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3820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xr:revisionPtr revIDLastSave="0" documentId="13_ncr:1_{0AC3B809-FB1A-4130-8715-4AF51ED34DC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base" sheetId="1" r:id="rId1"/>
    <sheet name="BASE FLORIAN" sheetId="9" r:id="rId2"/>
    <sheet name="FLO" sheetId="3" r:id="rId3"/>
  </sheets>
  <definedNames>
    <definedName name="_xlnm._FilterDatabase" localSheetId="0" hidden="1">base!$A$1:$N$564</definedName>
  </definedNames>
  <calcPr calcId="191029"/>
  <pivotCaches>
    <pivotCache cacheId="0" r:id="rId4"/>
    <pivotCache cacheId="1" r:id="rId5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9" l="1"/>
  <c r="F5" i="9"/>
  <c r="F6" i="9"/>
  <c r="F7" i="9"/>
  <c r="F8" i="9"/>
  <c r="F9" i="9"/>
  <c r="F10" i="9"/>
  <c r="F3" i="9"/>
  <c r="F11" i="9" l="1"/>
  <c r="F2" i="9"/>
  <c r="R2" i="9" l="1"/>
  <c r="O2" i="9"/>
  <c r="L2" i="9"/>
  <c r="I2" i="9"/>
  <c r="P2" i="1" l="1"/>
  <c r="S2" i="1"/>
  <c r="AB2" i="1"/>
  <c r="Y2" i="1"/>
  <c r="V2" i="1"/>
  <c r="AE2" i="1" l="1"/>
  <c r="X2" i="1" s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U2" i="9"/>
  <c r="Q2" i="9" l="1"/>
  <c r="K2" i="9"/>
  <c r="H2" i="9"/>
  <c r="N2" i="9"/>
  <c r="T2" i="9"/>
  <c r="R2" i="1"/>
  <c r="U2" i="1"/>
  <c r="AD2" i="1"/>
  <c r="AA2" i="1"/>
  <c r="V2" i="9" l="1"/>
  <c r="A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VOULOIR, Florian</author>
  </authors>
  <commentList>
    <comment ref="C3" authorId="0" shapeId="0" xr:uid="{842F6D91-2B76-4B6D-92F8-7B0845EA50CC}">
      <text>
        <r>
          <rPr>
            <b/>
            <sz val="9"/>
            <color indexed="81"/>
            <rFont val="Tahoma"/>
            <family val="2"/>
          </rPr>
          <t>VOULOIR, Florian:</t>
        </r>
        <r>
          <rPr>
            <sz val="9"/>
            <color indexed="81"/>
            <rFont val="Tahoma"/>
            <family val="2"/>
          </rPr>
          <t xml:space="preserve">
AINSI QUE LE POURCENTAGE DES 0 - 15 JOURS PAR RAPPORT AU TOTAL DU NOMBRE DE DOSSIER
</t>
        </r>
      </text>
    </comment>
  </commentList>
</comments>
</file>

<file path=xl/sharedStrings.xml><?xml version="1.0" encoding="utf-8"?>
<sst xmlns="http://schemas.openxmlformats.org/spreadsheetml/2006/main" count="5150" uniqueCount="544">
  <si>
    <t>Nom Territoire</t>
  </si>
  <si>
    <t>Nom Centre Travaux</t>
  </si>
  <si>
    <t>Nom Conducteur Travaux</t>
  </si>
  <si>
    <t>Nom Secrétaire ADF</t>
  </si>
  <si>
    <t>Num Commande</t>
  </si>
  <si>
    <t>Nom Client</t>
  </si>
  <si>
    <t>Statut En Cours</t>
  </si>
  <si>
    <t>Date Realisation Appel de Fonds</t>
  </si>
  <si>
    <t>Num Stade Appel De Fonds</t>
  </si>
  <si>
    <t>Montant Appel</t>
  </si>
  <si>
    <t>Age Appel de Fonds</t>
  </si>
  <si>
    <t>Montant Recu</t>
  </si>
  <si>
    <t>A - TERRITOIRE IDF</t>
  </si>
  <si>
    <t>Phénix Herblay</t>
  </si>
  <si>
    <t>FON</t>
  </si>
  <si>
    <t>3</t>
  </si>
  <si>
    <t>4</t>
  </si>
  <si>
    <t>5</t>
  </si>
  <si>
    <t>050151</t>
  </si>
  <si>
    <t>ELE</t>
  </si>
  <si>
    <t>ACH</t>
  </si>
  <si>
    <t>6</t>
  </si>
  <si>
    <t>7</t>
  </si>
  <si>
    <t>8</t>
  </si>
  <si>
    <t>050310</t>
  </si>
  <si>
    <t>9</t>
  </si>
  <si>
    <t>050518</t>
  </si>
  <si>
    <t>EQ1</t>
  </si>
  <si>
    <t>049878</t>
  </si>
  <si>
    <t>049921</t>
  </si>
  <si>
    <t>MHE</t>
  </si>
  <si>
    <t>049930</t>
  </si>
  <si>
    <t>050066</t>
  </si>
  <si>
    <t>050160</t>
  </si>
  <si>
    <t>050208</t>
  </si>
  <si>
    <t>050263</t>
  </si>
  <si>
    <t>050280</t>
  </si>
  <si>
    <t>EQ2</t>
  </si>
  <si>
    <t>050329</t>
  </si>
  <si>
    <t>050345</t>
  </si>
  <si>
    <t>OCC</t>
  </si>
  <si>
    <t>048359</t>
  </si>
  <si>
    <t>048920</t>
  </si>
  <si>
    <t>Phénix Quincy Voisins</t>
  </si>
  <si>
    <t>049918</t>
  </si>
  <si>
    <t>050010</t>
  </si>
  <si>
    <t>050121</t>
  </si>
  <si>
    <t>050276</t>
  </si>
  <si>
    <t>050567</t>
  </si>
  <si>
    <t>049166</t>
  </si>
  <si>
    <t>050105</t>
  </si>
  <si>
    <t>050207</t>
  </si>
  <si>
    <t>050363</t>
  </si>
  <si>
    <t>050753</t>
  </si>
  <si>
    <t>049808</t>
  </si>
  <si>
    <t>049986</t>
  </si>
  <si>
    <t>050042</t>
  </si>
  <si>
    <t>050070</t>
  </si>
  <si>
    <t>Phénix Ris Orangis</t>
  </si>
  <si>
    <t>050337</t>
  </si>
  <si>
    <t>050435</t>
  </si>
  <si>
    <t>050592</t>
  </si>
  <si>
    <t>050017</t>
  </si>
  <si>
    <t>050185</t>
  </si>
  <si>
    <t>050290</t>
  </si>
  <si>
    <t>037917</t>
  </si>
  <si>
    <t>2</t>
  </si>
  <si>
    <t>048873</t>
  </si>
  <si>
    <t>Tradi Coignieres</t>
  </si>
  <si>
    <t>011331</t>
  </si>
  <si>
    <t>011403</t>
  </si>
  <si>
    <t>011694</t>
  </si>
  <si>
    <t>011746</t>
  </si>
  <si>
    <t>011776</t>
  </si>
  <si>
    <t>050679</t>
  </si>
  <si>
    <t>010938</t>
  </si>
  <si>
    <t>011290</t>
  </si>
  <si>
    <t>011380</t>
  </si>
  <si>
    <t>011414</t>
  </si>
  <si>
    <t>011453</t>
  </si>
  <si>
    <t>011720</t>
  </si>
  <si>
    <t>011721</t>
  </si>
  <si>
    <t>050374</t>
  </si>
  <si>
    <t>050376</t>
  </si>
  <si>
    <t>Tradi Meaux</t>
  </si>
  <si>
    <t>011004</t>
  </si>
  <si>
    <t>011428</t>
  </si>
  <si>
    <t>011511</t>
  </si>
  <si>
    <t>011572</t>
  </si>
  <si>
    <t>011611</t>
  </si>
  <si>
    <t>011629</t>
  </si>
  <si>
    <t>050423</t>
  </si>
  <si>
    <t>050805</t>
  </si>
  <si>
    <t>010255</t>
  </si>
  <si>
    <t>010263</t>
  </si>
  <si>
    <t>010809</t>
  </si>
  <si>
    <t>011488</t>
  </si>
  <si>
    <t>011559</t>
  </si>
  <si>
    <t>011562</t>
  </si>
  <si>
    <t>011609</t>
  </si>
  <si>
    <t>011665</t>
  </si>
  <si>
    <t>011757</t>
  </si>
  <si>
    <t>050384</t>
  </si>
  <si>
    <t>050666</t>
  </si>
  <si>
    <t>011279</t>
  </si>
  <si>
    <t>011617</t>
  </si>
  <si>
    <t>011618</t>
  </si>
  <si>
    <t>011749</t>
  </si>
  <si>
    <t>050577</t>
  </si>
  <si>
    <t>Tradi Orléans St Jean Le Blanc</t>
  </si>
  <si>
    <t>034901</t>
  </si>
  <si>
    <t>Tradi Ris Orangis</t>
  </si>
  <si>
    <t>011753</t>
  </si>
  <si>
    <t>011575</t>
  </si>
  <si>
    <t>011652</t>
  </si>
  <si>
    <t>050496</t>
  </si>
  <si>
    <t>011341</t>
  </si>
  <si>
    <t>044203</t>
  </si>
  <si>
    <t>011426</t>
  </si>
  <si>
    <t>045069</t>
  </si>
  <si>
    <t>050369</t>
  </si>
  <si>
    <t>050677</t>
  </si>
  <si>
    <t>050825</t>
  </si>
  <si>
    <t>découvert</t>
  </si>
  <si>
    <t>050212</t>
  </si>
  <si>
    <t>1</t>
  </si>
  <si>
    <t>011490</t>
  </si>
  <si>
    <t>050452</t>
  </si>
  <si>
    <t>011640</t>
  </si>
  <si>
    <t>050433</t>
  </si>
  <si>
    <t>050536</t>
  </si>
  <si>
    <t>011733</t>
  </si>
  <si>
    <t>B - TERRITOIRE  NORMANDIE</t>
  </si>
  <si>
    <t>Phénix Caen Colombelles</t>
  </si>
  <si>
    <t>043090</t>
  </si>
  <si>
    <t>043138</t>
  </si>
  <si>
    <t>043156</t>
  </si>
  <si>
    <t>043227</t>
  </si>
  <si>
    <t>043277</t>
  </si>
  <si>
    <t>043064</t>
  </si>
  <si>
    <t>043364</t>
  </si>
  <si>
    <t>043078</t>
  </si>
  <si>
    <t>043097</t>
  </si>
  <si>
    <t>043162</t>
  </si>
  <si>
    <t>043242</t>
  </si>
  <si>
    <t>043244</t>
  </si>
  <si>
    <t>043276</t>
  </si>
  <si>
    <t>043294</t>
  </si>
  <si>
    <t>043342</t>
  </si>
  <si>
    <t>043346</t>
  </si>
  <si>
    <t>Phénix Rouen Boos</t>
  </si>
  <si>
    <t>040326</t>
  </si>
  <si>
    <t>043066</t>
  </si>
  <si>
    <t>043237</t>
  </si>
  <si>
    <t>043045</t>
  </si>
  <si>
    <t>043081</t>
  </si>
  <si>
    <t>043116</t>
  </si>
  <si>
    <t>Tradi Caen Colombelles</t>
  </si>
  <si>
    <t>042665</t>
  </si>
  <si>
    <t>042904</t>
  </si>
  <si>
    <t>042955</t>
  </si>
  <si>
    <t>043071</t>
  </si>
  <si>
    <t>043129</t>
  </si>
  <si>
    <t>043320</t>
  </si>
  <si>
    <t>042958</t>
  </si>
  <si>
    <t>043035</t>
  </si>
  <si>
    <t>043037</t>
  </si>
  <si>
    <t>043056</t>
  </si>
  <si>
    <t>043100</t>
  </si>
  <si>
    <t>043112</t>
  </si>
  <si>
    <t>043141</t>
  </si>
  <si>
    <t>043281</t>
  </si>
  <si>
    <t>043283</t>
  </si>
  <si>
    <t>043357</t>
  </si>
  <si>
    <t>043149</t>
  </si>
  <si>
    <t>Tradi Rouen Boos</t>
  </si>
  <si>
    <t>042853</t>
  </si>
  <si>
    <t>042901</t>
  </si>
  <si>
    <t>042936</t>
  </si>
  <si>
    <t>043059</t>
  </si>
  <si>
    <t>043142</t>
  </si>
  <si>
    <t>043172</t>
  </si>
  <si>
    <t>043243</t>
  </si>
  <si>
    <t>043223</t>
  </si>
  <si>
    <t>043226</t>
  </si>
  <si>
    <t>C - TERRITOIRE  NORD</t>
  </si>
  <si>
    <t>Phénix Chalons en Champagne</t>
  </si>
  <si>
    <t>057971</t>
  </si>
  <si>
    <t>058845</t>
  </si>
  <si>
    <t>Phénix Dury Les Amiens</t>
  </si>
  <si>
    <t>057815</t>
  </si>
  <si>
    <t>058159</t>
  </si>
  <si>
    <t>058315</t>
  </si>
  <si>
    <t>Phénix Gavrelle</t>
  </si>
  <si>
    <t>058736</t>
  </si>
  <si>
    <t>058760</t>
  </si>
  <si>
    <t>057393</t>
  </si>
  <si>
    <t>057540</t>
  </si>
  <si>
    <t>058098</t>
  </si>
  <si>
    <t>058620</t>
  </si>
  <si>
    <t>058658</t>
  </si>
  <si>
    <t>059178</t>
  </si>
  <si>
    <t>057420</t>
  </si>
  <si>
    <t>058302</t>
  </si>
  <si>
    <t>058670</t>
  </si>
  <si>
    <t>058846</t>
  </si>
  <si>
    <t>059241</t>
  </si>
  <si>
    <t>059296</t>
  </si>
  <si>
    <t>Phénix Maubeuge</t>
  </si>
  <si>
    <t>057436</t>
  </si>
  <si>
    <t>058207</t>
  </si>
  <si>
    <t>058397</t>
  </si>
  <si>
    <t>057103</t>
  </si>
  <si>
    <t>057568</t>
  </si>
  <si>
    <t>057686</t>
  </si>
  <si>
    <t>057884</t>
  </si>
  <si>
    <t>057895</t>
  </si>
  <si>
    <t>058278</t>
  </si>
  <si>
    <t>058713</t>
  </si>
  <si>
    <t>058739</t>
  </si>
  <si>
    <t>058756</t>
  </si>
  <si>
    <t>058841</t>
  </si>
  <si>
    <t>058907</t>
  </si>
  <si>
    <t>059008</t>
  </si>
  <si>
    <t>Phénix Reims</t>
  </si>
  <si>
    <t>057191</t>
  </si>
  <si>
    <t>057799</t>
  </si>
  <si>
    <t>057803</t>
  </si>
  <si>
    <t>058622</t>
  </si>
  <si>
    <t>058720</t>
  </si>
  <si>
    <t>058905</t>
  </si>
  <si>
    <t>059147</t>
  </si>
  <si>
    <t>059255</t>
  </si>
  <si>
    <t>055389</t>
  </si>
  <si>
    <t>058149</t>
  </si>
  <si>
    <t>058291</t>
  </si>
  <si>
    <t>058551</t>
  </si>
  <si>
    <t>Phénix Wizernes</t>
  </si>
  <si>
    <t>056870</t>
  </si>
  <si>
    <t>057213</t>
  </si>
  <si>
    <t>058649</t>
  </si>
  <si>
    <t>058744</t>
  </si>
  <si>
    <t>058785</t>
  </si>
  <si>
    <t>Tradi Artois Lens</t>
  </si>
  <si>
    <t>058056</t>
  </si>
  <si>
    <t>058299</t>
  </si>
  <si>
    <t>059360</t>
  </si>
  <si>
    <t>058597</t>
  </si>
  <si>
    <t>058679</t>
  </si>
  <si>
    <t>058798</t>
  </si>
  <si>
    <t>058893</t>
  </si>
  <si>
    <t>057299</t>
  </si>
  <si>
    <t>057780</t>
  </si>
  <si>
    <t>058143</t>
  </si>
  <si>
    <t>058267</t>
  </si>
  <si>
    <t>056705</t>
  </si>
  <si>
    <t>057861</t>
  </si>
  <si>
    <t>058053</t>
  </si>
  <si>
    <t>058070</t>
  </si>
  <si>
    <t>058131</t>
  </si>
  <si>
    <t>058165</t>
  </si>
  <si>
    <t>058240</t>
  </si>
  <si>
    <t>058429</t>
  </si>
  <si>
    <t>058702</t>
  </si>
  <si>
    <t>058919</t>
  </si>
  <si>
    <t>059302</t>
  </si>
  <si>
    <t>053361</t>
  </si>
  <si>
    <t>058273</t>
  </si>
  <si>
    <t>058615</t>
  </si>
  <si>
    <t>058695</t>
  </si>
  <si>
    <t>Tradi Dury Les Amiens</t>
  </si>
  <si>
    <t>057607</t>
  </si>
  <si>
    <t>058208</t>
  </si>
  <si>
    <t>058434</t>
  </si>
  <si>
    <t>058435</t>
  </si>
  <si>
    <t>053717</t>
  </si>
  <si>
    <t>056648</t>
  </si>
  <si>
    <t>057338</t>
  </si>
  <si>
    <t>057827</t>
  </si>
  <si>
    <t>058076</t>
  </si>
  <si>
    <t>058077</t>
  </si>
  <si>
    <t>058252</t>
  </si>
  <si>
    <t>059156</t>
  </si>
  <si>
    <t>Tradi La Marque Annoeullin</t>
  </si>
  <si>
    <t>056832</t>
  </si>
  <si>
    <t>057581</t>
  </si>
  <si>
    <t>057806</t>
  </si>
  <si>
    <t>058641</t>
  </si>
  <si>
    <t>058276</t>
  </si>
  <si>
    <t>058410</t>
  </si>
  <si>
    <t>058455</t>
  </si>
  <si>
    <t>058819</t>
  </si>
  <si>
    <t>058854</t>
  </si>
  <si>
    <t>059074</t>
  </si>
  <si>
    <t>057330</t>
  </si>
  <si>
    <t>058717</t>
  </si>
  <si>
    <t>Tradi Maritime Wizernes</t>
  </si>
  <si>
    <t>057076</t>
  </si>
  <si>
    <t>058238</t>
  </si>
  <si>
    <t>058387</t>
  </si>
  <si>
    <t>058507</t>
  </si>
  <si>
    <t>058123</t>
  </si>
  <si>
    <t>058424</t>
  </si>
  <si>
    <t>058430</t>
  </si>
  <si>
    <t>058633</t>
  </si>
  <si>
    <t>058844</t>
  </si>
  <si>
    <t>058881</t>
  </si>
  <si>
    <t>058909</t>
  </si>
  <si>
    <t>056633</t>
  </si>
  <si>
    <t>057668</t>
  </si>
  <si>
    <t>057838</t>
  </si>
  <si>
    <t>Tradi Reims</t>
  </si>
  <si>
    <t>057384</t>
  </si>
  <si>
    <t>057415</t>
  </si>
  <si>
    <t>057727</t>
  </si>
  <si>
    <t>057416</t>
  </si>
  <si>
    <t>057795</t>
  </si>
  <si>
    <t>056386</t>
  </si>
  <si>
    <t>058431</t>
  </si>
  <si>
    <t>Tradi Sambre Escaut Valenciennes</t>
  </si>
  <si>
    <t>054922</t>
  </si>
  <si>
    <t>056174</t>
  </si>
  <si>
    <t>057237</t>
  </si>
  <si>
    <t>058126</t>
  </si>
  <si>
    <t>056664</t>
  </si>
  <si>
    <t>056840</t>
  </si>
  <si>
    <t>056960</t>
  </si>
  <si>
    <t>057756</t>
  </si>
  <si>
    <t>058088</t>
  </si>
  <si>
    <t>058249</t>
  </si>
  <si>
    <t>058350</t>
  </si>
  <si>
    <t>057653</t>
  </si>
  <si>
    <t>058580</t>
  </si>
  <si>
    <t>058474</t>
  </si>
  <si>
    <t>F - TERRITOIRE  MEDITERRANEE</t>
  </si>
  <si>
    <t>Phénix Fréjus Roquebrune</t>
  </si>
  <si>
    <t>039677</t>
  </si>
  <si>
    <t>039746</t>
  </si>
  <si>
    <t>Phénix Marseille Cabries</t>
  </si>
  <si>
    <t>039594</t>
  </si>
  <si>
    <t>039757</t>
  </si>
  <si>
    <t>039777</t>
  </si>
  <si>
    <t>039810</t>
  </si>
  <si>
    <t>039868</t>
  </si>
  <si>
    <t>Phénix Nice St Laurent</t>
  </si>
  <si>
    <t>039646</t>
  </si>
  <si>
    <t>039612</t>
  </si>
  <si>
    <t>039640</t>
  </si>
  <si>
    <t>039710</t>
  </si>
  <si>
    <t>039724</t>
  </si>
  <si>
    <t>039728</t>
  </si>
  <si>
    <t>Tradi Fréjus Roquebrune</t>
  </si>
  <si>
    <t>039769</t>
  </si>
  <si>
    <t>039781</t>
  </si>
  <si>
    <t>Tradi Nice St Laurent</t>
  </si>
  <si>
    <t>039360</t>
  </si>
  <si>
    <t>039465</t>
  </si>
  <si>
    <t>039576</t>
  </si>
  <si>
    <t>039629</t>
  </si>
  <si>
    <t>039690</t>
  </si>
  <si>
    <t>039853</t>
  </si>
  <si>
    <t>Tradi Toulon La Valette</t>
  </si>
  <si>
    <t>039272</t>
  </si>
  <si>
    <t>G - TERRITOIRE  LANGUEDOC ROUSSILLON</t>
  </si>
  <si>
    <t>Tradi Montpellier</t>
  </si>
  <si>
    <t>011906</t>
  </si>
  <si>
    <t>011911</t>
  </si>
  <si>
    <t>011946</t>
  </si>
  <si>
    <t>H - TERRITOIRE  MIDI-PYRENEES</t>
  </si>
  <si>
    <t>Familiale Toulouse Labege</t>
  </si>
  <si>
    <t>031507</t>
  </si>
  <si>
    <t>031421</t>
  </si>
  <si>
    <t>031582</t>
  </si>
  <si>
    <t>031594</t>
  </si>
  <si>
    <t>031645</t>
  </si>
  <si>
    <t>031653</t>
  </si>
  <si>
    <t>031678</t>
  </si>
  <si>
    <t>Phénix Toulouse Labege</t>
  </si>
  <si>
    <t>031606</t>
  </si>
  <si>
    <t>031633</t>
  </si>
  <si>
    <t>031663</t>
  </si>
  <si>
    <t>031567</t>
  </si>
  <si>
    <t>031568</t>
  </si>
  <si>
    <t>031611</t>
  </si>
  <si>
    <t>031689</t>
  </si>
  <si>
    <t>K - TERRITOIRE  OUEST</t>
  </si>
  <si>
    <t>Briot Nantes La Chapelle s Erdre</t>
  </si>
  <si>
    <t>015555</t>
  </si>
  <si>
    <t>015853</t>
  </si>
  <si>
    <t>015874</t>
  </si>
  <si>
    <t>015934</t>
  </si>
  <si>
    <t>014405</t>
  </si>
  <si>
    <t>015448</t>
  </si>
  <si>
    <t>015977</t>
  </si>
  <si>
    <t>016025</t>
  </si>
  <si>
    <t>016029</t>
  </si>
  <si>
    <t>016095</t>
  </si>
  <si>
    <t>016170</t>
  </si>
  <si>
    <t>Familiale Nantes Thouaré</t>
  </si>
  <si>
    <t>015651</t>
  </si>
  <si>
    <t>015887</t>
  </si>
  <si>
    <t>015938</t>
  </si>
  <si>
    <t>016062</t>
  </si>
  <si>
    <t>015991</t>
  </si>
  <si>
    <t>015349</t>
  </si>
  <si>
    <t>015794</t>
  </si>
  <si>
    <t>015928</t>
  </si>
  <si>
    <t>015992</t>
  </si>
  <si>
    <t>016009</t>
  </si>
  <si>
    <t>016189</t>
  </si>
  <si>
    <t>015701</t>
  </si>
  <si>
    <t>015613</t>
  </si>
  <si>
    <t>015833</t>
  </si>
  <si>
    <t>Familiale Rennes Pace</t>
  </si>
  <si>
    <t>015703</t>
  </si>
  <si>
    <t>015719</t>
  </si>
  <si>
    <t>015843</t>
  </si>
  <si>
    <t>015906</t>
  </si>
  <si>
    <t>015967</t>
  </si>
  <si>
    <t>016138</t>
  </si>
  <si>
    <t>015530</t>
  </si>
  <si>
    <t>015541</t>
  </si>
  <si>
    <t>015661</t>
  </si>
  <si>
    <t>015809</t>
  </si>
  <si>
    <t>015903</t>
  </si>
  <si>
    <t>015910</t>
  </si>
  <si>
    <t>015923</t>
  </si>
  <si>
    <t>015983</t>
  </si>
  <si>
    <t>016051</t>
  </si>
  <si>
    <t>015438</t>
  </si>
  <si>
    <t>015595</t>
  </si>
  <si>
    <t>015917</t>
  </si>
  <si>
    <t>016071</t>
  </si>
  <si>
    <t>016173</t>
  </si>
  <si>
    <t>015419</t>
  </si>
  <si>
    <t>015508</t>
  </si>
  <si>
    <t>015654</t>
  </si>
  <si>
    <t>Phénix Nantes Thouaré</t>
  </si>
  <si>
    <t>016270</t>
  </si>
  <si>
    <t>015941</t>
  </si>
  <si>
    <t>016142</t>
  </si>
  <si>
    <t>016211</t>
  </si>
  <si>
    <t>016218</t>
  </si>
  <si>
    <t>015852</t>
  </si>
  <si>
    <t>015854</t>
  </si>
  <si>
    <t>015933</t>
  </si>
  <si>
    <t>015936</t>
  </si>
  <si>
    <t>016022</t>
  </si>
  <si>
    <t>016181</t>
  </si>
  <si>
    <t>016184</t>
  </si>
  <si>
    <t>016296</t>
  </si>
  <si>
    <t>016312</t>
  </si>
  <si>
    <t>015876</t>
  </si>
  <si>
    <t>015929</t>
  </si>
  <si>
    <t>015966</t>
  </si>
  <si>
    <t>016002</t>
  </si>
  <si>
    <t>016085</t>
  </si>
  <si>
    <t>016163</t>
  </si>
  <si>
    <t>016176</t>
  </si>
  <si>
    <t>016143</t>
  </si>
  <si>
    <t>016197</t>
  </si>
  <si>
    <t>016216</t>
  </si>
  <si>
    <t>016252</t>
  </si>
  <si>
    <t>016257</t>
  </si>
  <si>
    <t>015730</t>
  </si>
  <si>
    <t>015780</t>
  </si>
  <si>
    <t>015958</t>
  </si>
  <si>
    <t>015969</t>
  </si>
  <si>
    <t>016007</t>
  </si>
  <si>
    <t>016043</t>
  </si>
  <si>
    <t>016054</t>
  </si>
  <si>
    <t>016205</t>
  </si>
  <si>
    <t>Phénix Rennes Pace</t>
  </si>
  <si>
    <t>014981</t>
  </si>
  <si>
    <t>015106</t>
  </si>
  <si>
    <t>015250</t>
  </si>
  <si>
    <t>015542</t>
  </si>
  <si>
    <t>015788</t>
  </si>
  <si>
    <t>015849</t>
  </si>
  <si>
    <t>015909</t>
  </si>
  <si>
    <t>015935</t>
  </si>
  <si>
    <t>016240</t>
  </si>
  <si>
    <t>015942</t>
  </si>
  <si>
    <t>015994</t>
  </si>
  <si>
    <t>016006</t>
  </si>
  <si>
    <t>Phénix Tours St Avertin</t>
  </si>
  <si>
    <t>015832</t>
  </si>
  <si>
    <t>016157</t>
  </si>
  <si>
    <t>016231</t>
  </si>
  <si>
    <t>M - TERRITOIRE NOUVELLE AQUITAINE</t>
  </si>
  <si>
    <t>Familiale La Rochelle Aytré</t>
  </si>
  <si>
    <t>010244</t>
  </si>
  <si>
    <t>010194</t>
  </si>
  <si>
    <t>Phénix Bordeaux Mérignac</t>
  </si>
  <si>
    <t>010221</t>
  </si>
  <si>
    <t>019359</t>
  </si>
  <si>
    <t>Phénix La Rochelle Aytré</t>
  </si>
  <si>
    <t>010250</t>
  </si>
  <si>
    <t>010147</t>
  </si>
  <si>
    <t>010183</t>
  </si>
  <si>
    <t>010267</t>
  </si>
  <si>
    <t>Étiquettes de lignes</t>
  </si>
  <si>
    <t>Total général</t>
  </si>
  <si>
    <t>Statut juridique</t>
  </si>
  <si>
    <t>0</t>
  </si>
  <si>
    <t>043301</t>
  </si>
  <si>
    <t>058701</t>
  </si>
  <si>
    <t>058355</t>
  </si>
  <si>
    <t>058183</t>
  </si>
  <si>
    <t>057439</t>
  </si>
  <si>
    <t>039849</t>
  </si>
  <si>
    <t>Tradi Marseille Cabries</t>
  </si>
  <si>
    <t>039425</t>
  </si>
  <si>
    <t>031655</t>
  </si>
  <si>
    <t>031584</t>
  </si>
  <si>
    <t>031591</t>
  </si>
  <si>
    <t>031600</t>
  </si>
  <si>
    <t>016115</t>
  </si>
  <si>
    <t>015919</t>
  </si>
  <si>
    <t>010280</t>
  </si>
  <si>
    <t>010281</t>
  </si>
  <si>
    <t>Récapitulatif</t>
  </si>
  <si>
    <t xml:space="preserve">Nbre dossier &lt;= 15 jours </t>
  </si>
  <si>
    <t xml:space="preserve">Montant Découvert &lt;= 15 jours </t>
  </si>
  <si>
    <t>%</t>
  </si>
  <si>
    <t>Nbre dossier 16-29 jours</t>
  </si>
  <si>
    <t>Montant Découvert 16-29 jours</t>
  </si>
  <si>
    <t>Nbre dossier 30-59 jours</t>
  </si>
  <si>
    <t>Montant Découvert 30-59 jours</t>
  </si>
  <si>
    <t xml:space="preserve">Nbre dossier 60-89 jours </t>
  </si>
  <si>
    <t xml:space="preserve">Montant Découvert 60-89 jours </t>
  </si>
  <si>
    <t>Nbre dossier &gt; 90 jours</t>
  </si>
  <si>
    <t>Montant Découvert &gt; 90 jours</t>
  </si>
  <si>
    <t>TOTAL DOSSIER</t>
  </si>
  <si>
    <t>% TOTAL DOSSIER</t>
  </si>
  <si>
    <t>TOTAL NATIONAL</t>
  </si>
  <si>
    <t>TERRITOIRE</t>
  </si>
  <si>
    <t>W</t>
  </si>
  <si>
    <t>AZ</t>
  </si>
  <si>
    <t>XXX</t>
  </si>
  <si>
    <t>DANS TABLEAU CROISÉ DYNAMIQUE</t>
  </si>
  <si>
    <t>NB DOSSIER ENTRE 0 - 15J PAR CENTRE</t>
  </si>
  <si>
    <t>NB DOSSIER ENTRE 16 - 29J PAR CENTRE</t>
  </si>
  <si>
    <t>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</si>
</sst>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0"/>
  </numFmts>
  <fonts count="8" x14ac:knownFonts="1">
    <font>
      <sz val="10"/>
      <color theme="1"/>
      <name val="Tahoma"/>
      <family val="2"/>
    </font>
    <font>
      <sz val="8"/>
      <color theme="1"/>
      <name val="Rockwell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Rockwell"/>
      <family val="1"/>
    </font>
    <font>
      <sz val="10"/>
      <color rgb="FFFF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FDFDF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 style="medium">
        <color rgb="FF608BB4"/>
      </right>
      <top/>
      <bottom/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4" fontId="2" fillId="0" borderId="2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2" xfId="0" applyBorder="1"/>
    <xf numFmtId="4" fontId="3" fillId="4" borderId="2" xfId="0" applyNumberFormat="1" applyFont="1" applyFill="1" applyBorder="1" applyAlignment="1">
      <alignment horizontal="right" vertical="top"/>
    </xf>
    <xf numFmtId="0" fontId="2" fillId="5" borderId="1" xfId="0" applyFont="1" applyFill="1" applyBorder="1" applyAlignment="1">
      <alignment horizontal="center" vertical="top" wrapText="1"/>
    </xf>
    <xf numFmtId="165" fontId="2" fillId="5" borderId="2" xfId="0" applyNumberFormat="1" applyFont="1" applyFill="1" applyBorder="1" applyAlignment="1">
      <alignment vertical="top"/>
    </xf>
    <xf numFmtId="0" fontId="0" fillId="5" borderId="2" xfId="0" applyFill="1" applyBorder="1"/>
    <xf numFmtId="0" fontId="1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4" xfId="0" applyFill="1" applyBorder="1" applyAlignment="1"/>
    <xf numFmtId="0" fontId="0" fillId="4" borderId="5" xfId="0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fill>
        <patternFill patternType="solid">
          <fgColor indexed="64"/>
          <bgColor rgb="FFBFD2E2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608BB4"/>
        </left>
        <right style="medium">
          <color rgb="FF608BB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Rockwell"/>
        <family val="1"/>
        <scheme val="none"/>
      </font>
      <numFmt numFmtId="4" formatCode="#,##0.00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numFmt numFmtId="165" formatCode="#0"/>
      <fill>
        <patternFill patternType="solid">
          <fgColor indexed="64"/>
          <bgColor rgb="FFFFFF00"/>
        </patternFill>
      </fill>
      <alignment horizontal="general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numFmt numFmtId="164" formatCode="dd/mm/yy"/>
      <alignment horizontal="general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400" cy="152400"/>
    <xdr:pic>
      <xdr:nvPicPr>
        <xdr:cNvPr id="2" name="filter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52400" cy="152400"/>
    <xdr:pic>
      <xdr:nvPicPr>
        <xdr:cNvPr id="3" name="filter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EFOSSE, Nathalie" refreshedDate="44335.680177314818" createdVersion="5" refreshedVersion="5" minRefreshableVersion="3" recordCount="577" xr:uid="{00000000-000A-0000-FFFF-FFFF02000000}">
  <cacheSource type="worksheet">
    <worksheetSource ref="A1:N80" sheet="base"/>
  </cacheSource>
  <cacheFields count="13">
    <cacheField name="Nom Territoire" numFmtId="0">
      <sharedItems count="8">
        <s v="A - TERRITOIRE IDF"/>
        <s v="B - TERRITOIRE  NORMANDIE"/>
        <s v="C - TERRITOIRE  NORD"/>
        <s v="F - TERRITOIRE  MEDITERRANEE"/>
        <s v="G - TERRITOIRE  LANGUEDOC ROUSSILLON"/>
        <s v="H - TERRITOIRE  MIDI-PYRENEES"/>
        <s v="K - TERRITOIRE  OUEST"/>
        <s v="M - TERRITOIRE NOUVELLE AQUITAINE"/>
      </sharedItems>
    </cacheField>
    <cacheField name="Nom Centre Travaux" numFmtId="0">
      <sharedItems count="41">
        <s v="Phénix Herblay"/>
        <s v="Phénix Quincy Voisins"/>
        <s v="Phénix Ris Orangis"/>
        <s v="Tradi Coignieres"/>
        <s v="Tradi Meaux"/>
        <s v="Tradi Orléans St Jean Le Blanc"/>
        <s v="Tradi Ris Orangis"/>
        <s v="Phénix Caen Colombelles"/>
        <s v="Phénix Rouen Boos"/>
        <s v="Tradi Caen Colombelles"/>
        <s v="Tradi Rouen Boos"/>
        <s v="Phénix Chalons en Champagne"/>
        <s v="Phénix Dury Les Amiens"/>
        <s v="Phénix Gavrelle"/>
        <s v="Phénix Maubeuge"/>
        <s v="Phénix Reims"/>
        <s v="Phénix Wizernes"/>
        <s v="Tradi Artois Lens"/>
        <s v="Tradi Dury Les Amiens"/>
        <s v="Tradi La Marque Annoeullin"/>
        <s v="Tradi Maritime Wizernes"/>
        <s v="Tradi Reims"/>
        <s v="Tradi Sambre Escaut Valenciennes"/>
        <s v="Phénix Fréjus Roquebrune"/>
        <s v="Phénix Marseille Cabries"/>
        <s v="Phénix Nice St Laurent"/>
        <s v="Tradi Fréjus Roquebrune"/>
        <s v="Tradi Nice St Laurent"/>
        <s v="Tradi Toulon La Valette"/>
        <s v="Tradi Montpellier"/>
        <s v="Familiale Toulouse Labege"/>
        <s v="Phénix Toulouse Labege"/>
        <s v="Briot Nantes La Chapelle s Erdre"/>
        <s v="Familiale Nantes Thouaré"/>
        <s v="Familiale Rennes Pace"/>
        <s v="Phénix Nantes Thouaré"/>
        <s v="Phénix Rennes Pace"/>
        <s v="Phénix Tours St Avertin"/>
        <s v="Familiale La Rochelle Aytré"/>
        <s v="Phénix Bordeaux Mérignac"/>
        <s v="Phénix La Rochelle Aytré"/>
      </sharedItems>
    </cacheField>
    <cacheField name="Nom Conducteur Travaux" numFmtId="0">
      <sharedItems/>
    </cacheField>
    <cacheField name="Nom Secrétaire ADF" numFmtId="0">
      <sharedItems/>
    </cacheField>
    <cacheField name="Num Commande" numFmtId="0">
      <sharedItems/>
    </cacheField>
    <cacheField name="Nom Client" numFmtId="0">
      <sharedItems/>
    </cacheField>
    <cacheField name="Statut En Cours" numFmtId="0">
      <sharedItems/>
    </cacheField>
    <cacheField name="Date Realisation Appel de Fonds" numFmtId="164">
      <sharedItems containsSemiMixedTypes="0" containsNonDate="0" containsDate="1" containsString="0" minDate="2009-08-25T00:00:00" maxDate="2021-05-19T00:00:00" count="109">
        <d v="2021-05-11T00:00:00"/>
        <d v="2021-05-18T00:00:00"/>
        <d v="2021-05-17T00:00:00"/>
        <d v="2021-05-06T00:00:00"/>
        <d v="2020-11-02T00:00:00"/>
        <d v="2021-04-27T00:00:00"/>
        <d v="2021-05-12T00:00:00"/>
        <d v="2021-02-18T00:00:00"/>
        <d v="2021-05-03T00:00:00"/>
        <d v="2021-03-12T00:00:00"/>
        <d v="2021-04-01T00:00:00"/>
        <d v="2021-03-29T00:00:00"/>
        <d v="2017-07-19T00:00:00"/>
        <d v="2018-05-25T00:00:00"/>
        <d v="2018-12-19T00:00:00"/>
        <d v="2021-05-10T00:00:00"/>
        <d v="2021-05-14T00:00:00"/>
        <d v="2021-04-06T00:00:00"/>
        <d v="2021-03-24T00:00:00"/>
        <d v="2021-03-18T00:00:00"/>
        <d v="2021-04-28T00:00:00"/>
        <d v="2020-03-04T00:00:00"/>
        <d v="2020-06-09T00:00:00"/>
        <d v="2021-04-30T00:00:00"/>
        <d v="2021-04-21T00:00:00"/>
        <d v="2021-04-19T00:00:00"/>
        <d v="2011-04-22T00:00:00"/>
        <d v="2018-06-29T00:00:00"/>
        <d v="2021-03-31T00:00:00"/>
        <d v="2021-04-29T00:00:00"/>
        <d v="2021-02-25T00:00:00"/>
        <d v="2020-10-01T00:00:00"/>
        <d v="2020-12-24T00:00:00"/>
        <d v="2020-09-11T00:00:00"/>
        <d v="2021-05-07T00:00:00"/>
        <d v="2020-01-31T00:00:00"/>
        <d v="2020-02-20T00:00:00"/>
        <d v="2021-04-26T00:00:00"/>
        <d v="2021-02-08T00:00:00"/>
        <d v="2020-12-01T00:00:00"/>
        <d v="2009-08-25T00:00:00"/>
        <d v="2009-09-25T00:00:00"/>
        <d v="2009-10-01T00:00:00"/>
        <d v="2009-10-16T00:00:00"/>
        <d v="2010-05-21T00:00:00"/>
        <d v="2010-05-26T00:00:00"/>
        <d v="2021-02-24T00:00:00"/>
        <d v="2015-02-11T00:00:00"/>
        <d v="2015-02-27T00:00:00"/>
        <d v="2020-06-25T00:00:00"/>
        <d v="2021-04-12T00:00:00"/>
        <d v="2021-04-22T00:00:00"/>
        <d v="2014-07-18T00:00:00"/>
        <d v="2014-08-01T00:00:00"/>
        <d v="2021-05-05T00:00:00"/>
        <d v="2021-01-20T00:00:00"/>
        <d v="2021-05-04T00:00:00"/>
        <d v="2021-03-04T00:00:00"/>
        <d v="2021-04-20T00:00:00"/>
        <d v="2021-04-23T00:00:00"/>
        <d v="2019-07-12T00:00:00"/>
        <d v="2020-03-05T00:00:00"/>
        <d v="2020-12-18T00:00:00"/>
        <d v="2021-04-14T00:00:00"/>
        <d v="2021-04-16T00:00:00"/>
        <d v="2021-03-02T00:00:00"/>
        <d v="2021-02-26T00:00:00"/>
        <d v="2021-04-15T00:00:00"/>
        <d v="2018-11-29T00:00:00"/>
        <d v="2021-03-26T00:00:00"/>
        <d v="2020-12-21T00:00:00"/>
        <d v="2017-10-26T00:00:00"/>
        <d v="2021-03-30T00:00:00"/>
        <d v="2021-02-01T00:00:00"/>
        <d v="2021-03-22T00:00:00"/>
        <d v="2019-05-28T00:00:00"/>
        <d v="2019-07-29T00:00:00"/>
        <d v="2019-11-20T00:00:00"/>
        <d v="2020-07-10T00:00:00"/>
        <d v="2019-12-02T00:00:00"/>
        <d v="2019-12-27T00:00:00"/>
        <d v="2021-03-01T00:00:00"/>
        <d v="2021-01-04T00:00:00"/>
        <d v="2021-04-08T00:00:00"/>
        <d v="2020-12-14T00:00:00"/>
        <d v="2020-12-17T00:00:00"/>
        <d v="2021-05-08T00:00:00"/>
        <d v="2018-05-30T00:00:00"/>
        <d v="2020-10-23T00:00:00"/>
        <d v="2021-03-03T00:00:00"/>
        <d v="2020-12-30T00:00:00"/>
        <d v="2021-04-09T00:00:00"/>
        <d v="2020-10-14T00:00:00"/>
        <d v="2021-02-11T00:00:00"/>
        <d v="2021-02-22T00:00:00"/>
        <d v="2021-01-28T00:00:00"/>
        <d v="2021-02-15T00:00:00"/>
        <d v="2021-03-11T00:00:00"/>
        <d v="2021-02-02T00:00:00"/>
        <d v="2021-01-29T00:00:00"/>
        <d v="2020-07-24T00:00:00"/>
        <d v="2019-06-17T00:00:00"/>
        <d v="2021-03-15T00:00:00"/>
        <d v="2021-03-23T00:00:00"/>
        <d v="2020-04-30T00:00:00"/>
        <d v="2020-06-23T00:00:00"/>
        <d v="2016-12-07T00:00:00"/>
        <d v="2019-03-27T00:00:00"/>
        <d v="2019-05-02T00:00:00"/>
      </sharedItems>
    </cacheField>
    <cacheField name="Num Stade Appel De Fonds" numFmtId="0">
      <sharedItems/>
    </cacheField>
    <cacheField name="Montant Appel" numFmtId="4">
      <sharedItems containsSemiMixedTypes="0" containsString="0" containsNumber="1" minValue="4091.55" maxValue="57395.75"/>
    </cacheField>
    <cacheField name="Age Appel de Fonds" numFmtId="165">
      <sharedItems containsSemiMixedTypes="0" containsString="0" containsNumber="1" containsInteger="1" minValue="1" maxValue="4285" count="109">
        <n v="8"/>
        <n v="1"/>
        <n v="2"/>
        <n v="13"/>
        <n v="198"/>
        <n v="22"/>
        <n v="7"/>
        <n v="90"/>
        <n v="16"/>
        <n v="68"/>
        <n v="48"/>
        <n v="51"/>
        <n v="1400"/>
        <n v="1090"/>
        <n v="882"/>
        <n v="9"/>
        <n v="5"/>
        <n v="43"/>
        <n v="56"/>
        <n v="62"/>
        <n v="21"/>
        <n v="441"/>
        <n v="344"/>
        <n v="19"/>
        <n v="28"/>
        <n v="30"/>
        <n v="3680"/>
        <n v="1055"/>
        <n v="49"/>
        <n v="20"/>
        <n v="83"/>
        <n v="230"/>
        <n v="146"/>
        <n v="250"/>
        <n v="12"/>
        <n v="474"/>
        <n v="454"/>
        <n v="23"/>
        <n v="100"/>
        <n v="169"/>
        <n v="4285"/>
        <n v="4254"/>
        <n v="4248"/>
        <n v="4233"/>
        <n v="4016"/>
        <n v="4011"/>
        <n v="84"/>
        <n v="2289"/>
        <n v="2273"/>
        <n v="328"/>
        <n v="37"/>
        <n v="27"/>
        <n v="2497"/>
        <n v="2483"/>
        <n v="14"/>
        <n v="119"/>
        <n v="15"/>
        <n v="76"/>
        <n v="29"/>
        <n v="26"/>
        <n v="677"/>
        <n v="440"/>
        <n v="152"/>
        <n v="35"/>
        <n v="33"/>
        <n v="78"/>
        <n v="82"/>
        <n v="34"/>
        <n v="902"/>
        <n v="54"/>
        <n v="149"/>
        <n v="1301"/>
        <n v="50"/>
        <n v="107"/>
        <n v="58"/>
        <n v="722"/>
        <n v="660"/>
        <n v="546"/>
        <n v="313"/>
        <n v="534"/>
        <n v="509"/>
        <n v="79"/>
        <n v="135"/>
        <n v="41"/>
        <n v="156"/>
        <n v="153"/>
        <n v="11"/>
        <n v="1085"/>
        <n v="208"/>
        <n v="77"/>
        <n v="140"/>
        <n v="40"/>
        <n v="217"/>
        <n v="97"/>
        <n v="86"/>
        <n v="111"/>
        <n v="93"/>
        <n v="69"/>
        <n v="106"/>
        <n v="110"/>
        <n v="299"/>
        <n v="702"/>
        <n v="65"/>
        <n v="57"/>
        <n v="384"/>
        <n v="330"/>
        <n v="1624"/>
        <n v="784"/>
        <n v="748"/>
      </sharedItems>
    </cacheField>
    <cacheField name="Montant Recu" numFmtId="4">
      <sharedItems containsSemiMixedTypes="0" containsString="0" containsNumber="1" minValue="0" maxValue="38065.85"/>
    </cacheField>
    <cacheField name="découvert" numFmtId="4">
      <sharedItems containsSemiMixedTypes="0" containsString="0" containsNumber="1" minValue="1.9999999996798579E-2" maxValue="57395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ULOIR, Florian" refreshedDate="44356.66164583333" createdVersion="6" refreshedVersion="6" minRefreshableVersion="3" recordCount="1" xr:uid="{C0E9CD12-57F4-4A91-BFDE-7CEC7553EF2F}">
  <cacheSource type="worksheet">
    <worksheetSource ref="F1:V2" sheet="BASE FLORIAN"/>
  </cacheSource>
  <cacheFields count="17">
    <cacheField name="Nbre dossier &lt;= 15 jours " numFmtId="0">
      <sharedItems containsSemiMixedTypes="0" containsString="0" containsNumber="1" containsInteger="1" minValue="184" maxValue="184"/>
    </cacheField>
    <cacheField name="Montant Découvert &lt;= 15 jours " numFmtId="0">
      <sharedItems containsNonDate="0" containsString="0" containsBlank="1"/>
    </cacheField>
    <cacheField name="%" numFmtId="2">
      <sharedItems containsSemiMixedTypes="0" containsString="0" containsNumber="1" minValue="32.740213523131672" maxValue="32.740213523131672"/>
    </cacheField>
    <cacheField name="Nbre dossier 16-29 jours" numFmtId="0">
      <sharedItems containsSemiMixedTypes="0" containsString="0" containsNumber="1" containsInteger="1" minValue="208" maxValue="208"/>
    </cacheField>
    <cacheField name="Montant Découvert 16-29 jours" numFmtId="0">
      <sharedItems containsNonDate="0" containsString="0" containsBlank="1"/>
    </cacheField>
    <cacheField name="%2" numFmtId="2">
      <sharedItems containsSemiMixedTypes="0" containsString="0" containsNumber="1" minValue="37.010676156583628" maxValue="37.010676156583628"/>
    </cacheField>
    <cacheField name="Nbre dossier 30-59 jours" numFmtId="0">
      <sharedItems containsSemiMixedTypes="0" containsString="0" containsNumber="1" containsInteger="1" minValue="80" maxValue="80"/>
    </cacheField>
    <cacheField name="Montant Découvert 30-59 jours" numFmtId="0">
      <sharedItems containsNonDate="0" containsString="0" containsBlank="1"/>
    </cacheField>
    <cacheField name="%3" numFmtId="2">
      <sharedItems containsSemiMixedTypes="0" containsString="0" containsNumber="1" minValue="14.234875444839858" maxValue="14.234875444839858"/>
    </cacheField>
    <cacheField name="Nbre dossier 60-89 jours " numFmtId="0">
      <sharedItems containsSemiMixedTypes="0" containsString="0" containsNumber="1" containsInteger="1" minValue="20" maxValue="20"/>
    </cacheField>
    <cacheField name="Montant Découvert 60-89 jours " numFmtId="0">
      <sharedItems containsNonDate="0" containsString="0" containsBlank="1"/>
    </cacheField>
    <cacheField name="%4" numFmtId="2">
      <sharedItems containsSemiMixedTypes="0" containsString="0" containsNumber="1" minValue="3.5587188612099645" maxValue="3.5587188612099645"/>
    </cacheField>
    <cacheField name="Nbre dossier &gt; 90 jours" numFmtId="0">
      <sharedItems containsSemiMixedTypes="0" containsString="0" containsNumber="1" containsInteger="1" minValue="70" maxValue="70"/>
    </cacheField>
    <cacheField name="Montant Découvert &gt; 90 jours" numFmtId="0">
      <sharedItems containsNonDate="0" containsString="0" containsBlank="1"/>
    </cacheField>
    <cacheField name="%5" numFmtId="2">
      <sharedItems containsSemiMixedTypes="0" containsString="0" containsNumber="1" minValue="12.455516014234876" maxValue="12.455516014234876"/>
    </cacheField>
    <cacheField name="TOTAL DOSSIER" numFmtId="0">
      <sharedItems containsSemiMixedTypes="0" containsString="0" containsNumber="1" containsInteger="1" minValue="562" maxValue="562"/>
    </cacheField>
    <cacheField name="% TOTAL DOSSIER" numFmtId="2">
      <sharedItems containsSemiMixedTypes="0" containsString="0" containsNumber="1" containsInteger="1" minValue="10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7">
  <r>
    <x v="0"/>
    <x v="0"/>
    <s v="GOURGUECHON Stéphane"/>
    <s v="MORLOT Nathalie"/>
    <s v="050151"/>
    <s v="MAHIEU"/>
    <s v="ELE"/>
    <x v="0"/>
    <s v="5"/>
    <n v="23731"/>
    <x v="0"/>
    <n v="0"/>
    <n v="23731"/>
  </r>
  <r>
    <x v="0"/>
    <x v="0"/>
    <s v="GOURGUECHON Stéphane"/>
    <s v="MORLOT Nathalie"/>
    <s v="050212"/>
    <s v="MOUTON"/>
    <s v="ACH"/>
    <x v="1"/>
    <s v="9"/>
    <n v="4392.97"/>
    <x v="1"/>
    <n v="0"/>
    <n v="4392.97"/>
  </r>
  <r>
    <x v="0"/>
    <x v="0"/>
    <s v="GOURGUECHON Stéphane"/>
    <s v="MORLOT Nathalie"/>
    <s v="050310"/>
    <s v="PAVY"/>
    <s v="ACH"/>
    <x v="2"/>
    <s v="9"/>
    <n v="4091.55"/>
    <x v="2"/>
    <n v="0"/>
    <n v="4091.55"/>
  </r>
  <r>
    <x v="0"/>
    <x v="0"/>
    <s v="GOURGUECHON Stéphane"/>
    <s v="MORLOT Nathalie"/>
    <s v="050518"/>
    <s v="DA SILVA"/>
    <s v="EQ1"/>
    <x v="3"/>
    <s v="7"/>
    <n v="19837"/>
    <x v="3"/>
    <n v="0"/>
    <n v="19837"/>
  </r>
  <r>
    <x v="0"/>
    <x v="0"/>
    <s v="HEKIMOGLU Sinan"/>
    <s v="MORLOT Nathalie"/>
    <s v="049878"/>
    <s v="SIANG"/>
    <s v="ACH"/>
    <x v="4"/>
    <s v="9"/>
    <n v="6110.94"/>
    <x v="4"/>
    <n v="0"/>
    <n v="6110.94"/>
  </r>
  <r>
    <x v="0"/>
    <x v="0"/>
    <s v="HEKIMOGLU Sinan"/>
    <s v="MORLOT Nathalie"/>
    <s v="049921"/>
    <s v="VERMELHO"/>
    <s v="MHE"/>
    <x v="5"/>
    <s v="5"/>
    <n v="23527"/>
    <x v="5"/>
    <n v="1500"/>
    <n v="22027"/>
  </r>
  <r>
    <x v="0"/>
    <x v="0"/>
    <s v="HEKIMOGLU Sinan"/>
    <s v="MORLOT Nathalie"/>
    <s v="049921"/>
    <s v="VERMELHO"/>
    <s v="MHE"/>
    <x v="0"/>
    <s v="6"/>
    <n v="30870"/>
    <x v="0"/>
    <n v="0"/>
    <n v="30870"/>
  </r>
  <r>
    <x v="0"/>
    <x v="0"/>
    <s v="HEKIMOGLU Sinan"/>
    <s v="MORLOT Nathalie"/>
    <s v="049930"/>
    <s v="NGUEKO"/>
    <s v="FON"/>
    <x v="6"/>
    <s v="4"/>
    <n v="16295"/>
    <x v="6"/>
    <n v="0"/>
    <n v="16295"/>
  </r>
  <r>
    <x v="0"/>
    <x v="0"/>
    <s v="HEKIMOGLU Sinan"/>
    <s v="MORLOT Nathalie"/>
    <s v="050066"/>
    <s v="THIAM"/>
    <s v="ACH"/>
    <x v="7"/>
    <s v="9"/>
    <n v="5934.92"/>
    <x v="7"/>
    <n v="0"/>
    <n v="5934.92"/>
  </r>
  <r>
    <x v="0"/>
    <x v="0"/>
    <s v="HEKIMOGLU Sinan"/>
    <s v="MORLOT Nathalie"/>
    <s v="050160"/>
    <s v="NUNES"/>
    <s v="ACH"/>
    <x v="8"/>
    <s v="9"/>
    <n v="10989.73"/>
    <x v="8"/>
    <n v="0"/>
    <n v="10989.73"/>
  </r>
  <r>
    <x v="0"/>
    <x v="0"/>
    <s v="HEKIMOGLU Sinan"/>
    <s v="MORLOT Nathalie"/>
    <s v="050208"/>
    <s v="GRANIT"/>
    <s v="ACH"/>
    <x v="9"/>
    <s v="9"/>
    <n v="7042.29"/>
    <x v="9"/>
    <n v="0"/>
    <n v="7042.29"/>
  </r>
  <r>
    <x v="0"/>
    <x v="0"/>
    <s v="HEKIMOGLU Sinan"/>
    <s v="MORLOT Nathalie"/>
    <s v="050263"/>
    <s v="BREDON"/>
    <s v="ACH"/>
    <x v="10"/>
    <s v="9"/>
    <n v="8980.4599999999991"/>
    <x v="10"/>
    <n v="0"/>
    <n v="8980.4599999999991"/>
  </r>
  <r>
    <x v="0"/>
    <x v="0"/>
    <s v="HEKIMOGLU Sinan"/>
    <s v="MORLOT Nathalie"/>
    <s v="050280"/>
    <s v="DE MESSEMACKER"/>
    <s v="EQ2"/>
    <x v="5"/>
    <s v="8"/>
    <n v="44815"/>
    <x v="5"/>
    <n v="0"/>
    <n v="44815"/>
  </r>
  <r>
    <x v="0"/>
    <x v="0"/>
    <s v="HEKIMOGLU Sinan"/>
    <s v="MORLOT Nathalie"/>
    <s v="050329"/>
    <s v="GUELMA"/>
    <s v="ACH"/>
    <x v="8"/>
    <s v="8"/>
    <n v="31012"/>
    <x v="8"/>
    <n v="0"/>
    <n v="31012"/>
  </r>
  <r>
    <x v="0"/>
    <x v="0"/>
    <s v="HEKIMOGLU Sinan"/>
    <s v="MORLOT Nathalie"/>
    <s v="050329"/>
    <s v="GUELMA"/>
    <s v="ACH"/>
    <x v="6"/>
    <s v="9"/>
    <n v="7752.57"/>
    <x v="6"/>
    <n v="0"/>
    <n v="7752.57"/>
  </r>
  <r>
    <x v="0"/>
    <x v="0"/>
    <s v="HEKIMOGLU Sinan"/>
    <s v="MORLOT Nathalie"/>
    <s v="050345"/>
    <s v="GUNGOR"/>
    <s v="EQ1"/>
    <x v="11"/>
    <s v="5"/>
    <n v="20460.18"/>
    <x v="11"/>
    <n v="20454"/>
    <n v="6.180000000000291"/>
  </r>
  <r>
    <x v="0"/>
    <x v="0"/>
    <s v="LESZEK Michael"/>
    <s v="MORLOT Nathalie"/>
    <s v="048359"/>
    <s v="BOULHO"/>
    <s v="ACH"/>
    <x v="12"/>
    <s v="5"/>
    <n v="19561.34"/>
    <x v="12"/>
    <n v="19561.310000000001"/>
    <n v="2.9999999998835847E-2"/>
  </r>
  <r>
    <x v="0"/>
    <x v="0"/>
    <s v="LESZEK Michael"/>
    <s v="MORLOT Nathalie"/>
    <s v="048359"/>
    <s v="BOULHO"/>
    <s v="ACH"/>
    <x v="13"/>
    <s v="9"/>
    <n v="6495.81"/>
    <x v="13"/>
    <n v="0"/>
    <n v="6495.81"/>
  </r>
  <r>
    <x v="0"/>
    <x v="0"/>
    <s v="LESZEK Michael"/>
    <s v="MORLOT Nathalie"/>
    <s v="048920"/>
    <s v="DEME"/>
    <s v="ACH"/>
    <x v="14"/>
    <s v="9"/>
    <n v="6402.24"/>
    <x v="14"/>
    <n v="0"/>
    <n v="6402.24"/>
  </r>
  <r>
    <x v="0"/>
    <x v="1"/>
    <s v="CAILLAU Nicolas"/>
    <s v="DRAME Halima"/>
    <s v="049918"/>
    <s v="JOSEPH"/>
    <s v="ACH"/>
    <x v="15"/>
    <s v="8"/>
    <n v="23083.77"/>
    <x v="15"/>
    <n v="0"/>
    <n v="23083.77"/>
  </r>
  <r>
    <x v="0"/>
    <x v="1"/>
    <s v="CAILLAU Nicolas"/>
    <s v="DRAME Halima"/>
    <s v="049918"/>
    <s v="JOSEPH"/>
    <s v="ACH"/>
    <x v="16"/>
    <s v="9"/>
    <n v="5770.95"/>
    <x v="16"/>
    <n v="0"/>
    <n v="5770.95"/>
  </r>
  <r>
    <x v="0"/>
    <x v="1"/>
    <s v="CAILLAU Nicolas"/>
    <s v="DRAME Halima"/>
    <s v="050010"/>
    <s v="VINGADASSALON"/>
    <s v="EQ1"/>
    <x v="6"/>
    <s v="7"/>
    <n v="21109.64"/>
    <x v="6"/>
    <n v="0"/>
    <n v="21109.64"/>
  </r>
  <r>
    <x v="0"/>
    <x v="1"/>
    <s v="CAILLAU Nicolas"/>
    <s v="DRAME Halima"/>
    <s v="050121"/>
    <s v="BORNIER"/>
    <s v="ACH"/>
    <x v="17"/>
    <s v="9"/>
    <n v="7373.6"/>
    <x v="17"/>
    <n v="0"/>
    <n v="7373.6"/>
  </r>
  <r>
    <x v="0"/>
    <x v="1"/>
    <s v="CAILLAU Nicolas"/>
    <s v="DRAME Halima"/>
    <s v="050276"/>
    <s v="PEDRO"/>
    <s v="ACH"/>
    <x v="18"/>
    <s v="8"/>
    <n v="29763.35"/>
    <x v="18"/>
    <n v="0"/>
    <n v="29763.35"/>
  </r>
  <r>
    <x v="0"/>
    <x v="1"/>
    <s v="CAILLAU Nicolas"/>
    <s v="DRAME Halima"/>
    <s v="050276"/>
    <s v="PEDRO"/>
    <s v="ACH"/>
    <x v="11"/>
    <s v="9"/>
    <n v="7440.84"/>
    <x v="11"/>
    <n v="0"/>
    <n v="7440.84"/>
  </r>
  <r>
    <x v="0"/>
    <x v="1"/>
    <s v="CAILLAU Nicolas"/>
    <s v="DRAME Halima"/>
    <s v="050567"/>
    <s v="BENIS"/>
    <s v="MHE"/>
    <x v="19"/>
    <s v="4"/>
    <n v="15179.8"/>
    <x v="19"/>
    <n v="14864.34"/>
    <n v="315.45999999999913"/>
  </r>
  <r>
    <x v="0"/>
    <x v="1"/>
    <s v="CAILLAU Nicolas"/>
    <s v="DRAME Halima"/>
    <s v="050567"/>
    <s v="BENIS"/>
    <s v="MHE"/>
    <x v="15"/>
    <s v="6"/>
    <n v="30359.61"/>
    <x v="15"/>
    <n v="0"/>
    <n v="30359.61"/>
  </r>
  <r>
    <x v="0"/>
    <x v="1"/>
    <s v="DE ALMEIDA Orlindo"/>
    <s v="DRAME Halima"/>
    <s v="049166"/>
    <s v="DA COSTA"/>
    <s v="FON"/>
    <x v="10"/>
    <s v="4"/>
    <n v="14909.84"/>
    <x v="10"/>
    <n v="0"/>
    <n v="14909.84"/>
  </r>
  <r>
    <x v="0"/>
    <x v="1"/>
    <s v="DE ALMEIDA Orlindo"/>
    <s v="DRAME Halima"/>
    <s v="050105"/>
    <s v="GENESTIER"/>
    <s v="ACH"/>
    <x v="20"/>
    <s v="9"/>
    <n v="7285.18"/>
    <x v="20"/>
    <n v="0"/>
    <n v="7285.18"/>
  </r>
  <r>
    <x v="0"/>
    <x v="1"/>
    <s v="DE ALMEIDA Orlindo"/>
    <s v="DRAME Halima"/>
    <s v="050207"/>
    <s v="LE ROUX"/>
    <s v="ACH"/>
    <x v="6"/>
    <s v="9"/>
    <n v="6840.55"/>
    <x v="6"/>
    <n v="0"/>
    <n v="6840.55"/>
  </r>
  <r>
    <x v="0"/>
    <x v="1"/>
    <s v="DE ALMEIDA Orlindo"/>
    <s v="DRAME Halima"/>
    <s v="050363"/>
    <s v="BASUYAUX"/>
    <s v="ACH"/>
    <x v="20"/>
    <s v="9"/>
    <n v="5520.86"/>
    <x v="20"/>
    <n v="0"/>
    <n v="5520.86"/>
  </r>
  <r>
    <x v="0"/>
    <x v="1"/>
    <s v="DE ALMEIDA Orlindo"/>
    <s v="DRAME Halima"/>
    <s v="050753"/>
    <s v="LANSOY"/>
    <s v="FON"/>
    <x v="6"/>
    <s v="4"/>
    <n v="14524.68"/>
    <x v="6"/>
    <n v="0"/>
    <n v="14524.68"/>
  </r>
  <r>
    <x v="0"/>
    <x v="1"/>
    <s v="GOMES Emma"/>
    <s v="DRAME Halima"/>
    <s v="049808"/>
    <s v="FAIZ"/>
    <s v="ACH"/>
    <x v="21"/>
    <s v="9"/>
    <n v="7274.91"/>
    <x v="21"/>
    <n v="0"/>
    <n v="7274.91"/>
  </r>
  <r>
    <x v="0"/>
    <x v="1"/>
    <s v="GOMES Emma"/>
    <s v="DRAME Halima"/>
    <s v="049986"/>
    <s v="LABORDE"/>
    <s v="EQ2"/>
    <x v="10"/>
    <s v="8"/>
    <n v="28798.45"/>
    <x v="10"/>
    <n v="0"/>
    <n v="28798.45"/>
  </r>
  <r>
    <x v="0"/>
    <x v="1"/>
    <s v="GOMES Emma"/>
    <s v="DRAME Halima"/>
    <s v="050042"/>
    <s v="GUENIN"/>
    <s v="EQ1"/>
    <x v="21"/>
    <s v="6"/>
    <n v="21567.35"/>
    <x v="21"/>
    <n v="1268.0899999999999"/>
    <n v="20299.259999999998"/>
  </r>
  <r>
    <x v="0"/>
    <x v="1"/>
    <s v="GOMES Emma"/>
    <s v="DRAME Halima"/>
    <s v="050042"/>
    <s v="GUENIN"/>
    <s v="EQ1"/>
    <x v="22"/>
    <s v="7"/>
    <n v="17711.509999999998"/>
    <x v="22"/>
    <n v="0"/>
    <n v="17711.509999999998"/>
  </r>
  <r>
    <x v="0"/>
    <x v="1"/>
    <s v="GOMES Emma"/>
    <s v="DRAME Halima"/>
    <s v="050070"/>
    <s v="KALOGA"/>
    <s v="ACH"/>
    <x v="20"/>
    <s v="8"/>
    <n v="28355.23"/>
    <x v="20"/>
    <n v="0"/>
    <n v="28355.23"/>
  </r>
  <r>
    <x v="0"/>
    <x v="1"/>
    <s v="GOMES Emma"/>
    <s v="DRAME Halima"/>
    <s v="050070"/>
    <s v="KALOGA"/>
    <s v="ACH"/>
    <x v="15"/>
    <s v="9"/>
    <n v="7088.81"/>
    <x v="15"/>
    <n v="0"/>
    <n v="7088.81"/>
  </r>
  <r>
    <x v="0"/>
    <x v="2"/>
    <s v="BRIANNE Jerome"/>
    <s v="DRAME Halima"/>
    <s v="050337"/>
    <s v="DE AMORIM"/>
    <s v="ACH"/>
    <x v="23"/>
    <s v="9"/>
    <n v="6393.84"/>
    <x v="23"/>
    <n v="0"/>
    <n v="6393.84"/>
  </r>
  <r>
    <x v="0"/>
    <x v="2"/>
    <s v="BRIANNE Jerome"/>
    <s v="DRAME Halima"/>
    <s v="050435"/>
    <s v="EYMERY"/>
    <s v="ACH"/>
    <x v="23"/>
    <s v="8"/>
    <n v="29579.919999999998"/>
    <x v="23"/>
    <n v="0"/>
    <n v="29579.919999999998"/>
  </r>
  <r>
    <x v="0"/>
    <x v="2"/>
    <s v="BRIANNE Jerome"/>
    <s v="DRAME Halima"/>
    <s v="050435"/>
    <s v="EYMERY"/>
    <s v="ACH"/>
    <x v="23"/>
    <s v="9"/>
    <n v="7394.98"/>
    <x v="23"/>
    <n v="0"/>
    <n v="7394.98"/>
  </r>
  <r>
    <x v="0"/>
    <x v="2"/>
    <s v="BRIANNE Jerome"/>
    <s v="DRAME Halima"/>
    <s v="050592"/>
    <s v="BEAUVUE"/>
    <s v="EQ1"/>
    <x v="23"/>
    <s v="7"/>
    <n v="25716.32"/>
    <x v="23"/>
    <n v="0"/>
    <n v="25716.32"/>
  </r>
  <r>
    <x v="0"/>
    <x v="2"/>
    <s v="DESROLLES Rodolphe"/>
    <s v="DRAME Halima"/>
    <s v="050017"/>
    <s v="CANON"/>
    <s v="ACH"/>
    <x v="10"/>
    <s v="9"/>
    <n v="6082.32"/>
    <x v="10"/>
    <n v="0"/>
    <n v="6082.32"/>
  </r>
  <r>
    <x v="0"/>
    <x v="2"/>
    <s v="DESROLLES Rodolphe"/>
    <s v="DRAME Halima"/>
    <s v="050185"/>
    <s v="HAINAUT"/>
    <s v="ACH"/>
    <x v="24"/>
    <s v="8"/>
    <n v="29398.81"/>
    <x v="24"/>
    <n v="0"/>
    <n v="29398.81"/>
  </r>
  <r>
    <x v="0"/>
    <x v="2"/>
    <s v="DESROLLES Rodolphe"/>
    <s v="DRAME Halima"/>
    <s v="050185"/>
    <s v="HAINAUT"/>
    <s v="ACH"/>
    <x v="24"/>
    <s v="9"/>
    <n v="7349.71"/>
    <x v="24"/>
    <n v="0"/>
    <n v="7349.71"/>
  </r>
  <r>
    <x v="0"/>
    <x v="2"/>
    <s v="DESROLLES Rodolphe"/>
    <s v="DRAME Halima"/>
    <s v="050290"/>
    <s v="MESDESIRS"/>
    <s v="ACH"/>
    <x v="25"/>
    <s v="9"/>
    <n v="7725.08"/>
    <x v="25"/>
    <n v="0"/>
    <n v="7725.08"/>
  </r>
  <r>
    <x v="0"/>
    <x v="2"/>
    <s v="NOTARO Antoine"/>
    <s v="DRAME Halima"/>
    <s v="037917"/>
    <s v="CAPILLON"/>
    <s v="EQ2"/>
    <x v="26"/>
    <s v="8"/>
    <n v="22235"/>
    <x v="26"/>
    <n v="0"/>
    <n v="22235"/>
  </r>
  <r>
    <x v="0"/>
    <x v="2"/>
    <s v="NOTARO Antoine"/>
    <s v="DRAME Halima"/>
    <s v="048873"/>
    <s v="SCI NELIOTT B6"/>
    <s v="EQ1"/>
    <x v="27"/>
    <s v="7"/>
    <n v="20068"/>
    <x v="27"/>
    <n v="0"/>
    <n v="20068"/>
  </r>
  <r>
    <x v="0"/>
    <x v="3"/>
    <s v="CLABAUT Olivier"/>
    <s v="DRAME Halima"/>
    <s v="011331"/>
    <s v="ARNOULD"/>
    <s v="FON"/>
    <x v="2"/>
    <s v="3"/>
    <n v="29871.439999999999"/>
    <x v="2"/>
    <n v="0"/>
    <n v="29871.439999999999"/>
  </r>
  <r>
    <x v="0"/>
    <x v="3"/>
    <s v="CLABAUT Olivier"/>
    <s v="DRAME Halima"/>
    <s v="011331"/>
    <s v="ARNOULD"/>
    <s v="FON"/>
    <x v="2"/>
    <s v="4"/>
    <n v="19914.3"/>
    <x v="2"/>
    <n v="0"/>
    <n v="19914.3"/>
  </r>
  <r>
    <x v="0"/>
    <x v="3"/>
    <s v="CLABAUT Olivier"/>
    <s v="DRAME Halima"/>
    <s v="011403"/>
    <s v="RICHE"/>
    <s v="FON"/>
    <x v="24"/>
    <s v="3"/>
    <n v="41778.22"/>
    <x v="24"/>
    <n v="0"/>
    <n v="41778.22"/>
  </r>
  <r>
    <x v="0"/>
    <x v="3"/>
    <s v="CLABAUT Olivier"/>
    <s v="DRAME Halima"/>
    <s v="011403"/>
    <s v="RICHE"/>
    <s v="FON"/>
    <x v="23"/>
    <s v="4"/>
    <n v="27852.14"/>
    <x v="23"/>
    <n v="0"/>
    <n v="27852.14"/>
  </r>
  <r>
    <x v="0"/>
    <x v="3"/>
    <s v="CLABAUT Olivier"/>
    <s v="DRAME Halima"/>
    <s v="011694"/>
    <s v="ZAHOUANI"/>
    <s v="ELE"/>
    <x v="20"/>
    <s v="5"/>
    <n v="30543.85"/>
    <x v="20"/>
    <n v="0"/>
    <n v="30543.85"/>
  </r>
  <r>
    <x v="0"/>
    <x v="3"/>
    <s v="CLABAUT Olivier"/>
    <s v="DRAME Halima"/>
    <s v="011746"/>
    <s v="AKHIAD"/>
    <s v="FON"/>
    <x v="28"/>
    <s v="3"/>
    <n v="27151.49"/>
    <x v="28"/>
    <n v="0"/>
    <n v="27151.49"/>
  </r>
  <r>
    <x v="0"/>
    <x v="3"/>
    <s v="CLABAUT Olivier"/>
    <s v="DRAME Halima"/>
    <s v="011746"/>
    <s v="AKHIAD"/>
    <s v="FON"/>
    <x v="24"/>
    <s v="4"/>
    <n v="18100.990000000002"/>
    <x v="24"/>
    <n v="3280"/>
    <n v="14820.990000000002"/>
  </r>
  <r>
    <x v="0"/>
    <x v="3"/>
    <s v="CLABAUT Olivier"/>
    <s v="DRAME Halima"/>
    <s v="011776"/>
    <s v="NEUVILLE"/>
    <s v="EQ1"/>
    <x v="24"/>
    <s v="6"/>
    <n v="31540.68"/>
    <x v="24"/>
    <n v="0"/>
    <n v="31540.68"/>
  </r>
  <r>
    <x v="0"/>
    <x v="3"/>
    <s v="CLABAUT Olivier"/>
    <s v="DRAME Halima"/>
    <s v="050679"/>
    <s v="RUART"/>
    <s v="EQ1"/>
    <x v="2"/>
    <s v="7"/>
    <n v="28025.81"/>
    <x v="2"/>
    <n v="0"/>
    <n v="28025.81"/>
  </r>
  <r>
    <x v="0"/>
    <x v="3"/>
    <s v="VASSE Sebastien"/>
    <s v="MORLOT Nathalie"/>
    <s v="010938"/>
    <s v="SALINGUE"/>
    <s v="ACH"/>
    <x v="29"/>
    <s v="8"/>
    <n v="35020"/>
    <x v="29"/>
    <n v="0"/>
    <n v="35020"/>
  </r>
  <r>
    <x v="0"/>
    <x v="3"/>
    <s v="VASSE Sebastien"/>
    <s v="MORLOT Nathalie"/>
    <s v="010938"/>
    <s v="SALINGUE"/>
    <s v="ACH"/>
    <x v="29"/>
    <s v="9"/>
    <n v="8754.8700000000008"/>
    <x v="29"/>
    <n v="0"/>
    <n v="8754.8700000000008"/>
  </r>
  <r>
    <x v="0"/>
    <x v="3"/>
    <s v="VASSE Sebastien"/>
    <s v="MORLOT Nathalie"/>
    <s v="011290"/>
    <s v="TAILLANDIER"/>
    <s v="ACH"/>
    <x v="24"/>
    <s v="9"/>
    <n v="9410.7199999999993"/>
    <x v="24"/>
    <n v="0"/>
    <n v="9410.7199999999993"/>
  </r>
  <r>
    <x v="0"/>
    <x v="3"/>
    <s v="VASSE Sebastien"/>
    <s v="MORLOT Nathalie"/>
    <s v="011380"/>
    <s v="BENDIOUA"/>
    <s v="ACH"/>
    <x v="29"/>
    <s v="8"/>
    <n v="30640"/>
    <x v="29"/>
    <n v="0"/>
    <n v="30640"/>
  </r>
  <r>
    <x v="0"/>
    <x v="3"/>
    <s v="VASSE Sebastien"/>
    <s v="MORLOT Nathalie"/>
    <s v="011380"/>
    <s v="BENDIOUA"/>
    <s v="ACH"/>
    <x v="29"/>
    <s v="9"/>
    <n v="7659.9"/>
    <x v="29"/>
    <n v="0"/>
    <n v="7659.9"/>
  </r>
  <r>
    <x v="0"/>
    <x v="3"/>
    <s v="VASSE Sebastien"/>
    <s v="MORLOT Nathalie"/>
    <s v="011414"/>
    <s v="VIGNESWARARAJAH"/>
    <s v="FON"/>
    <x v="2"/>
    <s v="4"/>
    <n v="28197"/>
    <x v="2"/>
    <n v="7635"/>
    <n v="20562"/>
  </r>
  <r>
    <x v="0"/>
    <x v="3"/>
    <s v="VASSE Sebastien"/>
    <s v="MORLOT Nathalie"/>
    <s v="011453"/>
    <s v="LAHSSAINI"/>
    <s v="ACH"/>
    <x v="30"/>
    <s v="9"/>
    <n v="9603.02"/>
    <x v="30"/>
    <n v="0"/>
    <n v="9603.02"/>
  </r>
  <r>
    <x v="0"/>
    <x v="3"/>
    <s v="VASSE Sebastien"/>
    <s v="MORLOT Nathalie"/>
    <s v="011490"/>
    <s v="OUSSADI"/>
    <s v="ELE"/>
    <x v="1"/>
    <s v="5"/>
    <n v="41444"/>
    <x v="1"/>
    <n v="0"/>
    <n v="41444"/>
  </r>
  <r>
    <x v="0"/>
    <x v="3"/>
    <s v="VASSE Sebastien"/>
    <s v="MORLOT Nathalie"/>
    <s v="011720"/>
    <s v="NGABA TSHIVONGO"/>
    <s v="EQ1"/>
    <x v="24"/>
    <s v="6"/>
    <n v="31580"/>
    <x v="24"/>
    <n v="0"/>
    <n v="31580"/>
  </r>
  <r>
    <x v="0"/>
    <x v="3"/>
    <s v="VASSE Sebastien"/>
    <s v="MORLOT Nathalie"/>
    <s v="011720"/>
    <s v="NGABA TSHIVONGO"/>
    <s v="EQ1"/>
    <x v="20"/>
    <s v="7"/>
    <n v="23684"/>
    <x v="20"/>
    <n v="0"/>
    <n v="23684"/>
  </r>
  <r>
    <x v="0"/>
    <x v="3"/>
    <s v="VASSE Sebastien"/>
    <s v="MORLOT Nathalie"/>
    <s v="011721"/>
    <s v="AMOUCHAS"/>
    <s v="ACH"/>
    <x v="24"/>
    <s v="9"/>
    <n v="7175.84"/>
    <x v="24"/>
    <n v="0"/>
    <n v="7175.84"/>
  </r>
  <r>
    <x v="0"/>
    <x v="3"/>
    <s v="VASSE Sebastien"/>
    <s v="MORLOT Nathalie"/>
    <s v="050374"/>
    <s v="JABBOUR"/>
    <s v="ACH"/>
    <x v="24"/>
    <s v="9"/>
    <n v="9600.66"/>
    <x v="24"/>
    <n v="0"/>
    <n v="9600.66"/>
  </r>
  <r>
    <x v="0"/>
    <x v="3"/>
    <s v="VASSE Sebastien"/>
    <s v="MORLOT Nathalie"/>
    <s v="050376"/>
    <s v="BENAHMED"/>
    <s v="ELE"/>
    <x v="2"/>
    <s v="5"/>
    <n v="24401.5"/>
    <x v="2"/>
    <n v="8.5"/>
    <n v="24393"/>
  </r>
  <r>
    <x v="0"/>
    <x v="4"/>
    <s v="AZOTO Mickael"/>
    <s v="MORLOT Nathalie"/>
    <s v="011004"/>
    <s v="BADA"/>
    <s v="EQ1"/>
    <x v="6"/>
    <s v="7"/>
    <n v="27379"/>
    <x v="6"/>
    <n v="0"/>
    <n v="27379"/>
  </r>
  <r>
    <x v="0"/>
    <x v="4"/>
    <s v="AZOTO Mickael"/>
    <s v="MORLOT Nathalie"/>
    <s v="011428"/>
    <s v="RECIO FERNANDEZ"/>
    <s v="MHE"/>
    <x v="31"/>
    <s v="5"/>
    <n v="29209"/>
    <x v="31"/>
    <n v="2390"/>
    <n v="26819"/>
  </r>
  <r>
    <x v="0"/>
    <x v="4"/>
    <s v="AZOTO Mickael"/>
    <s v="MORLOT Nathalie"/>
    <s v="011428"/>
    <s v="RECIO FERNANDEZ"/>
    <s v="MHE"/>
    <x v="32"/>
    <s v="6"/>
    <n v="38150"/>
    <x v="32"/>
    <n v="0"/>
    <n v="38150"/>
  </r>
  <r>
    <x v="0"/>
    <x v="4"/>
    <s v="AZOTO Mickael"/>
    <s v="MORLOT Nathalie"/>
    <s v="011511"/>
    <s v="JACQUIN"/>
    <s v="EQ1"/>
    <x v="8"/>
    <s v="7"/>
    <n v="32189"/>
    <x v="8"/>
    <n v="0"/>
    <n v="32189"/>
  </r>
  <r>
    <x v="0"/>
    <x v="4"/>
    <s v="AZOTO Mickael"/>
    <s v="MORLOT Nathalie"/>
    <s v="011572"/>
    <s v="ORTEGA DELGADO"/>
    <s v="FON"/>
    <x v="8"/>
    <s v="4"/>
    <n v="15694"/>
    <x v="8"/>
    <n v="0"/>
    <n v="15694"/>
  </r>
  <r>
    <x v="0"/>
    <x v="4"/>
    <s v="AZOTO Mickael"/>
    <s v="MORLOT Nathalie"/>
    <s v="011611"/>
    <s v="SARR"/>
    <s v="ACH"/>
    <x v="29"/>
    <s v="8"/>
    <n v="26135"/>
    <x v="29"/>
    <n v="0"/>
    <n v="26135"/>
  </r>
  <r>
    <x v="0"/>
    <x v="4"/>
    <s v="AZOTO Mickael"/>
    <s v="MORLOT Nathalie"/>
    <s v="011611"/>
    <s v="SARR"/>
    <s v="ACH"/>
    <x v="8"/>
    <s v="9"/>
    <n v="6533.03"/>
    <x v="8"/>
    <n v="0"/>
    <n v="6533.03"/>
  </r>
  <r>
    <x v="0"/>
    <x v="4"/>
    <s v="AZOTO Mickael"/>
    <s v="MORLOT Nathalie"/>
    <s v="011629"/>
    <s v="GREDIGUI"/>
    <s v="OCC"/>
    <x v="33"/>
    <s v="3"/>
    <n v="27056"/>
    <x v="33"/>
    <n v="0"/>
    <n v="27056"/>
  </r>
  <r>
    <x v="0"/>
    <x v="4"/>
    <s v="AZOTO Mickael"/>
    <s v="MORLOT Nathalie"/>
    <s v="050423"/>
    <s v="MOUGNALEA MATALI"/>
    <s v="MHE"/>
    <x v="34"/>
    <s v="6"/>
    <n v="30474"/>
    <x v="34"/>
    <n v="250"/>
    <n v="30224"/>
  </r>
  <r>
    <x v="0"/>
    <x v="4"/>
    <s v="AZOTO Mickael"/>
    <s v="MORLOT Nathalie"/>
    <s v="050452"/>
    <s v="KACOU"/>
    <s v="FON"/>
    <x v="1"/>
    <s v="4"/>
    <n v="14743"/>
    <x v="1"/>
    <n v="0"/>
    <n v="14743"/>
  </r>
  <r>
    <x v="0"/>
    <x v="4"/>
    <s v="AZOTO Mickael"/>
    <s v="MORLOT Nathalie"/>
    <s v="050805"/>
    <s v="YEPIE"/>
    <s v="OCC"/>
    <x v="23"/>
    <s v="3"/>
    <n v="25771"/>
    <x v="23"/>
    <n v="0"/>
    <n v="25771"/>
  </r>
  <r>
    <x v="0"/>
    <x v="4"/>
    <s v="BALOS Theo"/>
    <s v="DRAME Halima"/>
    <s v="010255"/>
    <s v="TAVARES DA COSTA"/>
    <s v="ACH"/>
    <x v="10"/>
    <s v="9"/>
    <n v="5977.52"/>
    <x v="10"/>
    <n v="0"/>
    <n v="5977.52"/>
  </r>
  <r>
    <x v="0"/>
    <x v="4"/>
    <s v="BALOS Theo"/>
    <s v="DRAME Halima"/>
    <s v="010263"/>
    <s v="TAVARES DA COSTA"/>
    <s v="ACH"/>
    <x v="10"/>
    <s v="9"/>
    <n v="8623.11"/>
    <x v="10"/>
    <n v="1125.33"/>
    <n v="7497.7800000000007"/>
  </r>
  <r>
    <x v="0"/>
    <x v="4"/>
    <s v="BALOS Theo"/>
    <s v="DRAME Halima"/>
    <s v="010809"/>
    <s v="DA SILVA"/>
    <s v="ACH"/>
    <x v="35"/>
    <s v="8"/>
    <n v="36223"/>
    <x v="35"/>
    <n v="0"/>
    <n v="36223"/>
  </r>
  <r>
    <x v="0"/>
    <x v="4"/>
    <s v="BALOS Theo"/>
    <s v="DRAME Halima"/>
    <s v="010809"/>
    <s v="DA SILVA"/>
    <s v="ACH"/>
    <x v="36"/>
    <s v="9"/>
    <n v="9235.75"/>
    <x v="36"/>
    <n v="0"/>
    <n v="9235.75"/>
  </r>
  <r>
    <x v="0"/>
    <x v="4"/>
    <s v="BALOS Theo"/>
    <s v="DRAME Halima"/>
    <s v="011488"/>
    <s v="EISCHEN"/>
    <s v="FON"/>
    <x v="8"/>
    <s v="3"/>
    <n v="26499.91"/>
    <x v="8"/>
    <n v="0"/>
    <n v="26499.91"/>
  </r>
  <r>
    <x v="0"/>
    <x v="4"/>
    <s v="BALOS Theo"/>
    <s v="DRAME Halima"/>
    <s v="011488"/>
    <s v="EISCHEN"/>
    <s v="FON"/>
    <x v="15"/>
    <s v="4"/>
    <n v="17666.61"/>
    <x v="15"/>
    <n v="0"/>
    <n v="17666.61"/>
  </r>
  <r>
    <x v="0"/>
    <x v="4"/>
    <s v="BALOS Theo"/>
    <s v="DRAME Halima"/>
    <s v="011559"/>
    <s v="JAVAID"/>
    <s v="EQ1"/>
    <x v="15"/>
    <s v="7"/>
    <n v="23330.47"/>
    <x v="15"/>
    <n v="0"/>
    <n v="23330.47"/>
  </r>
  <r>
    <x v="0"/>
    <x v="4"/>
    <s v="BALOS Theo"/>
    <s v="DRAME Halima"/>
    <s v="011562"/>
    <s v="SIDAMBAROM"/>
    <s v="ACH"/>
    <x v="8"/>
    <s v="9"/>
    <n v="9090.94"/>
    <x v="8"/>
    <n v="0"/>
    <n v="9090.94"/>
  </r>
  <r>
    <x v="0"/>
    <x v="4"/>
    <s v="BALOS Theo"/>
    <s v="DRAME Halima"/>
    <s v="011609"/>
    <s v="TOKO LUNKEMBISA"/>
    <s v="ELE"/>
    <x v="37"/>
    <s v="5"/>
    <n v="22840.55"/>
    <x v="37"/>
    <n v="0"/>
    <n v="22840.55"/>
  </r>
  <r>
    <x v="0"/>
    <x v="4"/>
    <s v="BALOS Theo"/>
    <s v="DRAME Halima"/>
    <s v="011665"/>
    <s v="MEYAPIN"/>
    <s v="ACH"/>
    <x v="38"/>
    <s v="9"/>
    <n v="8833.2000000000007"/>
    <x v="38"/>
    <n v="0"/>
    <n v="8833.2000000000007"/>
  </r>
  <r>
    <x v="0"/>
    <x v="4"/>
    <s v="BALOS Theo"/>
    <s v="DRAME Halima"/>
    <s v="011757"/>
    <s v="REMON"/>
    <s v="FON"/>
    <x v="24"/>
    <s v="3"/>
    <n v="22431.79"/>
    <x v="24"/>
    <n v="0"/>
    <n v="22431.79"/>
  </r>
  <r>
    <x v="0"/>
    <x v="4"/>
    <s v="BALOS Theo"/>
    <s v="DRAME Halima"/>
    <s v="011757"/>
    <s v="REMON"/>
    <s v="FON"/>
    <x v="24"/>
    <s v="4"/>
    <n v="14954.52"/>
    <x v="24"/>
    <n v="0"/>
    <n v="14954.52"/>
  </r>
  <r>
    <x v="0"/>
    <x v="4"/>
    <s v="BALOS Theo"/>
    <s v="DRAME Halima"/>
    <s v="050384"/>
    <s v="COULIBALY"/>
    <s v="EQ1"/>
    <x v="6"/>
    <s v="7"/>
    <n v="25269.86"/>
    <x v="6"/>
    <n v="870"/>
    <n v="24399.86"/>
  </r>
  <r>
    <x v="0"/>
    <x v="4"/>
    <s v="BALOS Theo"/>
    <s v="DRAME Halima"/>
    <s v="050666"/>
    <s v="KRIBI"/>
    <s v="MHE"/>
    <x v="6"/>
    <s v="6"/>
    <n v="36700.82"/>
    <x v="6"/>
    <n v="0"/>
    <n v="36700.82"/>
  </r>
  <r>
    <x v="0"/>
    <x v="4"/>
    <s v="CHAMARD Jean Marc"/>
    <s v="MORLOT Nathalie"/>
    <s v="011279"/>
    <s v="HIRECHE"/>
    <s v="ACH"/>
    <x v="39"/>
    <s v="8"/>
    <n v="44122"/>
    <x v="39"/>
    <n v="33817.65"/>
    <n v="10304.349999999999"/>
  </r>
  <r>
    <x v="0"/>
    <x v="4"/>
    <s v="CHAMARD Jean Marc"/>
    <s v="MORLOT Nathalie"/>
    <s v="011279"/>
    <s v="HIRECHE"/>
    <s v="ACH"/>
    <x v="39"/>
    <s v="9"/>
    <n v="11040.43"/>
    <x v="39"/>
    <n v="0"/>
    <n v="11040.43"/>
  </r>
  <r>
    <x v="0"/>
    <x v="4"/>
    <s v="DECES Benoit"/>
    <s v="MORLOT Nathalie"/>
    <s v="011617"/>
    <s v="MARIE"/>
    <s v="FON"/>
    <x v="29"/>
    <s v="3"/>
    <n v="32390.79"/>
    <x v="29"/>
    <n v="0"/>
    <n v="32390.79"/>
  </r>
  <r>
    <x v="0"/>
    <x v="4"/>
    <s v="DECES Benoit"/>
    <s v="MORLOT Nathalie"/>
    <s v="011617"/>
    <s v="MARIE"/>
    <s v="FON"/>
    <x v="29"/>
    <s v="4"/>
    <n v="21594"/>
    <x v="29"/>
    <n v="0"/>
    <n v="21594"/>
  </r>
  <r>
    <x v="0"/>
    <x v="4"/>
    <s v="DECES Benoit"/>
    <s v="MORLOT Nathalie"/>
    <s v="011618"/>
    <s v="LUCAS"/>
    <s v="MHE"/>
    <x v="23"/>
    <s v="5"/>
    <n v="21155"/>
    <x v="23"/>
    <n v="30"/>
    <n v="21125"/>
  </r>
  <r>
    <x v="0"/>
    <x v="4"/>
    <s v="DECES Benoit"/>
    <s v="MORLOT Nathalie"/>
    <s v="011618"/>
    <s v="LUCAS"/>
    <s v="MHE"/>
    <x v="1"/>
    <s v="6"/>
    <n v="28196"/>
    <x v="1"/>
    <n v="0"/>
    <n v="28196"/>
  </r>
  <r>
    <x v="0"/>
    <x v="4"/>
    <s v="DECES Benoit"/>
    <s v="MORLOT Nathalie"/>
    <s v="011640"/>
    <s v="DOULAYRAM"/>
    <s v="ELE"/>
    <x v="1"/>
    <s v="5"/>
    <n v="25563"/>
    <x v="1"/>
    <n v="3494"/>
    <n v="22069"/>
  </r>
  <r>
    <x v="0"/>
    <x v="4"/>
    <s v="DECES Benoit"/>
    <s v="MORLOT Nathalie"/>
    <s v="011749"/>
    <s v="POTTIER"/>
    <s v="FON"/>
    <x v="34"/>
    <s v="3"/>
    <n v="25370"/>
    <x v="34"/>
    <n v="0"/>
    <n v="25370"/>
  </r>
  <r>
    <x v="0"/>
    <x v="4"/>
    <s v="DECES Benoit"/>
    <s v="MORLOT Nathalie"/>
    <s v="011749"/>
    <s v="POTTIER"/>
    <s v="FON"/>
    <x v="15"/>
    <s v="4"/>
    <n v="16912"/>
    <x v="15"/>
    <n v="0"/>
    <n v="16912"/>
  </r>
  <r>
    <x v="0"/>
    <x v="4"/>
    <s v="DECES Benoit"/>
    <s v="MORLOT Nathalie"/>
    <s v="050433"/>
    <s v="CHOSROVA"/>
    <s v="ELE"/>
    <x v="1"/>
    <s v="5"/>
    <n v="30543"/>
    <x v="1"/>
    <n v="0"/>
    <n v="30543"/>
  </r>
  <r>
    <x v="0"/>
    <x v="4"/>
    <s v="DECES Benoit"/>
    <s v="MORLOT Nathalie"/>
    <s v="050536"/>
    <s v="LIMOUSIN"/>
    <s v="ACH"/>
    <x v="1"/>
    <s v="8"/>
    <n v="33675"/>
    <x v="1"/>
    <n v="0"/>
    <n v="33675"/>
  </r>
  <r>
    <x v="0"/>
    <x v="4"/>
    <s v="DECES Benoit"/>
    <s v="MORLOT Nathalie"/>
    <s v="050536"/>
    <s v="LIMOUSIN"/>
    <s v="ACH"/>
    <x v="1"/>
    <s v="9"/>
    <n v="8418"/>
    <x v="1"/>
    <n v="0"/>
    <n v="8418"/>
  </r>
  <r>
    <x v="0"/>
    <x v="4"/>
    <s v="DECES Benoit"/>
    <s v="MORLOT Nathalie"/>
    <s v="050577"/>
    <s v="MAGNIER"/>
    <s v="ELE"/>
    <x v="3"/>
    <s v="5"/>
    <n v="28180"/>
    <x v="3"/>
    <n v="0"/>
    <n v="28180"/>
  </r>
  <r>
    <x v="0"/>
    <x v="5"/>
    <s v="GAZZOLA Laurent"/>
    <s v="DRAME Halima"/>
    <s v="034901"/>
    <s v="LAURET"/>
    <s v="EQ1"/>
    <x v="40"/>
    <s v="2"/>
    <n v="10557.49"/>
    <x v="40"/>
    <n v="0"/>
    <n v="10557.49"/>
  </r>
  <r>
    <x v="0"/>
    <x v="5"/>
    <s v="GAZZOLA Laurent"/>
    <s v="DRAME Halima"/>
    <s v="034901"/>
    <s v="LAURET"/>
    <s v="EQ1"/>
    <x v="41"/>
    <s v="3"/>
    <n v="5653.75"/>
    <x v="41"/>
    <n v="0"/>
    <n v="5653.75"/>
  </r>
  <r>
    <x v="0"/>
    <x v="5"/>
    <s v="GAZZOLA Laurent"/>
    <s v="DRAME Halima"/>
    <s v="034901"/>
    <s v="LAURET"/>
    <s v="EQ1"/>
    <x v="42"/>
    <s v="4"/>
    <n v="11307.5"/>
    <x v="42"/>
    <n v="0"/>
    <n v="11307.5"/>
  </r>
  <r>
    <x v="0"/>
    <x v="5"/>
    <s v="GAZZOLA Laurent"/>
    <s v="DRAME Halima"/>
    <s v="034901"/>
    <s v="LAURET"/>
    <s v="EQ1"/>
    <x v="43"/>
    <s v="5"/>
    <n v="16961.240000000002"/>
    <x v="43"/>
    <n v="0"/>
    <n v="16961.240000000002"/>
  </r>
  <r>
    <x v="0"/>
    <x v="5"/>
    <s v="GAZZOLA Laurent"/>
    <s v="DRAME Halima"/>
    <s v="034901"/>
    <s v="LAURET"/>
    <s v="EQ1"/>
    <x v="44"/>
    <s v="6"/>
    <n v="22614.99"/>
    <x v="44"/>
    <n v="0"/>
    <n v="22614.99"/>
  </r>
  <r>
    <x v="0"/>
    <x v="5"/>
    <s v="GAZZOLA Laurent"/>
    <s v="DRAME Halima"/>
    <s v="034901"/>
    <s v="LAURET"/>
    <s v="EQ1"/>
    <x v="45"/>
    <s v="7"/>
    <n v="16961.240000000002"/>
    <x v="45"/>
    <n v="0"/>
    <n v="16961.240000000002"/>
  </r>
  <r>
    <x v="0"/>
    <x v="6"/>
    <s v="BERTIN Nathalie"/>
    <s v="DRAME Halima"/>
    <s v="011753"/>
    <s v="NGUYEN"/>
    <s v="ACH"/>
    <x v="10"/>
    <s v="9"/>
    <n v="7473.71"/>
    <x v="10"/>
    <n v="0"/>
    <n v="7473.71"/>
  </r>
  <r>
    <x v="0"/>
    <x v="6"/>
    <s v="BLONDELOT Thierry"/>
    <s v="DRAME Halima"/>
    <s v="011400"/>
    <s v="NORCA"/>
    <s v="EQ1"/>
    <x v="34"/>
    <s v="7"/>
    <n v="21346.02"/>
    <x v="34"/>
    <n v="0"/>
    <n v="21346.02"/>
  </r>
  <r>
    <x v="0"/>
    <x v="6"/>
    <s v="BLONDELOT Thierry"/>
    <s v="DRAME Halima"/>
    <s v="011575"/>
    <s v="KLEIN"/>
    <s v="ACH"/>
    <x v="10"/>
    <s v="9"/>
    <n v="7356.57"/>
    <x v="10"/>
    <n v="0"/>
    <n v="7356.57"/>
  </r>
  <r>
    <x v="0"/>
    <x v="6"/>
    <s v="BLONDELOT Thierry"/>
    <s v="DRAME Halima"/>
    <s v="011652"/>
    <s v="VOLTAT"/>
    <s v="EQ1"/>
    <x v="8"/>
    <s v="7"/>
    <n v="24679.11"/>
    <x v="8"/>
    <n v="1200"/>
    <n v="23479.11"/>
  </r>
  <r>
    <x v="0"/>
    <x v="6"/>
    <s v="BLONDELOT Thierry"/>
    <s v="DRAME Halima"/>
    <s v="011733"/>
    <s v="LASSALLE"/>
    <s v="ACH"/>
    <x v="1"/>
    <s v="8"/>
    <n v="33928.879999999997"/>
    <x v="1"/>
    <n v="0"/>
    <n v="33928.879999999997"/>
  </r>
  <r>
    <x v="0"/>
    <x v="6"/>
    <s v="BLONDELOT Thierry"/>
    <s v="DRAME Halima"/>
    <s v="011733"/>
    <s v="LASSALLE"/>
    <s v="ACH"/>
    <x v="1"/>
    <s v="9"/>
    <n v="8482.2199999999993"/>
    <x v="1"/>
    <n v="0"/>
    <n v="8482.2199999999993"/>
  </r>
  <r>
    <x v="0"/>
    <x v="6"/>
    <s v="BLONDELOT Thierry"/>
    <s v="DRAME Halima"/>
    <s v="050385"/>
    <s v="CABRERA"/>
    <s v="FON"/>
    <x v="29"/>
    <s v="4"/>
    <n v="22958.34"/>
    <x v="29"/>
    <n v="2331"/>
    <n v="20627.34"/>
  </r>
  <r>
    <x v="0"/>
    <x v="6"/>
    <s v="BLONDELOT Thierry"/>
    <s v="DRAME Halima"/>
    <s v="050496"/>
    <s v="SOURABIE"/>
    <s v="ELE"/>
    <x v="46"/>
    <s v="4"/>
    <n v="15727.32"/>
    <x v="46"/>
    <n v="15726.62"/>
    <n v="0.69999999999890861"/>
  </r>
  <r>
    <x v="0"/>
    <x v="6"/>
    <s v="MONTEFIORE Franck"/>
    <s v="DRAME Halima"/>
    <s v="011341"/>
    <s v="JEAN-MARIE"/>
    <s v="ACH"/>
    <x v="17"/>
    <s v="8"/>
    <n v="49874.86"/>
    <x v="17"/>
    <n v="0"/>
    <n v="49874.86"/>
  </r>
  <r>
    <x v="0"/>
    <x v="6"/>
    <s v="MONTEFIORE Franck"/>
    <s v="DRAME Halima"/>
    <s v="011341"/>
    <s v="JEAN-MARIE"/>
    <s v="ACH"/>
    <x v="17"/>
    <s v="9"/>
    <n v="12468.72"/>
    <x v="17"/>
    <n v="0"/>
    <n v="12468.72"/>
  </r>
  <r>
    <x v="0"/>
    <x v="6"/>
    <s v="MONTEFIORE Franck"/>
    <s v="DRAME Halima"/>
    <s v="044203"/>
    <s v="RETEUNA"/>
    <s v="ACH"/>
    <x v="47"/>
    <s v="7"/>
    <n v="24738"/>
    <x v="47"/>
    <n v="0"/>
    <n v="24738"/>
  </r>
  <r>
    <x v="0"/>
    <x v="6"/>
    <s v="MONTEFIORE Franck"/>
    <s v="DRAME Halima"/>
    <s v="044203"/>
    <s v="RETEUNA"/>
    <s v="ACH"/>
    <x v="48"/>
    <s v="8"/>
    <n v="32984"/>
    <x v="48"/>
    <n v="0"/>
    <n v="32984"/>
  </r>
  <r>
    <x v="0"/>
    <x v="6"/>
    <s v="MONTEFIORE Franck"/>
    <s v="DRAME Halima"/>
    <s v="044203"/>
    <s v="RETEUNA"/>
    <s v="ACH"/>
    <x v="48"/>
    <s v="9"/>
    <n v="8245.5"/>
    <x v="48"/>
    <n v="0"/>
    <n v="8245.5"/>
  </r>
  <r>
    <x v="0"/>
    <x v="6"/>
    <s v="MURRO Claude"/>
    <s v="DRAME Halima"/>
    <s v="011426"/>
    <s v="GONCALVES"/>
    <s v="ACH"/>
    <x v="8"/>
    <s v="9"/>
    <n v="9450.75"/>
    <x v="8"/>
    <n v="0"/>
    <n v="9450.75"/>
  </r>
  <r>
    <x v="0"/>
    <x v="6"/>
    <s v="MURRO Claude"/>
    <s v="DRAME Halima"/>
    <s v="045069"/>
    <s v="BENSID"/>
    <s v="ACH"/>
    <x v="49"/>
    <s v="9"/>
    <n v="11369.85"/>
    <x v="49"/>
    <n v="0"/>
    <n v="11369.85"/>
  </r>
  <r>
    <x v="0"/>
    <x v="6"/>
    <s v="MURRO Claude"/>
    <s v="DRAME Halima"/>
    <s v="050369"/>
    <s v="KHOV"/>
    <s v="FON"/>
    <x v="8"/>
    <s v="3"/>
    <n v="26288.06"/>
    <x v="8"/>
    <n v="0"/>
    <n v="26288.06"/>
  </r>
  <r>
    <x v="0"/>
    <x v="6"/>
    <s v="MURRO Claude"/>
    <s v="DRAME Halima"/>
    <s v="050369"/>
    <s v="KHOV"/>
    <s v="FON"/>
    <x v="8"/>
    <s v="4"/>
    <n v="17525.37"/>
    <x v="8"/>
    <n v="0"/>
    <n v="17525.37"/>
  </r>
  <r>
    <x v="0"/>
    <x v="6"/>
    <s v="MURRO Claude"/>
    <s v="DRAME Halima"/>
    <s v="050677"/>
    <s v="GRUB"/>
    <s v="OCC"/>
    <x v="8"/>
    <s v="3"/>
    <n v="29353.05"/>
    <x v="8"/>
    <n v="0"/>
    <n v="29353.05"/>
  </r>
  <r>
    <x v="0"/>
    <x v="6"/>
    <s v="MURRO Claude"/>
    <s v="DRAME Halima"/>
    <s v="050825"/>
    <s v="FARGES"/>
    <s v="ELE"/>
    <x v="8"/>
    <s v="5"/>
    <n v="23242.85"/>
    <x v="8"/>
    <n v="198"/>
    <n v="23044.85"/>
  </r>
  <r>
    <x v="1"/>
    <x v="7"/>
    <s v="MENDES OLIVIER"/>
    <s v="VOULOIR Florian"/>
    <s v="043090"/>
    <s v="ROSCONVAL"/>
    <s v="MHE"/>
    <x v="16"/>
    <s v="6"/>
    <n v="24403.66"/>
    <x v="16"/>
    <n v="0"/>
    <n v="24403.66"/>
  </r>
  <r>
    <x v="1"/>
    <x v="7"/>
    <s v="MENDES OLIVIER"/>
    <s v="VOULOIR Florian"/>
    <s v="043138"/>
    <s v="LUTOT"/>
    <s v="ACH"/>
    <x v="29"/>
    <s v="9"/>
    <n v="6881.63"/>
    <x v="29"/>
    <n v="0"/>
    <n v="6881.63"/>
  </r>
  <r>
    <x v="1"/>
    <x v="7"/>
    <s v="MENDES OLIVIER"/>
    <s v="VOULOIR Florian"/>
    <s v="043156"/>
    <s v="HEBERT"/>
    <s v="ELE"/>
    <x v="50"/>
    <s v="5"/>
    <n v="25675.13"/>
    <x v="50"/>
    <n v="2612"/>
    <n v="23063.13"/>
  </r>
  <r>
    <x v="1"/>
    <x v="7"/>
    <s v="MENDES OLIVIER"/>
    <s v="VOULOIR Florian"/>
    <s v="043214"/>
    <s v="COSSE"/>
    <s v="MHE"/>
    <x v="16"/>
    <s v="6"/>
    <n v="24621.09"/>
    <x v="16"/>
    <n v="0"/>
    <n v="24621.09"/>
  </r>
  <r>
    <x v="1"/>
    <x v="7"/>
    <s v="MENDES OLIVIER"/>
    <s v="VOULOIR Florian"/>
    <s v="043227"/>
    <s v="AUBOURG"/>
    <s v="ACH"/>
    <x v="29"/>
    <s v="9"/>
    <n v="6419.4"/>
    <x v="29"/>
    <n v="0"/>
    <n v="6419.4"/>
  </r>
  <r>
    <x v="1"/>
    <x v="7"/>
    <s v="MENDES OLIVIER"/>
    <s v="VOULOIR Florian"/>
    <s v="043277"/>
    <s v="BASILLE"/>
    <s v="ELE"/>
    <x v="0"/>
    <s v="5"/>
    <n v="18051.12"/>
    <x v="0"/>
    <n v="915"/>
    <n v="17136.12"/>
  </r>
  <r>
    <x v="1"/>
    <x v="7"/>
    <s v="MOUTON Marianne"/>
    <s v="VOULOIR Florian"/>
    <s v="043064"/>
    <s v="CHEVALLIER"/>
    <s v="FON"/>
    <x v="16"/>
    <s v="4"/>
    <n v="13203.01"/>
    <x v="16"/>
    <n v="0"/>
    <n v="13203.01"/>
  </r>
  <r>
    <x v="1"/>
    <x v="7"/>
    <s v="MOUTON Marianne"/>
    <s v="VOULOIR Florian"/>
    <s v="043364"/>
    <s v="DROG"/>
    <s v="FON"/>
    <x v="0"/>
    <s v="4"/>
    <n v="9984.7000000000007"/>
    <x v="0"/>
    <n v="0"/>
    <n v="9984.7000000000007"/>
  </r>
  <r>
    <x v="1"/>
    <x v="7"/>
    <s v="RAT Jean-François"/>
    <s v="VOULOIR Florian"/>
    <s v="043078"/>
    <s v="LEFEBVRE"/>
    <s v="EQ2"/>
    <x v="8"/>
    <s v="8"/>
    <n v="25642.53"/>
    <x v="8"/>
    <n v="0"/>
    <n v="25642.53"/>
  </r>
  <r>
    <x v="1"/>
    <x v="7"/>
    <s v="RAT Jean-François"/>
    <s v="VOULOIR Florian"/>
    <s v="043097"/>
    <s v="BELLINO"/>
    <s v="ACH"/>
    <x v="51"/>
    <s v="8"/>
    <n v="23859.01"/>
    <x v="51"/>
    <n v="0"/>
    <n v="23859.01"/>
  </r>
  <r>
    <x v="1"/>
    <x v="7"/>
    <s v="RAT Jean-François"/>
    <s v="VOULOIR Florian"/>
    <s v="043097"/>
    <s v="BELLINO"/>
    <s v="ACH"/>
    <x v="8"/>
    <s v="9"/>
    <n v="5964.76"/>
    <x v="8"/>
    <n v="0"/>
    <n v="5964.76"/>
  </r>
  <r>
    <x v="1"/>
    <x v="7"/>
    <s v="RAT Jean-François"/>
    <s v="VOULOIR Florian"/>
    <s v="043162"/>
    <s v="LEPASTOUREL"/>
    <s v="ACH"/>
    <x v="51"/>
    <s v="9"/>
    <n v="5236.3599999999997"/>
    <x v="51"/>
    <n v="0"/>
    <n v="5236.3599999999997"/>
  </r>
  <r>
    <x v="1"/>
    <x v="7"/>
    <s v="RAT Jean-François"/>
    <s v="VOULOIR Florian"/>
    <s v="043242"/>
    <s v="JOUENNE"/>
    <s v="OCC"/>
    <x v="1"/>
    <s v="3"/>
    <n v="18844.66"/>
    <x v="1"/>
    <n v="0"/>
    <n v="18844.66"/>
  </r>
  <r>
    <x v="1"/>
    <x v="7"/>
    <s v="RAT Jean-François"/>
    <s v="VOULOIR Florian"/>
    <s v="043244"/>
    <s v="VANDEWOORT"/>
    <s v="OCC"/>
    <x v="1"/>
    <s v="3"/>
    <n v="23942.6"/>
    <x v="1"/>
    <n v="0"/>
    <n v="23942.6"/>
  </r>
  <r>
    <x v="1"/>
    <x v="7"/>
    <s v="RAT Jean-François"/>
    <s v="VOULOIR Florian"/>
    <s v="043276"/>
    <s v="RIVIERE"/>
    <s v="ACH"/>
    <x v="23"/>
    <s v="9"/>
    <n v="6344.51"/>
    <x v="23"/>
    <n v="0"/>
    <n v="6344.51"/>
  </r>
  <r>
    <x v="1"/>
    <x v="7"/>
    <s v="RAT Jean-François"/>
    <s v="VOULOIR Florian"/>
    <s v="043294"/>
    <s v="CHAN-FOOK"/>
    <s v="EQ1"/>
    <x v="16"/>
    <s v="7"/>
    <n v="22024.17"/>
    <x v="16"/>
    <n v="0"/>
    <n v="22024.17"/>
  </r>
  <r>
    <x v="1"/>
    <x v="7"/>
    <s v="RAT Jean-François"/>
    <s v="VOULOIR Florian"/>
    <s v="043342"/>
    <s v="LAINE"/>
    <s v="FON"/>
    <x v="29"/>
    <s v="3"/>
    <n v="14071.18"/>
    <x v="29"/>
    <n v="0"/>
    <n v="14071.18"/>
  </r>
  <r>
    <x v="1"/>
    <x v="7"/>
    <s v="RAT Jean-François"/>
    <s v="VOULOIR Florian"/>
    <s v="043342"/>
    <s v="LAINE"/>
    <s v="FON"/>
    <x v="0"/>
    <s v="4"/>
    <n v="9380.7800000000007"/>
    <x v="0"/>
    <n v="0"/>
    <n v="9380.7800000000007"/>
  </r>
  <r>
    <x v="1"/>
    <x v="7"/>
    <s v="RAT Jean-François"/>
    <s v="VOULOIR Florian"/>
    <s v="043346"/>
    <s v="COURTOIS"/>
    <s v="FON"/>
    <x v="51"/>
    <s v="4"/>
    <n v="12022.12"/>
    <x v="51"/>
    <n v="0"/>
    <n v="12022.12"/>
  </r>
  <r>
    <x v="1"/>
    <x v="8"/>
    <s v="COUVERCHEL Loic"/>
    <s v="VOULOIR Florian"/>
    <s v="040326"/>
    <s v="JOURDAIN"/>
    <s v="ACH"/>
    <x v="52"/>
    <s v="8"/>
    <n v="20783.650000000001"/>
    <x v="52"/>
    <n v="0"/>
    <n v="20783.650000000001"/>
  </r>
  <r>
    <x v="1"/>
    <x v="8"/>
    <s v="COUVERCHEL Loic"/>
    <s v="VOULOIR Florian"/>
    <s v="040326"/>
    <s v="JOURDAIN"/>
    <s v="ACH"/>
    <x v="53"/>
    <s v="9"/>
    <n v="5172.92"/>
    <x v="53"/>
    <n v="0"/>
    <n v="5172.92"/>
  </r>
  <r>
    <x v="1"/>
    <x v="8"/>
    <s v="MAHIEU David"/>
    <s v="VOULOIR Florian"/>
    <s v="043066"/>
    <s v="HOUNKPATI"/>
    <s v="FON"/>
    <x v="11"/>
    <s v="3"/>
    <n v="22214.55"/>
    <x v="11"/>
    <n v="22214.15"/>
    <n v="0.39999999999781721"/>
  </r>
  <r>
    <x v="1"/>
    <x v="8"/>
    <s v="MAHIEU David"/>
    <s v="VOULOIR Florian"/>
    <s v="043237"/>
    <s v="DELARUE"/>
    <s v="EQ1"/>
    <x v="5"/>
    <s v="5"/>
    <n v="15981.76"/>
    <x v="5"/>
    <n v="0"/>
    <n v="15981.76"/>
  </r>
  <r>
    <x v="1"/>
    <x v="8"/>
    <s v="THERON Christophe"/>
    <s v="VOULOIR Florian"/>
    <s v="042885"/>
    <s v="RAMASSAMY"/>
    <s v="EQ1"/>
    <x v="6"/>
    <s v="7"/>
    <n v="16434.689999999999"/>
    <x v="6"/>
    <n v="0"/>
    <n v="16434.689999999999"/>
  </r>
  <r>
    <x v="1"/>
    <x v="8"/>
    <s v="THERON Christophe"/>
    <s v="VOULOIR Florian"/>
    <s v="043045"/>
    <s v="PITOT"/>
    <s v="ACH"/>
    <x v="5"/>
    <s v="8"/>
    <n v="24704.27"/>
    <x v="5"/>
    <n v="0"/>
    <n v="24704.27"/>
  </r>
  <r>
    <x v="1"/>
    <x v="8"/>
    <s v="THERON Christophe"/>
    <s v="VOULOIR Florian"/>
    <s v="043045"/>
    <s v="PITOT"/>
    <s v="ACH"/>
    <x v="23"/>
    <s v="9"/>
    <n v="6176.07"/>
    <x v="23"/>
    <n v="0"/>
    <n v="6176.07"/>
  </r>
  <r>
    <x v="1"/>
    <x v="8"/>
    <s v="THERON Christophe"/>
    <s v="VOULOIR Florian"/>
    <s v="043081"/>
    <s v="MARAIS"/>
    <s v="ACH"/>
    <x v="8"/>
    <s v="9"/>
    <n v="6094.91"/>
    <x v="8"/>
    <n v="0"/>
    <n v="6094.91"/>
  </r>
  <r>
    <x v="1"/>
    <x v="8"/>
    <s v="THERON Christophe"/>
    <s v="VOULOIR Florian"/>
    <s v="043116"/>
    <s v="RAOULT"/>
    <s v="ELE"/>
    <x v="16"/>
    <s v="5"/>
    <n v="18708"/>
    <x v="16"/>
    <n v="0"/>
    <n v="18708"/>
  </r>
  <r>
    <x v="1"/>
    <x v="9"/>
    <s v="BAZIRE Anthony"/>
    <s v="VOULOIR Florian"/>
    <s v="042665"/>
    <s v="LE BRUN"/>
    <s v="ELE"/>
    <x v="23"/>
    <s v="5"/>
    <n v="22432.62"/>
    <x v="23"/>
    <n v="587"/>
    <n v="21845.62"/>
  </r>
  <r>
    <x v="1"/>
    <x v="9"/>
    <s v="BAZIRE Anthony"/>
    <s v="VOULOIR Florian"/>
    <s v="042904"/>
    <s v="NOWAK"/>
    <s v="FON"/>
    <x v="16"/>
    <s v="4"/>
    <n v="13656.42"/>
    <x v="16"/>
    <n v="0"/>
    <n v="13656.42"/>
  </r>
  <r>
    <x v="1"/>
    <x v="9"/>
    <s v="BAZIRE Anthony"/>
    <s v="VOULOIR Florian"/>
    <s v="042955"/>
    <s v="LESAUVAGE"/>
    <s v="EQ1"/>
    <x v="23"/>
    <s v="7"/>
    <n v="28436.85"/>
    <x v="23"/>
    <n v="0"/>
    <n v="28436.85"/>
  </r>
  <r>
    <x v="1"/>
    <x v="9"/>
    <s v="BAZIRE Anthony"/>
    <s v="VOULOIR Florian"/>
    <s v="043071"/>
    <s v="GALLE"/>
    <s v="ACH"/>
    <x v="15"/>
    <s v="9"/>
    <n v="9374.73"/>
    <x v="15"/>
    <n v="0"/>
    <n v="9374.73"/>
  </r>
  <r>
    <x v="1"/>
    <x v="9"/>
    <s v="BAZIRE Anthony"/>
    <s v="VOULOIR Florian"/>
    <s v="043129"/>
    <s v="ROBERGE"/>
    <s v="EQ1"/>
    <x v="16"/>
    <s v="7"/>
    <n v="27706.6"/>
    <x v="16"/>
    <n v="0"/>
    <n v="27706.6"/>
  </r>
  <r>
    <x v="1"/>
    <x v="9"/>
    <s v="BAZIRE Anthony"/>
    <s v="VOULOIR Florian"/>
    <s v="043320"/>
    <s v="LEFRANCOIS"/>
    <s v="ELE"/>
    <x v="15"/>
    <s v="5"/>
    <n v="19741.669999999998"/>
    <x v="15"/>
    <n v="19741.650000000001"/>
    <n v="1.9999999996798579E-2"/>
  </r>
  <r>
    <x v="1"/>
    <x v="9"/>
    <s v="GORRE Cédric"/>
    <s v="VOULOIR Florian"/>
    <s v="042958"/>
    <s v="NEDELEC"/>
    <s v="EQ2"/>
    <x v="16"/>
    <s v="8"/>
    <n v="24267.67"/>
    <x v="16"/>
    <n v="0"/>
    <n v="24267.67"/>
  </r>
  <r>
    <x v="1"/>
    <x v="9"/>
    <s v="GORRE Cédric"/>
    <s v="VOULOIR Florian"/>
    <s v="043035"/>
    <s v="FEUARDANT"/>
    <s v="EQ1"/>
    <x v="15"/>
    <s v="7"/>
    <n v="18250.830000000002"/>
    <x v="15"/>
    <n v="0"/>
    <n v="18250.830000000002"/>
  </r>
  <r>
    <x v="1"/>
    <x v="9"/>
    <s v="GORRE Cédric"/>
    <s v="VOULOIR Florian"/>
    <s v="043037"/>
    <s v="KEMAL"/>
    <s v="ACH"/>
    <x v="16"/>
    <s v="9"/>
    <n v="8044.27"/>
    <x v="16"/>
    <n v="0"/>
    <n v="8044.27"/>
  </r>
  <r>
    <x v="1"/>
    <x v="9"/>
    <s v="GORRE Cédric"/>
    <s v="VOULOIR Florian"/>
    <s v="043056"/>
    <s v="PASQUET"/>
    <s v="EQ2"/>
    <x v="16"/>
    <s v="8"/>
    <n v="32549.200000000001"/>
    <x v="16"/>
    <n v="0"/>
    <n v="32549.200000000001"/>
  </r>
  <r>
    <x v="1"/>
    <x v="9"/>
    <s v="GORRE Cédric"/>
    <s v="VOULOIR Florian"/>
    <s v="043100"/>
    <s v="SCI ESPACE QUATRIEME"/>
    <s v="MHE"/>
    <x v="50"/>
    <s v="6"/>
    <n v="40659.68"/>
    <x v="50"/>
    <n v="0"/>
    <n v="40659.68"/>
  </r>
  <r>
    <x v="1"/>
    <x v="9"/>
    <s v="GORRE Cédric"/>
    <s v="VOULOIR Florian"/>
    <s v="043112"/>
    <s v="PLAISANCE"/>
    <s v="ACH"/>
    <x v="8"/>
    <s v="9"/>
    <n v="6389.47"/>
    <x v="8"/>
    <n v="0"/>
    <n v="6389.47"/>
  </r>
  <r>
    <x v="1"/>
    <x v="9"/>
    <s v="GORRE Cédric"/>
    <s v="VOULOIR Florian"/>
    <s v="043141"/>
    <s v="GERVAIS"/>
    <s v="MHE"/>
    <x v="15"/>
    <s v="6"/>
    <n v="29810.04"/>
    <x v="15"/>
    <n v="0"/>
    <n v="29810.04"/>
  </r>
  <r>
    <x v="1"/>
    <x v="9"/>
    <s v="GORRE Cédric"/>
    <s v="VOULOIR Florian"/>
    <s v="043281"/>
    <s v="KERLEROUX"/>
    <s v="ELE"/>
    <x v="3"/>
    <s v="5"/>
    <n v="24740.82"/>
    <x v="3"/>
    <n v="870.8"/>
    <n v="23870.02"/>
  </r>
  <r>
    <x v="1"/>
    <x v="9"/>
    <s v="GORRE Cédric"/>
    <s v="VOULOIR Florian"/>
    <s v="043283"/>
    <s v="ROUSSEAUX"/>
    <s v="EQ1"/>
    <x v="8"/>
    <s v="7"/>
    <n v="19987.79"/>
    <x v="8"/>
    <n v="0"/>
    <n v="19987.79"/>
  </r>
  <r>
    <x v="1"/>
    <x v="9"/>
    <s v="GORRE Cédric"/>
    <s v="VOULOIR Florian"/>
    <s v="043357"/>
    <s v="COUTANCE"/>
    <s v="OCC"/>
    <x v="54"/>
    <s v="3"/>
    <n v="19656.7"/>
    <x v="54"/>
    <n v="0"/>
    <n v="19656.7"/>
  </r>
  <r>
    <x v="1"/>
    <x v="9"/>
    <s v="RAT Jean-François"/>
    <s v="VOULOIR Florian"/>
    <s v="043149"/>
    <s v="RIPOCHE"/>
    <s v="MHE"/>
    <x v="16"/>
    <s v="6"/>
    <n v="20158.75"/>
    <x v="16"/>
    <n v="0"/>
    <n v="20158.75"/>
  </r>
  <r>
    <x v="1"/>
    <x v="10"/>
    <s v="MAHIEU David"/>
    <s v="VOULOIR Florian"/>
    <s v="042853"/>
    <s v="LENEL"/>
    <s v="FON"/>
    <x v="29"/>
    <s v="3"/>
    <n v="23243.35"/>
    <x v="29"/>
    <n v="0"/>
    <n v="23243.35"/>
  </r>
  <r>
    <x v="1"/>
    <x v="10"/>
    <s v="MAHIEU David"/>
    <s v="VOULOIR Florian"/>
    <s v="042853"/>
    <s v="LENEL"/>
    <s v="FON"/>
    <x v="29"/>
    <s v="4"/>
    <n v="15495.56"/>
    <x v="29"/>
    <n v="0"/>
    <n v="15495.56"/>
  </r>
  <r>
    <x v="1"/>
    <x v="10"/>
    <s v="MAHIEU David"/>
    <s v="VOULOIR Florian"/>
    <s v="042901"/>
    <s v="SELLIER"/>
    <s v="FON"/>
    <x v="16"/>
    <s v="4"/>
    <n v="14339.78"/>
    <x v="16"/>
    <n v="0"/>
    <n v="14339.78"/>
  </r>
  <r>
    <x v="1"/>
    <x v="10"/>
    <s v="MAHIEU David"/>
    <s v="VOULOIR Florian"/>
    <s v="042936"/>
    <s v="CHAINE"/>
    <s v="ACH"/>
    <x v="6"/>
    <s v="9"/>
    <n v="7693.2"/>
    <x v="6"/>
    <n v="0"/>
    <n v="7693.2"/>
  </r>
  <r>
    <x v="1"/>
    <x v="10"/>
    <s v="MAHIEU David"/>
    <s v="VOULOIR Florian"/>
    <s v="043059"/>
    <s v="CORDONNIER"/>
    <s v="EQ2"/>
    <x v="23"/>
    <s v="8"/>
    <n v="36886.47"/>
    <x v="23"/>
    <n v="0"/>
    <n v="36886.47"/>
  </r>
  <r>
    <x v="1"/>
    <x v="10"/>
    <s v="MAHIEU David"/>
    <s v="VOULOIR Florian"/>
    <s v="043142"/>
    <s v="BELARBI"/>
    <s v="ACH"/>
    <x v="50"/>
    <s v="8"/>
    <n v="32991.93"/>
    <x v="50"/>
    <n v="0"/>
    <n v="32991.93"/>
  </r>
  <r>
    <x v="1"/>
    <x v="10"/>
    <s v="MAHIEU David"/>
    <s v="VOULOIR Florian"/>
    <s v="043142"/>
    <s v="BELARBI"/>
    <s v="ACH"/>
    <x v="23"/>
    <s v="9"/>
    <n v="8247.99"/>
    <x v="23"/>
    <n v="0"/>
    <n v="8247.99"/>
  </r>
  <r>
    <x v="1"/>
    <x v="10"/>
    <s v="MAHIEU David"/>
    <s v="VOULOIR Florian"/>
    <s v="043172"/>
    <s v="JONQUAIS"/>
    <s v="ELE"/>
    <x v="16"/>
    <s v="5"/>
    <n v="21107.360000000001"/>
    <x v="16"/>
    <n v="771"/>
    <n v="20336.36"/>
  </r>
  <r>
    <x v="1"/>
    <x v="10"/>
    <s v="MAHIEU David"/>
    <s v="VOULOIR Florian"/>
    <s v="043174"/>
    <s v="BOUAKLINE"/>
    <s v="ELE"/>
    <x v="23"/>
    <s v="5"/>
    <n v="21951.38"/>
    <x v="23"/>
    <n v="3548"/>
    <n v="18403.38"/>
  </r>
  <r>
    <x v="1"/>
    <x v="10"/>
    <s v="MAHIEU David"/>
    <s v="VOULOIR Florian"/>
    <s v="043243"/>
    <s v="BELLET"/>
    <s v="OCC"/>
    <x v="1"/>
    <s v="3"/>
    <n v="25186.5"/>
    <x v="1"/>
    <n v="0"/>
    <n v="25186.5"/>
  </r>
  <r>
    <x v="1"/>
    <x v="10"/>
    <s v="THERON Christophe"/>
    <s v="VOULOIR Florian"/>
    <s v="043223"/>
    <s v="TRAVERS"/>
    <s v="ELE"/>
    <x v="9"/>
    <s v="3"/>
    <n v="18034.189999999999"/>
    <x v="9"/>
    <n v="11101.27"/>
    <n v="6932.9199999999983"/>
  </r>
  <r>
    <x v="1"/>
    <x v="10"/>
    <s v="THERON Christophe"/>
    <s v="VOULOIR Florian"/>
    <s v="043223"/>
    <s v="TRAVERS"/>
    <s v="ELE"/>
    <x v="29"/>
    <s v="5"/>
    <n v="17764.990000000002"/>
    <x v="29"/>
    <n v="0"/>
    <n v="17764.990000000002"/>
  </r>
  <r>
    <x v="1"/>
    <x v="10"/>
    <s v="THERON Christophe"/>
    <s v="VOULOIR Florian"/>
    <s v="043226"/>
    <s v="ENIONA"/>
    <s v="FON"/>
    <x v="29"/>
    <s v="3"/>
    <n v="29104.85"/>
    <x v="29"/>
    <n v="0"/>
    <n v="29104.85"/>
  </r>
  <r>
    <x v="1"/>
    <x v="10"/>
    <s v="THERON Christophe"/>
    <s v="VOULOIR Florian"/>
    <s v="043226"/>
    <s v="ENIONA"/>
    <s v="FON"/>
    <x v="8"/>
    <s v="4"/>
    <n v="19403.240000000002"/>
    <x v="8"/>
    <n v="0"/>
    <n v="19403.240000000002"/>
  </r>
  <r>
    <x v="1"/>
    <x v="10"/>
    <s v="THERON Christophe"/>
    <s v="VOULOIR Florian"/>
    <s v="043305"/>
    <s v="MICHELET"/>
    <s v="EQ2"/>
    <x v="23"/>
    <s v="8"/>
    <n v="29676.29"/>
    <x v="23"/>
    <n v="5708.71"/>
    <n v="23967.58"/>
  </r>
  <r>
    <x v="2"/>
    <x v="11"/>
    <s v="LAMBERT Loïc"/>
    <s v="DJIBRIL Laure"/>
    <s v="057971"/>
    <s v="COLLIOT"/>
    <s v="EQ2"/>
    <x v="1"/>
    <s v="8"/>
    <n v="28601"/>
    <x v="1"/>
    <n v="0"/>
    <n v="28601"/>
  </r>
  <r>
    <x v="2"/>
    <x v="11"/>
    <s v="LAMBERT Loïc"/>
    <s v="DJIBRIL Laure"/>
    <s v="058845"/>
    <s v="CORMARIE"/>
    <s v="EQ1"/>
    <x v="1"/>
    <s v="7"/>
    <n v="16105.5"/>
    <x v="1"/>
    <n v="224"/>
    <n v="15881.5"/>
  </r>
  <r>
    <x v="2"/>
    <x v="12"/>
    <s v="DAGORN Guillaume"/>
    <s v="VOULOIR Florian"/>
    <s v="057815"/>
    <s v="POIRET"/>
    <s v="ACH"/>
    <x v="55"/>
    <s v="9"/>
    <n v="6034.88"/>
    <x v="55"/>
    <n v="0"/>
    <n v="6034.88"/>
  </r>
  <r>
    <x v="2"/>
    <x v="12"/>
    <s v="DAGORN Guillaume"/>
    <s v="VOULOIR Florian"/>
    <s v="058159"/>
    <s v="GUILBERT"/>
    <s v="EQ2"/>
    <x v="8"/>
    <s v="8"/>
    <n v="19234.38"/>
    <x v="8"/>
    <n v="0"/>
    <n v="19234.38"/>
  </r>
  <r>
    <x v="2"/>
    <x v="12"/>
    <s v="SAHLI Merzouk"/>
    <s v="VOULOIR Florian"/>
    <s v="058315"/>
    <s v="ROUILLARD"/>
    <s v="EQ2"/>
    <x v="28"/>
    <s v="8"/>
    <n v="24905.599999999999"/>
    <x v="28"/>
    <n v="6225.8"/>
    <n v="18679.8"/>
  </r>
  <r>
    <x v="2"/>
    <x v="13"/>
    <s v="DELPLACE Michael"/>
    <s v="PEZE Nadège"/>
    <s v="058736"/>
    <s v="HOURIEZ"/>
    <s v="EQ1"/>
    <x v="6"/>
    <s v="7"/>
    <n v="21309.95"/>
    <x v="6"/>
    <n v="0"/>
    <n v="21309.95"/>
  </r>
  <r>
    <x v="2"/>
    <x v="13"/>
    <s v="DELPLACE Michael"/>
    <s v="PEZE Nadège"/>
    <s v="058760"/>
    <s v="LOTTEN"/>
    <s v="ACH"/>
    <x v="29"/>
    <s v="9"/>
    <n v="7252.55"/>
    <x v="29"/>
    <n v="0"/>
    <n v="7252.55"/>
  </r>
  <r>
    <x v="2"/>
    <x v="13"/>
    <s v="HAGE Anthony"/>
    <s v="PEZE Nadège"/>
    <s v="057393"/>
    <s v="DI VINCENZO"/>
    <s v="MHE"/>
    <x v="15"/>
    <s v="5"/>
    <n v="16965.66"/>
    <x v="15"/>
    <n v="0"/>
    <n v="16965.66"/>
  </r>
  <r>
    <x v="2"/>
    <x v="13"/>
    <s v="HAGE Anthony"/>
    <s v="PEZE Nadège"/>
    <s v="057393"/>
    <s v="DI VINCENZO"/>
    <s v="MHE"/>
    <x v="0"/>
    <s v="6"/>
    <n v="22620.9"/>
    <x v="0"/>
    <n v="0"/>
    <n v="22620.9"/>
  </r>
  <r>
    <x v="2"/>
    <x v="13"/>
    <s v="HAGE Anthony"/>
    <s v="PEZE Nadège"/>
    <s v="057540"/>
    <s v="CALLAERT"/>
    <s v="MHE"/>
    <x v="54"/>
    <s v="5"/>
    <n v="17584.53"/>
    <x v="54"/>
    <n v="0"/>
    <n v="17584.53"/>
  </r>
  <r>
    <x v="2"/>
    <x v="13"/>
    <s v="HAGE Anthony"/>
    <s v="PEZE Nadège"/>
    <s v="057540"/>
    <s v="CALLAERT"/>
    <s v="MHE"/>
    <x v="34"/>
    <s v="6"/>
    <n v="23446.03"/>
    <x v="34"/>
    <n v="0"/>
    <n v="23446.03"/>
  </r>
  <r>
    <x v="2"/>
    <x v="13"/>
    <s v="HAGE Anthony"/>
    <s v="PEZE Nadège"/>
    <s v="058098"/>
    <s v="VERSTICHELEN"/>
    <s v="FON"/>
    <x v="0"/>
    <s v="3"/>
    <n v="13142.7"/>
    <x v="0"/>
    <n v="0"/>
    <n v="13142.7"/>
  </r>
  <r>
    <x v="2"/>
    <x v="13"/>
    <s v="HAGE Anthony"/>
    <s v="PEZE Nadège"/>
    <s v="058098"/>
    <s v="VERSTICHELEN"/>
    <s v="FON"/>
    <x v="0"/>
    <s v="4"/>
    <n v="8761.7999999999993"/>
    <x v="0"/>
    <n v="0"/>
    <n v="8761.7999999999993"/>
  </r>
  <r>
    <x v="2"/>
    <x v="13"/>
    <s v="HAGE Anthony"/>
    <s v="PEZE Nadège"/>
    <s v="058620"/>
    <s v="GOMEZ"/>
    <s v="ACH"/>
    <x v="6"/>
    <s v="8"/>
    <n v="19114.59"/>
    <x v="6"/>
    <n v="0"/>
    <n v="19114.59"/>
  </r>
  <r>
    <x v="2"/>
    <x v="13"/>
    <s v="HAGE Anthony"/>
    <s v="PEZE Nadège"/>
    <s v="058620"/>
    <s v="GOMEZ"/>
    <s v="ACH"/>
    <x v="6"/>
    <s v="9"/>
    <n v="4778.6499999999996"/>
    <x v="6"/>
    <n v="0"/>
    <n v="4778.6499999999996"/>
  </r>
  <r>
    <x v="2"/>
    <x v="13"/>
    <s v="HAGE Anthony"/>
    <s v="PEZE Nadège"/>
    <s v="058658"/>
    <s v="DANEL"/>
    <s v="MHE"/>
    <x v="23"/>
    <s v="5"/>
    <n v="17472.54"/>
    <x v="23"/>
    <n v="0"/>
    <n v="17472.54"/>
  </r>
  <r>
    <x v="2"/>
    <x v="13"/>
    <s v="HAGE Anthony"/>
    <s v="PEZE Nadège"/>
    <s v="058658"/>
    <s v="DANEL"/>
    <s v="MHE"/>
    <x v="23"/>
    <s v="6"/>
    <n v="23296.74"/>
    <x v="23"/>
    <n v="0"/>
    <n v="23296.74"/>
  </r>
  <r>
    <x v="2"/>
    <x v="13"/>
    <s v="HAGE Anthony"/>
    <s v="PEZE Nadège"/>
    <s v="059178"/>
    <s v="MASSON"/>
    <s v="FON"/>
    <x v="29"/>
    <s v="3"/>
    <n v="17011.45"/>
    <x v="29"/>
    <n v="0"/>
    <n v="17011.45"/>
  </r>
  <r>
    <x v="2"/>
    <x v="13"/>
    <s v="HAGE Anthony"/>
    <s v="PEZE Nadège"/>
    <s v="059178"/>
    <s v="MASSON"/>
    <s v="FON"/>
    <x v="29"/>
    <s v="4"/>
    <n v="11340.96"/>
    <x v="29"/>
    <n v="0"/>
    <n v="11340.96"/>
  </r>
  <r>
    <x v="2"/>
    <x v="13"/>
    <s v="HAGE Anthony"/>
    <s v="PEZE Nadège"/>
    <s v="059240"/>
    <s v="LARDEZ"/>
    <s v="FON"/>
    <x v="23"/>
    <s v="4"/>
    <n v="12283.04"/>
    <x v="23"/>
    <n v="0"/>
    <n v="12283.04"/>
  </r>
  <r>
    <x v="2"/>
    <x v="13"/>
    <s v="HEUNET Jean-Philippe"/>
    <s v="PEZE Nadège"/>
    <s v="057420"/>
    <s v="BEDNARZ"/>
    <s v="EQ1"/>
    <x v="24"/>
    <s v="6"/>
    <n v="18381.55"/>
    <x v="24"/>
    <n v="18381"/>
    <n v="0.5499999999992724"/>
  </r>
  <r>
    <x v="2"/>
    <x v="13"/>
    <s v="HEUNET Jean-Philippe"/>
    <s v="PEZE Nadège"/>
    <s v="057420"/>
    <s v="BEDNARZ"/>
    <s v="EQ1"/>
    <x v="3"/>
    <s v="7"/>
    <n v="13786.15"/>
    <x v="3"/>
    <n v="0"/>
    <n v="13786.15"/>
  </r>
  <r>
    <x v="2"/>
    <x v="13"/>
    <s v="HEUNET Jean-Philippe"/>
    <s v="PEZE Nadège"/>
    <s v="058302"/>
    <s v="TONARELLI"/>
    <s v="ACH"/>
    <x v="56"/>
    <s v="9"/>
    <n v="6128.55"/>
    <x v="56"/>
    <n v="0"/>
    <n v="6128.55"/>
  </r>
  <r>
    <x v="2"/>
    <x v="13"/>
    <s v="HEUNET Jean-Philippe"/>
    <s v="PEZE Nadège"/>
    <s v="058670"/>
    <s v="COCQ"/>
    <s v="ACH"/>
    <x v="56"/>
    <s v="8"/>
    <n v="29640.2"/>
    <x v="56"/>
    <n v="0"/>
    <n v="29640.2"/>
  </r>
  <r>
    <x v="2"/>
    <x v="13"/>
    <s v="HEUNET Jean-Philippe"/>
    <s v="PEZE Nadège"/>
    <s v="058670"/>
    <s v="COCQ"/>
    <s v="ACH"/>
    <x v="56"/>
    <s v="9"/>
    <n v="7410.05"/>
    <x v="56"/>
    <n v="0"/>
    <n v="7410.05"/>
  </r>
  <r>
    <x v="2"/>
    <x v="13"/>
    <s v="HEUNET Jean-Philippe"/>
    <s v="PEZE Nadège"/>
    <s v="058846"/>
    <s v="SCI BERNARDILAU"/>
    <s v="MHE"/>
    <x v="34"/>
    <s v="6"/>
    <n v="23565"/>
    <x v="34"/>
    <n v="0"/>
    <n v="23565"/>
  </r>
  <r>
    <x v="2"/>
    <x v="13"/>
    <s v="HEUNET Jean-Philippe"/>
    <s v="PEZE Nadège"/>
    <s v="059241"/>
    <s v="VANDICHELE"/>
    <s v="FON"/>
    <x v="1"/>
    <s v="3"/>
    <n v="17539.599999999999"/>
    <x v="1"/>
    <n v="0"/>
    <n v="17539.599999999999"/>
  </r>
  <r>
    <x v="2"/>
    <x v="13"/>
    <s v="HEUNET Jean-Philippe"/>
    <s v="PEZE Nadège"/>
    <s v="059241"/>
    <s v="VANDICHELE"/>
    <s v="FON"/>
    <x v="1"/>
    <s v="4"/>
    <n v="11693.06"/>
    <x v="1"/>
    <n v="0"/>
    <n v="11693.06"/>
  </r>
  <r>
    <x v="2"/>
    <x v="13"/>
    <s v="HEUNET Jean-Philippe"/>
    <s v="PEZE Nadège"/>
    <s v="059296"/>
    <s v="SENEZ"/>
    <s v="ELE"/>
    <x v="1"/>
    <s v="5"/>
    <n v="19492.75"/>
    <x v="1"/>
    <n v="0"/>
    <n v="19492.75"/>
  </r>
  <r>
    <x v="2"/>
    <x v="14"/>
    <s v="APPART Maxime"/>
    <s v="SCHOKKAERT Bénédicte"/>
    <s v="057436"/>
    <s v="PAGIE"/>
    <s v="ACH"/>
    <x v="57"/>
    <s v="8"/>
    <n v="36917.19"/>
    <x v="57"/>
    <n v="3560.52"/>
    <n v="33356.670000000006"/>
  </r>
  <r>
    <x v="2"/>
    <x v="14"/>
    <s v="APPART Maxime"/>
    <s v="SCHOKKAERT Bénédicte"/>
    <s v="057436"/>
    <s v="PAGIE"/>
    <s v="ACH"/>
    <x v="1"/>
    <s v="9"/>
    <n v="9879.2999999999993"/>
    <x v="1"/>
    <n v="650"/>
    <n v="9229.2999999999993"/>
  </r>
  <r>
    <x v="2"/>
    <x v="14"/>
    <s v="APPART Maxime"/>
    <s v="SCHOKKAERT Bénédicte"/>
    <s v="058207"/>
    <s v="CLABAUX"/>
    <s v="EQ1"/>
    <x v="16"/>
    <s v="7"/>
    <n v="22359.32"/>
    <x v="16"/>
    <n v="0"/>
    <n v="22359.32"/>
  </r>
  <r>
    <x v="2"/>
    <x v="14"/>
    <s v="APPART Maxime"/>
    <s v="SCHOKKAERT Bénédicte"/>
    <s v="058397"/>
    <s v="VANDEVELDE"/>
    <s v="EQ1"/>
    <x v="20"/>
    <s v="7"/>
    <n v="16773.82"/>
    <x v="20"/>
    <n v="0"/>
    <n v="16773.82"/>
  </r>
  <r>
    <x v="2"/>
    <x v="14"/>
    <s v="GOURDAIN Frédéric"/>
    <s v="SCHOKKAERT Bénédicte"/>
    <s v="057103"/>
    <s v="LEMAIRE"/>
    <s v="ELE"/>
    <x v="16"/>
    <s v="5"/>
    <n v="17629.45"/>
    <x v="16"/>
    <n v="0"/>
    <n v="17629.45"/>
  </r>
  <r>
    <x v="2"/>
    <x v="14"/>
    <s v="GOURDAIN Frédéric"/>
    <s v="SCHOKKAERT Bénédicte"/>
    <s v="057568"/>
    <s v="KAFOA"/>
    <s v="FON"/>
    <x v="8"/>
    <s v="3"/>
    <n v="17348.060000000001"/>
    <x v="8"/>
    <n v="0"/>
    <n v="17348.060000000001"/>
  </r>
  <r>
    <x v="2"/>
    <x v="14"/>
    <s v="GOURDAIN Frédéric"/>
    <s v="SCHOKKAERT Bénédicte"/>
    <s v="057568"/>
    <s v="KAFOA"/>
    <s v="FON"/>
    <x v="8"/>
    <s v="4"/>
    <n v="11565.37"/>
    <x v="8"/>
    <n v="0"/>
    <n v="11565.37"/>
  </r>
  <r>
    <x v="2"/>
    <x v="14"/>
    <s v="GOURDAIN Frédéric"/>
    <s v="SCHOKKAERT Bénédicte"/>
    <s v="057686"/>
    <s v="JAITEH"/>
    <s v="FON"/>
    <x v="56"/>
    <s v="3"/>
    <n v="18959.240000000002"/>
    <x v="56"/>
    <n v="0"/>
    <n v="18959.240000000002"/>
  </r>
  <r>
    <x v="2"/>
    <x v="14"/>
    <s v="GOURDAIN Frédéric"/>
    <s v="SCHOKKAERT Bénédicte"/>
    <s v="057686"/>
    <s v="JAITEH"/>
    <s v="FON"/>
    <x v="56"/>
    <s v="4"/>
    <n v="12639.49"/>
    <x v="56"/>
    <n v="0"/>
    <n v="12639.49"/>
  </r>
  <r>
    <x v="2"/>
    <x v="14"/>
    <s v="GOURDAIN Frédéric"/>
    <s v="SCHOKKAERT Bénédicte"/>
    <s v="057884"/>
    <s v="DUMORTIER"/>
    <s v="FON"/>
    <x v="28"/>
    <s v="3"/>
    <n v="17187.62"/>
    <x v="28"/>
    <n v="0"/>
    <n v="17187.62"/>
  </r>
  <r>
    <x v="2"/>
    <x v="14"/>
    <s v="GOURDAIN Frédéric"/>
    <s v="SCHOKKAERT Bénédicte"/>
    <s v="057884"/>
    <s v="DUMORTIER"/>
    <s v="FON"/>
    <x v="28"/>
    <s v="4"/>
    <n v="11458.42"/>
    <x v="28"/>
    <n v="0"/>
    <n v="11458.42"/>
  </r>
  <r>
    <x v="2"/>
    <x v="14"/>
    <s v="GOURDAIN Frédéric"/>
    <s v="SCHOKKAERT Bénédicte"/>
    <s v="057895"/>
    <s v="ECHEIKR"/>
    <s v="ACH"/>
    <x v="5"/>
    <s v="9"/>
    <n v="6629.24"/>
    <x v="5"/>
    <n v="0"/>
    <n v="6629.24"/>
  </r>
  <r>
    <x v="2"/>
    <x v="14"/>
    <s v="GOURDAIN Frédéric"/>
    <s v="SCHOKKAERT Bénédicte"/>
    <s v="058278"/>
    <s v="THERLIER"/>
    <s v="ACH"/>
    <x v="8"/>
    <s v="9"/>
    <n v="5131.57"/>
    <x v="8"/>
    <n v="0"/>
    <n v="5131.57"/>
  </r>
  <r>
    <x v="2"/>
    <x v="14"/>
    <s v="GOURDAIN Frédéric"/>
    <s v="SCHOKKAERT Bénédicte"/>
    <s v="058713"/>
    <s v="DARCY"/>
    <s v="ELE"/>
    <x v="6"/>
    <s v="5"/>
    <n v="19107.68"/>
    <x v="6"/>
    <n v="0"/>
    <n v="19107.68"/>
  </r>
  <r>
    <x v="2"/>
    <x v="14"/>
    <s v="LEMAIRE Jérôme"/>
    <s v="SCHOKKAERT Bénédicte"/>
    <s v="057775"/>
    <s v="LAVERNE"/>
    <s v="MHE"/>
    <x v="37"/>
    <s v="5"/>
    <n v="19133.09"/>
    <x v="37"/>
    <n v="2851"/>
    <n v="16282.09"/>
  </r>
  <r>
    <x v="2"/>
    <x v="14"/>
    <s v="LEMAIRE Jérôme"/>
    <s v="SCHOKKAERT Bénédicte"/>
    <s v="057775"/>
    <s v="LAVERNE"/>
    <s v="MHE"/>
    <x v="6"/>
    <s v="6"/>
    <n v="24666.47"/>
    <x v="6"/>
    <n v="0"/>
    <n v="24666.47"/>
  </r>
  <r>
    <x v="2"/>
    <x v="14"/>
    <s v="LEMAIRE Jérôme"/>
    <s v="SCHOKKAERT Bénédicte"/>
    <s v="058739"/>
    <s v="HIRARDIN"/>
    <s v="MHE"/>
    <x v="11"/>
    <s v="5"/>
    <n v="20846.73"/>
    <x v="11"/>
    <n v="0"/>
    <n v="20846.73"/>
  </r>
  <r>
    <x v="2"/>
    <x v="14"/>
    <s v="LEMAIRE Jérôme"/>
    <s v="SCHOKKAERT Bénédicte"/>
    <s v="058756"/>
    <s v="DUSSART"/>
    <s v="FON"/>
    <x v="58"/>
    <s v="3"/>
    <n v="17328.599999999999"/>
    <x v="58"/>
    <n v="0"/>
    <n v="17328.599999999999"/>
  </r>
  <r>
    <x v="2"/>
    <x v="14"/>
    <s v="LEMAIRE Jérôme"/>
    <s v="SCHOKKAERT Bénédicte"/>
    <s v="058756"/>
    <s v="DUSSART"/>
    <s v="FON"/>
    <x v="59"/>
    <s v="4"/>
    <n v="11552.4"/>
    <x v="59"/>
    <n v="0"/>
    <n v="11552.4"/>
  </r>
  <r>
    <x v="2"/>
    <x v="14"/>
    <s v="LEMAIRE Jérôme"/>
    <s v="SCHOKKAERT Bénédicte"/>
    <s v="058841"/>
    <s v="STEUX"/>
    <s v="ACH"/>
    <x v="1"/>
    <s v="9"/>
    <n v="5243.85"/>
    <x v="1"/>
    <n v="0"/>
    <n v="5243.85"/>
  </r>
  <r>
    <x v="2"/>
    <x v="14"/>
    <s v="LEMAIRE Jérôme"/>
    <s v="SCHOKKAERT Bénédicte"/>
    <s v="058907"/>
    <s v="DUSSART"/>
    <s v="MHE"/>
    <x v="16"/>
    <s v="6"/>
    <n v="22263.16"/>
    <x v="16"/>
    <n v="0"/>
    <n v="22263.16"/>
  </r>
  <r>
    <x v="2"/>
    <x v="14"/>
    <s v="LEMAIRE Jérôme"/>
    <s v="SCHOKKAERT Bénédicte"/>
    <s v="059008"/>
    <s v="WAROUX"/>
    <s v="FON"/>
    <x v="29"/>
    <s v="3"/>
    <n v="15239.04"/>
    <x v="29"/>
    <n v="0"/>
    <n v="15239.04"/>
  </r>
  <r>
    <x v="2"/>
    <x v="14"/>
    <s v="LEMAIRE Jérôme"/>
    <s v="SCHOKKAERT Bénédicte"/>
    <s v="059008"/>
    <s v="WAROUX"/>
    <s v="FON"/>
    <x v="29"/>
    <s v="4"/>
    <n v="10159.35"/>
    <x v="29"/>
    <n v="0"/>
    <n v="10159.35"/>
  </r>
  <r>
    <x v="2"/>
    <x v="14"/>
    <s v="LEMAIRE Jérôme"/>
    <s v="SCHOKKAERT Bénédicte"/>
    <s v="059143"/>
    <s v="BALINGHIEN"/>
    <s v="FON"/>
    <x v="23"/>
    <s v="3"/>
    <n v="20875.18"/>
    <x v="23"/>
    <n v="0"/>
    <n v="20875.18"/>
  </r>
  <r>
    <x v="2"/>
    <x v="14"/>
    <s v="LEMAIRE Jérôme"/>
    <s v="SCHOKKAERT Bénédicte"/>
    <s v="059143"/>
    <s v="BALINGHIEN"/>
    <s v="FON"/>
    <x v="23"/>
    <s v="4"/>
    <n v="13916.78"/>
    <x v="23"/>
    <n v="0"/>
    <n v="13916.78"/>
  </r>
  <r>
    <x v="2"/>
    <x v="15"/>
    <s v="GOMBERT Stéphane"/>
    <s v="DJIBRIL Laure"/>
    <s v="057191"/>
    <s v="SYROTNIK"/>
    <s v="ACH"/>
    <x v="10"/>
    <s v="9"/>
    <n v="6928.78"/>
    <x v="10"/>
    <n v="0"/>
    <n v="6928.78"/>
  </r>
  <r>
    <x v="2"/>
    <x v="15"/>
    <s v="GOMBERT Stéphane"/>
    <s v="DJIBRIL Laure"/>
    <s v="057799"/>
    <s v="MULLER"/>
    <s v="ACH"/>
    <x v="59"/>
    <s v="9"/>
    <n v="4108.63"/>
    <x v="59"/>
    <n v="0"/>
    <n v="4108.63"/>
  </r>
  <r>
    <x v="2"/>
    <x v="15"/>
    <s v="GOMBERT Stéphane"/>
    <s v="DJIBRIL Laure"/>
    <s v="057803"/>
    <s v="LAMBINET"/>
    <s v="MHE"/>
    <x v="6"/>
    <s v="6"/>
    <n v="25234.14"/>
    <x v="6"/>
    <n v="0"/>
    <n v="25234.14"/>
  </r>
  <r>
    <x v="2"/>
    <x v="15"/>
    <s v="GOMBERT Stéphane"/>
    <s v="DJIBRIL Laure"/>
    <s v="058622"/>
    <s v="JAVAUX"/>
    <s v="ACH"/>
    <x v="8"/>
    <s v="8"/>
    <n v="31003.45"/>
    <x v="8"/>
    <n v="0"/>
    <n v="31003.45"/>
  </r>
  <r>
    <x v="2"/>
    <x v="15"/>
    <s v="GOMBERT Stéphane"/>
    <s v="DJIBRIL Laure"/>
    <s v="058622"/>
    <s v="JAVAUX"/>
    <s v="ACH"/>
    <x v="2"/>
    <s v="9"/>
    <n v="7750.86"/>
    <x v="2"/>
    <n v="0"/>
    <n v="7750.86"/>
  </r>
  <r>
    <x v="2"/>
    <x v="15"/>
    <s v="GOMBERT Stéphane"/>
    <s v="DJIBRIL Laure"/>
    <s v="058720"/>
    <s v="CELLI"/>
    <s v="MHE"/>
    <x v="0"/>
    <s v="6"/>
    <n v="26066.79"/>
    <x v="0"/>
    <n v="0"/>
    <n v="26066.79"/>
  </r>
  <r>
    <x v="2"/>
    <x v="15"/>
    <s v="GOMBERT Stéphane"/>
    <s v="DJIBRIL Laure"/>
    <s v="058905"/>
    <s v="PAULOU"/>
    <s v="MHE"/>
    <x v="2"/>
    <s v="6"/>
    <n v="24655.27"/>
    <x v="2"/>
    <n v="0"/>
    <n v="24655.27"/>
  </r>
  <r>
    <x v="2"/>
    <x v="15"/>
    <s v="GOMBERT Stéphane"/>
    <s v="DJIBRIL Laure"/>
    <s v="059147"/>
    <s v="LOUVIEAUX"/>
    <s v="FON"/>
    <x v="8"/>
    <s v="3"/>
    <n v="12834.68"/>
    <x v="8"/>
    <n v="0"/>
    <n v="12834.68"/>
  </r>
  <r>
    <x v="2"/>
    <x v="15"/>
    <s v="GOMBERT Stéphane"/>
    <s v="DJIBRIL Laure"/>
    <s v="059147"/>
    <s v="LOUVIEAUX"/>
    <s v="FON"/>
    <x v="8"/>
    <s v="4"/>
    <n v="8556.4500000000007"/>
    <x v="8"/>
    <n v="0"/>
    <n v="8556.4500000000007"/>
  </r>
  <r>
    <x v="2"/>
    <x v="15"/>
    <s v="GOMBERT Stéphane"/>
    <s v="DJIBRIL Laure"/>
    <s v="059255"/>
    <s v="MAIGRET"/>
    <s v="FON"/>
    <x v="29"/>
    <s v="4"/>
    <n v="11303.95"/>
    <x v="29"/>
    <n v="0"/>
    <n v="11303.95"/>
  </r>
  <r>
    <x v="2"/>
    <x v="15"/>
    <s v="LENTZ Frederic"/>
    <s v="DJIBRIL Laure"/>
    <s v="055389"/>
    <s v="ROUSCHMEYER"/>
    <s v="MHE"/>
    <x v="60"/>
    <s v="5"/>
    <n v="14396.71"/>
    <x v="60"/>
    <n v="0"/>
    <n v="14396.71"/>
  </r>
  <r>
    <x v="2"/>
    <x v="15"/>
    <s v="LENTZ Frederic"/>
    <s v="DJIBRIL Laure"/>
    <s v="058149"/>
    <s v="BARTHELEMY"/>
    <s v="ACH"/>
    <x v="8"/>
    <s v="9"/>
    <n v="6579.28"/>
    <x v="8"/>
    <n v="0"/>
    <n v="6579.28"/>
  </r>
  <r>
    <x v="2"/>
    <x v="15"/>
    <s v="LENTZ Frederic"/>
    <s v="DJIBRIL Laure"/>
    <s v="058291"/>
    <s v="TRITSCH 1"/>
    <s v="EQ1"/>
    <x v="8"/>
    <s v="7"/>
    <n v="19284.810000000001"/>
    <x v="8"/>
    <n v="0"/>
    <n v="19284.810000000001"/>
  </r>
  <r>
    <x v="2"/>
    <x v="15"/>
    <s v="LENTZ Frederic"/>
    <s v="DJIBRIL Laure"/>
    <s v="058551"/>
    <s v="VILLERS"/>
    <s v="EQ2"/>
    <x v="8"/>
    <s v="8"/>
    <n v="21429.41"/>
    <x v="8"/>
    <n v="0"/>
    <n v="21429.41"/>
  </r>
  <r>
    <x v="2"/>
    <x v="16"/>
    <s v="PRZYBYLA Daniel"/>
    <s v="SCHOKKAERT Bénédicte"/>
    <s v="056870"/>
    <s v="MOUFID"/>
    <s v="EQ2"/>
    <x v="5"/>
    <s v="8"/>
    <n v="29207.83"/>
    <x v="5"/>
    <n v="0"/>
    <n v="29207.83"/>
  </r>
  <r>
    <x v="2"/>
    <x v="16"/>
    <s v="PRZYBYLA Daniel"/>
    <s v="SCHOKKAERT Bénédicte"/>
    <s v="057213"/>
    <s v="TAVERNE"/>
    <s v="ACH"/>
    <x v="61"/>
    <s v="8"/>
    <n v="26524.86"/>
    <x v="61"/>
    <n v="3050"/>
    <n v="23474.86"/>
  </r>
  <r>
    <x v="2"/>
    <x v="16"/>
    <s v="PRZYBYLA Daniel"/>
    <s v="SCHOKKAERT Bénédicte"/>
    <s v="057213"/>
    <s v="TAVERNE"/>
    <s v="ACH"/>
    <x v="62"/>
    <s v="9"/>
    <n v="6059.34"/>
    <x v="62"/>
    <n v="0"/>
    <n v="6059.34"/>
  </r>
  <r>
    <x v="2"/>
    <x v="16"/>
    <s v="PRZYBYLA Daniel"/>
    <s v="SCHOKKAERT Bénédicte"/>
    <s v="058649"/>
    <s v="BROUTTIER"/>
    <s v="EQ1"/>
    <x v="28"/>
    <s v="7"/>
    <n v="15352.63"/>
    <x v="28"/>
    <n v="0"/>
    <n v="15352.63"/>
  </r>
  <r>
    <x v="2"/>
    <x v="16"/>
    <s v="PRZYBYLA Daniel"/>
    <s v="SCHOKKAERT Bénédicte"/>
    <s v="058744"/>
    <s v="MAINVIS"/>
    <s v="ACH"/>
    <x v="10"/>
    <s v="8"/>
    <n v="18701.099999999999"/>
    <x v="10"/>
    <n v="0"/>
    <n v="18701.099999999999"/>
  </r>
  <r>
    <x v="2"/>
    <x v="16"/>
    <s v="PRZYBYLA Daniel"/>
    <s v="SCHOKKAERT Bénédicte"/>
    <s v="058744"/>
    <s v="MAINVIS"/>
    <s v="ACH"/>
    <x v="10"/>
    <s v="9"/>
    <n v="4679.3999999999996"/>
    <x v="10"/>
    <n v="0"/>
    <n v="4679.3999999999996"/>
  </r>
  <r>
    <x v="2"/>
    <x v="16"/>
    <s v="PRZYBYLA Daniel"/>
    <s v="SCHOKKAERT Bénédicte"/>
    <s v="058785"/>
    <s v="CODDEVILLE"/>
    <s v="MHE"/>
    <x v="18"/>
    <s v="4"/>
    <n v="12184.65"/>
    <x v="18"/>
    <n v="12184.32"/>
    <n v="0.32999999999992724"/>
  </r>
  <r>
    <x v="2"/>
    <x v="16"/>
    <s v="PRZYBYLA Daniel"/>
    <s v="SCHOKKAERT Bénédicte"/>
    <s v="059006"/>
    <s v="CORDONNIER"/>
    <s v="MHE"/>
    <x v="29"/>
    <s v="6"/>
    <n v="23248.34"/>
    <x v="29"/>
    <n v="0"/>
    <n v="23248.34"/>
  </r>
  <r>
    <x v="2"/>
    <x v="17"/>
    <s v="DEROCH Emilie"/>
    <s v="PEZE Nadège"/>
    <s v="058056"/>
    <s v="GALLOT"/>
    <s v="ELE"/>
    <x v="16"/>
    <s v="5"/>
    <n v="14747.41"/>
    <x v="16"/>
    <n v="1393"/>
    <n v="13354.41"/>
  </r>
  <r>
    <x v="2"/>
    <x v="17"/>
    <s v="DEROCH Emilie"/>
    <s v="PEZE Nadège"/>
    <s v="058299"/>
    <s v="GUFFROY"/>
    <s v="EQ1"/>
    <x v="6"/>
    <s v="7"/>
    <n v="18918.36"/>
    <x v="6"/>
    <n v="0"/>
    <n v="18918.36"/>
  </r>
  <r>
    <x v="2"/>
    <x v="17"/>
    <s v="DEROCH Emilie"/>
    <s v="PEZE Nadège"/>
    <s v="059360"/>
    <s v="LERICHE"/>
    <s v="FON"/>
    <x v="29"/>
    <s v="3"/>
    <n v="21648.91"/>
    <x v="29"/>
    <n v="0"/>
    <n v="21648.91"/>
  </r>
  <r>
    <x v="2"/>
    <x v="17"/>
    <s v="DEROCH Emilie"/>
    <s v="PEZE Nadège"/>
    <s v="059360"/>
    <s v="LERICHE"/>
    <s v="FON"/>
    <x v="23"/>
    <s v="4"/>
    <n v="14432.6"/>
    <x v="23"/>
    <n v="0"/>
    <n v="14432.6"/>
  </r>
  <r>
    <x v="2"/>
    <x v="17"/>
    <s v="DUBART Joris"/>
    <s v="PEZE Nadège"/>
    <s v="057576"/>
    <s v="LEBLANC"/>
    <s v="ELE"/>
    <x v="6"/>
    <s v="5"/>
    <n v="15766.26"/>
    <x v="6"/>
    <n v="1099"/>
    <n v="14667.26"/>
  </r>
  <r>
    <x v="2"/>
    <x v="17"/>
    <s v="DUBART Joris"/>
    <s v="PEZE Nadège"/>
    <s v="058597"/>
    <s v="ANOUN"/>
    <s v="EQ1"/>
    <x v="6"/>
    <s v="7"/>
    <n v="22755.8"/>
    <x v="6"/>
    <n v="0"/>
    <n v="22755.8"/>
  </r>
  <r>
    <x v="2"/>
    <x v="17"/>
    <s v="DUBART Joris"/>
    <s v="PEZE Nadège"/>
    <s v="058679"/>
    <s v="BOSCART"/>
    <s v="MHE"/>
    <x v="16"/>
    <s v="6"/>
    <n v="22577.07"/>
    <x v="16"/>
    <n v="0"/>
    <n v="22577.07"/>
  </r>
  <r>
    <x v="2"/>
    <x v="17"/>
    <s v="DUBART Joris"/>
    <s v="PEZE Nadège"/>
    <s v="058798"/>
    <s v="BOUDOUX"/>
    <s v="FON"/>
    <x v="56"/>
    <s v="3"/>
    <n v="22694.85"/>
    <x v="56"/>
    <n v="0"/>
    <n v="22694.85"/>
  </r>
  <r>
    <x v="2"/>
    <x v="17"/>
    <s v="DUBART Joris"/>
    <s v="PEZE Nadège"/>
    <s v="058798"/>
    <s v="BOUDOUX"/>
    <s v="FON"/>
    <x v="56"/>
    <s v="4"/>
    <n v="15129.9"/>
    <x v="56"/>
    <n v="0"/>
    <n v="15129.9"/>
  </r>
  <r>
    <x v="2"/>
    <x v="17"/>
    <s v="DUBART Joris"/>
    <s v="PEZE Nadège"/>
    <s v="058893"/>
    <s v="BACQUET"/>
    <s v="FON"/>
    <x v="63"/>
    <s v="3"/>
    <n v="25666.67"/>
    <x v="63"/>
    <n v="0"/>
    <n v="25666.67"/>
  </r>
  <r>
    <x v="2"/>
    <x v="17"/>
    <s v="DUBART Joris"/>
    <s v="PEZE Nadège"/>
    <s v="058893"/>
    <s v="BACQUET"/>
    <s v="FON"/>
    <x v="63"/>
    <s v="4"/>
    <n v="17111.12"/>
    <x v="63"/>
    <n v="0"/>
    <n v="17111.12"/>
  </r>
  <r>
    <x v="2"/>
    <x v="17"/>
    <s v="DUBOIS Paul"/>
    <s v="PEZE Nadège"/>
    <s v="057299"/>
    <s v="KANDULA"/>
    <s v="EQ1"/>
    <x v="8"/>
    <s v="7"/>
    <n v="22774.13"/>
    <x v="8"/>
    <n v="0"/>
    <n v="22774.13"/>
  </r>
  <r>
    <x v="2"/>
    <x v="17"/>
    <s v="DUBOIS Paul"/>
    <s v="PEZE Nadège"/>
    <s v="057780"/>
    <s v="LEFEBVRE"/>
    <s v="ACH"/>
    <x v="10"/>
    <s v="9"/>
    <n v="5961.23"/>
    <x v="10"/>
    <n v="0"/>
    <n v="5961.23"/>
  </r>
  <r>
    <x v="2"/>
    <x v="17"/>
    <s v="DUBOIS Paul"/>
    <s v="PEZE Nadège"/>
    <s v="058143"/>
    <s v="DERUE"/>
    <s v="ACH"/>
    <x v="8"/>
    <s v="9"/>
    <n v="5120.9399999999996"/>
    <x v="8"/>
    <n v="0"/>
    <n v="5120.9399999999996"/>
  </r>
  <r>
    <x v="2"/>
    <x v="17"/>
    <s v="DUBOIS Paul"/>
    <s v="PEZE Nadège"/>
    <s v="058267"/>
    <s v="DEVULDER"/>
    <s v="ACH"/>
    <x v="10"/>
    <s v="9"/>
    <n v="7741.51"/>
    <x v="10"/>
    <n v="0"/>
    <n v="7741.51"/>
  </r>
  <r>
    <x v="2"/>
    <x v="17"/>
    <s v="FRAMERY Jean-Paul"/>
    <s v="PEZE Nadège"/>
    <s v="056705"/>
    <s v="MOREL"/>
    <s v="ACH"/>
    <x v="10"/>
    <s v="9"/>
    <n v="7818.22"/>
    <x v="10"/>
    <n v="0"/>
    <n v="7818.22"/>
  </r>
  <r>
    <x v="2"/>
    <x v="17"/>
    <s v="FRAMERY Jean-Paul"/>
    <s v="PEZE Nadège"/>
    <s v="057861"/>
    <s v="CHIARAVALLE"/>
    <s v="EQ1"/>
    <x v="8"/>
    <s v="7"/>
    <n v="26531.67"/>
    <x v="8"/>
    <n v="0"/>
    <n v="26531.67"/>
  </r>
  <r>
    <x v="2"/>
    <x v="17"/>
    <s v="FRAMERY Jean-Paul"/>
    <s v="PEZE Nadège"/>
    <s v="058053"/>
    <s v="MELLIN"/>
    <s v="EQ2"/>
    <x v="64"/>
    <s v="8"/>
    <n v="34576.160000000003"/>
    <x v="64"/>
    <n v="19765.310000000001"/>
    <n v="14810.850000000002"/>
  </r>
  <r>
    <x v="2"/>
    <x v="17"/>
    <s v="FRAMERY Jean-Paul"/>
    <s v="PEZE Nadège"/>
    <s v="058070"/>
    <s v="DEGREAUX"/>
    <s v="ELE"/>
    <x v="8"/>
    <s v="5"/>
    <n v="25823.77"/>
    <x v="8"/>
    <n v="0"/>
    <n v="25823.77"/>
  </r>
  <r>
    <x v="2"/>
    <x v="17"/>
    <s v="FRAMERY Jean-Paul"/>
    <s v="PEZE Nadège"/>
    <s v="058131"/>
    <s v="PICCHIARINI"/>
    <s v="ACH"/>
    <x v="10"/>
    <s v="9"/>
    <n v="7807.76"/>
    <x v="10"/>
    <n v="0"/>
    <n v="7807.76"/>
  </r>
  <r>
    <x v="2"/>
    <x v="17"/>
    <s v="FRAMERY Jean-Paul"/>
    <s v="PEZE Nadège"/>
    <s v="058165"/>
    <s v="PAYET"/>
    <s v="ACH"/>
    <x v="65"/>
    <s v="9"/>
    <n v="8760.52"/>
    <x v="65"/>
    <n v="0"/>
    <n v="8760.52"/>
  </r>
  <r>
    <x v="2"/>
    <x v="17"/>
    <s v="FRAMERY Jean-Paul"/>
    <s v="PEZE Nadège"/>
    <s v="058240"/>
    <s v="BOSQUET"/>
    <s v="EQ1"/>
    <x v="66"/>
    <s v="7"/>
    <n v="21942.15"/>
    <x v="66"/>
    <n v="0"/>
    <n v="21942.15"/>
  </r>
  <r>
    <x v="2"/>
    <x v="17"/>
    <s v="FRAMERY Jean-Paul"/>
    <s v="PEZE Nadège"/>
    <s v="058429"/>
    <s v="LANOY"/>
    <s v="MHE"/>
    <x v="66"/>
    <s v="6"/>
    <n v="26687.83"/>
    <x v="66"/>
    <n v="0"/>
    <n v="26687.83"/>
  </r>
  <r>
    <x v="2"/>
    <x v="17"/>
    <s v="FRAMERY Jean-Paul"/>
    <s v="PEZE Nadège"/>
    <s v="058702"/>
    <s v="SCHULZ"/>
    <s v="MHE"/>
    <x v="67"/>
    <s v="5"/>
    <n v="17477.14"/>
    <x v="67"/>
    <n v="0"/>
    <n v="17477.14"/>
  </r>
  <r>
    <x v="2"/>
    <x v="17"/>
    <s v="FRAMERY Jean-Paul"/>
    <s v="PEZE Nadège"/>
    <s v="058702"/>
    <s v="SCHULZ"/>
    <s v="MHE"/>
    <x v="8"/>
    <s v="6"/>
    <n v="23302.84"/>
    <x v="8"/>
    <n v="0"/>
    <n v="23302.84"/>
  </r>
  <r>
    <x v="2"/>
    <x v="17"/>
    <s v="FRAMERY Jean-Paul"/>
    <s v="PEZE Nadège"/>
    <s v="058919"/>
    <s v="VERHAEGHE"/>
    <s v="FON"/>
    <x v="8"/>
    <s v="3"/>
    <n v="19172.759999999998"/>
    <x v="8"/>
    <n v="0"/>
    <n v="19172.759999999998"/>
  </r>
  <r>
    <x v="2"/>
    <x v="17"/>
    <s v="FRAMERY Jean-Paul"/>
    <s v="PEZE Nadège"/>
    <s v="058919"/>
    <s v="VERHAEGHE"/>
    <s v="FON"/>
    <x v="8"/>
    <s v="4"/>
    <n v="12781.84"/>
    <x v="8"/>
    <n v="0"/>
    <n v="12781.84"/>
  </r>
  <r>
    <x v="2"/>
    <x v="17"/>
    <s v="FRAMERY Jean-Paul"/>
    <s v="PEZE Nadège"/>
    <s v="059302"/>
    <s v="LEROY"/>
    <s v="FON"/>
    <x v="8"/>
    <s v="3"/>
    <n v="15510.77"/>
    <x v="8"/>
    <n v="0"/>
    <n v="15510.77"/>
  </r>
  <r>
    <x v="2"/>
    <x v="17"/>
    <s v="FRAMERY Jean-Paul"/>
    <s v="PEZE Nadège"/>
    <s v="059302"/>
    <s v="LEROY"/>
    <s v="FON"/>
    <x v="8"/>
    <s v="4"/>
    <n v="10340.51"/>
    <x v="8"/>
    <n v="0"/>
    <n v="10340.51"/>
  </r>
  <r>
    <x v="2"/>
    <x v="17"/>
    <s v="PERLEIN Florian"/>
    <s v="PEZE Nadège"/>
    <s v="053361"/>
    <s v="METAYER"/>
    <s v="ACH"/>
    <x v="68"/>
    <s v="8"/>
    <n v="28336.04"/>
    <x v="68"/>
    <n v="0"/>
    <n v="28336.04"/>
  </r>
  <r>
    <x v="2"/>
    <x v="17"/>
    <s v="PERLEIN Florian"/>
    <s v="PEZE Nadège"/>
    <s v="053361"/>
    <s v="METAYER"/>
    <s v="ACH"/>
    <x v="68"/>
    <s v="9"/>
    <n v="7084.01"/>
    <x v="68"/>
    <n v="0"/>
    <n v="7084.01"/>
  </r>
  <r>
    <x v="2"/>
    <x v="17"/>
    <s v="VASSEUR Fabrice"/>
    <s v="PEZE Nadège"/>
    <s v="058273"/>
    <s v="DADIER"/>
    <s v="ACH"/>
    <x v="69"/>
    <s v="8"/>
    <n v="28541.15"/>
    <x v="69"/>
    <n v="0"/>
    <n v="28541.15"/>
  </r>
  <r>
    <x v="2"/>
    <x v="17"/>
    <s v="VASSEUR Fabrice"/>
    <s v="PEZE Nadège"/>
    <s v="058273"/>
    <s v="DADIER"/>
    <s v="ACH"/>
    <x v="10"/>
    <s v="9"/>
    <n v="7135.29"/>
    <x v="10"/>
    <n v="0"/>
    <n v="7135.29"/>
  </r>
  <r>
    <x v="2"/>
    <x v="17"/>
    <s v="VASSEUR Fabrice"/>
    <s v="PEZE Nadège"/>
    <s v="058615"/>
    <s v="DEMARETZ"/>
    <s v="ELE"/>
    <x v="6"/>
    <s v="5"/>
    <n v="18035.27"/>
    <x v="6"/>
    <n v="2636"/>
    <n v="15399.27"/>
  </r>
  <r>
    <x v="2"/>
    <x v="17"/>
    <s v="VASSEUR Fabrice"/>
    <s v="PEZE Nadège"/>
    <s v="058695"/>
    <s v="LYS"/>
    <s v="FON"/>
    <x v="70"/>
    <s v="3"/>
    <n v="26114.07"/>
    <x v="70"/>
    <n v="26114.04"/>
    <n v="2.9999999998835847E-2"/>
  </r>
  <r>
    <x v="2"/>
    <x v="18"/>
    <s v="DAGORN Guillaume"/>
    <s v="VOULOIR Florian"/>
    <s v="057607"/>
    <s v="AKAYDIN"/>
    <s v="ACH"/>
    <x v="20"/>
    <s v="9"/>
    <n v="7556.39"/>
    <x v="20"/>
    <n v="0"/>
    <n v="7556.39"/>
  </r>
  <r>
    <x v="2"/>
    <x v="18"/>
    <s v="DAGORN Guillaume"/>
    <s v="VOULOIR Florian"/>
    <s v="058208"/>
    <s v="CUVELLIER"/>
    <s v="EQ1"/>
    <x v="34"/>
    <s v="7"/>
    <n v="15752.3"/>
    <x v="34"/>
    <n v="0"/>
    <n v="15752.3"/>
  </r>
  <r>
    <x v="2"/>
    <x v="18"/>
    <s v="DAGORN Guillaume"/>
    <s v="VOULOIR Florian"/>
    <s v="058434"/>
    <s v="SCI  DU MONT TIBERT"/>
    <s v="ELE"/>
    <x v="8"/>
    <s v="5"/>
    <n v="10410.42"/>
    <x v="8"/>
    <n v="0"/>
    <n v="10410.42"/>
  </r>
  <r>
    <x v="2"/>
    <x v="18"/>
    <s v="DAGORN Guillaume"/>
    <s v="VOULOIR Florian"/>
    <s v="058435"/>
    <s v="SCI DU MONT TIBERT"/>
    <s v="ELE"/>
    <x v="8"/>
    <s v="5"/>
    <n v="10410.42"/>
    <x v="8"/>
    <n v="0"/>
    <n v="10410.42"/>
  </r>
  <r>
    <x v="2"/>
    <x v="18"/>
    <s v="LECLERC Arnaud"/>
    <s v="VOULOIR Florian"/>
    <s v="053717"/>
    <s v="DELHAYE"/>
    <s v="MHE"/>
    <x v="71"/>
    <s v="5"/>
    <n v="23107.05"/>
    <x v="71"/>
    <n v="18485.64"/>
    <n v="4621.41"/>
  </r>
  <r>
    <x v="2"/>
    <x v="18"/>
    <s v="LECLERC Arnaud"/>
    <s v="VOULOIR Florian"/>
    <s v="056648"/>
    <s v="DAUMIN"/>
    <s v="ACH"/>
    <x v="8"/>
    <s v="9"/>
    <n v="8541.2900000000009"/>
    <x v="8"/>
    <n v="0"/>
    <n v="8541.2900000000009"/>
  </r>
  <r>
    <x v="2"/>
    <x v="18"/>
    <s v="LECLERC Arnaud"/>
    <s v="VOULOIR Florian"/>
    <s v="057338"/>
    <s v="DAUMIN"/>
    <s v="ACH"/>
    <x v="28"/>
    <s v="9"/>
    <n v="6799.1"/>
    <x v="28"/>
    <n v="0"/>
    <n v="6799.1"/>
  </r>
  <r>
    <x v="2"/>
    <x v="18"/>
    <s v="LECLERC Arnaud"/>
    <s v="VOULOIR Florian"/>
    <s v="057827"/>
    <s v="BRIKAT"/>
    <s v="ACH"/>
    <x v="8"/>
    <s v="9"/>
    <n v="8302.68"/>
    <x v="8"/>
    <n v="0"/>
    <n v="8302.68"/>
  </r>
  <r>
    <x v="2"/>
    <x v="18"/>
    <s v="LECLERC Arnaud"/>
    <s v="VOULOIR Florian"/>
    <s v="058076"/>
    <s v="SCI KW IMMO"/>
    <s v="FON"/>
    <x v="59"/>
    <s v="3"/>
    <n v="14175"/>
    <x v="59"/>
    <n v="0"/>
    <n v="14175"/>
  </r>
  <r>
    <x v="2"/>
    <x v="18"/>
    <s v="LECLERC Arnaud"/>
    <s v="VOULOIR Florian"/>
    <s v="058076"/>
    <s v="SCI KW IMMO"/>
    <s v="FON"/>
    <x v="59"/>
    <s v="4"/>
    <n v="9450"/>
    <x v="59"/>
    <n v="0"/>
    <n v="9450"/>
  </r>
  <r>
    <x v="2"/>
    <x v="18"/>
    <s v="LECLERC Arnaud"/>
    <s v="VOULOIR Florian"/>
    <s v="058077"/>
    <s v="SCI KW IMMO"/>
    <s v="FON"/>
    <x v="59"/>
    <s v="3"/>
    <n v="13755"/>
    <x v="59"/>
    <n v="0"/>
    <n v="13755"/>
  </r>
  <r>
    <x v="2"/>
    <x v="18"/>
    <s v="LECLERC Arnaud"/>
    <s v="VOULOIR Florian"/>
    <s v="058077"/>
    <s v="SCI KW IMMO"/>
    <s v="FON"/>
    <x v="59"/>
    <s v="4"/>
    <n v="9170"/>
    <x v="59"/>
    <n v="0"/>
    <n v="9170"/>
  </r>
  <r>
    <x v="2"/>
    <x v="18"/>
    <s v="LECLERC Arnaud"/>
    <s v="VOULOIR Florian"/>
    <s v="058252"/>
    <s v="COSSART"/>
    <s v="EQ1"/>
    <x v="8"/>
    <s v="7"/>
    <n v="22363.95"/>
    <x v="8"/>
    <n v="0"/>
    <n v="22363.95"/>
  </r>
  <r>
    <x v="2"/>
    <x v="18"/>
    <s v="LECLERC Arnaud"/>
    <s v="VOULOIR Florian"/>
    <s v="059156"/>
    <s v="DUJANCOURT"/>
    <s v="FON"/>
    <x v="23"/>
    <s v="3"/>
    <n v="25499.27"/>
    <x v="23"/>
    <n v="0"/>
    <n v="25499.27"/>
  </r>
  <r>
    <x v="2"/>
    <x v="18"/>
    <s v="LECLERC Arnaud"/>
    <s v="VOULOIR Florian"/>
    <s v="059156"/>
    <s v="DUJANCOURT"/>
    <s v="FON"/>
    <x v="3"/>
    <s v="4"/>
    <n v="16999.52"/>
    <x v="3"/>
    <n v="0"/>
    <n v="16999.52"/>
  </r>
  <r>
    <x v="2"/>
    <x v="19"/>
    <s v="DELPARTE Cédric"/>
    <s v="SCHOKKAERT Bénédicte"/>
    <s v="056318"/>
    <s v="COUSINEAU"/>
    <s v="EQ1"/>
    <x v="56"/>
    <s v="7"/>
    <n v="30760.400000000001"/>
    <x v="56"/>
    <n v="0"/>
    <n v="30760.400000000001"/>
  </r>
  <r>
    <x v="2"/>
    <x v="19"/>
    <s v="DELPARTE Cédric"/>
    <s v="SCHOKKAERT Bénédicte"/>
    <s v="056832"/>
    <s v="CAUVIN"/>
    <s v="ACH"/>
    <x v="51"/>
    <s v="9"/>
    <n v="9307.73"/>
    <x v="51"/>
    <n v="485"/>
    <n v="8822.73"/>
  </r>
  <r>
    <x v="2"/>
    <x v="19"/>
    <s v="DELPARTE Cédric"/>
    <s v="SCHOKKAERT Bénédicte"/>
    <s v="057581"/>
    <s v="LIS"/>
    <s v="ELE"/>
    <x v="15"/>
    <s v="5"/>
    <n v="20032.990000000002"/>
    <x v="15"/>
    <n v="1429"/>
    <n v="18603.990000000002"/>
  </r>
  <r>
    <x v="2"/>
    <x v="19"/>
    <s v="DELPARTE Cédric"/>
    <s v="SCHOKKAERT Bénédicte"/>
    <s v="057806"/>
    <s v="JURISIC"/>
    <s v="EQ1"/>
    <x v="8"/>
    <s v="7"/>
    <n v="20832.75"/>
    <x v="8"/>
    <n v="0"/>
    <n v="20832.75"/>
  </r>
  <r>
    <x v="2"/>
    <x v="19"/>
    <s v="DELPARTE Cédric"/>
    <s v="SCHOKKAERT Bénédicte"/>
    <s v="058641"/>
    <s v="VANDERPLANKEN"/>
    <s v="EQ1"/>
    <x v="10"/>
    <s v="7"/>
    <n v="29192.28"/>
    <x v="10"/>
    <n v="0"/>
    <n v="29192.28"/>
  </r>
  <r>
    <x v="2"/>
    <x v="19"/>
    <s v="DUBOIS Paul"/>
    <s v="SCHOKKAERT Bénédicte"/>
    <s v="058276"/>
    <s v="DAUTRICOURT"/>
    <s v="FON"/>
    <x v="3"/>
    <s v="4"/>
    <n v="12905"/>
    <x v="3"/>
    <n v="0"/>
    <n v="12905"/>
  </r>
  <r>
    <x v="2"/>
    <x v="19"/>
    <s v="DUBOIS Paul"/>
    <s v="SCHOKKAERT Bénédicte"/>
    <s v="058410"/>
    <s v="HENDRICX"/>
    <s v="ELE"/>
    <x v="3"/>
    <s v="5"/>
    <n v="28312.45"/>
    <x v="3"/>
    <n v="0"/>
    <n v="28312.45"/>
  </r>
  <r>
    <x v="2"/>
    <x v="19"/>
    <s v="DUBOIS Paul"/>
    <s v="SCHOKKAERT Bénédicte"/>
    <s v="058455"/>
    <s v="MASCLET"/>
    <s v="FON"/>
    <x v="56"/>
    <s v="4"/>
    <n v="18453.46"/>
    <x v="56"/>
    <n v="0"/>
    <n v="18453.46"/>
  </r>
  <r>
    <x v="2"/>
    <x v="19"/>
    <s v="DUBOIS Paul"/>
    <s v="SCHOKKAERT Bénédicte"/>
    <s v="058819"/>
    <s v="BRIENNE"/>
    <s v="MHE"/>
    <x v="56"/>
    <s v="6"/>
    <n v="34151.660000000003"/>
    <x v="56"/>
    <n v="0"/>
    <n v="34151.660000000003"/>
  </r>
  <r>
    <x v="2"/>
    <x v="19"/>
    <s v="DUBOIS Paul"/>
    <s v="SCHOKKAERT Bénédicte"/>
    <s v="058854"/>
    <s v="CARDON"/>
    <s v="FON"/>
    <x v="23"/>
    <s v="3"/>
    <n v="24179.1"/>
    <x v="23"/>
    <n v="0"/>
    <n v="24179.1"/>
  </r>
  <r>
    <x v="2"/>
    <x v="19"/>
    <s v="DUBOIS Paul"/>
    <s v="SCHOKKAERT Bénédicte"/>
    <s v="058854"/>
    <s v="CARDON"/>
    <s v="FON"/>
    <x v="54"/>
    <s v="4"/>
    <n v="16119.4"/>
    <x v="54"/>
    <n v="0"/>
    <n v="16119.4"/>
  </r>
  <r>
    <x v="2"/>
    <x v="19"/>
    <s v="DUBOIS Paul"/>
    <s v="SCHOKKAERT Bénédicte"/>
    <s v="059074"/>
    <s v="DELCLOQUE"/>
    <s v="FON"/>
    <x v="58"/>
    <s v="3"/>
    <n v="22110.1"/>
    <x v="58"/>
    <n v="0"/>
    <n v="22110.1"/>
  </r>
  <r>
    <x v="2"/>
    <x v="19"/>
    <s v="DUBOIS Paul"/>
    <s v="SCHOKKAERT Bénédicte"/>
    <s v="059074"/>
    <s v="DELCLOQUE"/>
    <s v="FON"/>
    <x v="51"/>
    <s v="4"/>
    <n v="14740.07"/>
    <x v="51"/>
    <n v="0"/>
    <n v="14740.07"/>
  </r>
  <r>
    <x v="2"/>
    <x v="19"/>
    <s v="MICLET Guillaume"/>
    <s v="SCHOKKAERT Bénédicte"/>
    <s v="057330"/>
    <s v="EVRARD"/>
    <s v="FON"/>
    <x v="56"/>
    <s v="3"/>
    <n v="13825.88"/>
    <x v="56"/>
    <n v="0"/>
    <n v="13825.88"/>
  </r>
  <r>
    <x v="2"/>
    <x v="19"/>
    <s v="MICLET Guillaume"/>
    <s v="SCHOKKAERT Bénédicte"/>
    <s v="057330"/>
    <s v="EVRARD"/>
    <s v="FON"/>
    <x v="56"/>
    <s v="4"/>
    <n v="9217.26"/>
    <x v="56"/>
    <n v="0"/>
    <n v="9217.26"/>
  </r>
  <r>
    <x v="2"/>
    <x v="19"/>
    <s v="MICLET Guillaume"/>
    <s v="SCHOKKAERT Bénédicte"/>
    <s v="058717"/>
    <s v="DUVAL"/>
    <s v="MHE"/>
    <x v="10"/>
    <s v="5"/>
    <n v="32467.9"/>
    <x v="10"/>
    <n v="1200"/>
    <n v="31267.9"/>
  </r>
  <r>
    <x v="2"/>
    <x v="19"/>
    <s v="MICLET Guillaume"/>
    <s v="SCHOKKAERT Bénédicte"/>
    <s v="058717"/>
    <s v="DUVAL"/>
    <s v="MHE"/>
    <x v="8"/>
    <s v="6"/>
    <n v="42890.52"/>
    <x v="8"/>
    <n v="0"/>
    <n v="42890.52"/>
  </r>
  <r>
    <x v="2"/>
    <x v="19"/>
    <s v="MICLET Guillaume"/>
    <s v="SCHOKKAERT Bénédicte"/>
    <s v="058852"/>
    <s v="LOSFELD"/>
    <s v="MHE"/>
    <x v="8"/>
    <s v="6"/>
    <n v="25026"/>
    <x v="8"/>
    <n v="0"/>
    <n v="25026"/>
  </r>
  <r>
    <x v="2"/>
    <x v="20"/>
    <s v="BRISSET Nicolas"/>
    <s v="SCHOKKAERT Bénédicte"/>
    <s v="057076"/>
    <s v="DEVULDER"/>
    <s v="ACH"/>
    <x v="5"/>
    <s v="9"/>
    <n v="8051.2"/>
    <x v="5"/>
    <n v="0"/>
    <n v="8051.2"/>
  </r>
  <r>
    <x v="2"/>
    <x v="20"/>
    <s v="BRISSET Nicolas"/>
    <s v="SCHOKKAERT Bénédicte"/>
    <s v="058156"/>
    <s v="PAPORAY"/>
    <s v="EQ1"/>
    <x v="64"/>
    <s v="6"/>
    <n v="37474.400000000001"/>
    <x v="64"/>
    <n v="324"/>
    <n v="37150.400000000001"/>
  </r>
  <r>
    <x v="2"/>
    <x v="20"/>
    <s v="BRISSET Nicolas"/>
    <s v="SCHOKKAERT Bénédicte"/>
    <s v="058238"/>
    <s v="WANNEGUE"/>
    <s v="ACH"/>
    <x v="29"/>
    <s v="9"/>
    <n v="7747.98"/>
    <x v="29"/>
    <n v="0"/>
    <n v="7747.98"/>
  </r>
  <r>
    <x v="2"/>
    <x v="20"/>
    <s v="BRISSET Nicolas"/>
    <s v="SCHOKKAERT Bénédicte"/>
    <s v="058387"/>
    <s v="LAHAEYE"/>
    <s v="ELE"/>
    <x v="5"/>
    <s v="5"/>
    <n v="20304.66"/>
    <x v="5"/>
    <n v="492"/>
    <n v="19812.66"/>
  </r>
  <r>
    <x v="2"/>
    <x v="20"/>
    <s v="BRISSET Nicolas"/>
    <s v="SCHOKKAERT Bénédicte"/>
    <s v="058507"/>
    <s v="LOUCHART"/>
    <s v="MHE"/>
    <x v="56"/>
    <s v="6"/>
    <n v="30720.44"/>
    <x v="56"/>
    <n v="497"/>
    <n v="30223.439999999999"/>
  </r>
  <r>
    <x v="2"/>
    <x v="20"/>
    <s v="CAILLIER Yohann"/>
    <s v="SCHOKKAERT Bénédicte"/>
    <s v="057421"/>
    <s v="LEBAS"/>
    <s v="FON"/>
    <x v="56"/>
    <s v="3"/>
    <n v="18106.580000000002"/>
    <x v="56"/>
    <n v="0"/>
    <n v="18106.580000000002"/>
  </r>
  <r>
    <x v="2"/>
    <x v="20"/>
    <s v="CAILLIER Yohann"/>
    <s v="SCHOKKAERT Bénédicte"/>
    <s v="057421"/>
    <s v="LEBAS"/>
    <s v="FON"/>
    <x v="56"/>
    <s v="4"/>
    <n v="12071.04"/>
    <x v="56"/>
    <n v="0"/>
    <n v="12071.04"/>
  </r>
  <r>
    <x v="2"/>
    <x v="20"/>
    <s v="CAILLIER Yohann"/>
    <s v="SCHOKKAERT Bénédicte"/>
    <s v="058123"/>
    <s v="CHEVALIER"/>
    <s v="ELE"/>
    <x v="56"/>
    <s v="5"/>
    <n v="18799.5"/>
    <x v="56"/>
    <n v="2397"/>
    <n v="16402.5"/>
  </r>
  <r>
    <x v="2"/>
    <x v="20"/>
    <s v="CAILLIER Yohann"/>
    <s v="SCHOKKAERT Bénédicte"/>
    <s v="058424"/>
    <s v="BERTHE"/>
    <s v="EQ1"/>
    <x v="72"/>
    <s v="7"/>
    <n v="23842.61"/>
    <x v="72"/>
    <n v="0"/>
    <n v="23842.61"/>
  </r>
  <r>
    <x v="2"/>
    <x v="20"/>
    <s v="CAILLIER Yohann"/>
    <s v="SCHOKKAERT Bénédicte"/>
    <s v="058430"/>
    <s v="AMENZOU"/>
    <s v="EQ1"/>
    <x v="29"/>
    <s v="6"/>
    <n v="27694.2"/>
    <x v="29"/>
    <n v="0"/>
    <n v="27694.2"/>
  </r>
  <r>
    <x v="2"/>
    <x v="20"/>
    <s v="CAILLIER Yohann"/>
    <s v="SCHOKKAERT Bénédicte"/>
    <s v="058430"/>
    <s v="AMENZOU"/>
    <s v="EQ1"/>
    <x v="54"/>
    <s v="7"/>
    <n v="20770.64"/>
    <x v="54"/>
    <n v="0"/>
    <n v="20770.64"/>
  </r>
  <r>
    <x v="2"/>
    <x v="20"/>
    <s v="CAILLIER Yohann"/>
    <s v="SCHOKKAERT Bénédicte"/>
    <s v="058633"/>
    <s v="LEVRAY"/>
    <s v="ACH"/>
    <x v="1"/>
    <s v="9"/>
    <n v="5592.84"/>
    <x v="1"/>
    <n v="0"/>
    <n v="5592.84"/>
  </r>
  <r>
    <x v="2"/>
    <x v="20"/>
    <s v="CAILLIER Yohann"/>
    <s v="SCHOKKAERT Bénédicte"/>
    <s v="058844"/>
    <s v="HUART"/>
    <s v="EQ1"/>
    <x v="56"/>
    <s v="6"/>
    <n v="24481.13"/>
    <x v="56"/>
    <n v="0"/>
    <n v="24481.13"/>
  </r>
  <r>
    <x v="2"/>
    <x v="20"/>
    <s v="CAILLIER Yohann"/>
    <s v="SCHOKKAERT Bénédicte"/>
    <s v="058881"/>
    <s v="ROUSSEL"/>
    <s v="EQ1"/>
    <x v="20"/>
    <s v="7"/>
    <n v="21997.35"/>
    <x v="20"/>
    <n v="0"/>
    <n v="21997.35"/>
  </r>
  <r>
    <x v="2"/>
    <x v="20"/>
    <s v="PRZYBYLA Daniel"/>
    <s v="SCHOKKAERT Bénédicte"/>
    <s v="058909"/>
    <s v="LESCIEUX"/>
    <s v="ELE"/>
    <x v="8"/>
    <s v="5"/>
    <n v="16859.849999999999"/>
    <x v="8"/>
    <n v="0"/>
    <n v="16859.849999999999"/>
  </r>
  <r>
    <x v="2"/>
    <x v="20"/>
    <s v="VILCOCQ Fabrice"/>
    <s v="SCHOKKAERT Bénédicte"/>
    <s v="056633"/>
    <s v="POTIER"/>
    <s v="ACH"/>
    <x v="56"/>
    <s v="8"/>
    <n v="41017.11"/>
    <x v="56"/>
    <n v="1109.6300000000001"/>
    <n v="39907.480000000003"/>
  </r>
  <r>
    <x v="2"/>
    <x v="20"/>
    <s v="VILCOCQ Fabrice"/>
    <s v="SCHOKKAERT Bénédicte"/>
    <s v="056633"/>
    <s v="POTIER"/>
    <s v="ACH"/>
    <x v="56"/>
    <s v="9"/>
    <n v="10046.23"/>
    <x v="56"/>
    <n v="0"/>
    <n v="10046.23"/>
  </r>
  <r>
    <x v="2"/>
    <x v="20"/>
    <s v="VILCOCQ Fabrice"/>
    <s v="SCHOKKAERT Bénédicte"/>
    <s v="057668"/>
    <s v="JEROME"/>
    <s v="EQ2"/>
    <x v="73"/>
    <s v="8"/>
    <n v="34294.410000000003"/>
    <x v="73"/>
    <n v="1934.64"/>
    <n v="32359.770000000004"/>
  </r>
  <r>
    <x v="2"/>
    <x v="20"/>
    <s v="VILCOCQ Fabrice"/>
    <s v="SCHOKKAERT Bénédicte"/>
    <s v="057838"/>
    <s v="CHELERS"/>
    <s v="ACH"/>
    <x v="74"/>
    <s v="9"/>
    <n v="9912.7199999999993"/>
    <x v="74"/>
    <n v="0"/>
    <n v="9912.7199999999993"/>
  </r>
  <r>
    <x v="2"/>
    <x v="21"/>
    <s v="DECAMPS Jean-Louis"/>
    <s v="DJIBRIL Laure"/>
    <s v="057384"/>
    <s v="SARR"/>
    <s v="ACH"/>
    <x v="51"/>
    <s v="8"/>
    <n v="25647.599999999999"/>
    <x v="51"/>
    <n v="7016.11"/>
    <n v="18631.489999999998"/>
  </r>
  <r>
    <x v="2"/>
    <x v="21"/>
    <s v="DECAMPS Jean-Louis"/>
    <s v="DJIBRIL Laure"/>
    <s v="057384"/>
    <s v="SARR"/>
    <s v="ACH"/>
    <x v="51"/>
    <s v="9"/>
    <n v="6411.9"/>
    <x v="51"/>
    <n v="0"/>
    <n v="6411.9"/>
  </r>
  <r>
    <x v="2"/>
    <x v="21"/>
    <s v="DECAMPS Jean-Louis"/>
    <s v="DJIBRIL Laure"/>
    <s v="057415"/>
    <s v="KUDLA"/>
    <s v="ACH"/>
    <x v="24"/>
    <s v="8"/>
    <n v="35092"/>
    <x v="24"/>
    <n v="0"/>
    <n v="35092"/>
  </r>
  <r>
    <x v="2"/>
    <x v="21"/>
    <s v="DECAMPS Jean-Louis"/>
    <s v="DJIBRIL Laure"/>
    <s v="057415"/>
    <s v="KUDLA"/>
    <s v="ACH"/>
    <x v="24"/>
    <s v="9"/>
    <n v="8773"/>
    <x v="24"/>
    <n v="0"/>
    <n v="8773"/>
  </r>
  <r>
    <x v="2"/>
    <x v="21"/>
    <s v="DECAMPS Jean-Louis"/>
    <s v="DJIBRIL Laure"/>
    <s v="057727"/>
    <s v="SANTI"/>
    <s v="EQ1"/>
    <x v="23"/>
    <s v="7"/>
    <n v="24628.720000000001"/>
    <x v="23"/>
    <n v="0"/>
    <n v="24628.720000000001"/>
  </r>
  <r>
    <x v="2"/>
    <x v="21"/>
    <s v="DECAMPS Jean-Louis"/>
    <s v="DJIBRIL Laure"/>
    <s v="057868"/>
    <s v="ARGENTON"/>
    <s v="FON"/>
    <x v="28"/>
    <s v="4"/>
    <n v="13651.96"/>
    <x v="28"/>
    <n v="13398.37"/>
    <n v="253.58999999999833"/>
  </r>
  <r>
    <x v="2"/>
    <x v="21"/>
    <s v="HERBAY Quentin"/>
    <s v="DJIBRIL Laure"/>
    <s v="057416"/>
    <s v="ANSONNAUD"/>
    <s v="ACH"/>
    <x v="24"/>
    <s v="9"/>
    <n v="7542.44"/>
    <x v="24"/>
    <n v="0"/>
    <n v="7542.44"/>
  </r>
  <r>
    <x v="2"/>
    <x v="21"/>
    <s v="HERBAY Quentin"/>
    <s v="DJIBRIL Laure"/>
    <s v="057795"/>
    <s v="MAUGER"/>
    <s v="ACH"/>
    <x v="51"/>
    <s v="9"/>
    <n v="6778.41"/>
    <x v="51"/>
    <n v="0"/>
    <n v="6778.41"/>
  </r>
  <r>
    <x v="2"/>
    <x v="21"/>
    <s v="LAMBERT Loïc"/>
    <s v="DJIBRIL Laure"/>
    <s v="056386"/>
    <s v="JOUVENAUX"/>
    <s v="MHE"/>
    <x v="72"/>
    <s v="6"/>
    <n v="20335.189999999999"/>
    <x v="72"/>
    <n v="0"/>
    <n v="20335.189999999999"/>
  </r>
  <r>
    <x v="2"/>
    <x v="21"/>
    <s v="LAMBERT Loïc"/>
    <s v="DJIBRIL Laure"/>
    <s v="058431"/>
    <s v="FEVRIER"/>
    <s v="FON"/>
    <x v="8"/>
    <s v="3"/>
    <n v="24721.09"/>
    <x v="8"/>
    <n v="0"/>
    <n v="24721.09"/>
  </r>
  <r>
    <x v="2"/>
    <x v="21"/>
    <s v="LAMBERT Loïc"/>
    <s v="DJIBRIL Laure"/>
    <s v="058431"/>
    <s v="FEVRIER"/>
    <s v="FON"/>
    <x v="8"/>
    <s v="4"/>
    <n v="16480.73"/>
    <x v="8"/>
    <n v="0"/>
    <n v="16480.73"/>
  </r>
  <r>
    <x v="2"/>
    <x v="22"/>
    <s v="ANTONIUTTI Gilles"/>
    <s v="DJIBRIL Laure"/>
    <s v="054922"/>
    <s v="WILMOTTE"/>
    <s v="EQ2"/>
    <x v="75"/>
    <s v="5"/>
    <n v="21052.7"/>
    <x v="75"/>
    <n v="0"/>
    <n v="21052.7"/>
  </r>
  <r>
    <x v="2"/>
    <x v="22"/>
    <s v="ANTONIUTTI Gilles"/>
    <s v="DJIBRIL Laure"/>
    <s v="054922"/>
    <s v="WILMOTTE"/>
    <s v="EQ2"/>
    <x v="76"/>
    <s v="6"/>
    <n v="28070.25"/>
    <x v="76"/>
    <n v="0"/>
    <n v="28070.25"/>
  </r>
  <r>
    <x v="2"/>
    <x v="22"/>
    <s v="ANTONIUTTI Gilles"/>
    <s v="DJIBRIL Laure"/>
    <s v="054922"/>
    <s v="WILMOTTE"/>
    <s v="EQ2"/>
    <x v="77"/>
    <s v="7"/>
    <n v="21052.68"/>
    <x v="77"/>
    <n v="0"/>
    <n v="21052.68"/>
  </r>
  <r>
    <x v="2"/>
    <x v="22"/>
    <s v="ANTONIUTTI Gilles"/>
    <s v="DJIBRIL Laure"/>
    <s v="054922"/>
    <s v="WILMOTTE"/>
    <s v="EQ2"/>
    <x v="78"/>
    <s v="8"/>
    <n v="28070.25"/>
    <x v="78"/>
    <n v="0"/>
    <n v="28070.25"/>
  </r>
  <r>
    <x v="2"/>
    <x v="22"/>
    <s v="ANTONIUTTI Gilles"/>
    <s v="DJIBRIL Laure"/>
    <s v="056174"/>
    <s v="AFFLARD"/>
    <s v="ACH"/>
    <x v="79"/>
    <s v="7"/>
    <n v="20831.88"/>
    <x v="79"/>
    <n v="0"/>
    <n v="20831.88"/>
  </r>
  <r>
    <x v="2"/>
    <x v="22"/>
    <s v="ANTONIUTTI Gilles"/>
    <s v="DJIBRIL Laure"/>
    <s v="056174"/>
    <s v="AFFLARD"/>
    <s v="ACH"/>
    <x v="80"/>
    <s v="8"/>
    <n v="27775.83"/>
    <x v="80"/>
    <n v="0"/>
    <n v="27775.83"/>
  </r>
  <r>
    <x v="2"/>
    <x v="22"/>
    <s v="APPART Maxime"/>
    <s v="DJIBRIL Laure"/>
    <s v="057237"/>
    <s v="VERNET"/>
    <s v="ACH"/>
    <x v="81"/>
    <s v="7"/>
    <n v="23042.240000000002"/>
    <x v="81"/>
    <n v="0"/>
    <n v="23042.240000000002"/>
  </r>
  <r>
    <x v="2"/>
    <x v="22"/>
    <s v="BURGEAT Arnold"/>
    <s v="DJIBRIL Laure"/>
    <s v="058126"/>
    <s v="SCI   E.S.T"/>
    <s v="ACH"/>
    <x v="56"/>
    <s v="9"/>
    <n v="6590.5"/>
    <x v="56"/>
    <n v="0"/>
    <n v="6590.5"/>
  </r>
  <r>
    <x v="2"/>
    <x v="22"/>
    <s v="CHRETIEN Ludovic"/>
    <s v="DJIBRIL Laure"/>
    <s v="056664"/>
    <s v="BUIRETTE"/>
    <s v="ACH"/>
    <x v="37"/>
    <s v="9"/>
    <n v="7310"/>
    <x v="37"/>
    <n v="0"/>
    <n v="7310"/>
  </r>
  <r>
    <x v="2"/>
    <x v="22"/>
    <s v="CHRETIEN Ludovic"/>
    <s v="DJIBRIL Laure"/>
    <s v="056840"/>
    <s v="VANDERMOUTEN"/>
    <s v="ELE"/>
    <x v="82"/>
    <s v="5"/>
    <n v="32153.41"/>
    <x v="82"/>
    <n v="0"/>
    <n v="32153.41"/>
  </r>
  <r>
    <x v="2"/>
    <x v="22"/>
    <s v="CHRETIEN Ludovic"/>
    <s v="DJIBRIL Laure"/>
    <s v="056960"/>
    <s v="MATHIEU"/>
    <s v="EQ2"/>
    <x v="1"/>
    <s v="8"/>
    <n v="37088.32"/>
    <x v="1"/>
    <n v="0"/>
    <n v="37088.32"/>
  </r>
  <r>
    <x v="2"/>
    <x v="22"/>
    <s v="CHRETIEN Ludovic"/>
    <s v="DJIBRIL Laure"/>
    <s v="057756"/>
    <s v="FREUZE"/>
    <s v="ACH"/>
    <x v="29"/>
    <s v="9"/>
    <n v="11203.31"/>
    <x v="29"/>
    <n v="0"/>
    <n v="11203.31"/>
  </r>
  <r>
    <x v="2"/>
    <x v="22"/>
    <s v="CHRETIEN Ludovic"/>
    <s v="DJIBRIL Laure"/>
    <s v="057927"/>
    <s v="DEPREZ"/>
    <s v="ELE"/>
    <x v="2"/>
    <s v="5"/>
    <n v="30727.35"/>
    <x v="2"/>
    <n v="13128"/>
    <n v="17599.349999999999"/>
  </r>
  <r>
    <x v="2"/>
    <x v="22"/>
    <s v="CHRETIEN Ludovic"/>
    <s v="DJIBRIL Laure"/>
    <s v="058088"/>
    <s v="LARGILLET"/>
    <s v="FON"/>
    <x v="37"/>
    <s v="3"/>
    <n v="22187.79"/>
    <x v="37"/>
    <n v="0"/>
    <n v="22187.79"/>
  </r>
  <r>
    <x v="2"/>
    <x v="22"/>
    <s v="CHRETIEN Ludovic"/>
    <s v="DJIBRIL Laure"/>
    <s v="058088"/>
    <s v="LARGILLET"/>
    <s v="FON"/>
    <x v="37"/>
    <s v="4"/>
    <n v="14791.86"/>
    <x v="37"/>
    <n v="0"/>
    <n v="14791.86"/>
  </r>
  <r>
    <x v="2"/>
    <x v="22"/>
    <s v="CHRETIEN Ludovic"/>
    <s v="DJIBRIL Laure"/>
    <s v="058249"/>
    <s v="DENE"/>
    <s v="FON"/>
    <x v="6"/>
    <s v="3"/>
    <n v="23693.87"/>
    <x v="6"/>
    <n v="0"/>
    <n v="23693.87"/>
  </r>
  <r>
    <x v="2"/>
    <x v="22"/>
    <s v="CHRETIEN Ludovic"/>
    <s v="DJIBRIL Laure"/>
    <s v="058249"/>
    <s v="DENE"/>
    <s v="FON"/>
    <x v="6"/>
    <s v="4"/>
    <n v="15795.91"/>
    <x v="6"/>
    <n v="0"/>
    <n v="15795.91"/>
  </r>
  <r>
    <x v="2"/>
    <x v="22"/>
    <s v="CHRETIEN Ludovic"/>
    <s v="DJIBRIL Laure"/>
    <s v="058350"/>
    <s v="VAQUETTE"/>
    <s v="ACH"/>
    <x v="56"/>
    <s v="9"/>
    <n v="8752.8700000000008"/>
    <x v="56"/>
    <n v="0"/>
    <n v="8752.8700000000008"/>
  </r>
  <r>
    <x v="2"/>
    <x v="22"/>
    <s v="LOCATELLI Daniel"/>
    <s v="DJIBRIL Laure"/>
    <s v="057653"/>
    <s v="DELVIGNE"/>
    <s v="EQ1"/>
    <x v="56"/>
    <s v="7"/>
    <n v="17122.22"/>
    <x v="56"/>
    <n v="0"/>
    <n v="17122.22"/>
  </r>
  <r>
    <x v="2"/>
    <x v="22"/>
    <s v="LOCATELLI Daniel"/>
    <s v="DJIBRIL Laure"/>
    <s v="058580"/>
    <s v="LETTIFI"/>
    <s v="FON"/>
    <x v="83"/>
    <s v="3"/>
    <n v="19228.5"/>
    <x v="83"/>
    <n v="0"/>
    <n v="19228.5"/>
  </r>
  <r>
    <x v="2"/>
    <x v="22"/>
    <s v="LOCATELLI Daniel"/>
    <s v="DJIBRIL Laure"/>
    <s v="058580"/>
    <s v="LETTIFI"/>
    <s v="FON"/>
    <x v="83"/>
    <s v="4"/>
    <n v="12819"/>
    <x v="83"/>
    <n v="0"/>
    <n v="12819"/>
  </r>
  <r>
    <x v="2"/>
    <x v="22"/>
    <s v="MAILLET Maxime"/>
    <s v="DJIBRIL Laure"/>
    <s v="058474"/>
    <s v="BARBIEUX"/>
    <s v="EQ1"/>
    <x v="8"/>
    <s v="7"/>
    <n v="19219.64"/>
    <x v="8"/>
    <n v="0"/>
    <n v="19219.64"/>
  </r>
  <r>
    <x v="3"/>
    <x v="23"/>
    <s v="FERNANDES Sergio"/>
    <s v="ROBERT Véronique"/>
    <s v="039677"/>
    <s v="GUILBAUD"/>
    <s v="ACH"/>
    <x v="8"/>
    <s v="9"/>
    <n v="5824.7"/>
    <x v="8"/>
    <n v="0"/>
    <n v="5824.7"/>
  </r>
  <r>
    <x v="3"/>
    <x v="23"/>
    <s v="FERNANDES Sergio"/>
    <s v="ROBERT Véronique"/>
    <s v="039746"/>
    <s v="LEROY"/>
    <s v="EQ2"/>
    <x v="8"/>
    <s v="8"/>
    <n v="25819.77"/>
    <x v="8"/>
    <n v="0"/>
    <n v="25819.77"/>
  </r>
  <r>
    <x v="3"/>
    <x v="24"/>
    <s v="AYME Philippe"/>
    <s v="ROBERT Véronique"/>
    <s v="039594"/>
    <s v="DEBAYA"/>
    <s v="EQ2"/>
    <x v="8"/>
    <s v="8"/>
    <n v="27639.01"/>
    <x v="8"/>
    <n v="0"/>
    <n v="27639.01"/>
  </r>
  <r>
    <x v="3"/>
    <x v="24"/>
    <s v="AYME Philippe"/>
    <s v="ROBERT Véronique"/>
    <s v="039757"/>
    <s v="LETELLIER"/>
    <s v="ACH"/>
    <x v="51"/>
    <s v="9"/>
    <n v="7181.54"/>
    <x v="51"/>
    <n v="0"/>
    <n v="7181.54"/>
  </r>
  <r>
    <x v="3"/>
    <x v="24"/>
    <s v="AYME Philippe"/>
    <s v="ROBERT Véronique"/>
    <s v="039777"/>
    <s v="TORRES DE SA COPPOLA"/>
    <s v="ELE"/>
    <x v="8"/>
    <s v="5"/>
    <n v="20927.12"/>
    <x v="8"/>
    <n v="0"/>
    <n v="20927.12"/>
  </r>
  <r>
    <x v="3"/>
    <x v="24"/>
    <s v="AYME Philippe"/>
    <s v="ROBERT Véronique"/>
    <s v="039810"/>
    <s v="ROSSIGNOL"/>
    <s v="OCC"/>
    <x v="34"/>
    <s v="3"/>
    <n v="19066.43"/>
    <x v="34"/>
    <n v="0"/>
    <n v="19066.43"/>
  </r>
  <r>
    <x v="3"/>
    <x v="24"/>
    <s v="AYME Philippe"/>
    <s v="ROBERT Véronique"/>
    <s v="039868"/>
    <s v="HERMANN"/>
    <s v="ELE"/>
    <x v="1"/>
    <s v="5"/>
    <n v="21171.74"/>
    <x v="1"/>
    <n v="0"/>
    <n v="21171.74"/>
  </r>
  <r>
    <x v="3"/>
    <x v="25"/>
    <s v="DE RAM Emmanuel"/>
    <s v="ROBERT Véronique"/>
    <s v="039646"/>
    <s v="BELLEBEAU"/>
    <s v="MHE"/>
    <x v="20"/>
    <s v="6"/>
    <n v="26420.93"/>
    <x v="20"/>
    <n v="0"/>
    <n v="26420.93"/>
  </r>
  <r>
    <x v="3"/>
    <x v="25"/>
    <s v="DE RAM Emmanuel"/>
    <s v="ROBERT Véronique"/>
    <s v="039651"/>
    <s v="BELLEBEAU"/>
    <s v="OCC"/>
    <x v="20"/>
    <s v="3"/>
    <n v="20058.78"/>
    <x v="20"/>
    <n v="0"/>
    <n v="20058.78"/>
  </r>
  <r>
    <x v="3"/>
    <x v="25"/>
    <s v="MACHEDA Gilbert"/>
    <s v="ROBERT Véronique"/>
    <s v="039612"/>
    <s v="HELLOT"/>
    <s v="ACH"/>
    <x v="8"/>
    <s v="9"/>
    <n v="6904.73"/>
    <x v="8"/>
    <n v="0"/>
    <n v="6904.73"/>
  </r>
  <r>
    <x v="3"/>
    <x v="25"/>
    <s v="MACHEDA Gilbert"/>
    <s v="ROBERT Véronique"/>
    <s v="039640"/>
    <s v="LAFITTE"/>
    <s v="EQ2"/>
    <x v="29"/>
    <s v="8"/>
    <n v="28122.85"/>
    <x v="29"/>
    <n v="0"/>
    <n v="28122.85"/>
  </r>
  <r>
    <x v="3"/>
    <x v="25"/>
    <s v="MACHEDA Gilbert"/>
    <s v="ROBERT Véronique"/>
    <s v="039710"/>
    <s v="DEVESSE"/>
    <s v="ACH"/>
    <x v="84"/>
    <s v="6"/>
    <n v="30499.73"/>
    <x v="84"/>
    <n v="30498.87"/>
    <n v="0.86000000000058208"/>
  </r>
  <r>
    <x v="3"/>
    <x v="25"/>
    <s v="MACHEDA Gilbert"/>
    <s v="ROBERT Véronique"/>
    <s v="039710"/>
    <s v="DEVESSE"/>
    <s v="ACH"/>
    <x v="29"/>
    <s v="8"/>
    <n v="30499.73"/>
    <x v="29"/>
    <n v="0"/>
    <n v="30499.73"/>
  </r>
  <r>
    <x v="3"/>
    <x v="25"/>
    <s v="MACHEDA Gilbert"/>
    <s v="ROBERT Véronique"/>
    <s v="039710"/>
    <s v="DEVESSE"/>
    <s v="ACH"/>
    <x v="8"/>
    <s v="9"/>
    <n v="7624.93"/>
    <x v="8"/>
    <n v="0"/>
    <n v="7624.93"/>
  </r>
  <r>
    <x v="3"/>
    <x v="25"/>
    <s v="MACHEDA Gilbert"/>
    <s v="ROBERT Véronique"/>
    <s v="039724"/>
    <s v="RICHLE"/>
    <s v="EQ1"/>
    <x v="23"/>
    <s v="7"/>
    <n v="25462.6"/>
    <x v="23"/>
    <n v="0"/>
    <n v="25462.6"/>
  </r>
  <r>
    <x v="3"/>
    <x v="25"/>
    <s v="MACHEDA Gilbert"/>
    <s v="ROBERT Véronique"/>
    <s v="039728"/>
    <s v="BENEDETTO"/>
    <s v="EQ2"/>
    <x v="29"/>
    <s v="8"/>
    <n v="29710.41"/>
    <x v="29"/>
    <n v="0"/>
    <n v="29710.41"/>
  </r>
  <r>
    <x v="3"/>
    <x v="25"/>
    <s v="MACHEDA Gilbert"/>
    <s v="ROBERT Véronique"/>
    <s v="039741"/>
    <s v="MOCHI"/>
    <s v="EQ2"/>
    <x v="29"/>
    <s v="8"/>
    <n v="32720.67"/>
    <x v="29"/>
    <n v="0"/>
    <n v="32720.67"/>
  </r>
  <r>
    <x v="3"/>
    <x v="26"/>
    <s v="AUSSOURD Frédéric"/>
    <s v="ROBERT Véronique"/>
    <s v="039769"/>
    <s v="BULOT"/>
    <s v="MHE"/>
    <x v="20"/>
    <s v="6"/>
    <n v="26980.720000000001"/>
    <x v="20"/>
    <n v="0"/>
    <n v="26980.720000000001"/>
  </r>
  <r>
    <x v="3"/>
    <x v="26"/>
    <s v="AUSSOURD Frédéric"/>
    <s v="ROBERT Véronique"/>
    <s v="039781"/>
    <s v="SAYOUD"/>
    <s v="ELE"/>
    <x v="1"/>
    <s v="5"/>
    <n v="17451.93"/>
    <x v="1"/>
    <n v="0"/>
    <n v="17451.93"/>
  </r>
  <r>
    <x v="3"/>
    <x v="27"/>
    <s v="AMOROSO Fabrice"/>
    <s v="ROBERT Véronique"/>
    <s v="039360"/>
    <s v="BOURJAS"/>
    <s v="EQ1"/>
    <x v="16"/>
    <s v="7"/>
    <n v="57395.75"/>
    <x v="16"/>
    <n v="0"/>
    <n v="57395.75"/>
  </r>
  <r>
    <x v="3"/>
    <x v="27"/>
    <s v="AMOROSO Fabrice"/>
    <s v="ROBERT Véronique"/>
    <s v="039465"/>
    <s v="CULLAZ"/>
    <s v="EQ2"/>
    <x v="85"/>
    <s v="7"/>
    <n v="38068.85"/>
    <x v="85"/>
    <n v="38065.85"/>
    <n v="3"/>
  </r>
  <r>
    <x v="3"/>
    <x v="27"/>
    <s v="AMOROSO Fabrice"/>
    <s v="ROBERT Véronique"/>
    <s v="039465"/>
    <s v="CULLAZ"/>
    <s v="EQ2"/>
    <x v="10"/>
    <s v="8"/>
    <n v="50013.67"/>
    <x v="10"/>
    <n v="0"/>
    <n v="50013.67"/>
  </r>
  <r>
    <x v="3"/>
    <x v="27"/>
    <s v="AMOROSO Fabrice"/>
    <s v="ROBERT Véronique"/>
    <s v="039576"/>
    <s v="DEBREUIL"/>
    <s v="EQ1"/>
    <x v="28"/>
    <s v="7"/>
    <n v="32139.88"/>
    <x v="28"/>
    <n v="0"/>
    <n v="32139.88"/>
  </r>
  <r>
    <x v="3"/>
    <x v="27"/>
    <s v="DE RAM Emmanuel"/>
    <s v="ROBERT Véronique"/>
    <s v="039629"/>
    <s v="LEMUNIER"/>
    <s v="ACH"/>
    <x v="1"/>
    <s v="9"/>
    <n v="8728.2999999999993"/>
    <x v="1"/>
    <n v="0"/>
    <n v="8728.2999999999993"/>
  </r>
  <r>
    <x v="3"/>
    <x v="27"/>
    <s v="MACHEDA Gilbert"/>
    <s v="ROBERT Véronique"/>
    <s v="039690"/>
    <s v="DOBBELAERE"/>
    <s v="FON"/>
    <x v="86"/>
    <s v="4"/>
    <n v="19391.55"/>
    <x v="86"/>
    <n v="0"/>
    <n v="19391.55"/>
  </r>
  <r>
    <x v="3"/>
    <x v="27"/>
    <s v="MACHEDA Gilbert"/>
    <s v="ROBERT Véronique"/>
    <s v="039853"/>
    <s v="POMA"/>
    <s v="FON"/>
    <x v="86"/>
    <s v="4"/>
    <n v="19899.77"/>
    <x v="86"/>
    <n v="0"/>
    <n v="19899.77"/>
  </r>
  <r>
    <x v="3"/>
    <x v="28"/>
    <s v="AUSSOURD Frédéric"/>
    <s v="ROBERT Véronique"/>
    <s v="039272"/>
    <s v="GUSTAVE"/>
    <s v="ACH"/>
    <x v="28"/>
    <s v="9"/>
    <n v="7967.71"/>
    <x v="28"/>
    <n v="0"/>
    <n v="7967.71"/>
  </r>
  <r>
    <x v="4"/>
    <x v="29"/>
    <s v="COUDERC Fabrice"/>
    <s v="ROBERT Veronique"/>
    <s v="011906"/>
    <s v="JOLIS"/>
    <s v="EQ2"/>
    <x v="66"/>
    <s v="8"/>
    <n v="34597.660000000003"/>
    <x v="66"/>
    <n v="0"/>
    <n v="34597.660000000003"/>
  </r>
  <r>
    <x v="4"/>
    <x v="29"/>
    <s v="COUDERC Fabrice"/>
    <s v="ROBERT Veronique"/>
    <s v="011911"/>
    <s v="PICARD"/>
    <s v="ACH"/>
    <x v="29"/>
    <s v="9"/>
    <n v="8845.26"/>
    <x v="29"/>
    <n v="0"/>
    <n v="8845.26"/>
  </r>
  <r>
    <x v="4"/>
    <x v="29"/>
    <s v="COUDERC Fabrice"/>
    <s v="ROBERT Veronique"/>
    <s v="011946"/>
    <s v="GARCIA"/>
    <s v="FON"/>
    <x v="54"/>
    <s v="4"/>
    <n v="15042.28"/>
    <x v="54"/>
    <n v="0"/>
    <n v="15042.28"/>
  </r>
  <r>
    <x v="5"/>
    <x v="30"/>
    <s v="GOUTOULE Florent"/>
    <s v="ROBERT Veronique"/>
    <s v="031507"/>
    <s v="BUFFET"/>
    <s v="MHE"/>
    <x v="16"/>
    <s v="6"/>
    <n v="36041.25"/>
    <x v="16"/>
    <n v="0"/>
    <n v="36041.25"/>
  </r>
  <r>
    <x v="5"/>
    <x v="30"/>
    <s v="GOUTOULE Florent"/>
    <s v="ROBERT Veronique"/>
    <s v="031662"/>
    <s v="VERMEERSCH"/>
    <s v="ELE"/>
    <x v="16"/>
    <s v="5"/>
    <n v="24805.79"/>
    <x v="16"/>
    <n v="0"/>
    <n v="24805.79"/>
  </r>
  <r>
    <x v="5"/>
    <x v="30"/>
    <s v="MEZILET Chabanne"/>
    <s v="ROBERT Veronique"/>
    <s v="031421"/>
    <s v="JOURET"/>
    <s v="ACH"/>
    <x v="1"/>
    <s v="9"/>
    <n v="12441.71"/>
    <x v="1"/>
    <n v="0"/>
    <n v="12441.71"/>
  </r>
  <r>
    <x v="5"/>
    <x v="30"/>
    <s v="MEZILET Chabanne"/>
    <s v="ROBERT Veronique"/>
    <s v="031582"/>
    <s v="DOUZIECH"/>
    <s v="FON"/>
    <x v="8"/>
    <s v="3"/>
    <n v="33441.599999999999"/>
    <x v="8"/>
    <n v="0"/>
    <n v="33441.599999999999"/>
  </r>
  <r>
    <x v="5"/>
    <x v="30"/>
    <s v="MEZILET Chabanne"/>
    <s v="ROBERT Veronique"/>
    <s v="031582"/>
    <s v="DOUZIECH"/>
    <s v="FON"/>
    <x v="34"/>
    <s v="4"/>
    <n v="22294.400000000001"/>
    <x v="34"/>
    <n v="0"/>
    <n v="22294.400000000001"/>
  </r>
  <r>
    <x v="5"/>
    <x v="30"/>
    <s v="MEZILET Chabanne"/>
    <s v="ROBERT Veronique"/>
    <s v="031594"/>
    <s v="DOMINGUEZ"/>
    <s v="EQ1"/>
    <x v="54"/>
    <s v="6"/>
    <n v="29212.89"/>
    <x v="54"/>
    <n v="0"/>
    <n v="29212.89"/>
  </r>
  <r>
    <x v="5"/>
    <x v="30"/>
    <s v="MEZILET Chabanne"/>
    <s v="ROBERT Veronique"/>
    <s v="031594"/>
    <s v="DOMINGUEZ"/>
    <s v="EQ1"/>
    <x v="54"/>
    <s v="7"/>
    <n v="21909.66"/>
    <x v="54"/>
    <n v="0"/>
    <n v="21909.66"/>
  </r>
  <r>
    <x v="5"/>
    <x v="30"/>
    <s v="MEZILET Chabanne"/>
    <s v="ROBERT Veronique"/>
    <s v="031645"/>
    <s v="LECLERC"/>
    <s v="EQ1"/>
    <x v="16"/>
    <s v="7"/>
    <n v="21313.18"/>
    <x v="16"/>
    <n v="0"/>
    <n v="21313.18"/>
  </r>
  <r>
    <x v="5"/>
    <x v="30"/>
    <s v="MEZILET Chabanne"/>
    <s v="ROBERT Veronique"/>
    <s v="031653"/>
    <s v="GEA"/>
    <s v="ELE"/>
    <x v="16"/>
    <s v="5"/>
    <n v="20028.93"/>
    <x v="16"/>
    <n v="0"/>
    <n v="20028.93"/>
  </r>
  <r>
    <x v="5"/>
    <x v="30"/>
    <s v="PERRETON Maxime"/>
    <s v="ROBERT Veronique"/>
    <s v="031678"/>
    <s v="RATSIMBAZAFY"/>
    <s v="FON"/>
    <x v="0"/>
    <s v="3"/>
    <n v="20503.009999999998"/>
    <x v="0"/>
    <n v="0"/>
    <n v="20503.009999999998"/>
  </r>
  <r>
    <x v="5"/>
    <x v="30"/>
    <s v="PERRETON Maxime"/>
    <s v="ROBERT Veronique"/>
    <s v="031678"/>
    <s v="RATSIMBAZAFY"/>
    <s v="FON"/>
    <x v="16"/>
    <s v="4"/>
    <n v="13668.67"/>
    <x v="16"/>
    <n v="0"/>
    <n v="13668.67"/>
  </r>
  <r>
    <x v="5"/>
    <x v="31"/>
    <s v="GOUTOULE Florent"/>
    <s v="ROBERT Veronique"/>
    <s v="031606"/>
    <s v="SCI VINTANGE"/>
    <s v="EQ2"/>
    <x v="86"/>
    <s v="8"/>
    <n v="22069.35"/>
    <x v="86"/>
    <n v="0"/>
    <n v="22069.35"/>
  </r>
  <r>
    <x v="5"/>
    <x v="31"/>
    <s v="GOUTOULE Florent"/>
    <s v="ROBERT Veronique"/>
    <s v="031627"/>
    <s v="ROMAN"/>
    <s v="EQ1"/>
    <x v="29"/>
    <s v="7"/>
    <n v="14015.63"/>
    <x v="29"/>
    <n v="0"/>
    <n v="14015.63"/>
  </r>
  <r>
    <x v="5"/>
    <x v="31"/>
    <s v="GOUTOULE Florent"/>
    <s v="ROBERT Veronique"/>
    <s v="031633"/>
    <s v="COSTES"/>
    <s v="EQ1"/>
    <x v="3"/>
    <s v="7"/>
    <n v="19715.740000000002"/>
    <x v="3"/>
    <n v="0"/>
    <n v="19715.740000000002"/>
  </r>
  <r>
    <x v="5"/>
    <x v="31"/>
    <s v="GOUTOULE Florent"/>
    <s v="ROBERT Veronique"/>
    <s v="031663"/>
    <s v="CARSUZAA ANGLADE"/>
    <s v="MHE"/>
    <x v="86"/>
    <s v="6"/>
    <n v="29966.92"/>
    <x v="86"/>
    <n v="0"/>
    <n v="29966.92"/>
  </r>
  <r>
    <x v="5"/>
    <x v="31"/>
    <s v="PERRETON Maxime"/>
    <s v="ROBERT Veronique"/>
    <s v="031567"/>
    <s v="MEZIANE 1"/>
    <s v="ELE"/>
    <x v="1"/>
    <s v="5"/>
    <n v="13652.78"/>
    <x v="1"/>
    <n v="0"/>
    <n v="13652.78"/>
  </r>
  <r>
    <x v="5"/>
    <x v="31"/>
    <s v="PERRETON Maxime"/>
    <s v="ROBERT Veronique"/>
    <s v="031568"/>
    <s v="MEZIANE"/>
    <s v="MHE"/>
    <x v="16"/>
    <s v="5"/>
    <n v="13652.78"/>
    <x v="16"/>
    <n v="0"/>
    <n v="13652.78"/>
  </r>
  <r>
    <x v="5"/>
    <x v="31"/>
    <s v="PERRETON Maxime"/>
    <s v="ROBERT Veronique"/>
    <s v="031568"/>
    <s v="MEZIANE"/>
    <s v="MHE"/>
    <x v="1"/>
    <s v="6"/>
    <n v="18203.71"/>
    <x v="1"/>
    <n v="0"/>
    <n v="18203.71"/>
  </r>
  <r>
    <x v="5"/>
    <x v="31"/>
    <s v="PERRETON Maxime"/>
    <s v="ROBERT Veronique"/>
    <s v="031593"/>
    <s v="DUCASSE"/>
    <s v="EQ1"/>
    <x v="20"/>
    <s v="7"/>
    <n v="19334.59"/>
    <x v="20"/>
    <n v="0"/>
    <n v="19334.59"/>
  </r>
  <r>
    <x v="5"/>
    <x v="31"/>
    <s v="PERRETON Maxime"/>
    <s v="ROBERT Veronique"/>
    <s v="031597"/>
    <s v="DUCHAN"/>
    <s v="ACH"/>
    <x v="20"/>
    <s v="9"/>
    <n v="6603.87"/>
    <x v="20"/>
    <n v="0"/>
    <n v="6603.87"/>
  </r>
  <r>
    <x v="5"/>
    <x v="31"/>
    <s v="PERRETON Maxime"/>
    <s v="ROBERT Veronique"/>
    <s v="031611"/>
    <s v="MORAIS"/>
    <s v="EQ2"/>
    <x v="16"/>
    <s v="8"/>
    <n v="26900.93"/>
    <x v="16"/>
    <n v="0"/>
    <n v="26900.93"/>
  </r>
  <r>
    <x v="5"/>
    <x v="31"/>
    <s v="PERRETON Maxime"/>
    <s v="ROBERT Veronique"/>
    <s v="031689"/>
    <s v="LAUTRIC"/>
    <s v="FON"/>
    <x v="1"/>
    <s v="3"/>
    <n v="17016.330000000002"/>
    <x v="1"/>
    <n v="0"/>
    <n v="17016.330000000002"/>
  </r>
  <r>
    <x v="5"/>
    <x v="31"/>
    <s v="PERRETON Maxime"/>
    <s v="ROBERT Veronique"/>
    <s v="031689"/>
    <s v="LAUTRIC"/>
    <s v="FON"/>
    <x v="1"/>
    <s v="4"/>
    <n v="11344.22"/>
    <x v="1"/>
    <n v="0"/>
    <n v="11344.22"/>
  </r>
  <r>
    <x v="6"/>
    <x v="32"/>
    <s v="DANDE Emerick"/>
    <s v="BOUDART Héloïse"/>
    <s v="015555"/>
    <s v="CHARTIER"/>
    <s v="ACH"/>
    <x v="23"/>
    <s v="8"/>
    <n v="45046.1"/>
    <x v="23"/>
    <n v="0"/>
    <n v="45046.1"/>
  </r>
  <r>
    <x v="6"/>
    <x v="32"/>
    <s v="DANDE Emerick"/>
    <s v="BOUDART Héloïse"/>
    <s v="015555"/>
    <s v="CHARTIER"/>
    <s v="ACH"/>
    <x v="34"/>
    <s v="9"/>
    <n v="11261.53"/>
    <x v="34"/>
    <n v="0"/>
    <n v="11261.53"/>
  </r>
  <r>
    <x v="6"/>
    <x v="32"/>
    <s v="DANDE Emerick"/>
    <s v="BOUDART Héloïse"/>
    <s v="015734"/>
    <s v="COURTOIS"/>
    <s v="EQ1"/>
    <x v="23"/>
    <s v="7"/>
    <n v="36228.410000000003"/>
    <x v="23"/>
    <n v="0"/>
    <n v="36228.410000000003"/>
  </r>
  <r>
    <x v="6"/>
    <x v="32"/>
    <s v="DANDE Emerick"/>
    <s v="BOUDART Héloïse"/>
    <s v="015853"/>
    <s v="GUIFFAN"/>
    <s v="ACH"/>
    <x v="8"/>
    <s v="9"/>
    <n v="9590.7000000000007"/>
    <x v="8"/>
    <n v="0"/>
    <n v="9590.7000000000007"/>
  </r>
  <r>
    <x v="6"/>
    <x v="32"/>
    <s v="DANDE Emerick"/>
    <s v="BOUDART Héloïse"/>
    <s v="015874"/>
    <s v="MASSE"/>
    <s v="ACH"/>
    <x v="54"/>
    <s v="9"/>
    <n v="9881.8700000000008"/>
    <x v="54"/>
    <n v="0"/>
    <n v="9881.8700000000008"/>
  </r>
  <r>
    <x v="6"/>
    <x v="32"/>
    <s v="DANDE Emerick"/>
    <s v="BOUDART Héloïse"/>
    <s v="015934"/>
    <s v="GUILLET"/>
    <s v="ACH"/>
    <x v="56"/>
    <s v="9"/>
    <n v="10214.67"/>
    <x v="56"/>
    <n v="0"/>
    <n v="10214.67"/>
  </r>
  <r>
    <x v="6"/>
    <x v="32"/>
    <s v="SECHER Mathieu"/>
    <s v="BOUDART Héloïse"/>
    <s v="014405"/>
    <s v="AUCAGNE"/>
    <s v="MHE"/>
    <x v="87"/>
    <s v="6"/>
    <n v="38937.800000000003"/>
    <x v="87"/>
    <n v="0"/>
    <n v="38937.800000000003"/>
  </r>
  <r>
    <x v="6"/>
    <x v="32"/>
    <s v="SECHER Mathieu"/>
    <s v="BOUDART Héloïse"/>
    <s v="015448"/>
    <s v="RAGAUD"/>
    <s v="ACH"/>
    <x v="28"/>
    <s v="8"/>
    <n v="44135.47"/>
    <x v="28"/>
    <n v="0"/>
    <n v="44135.47"/>
  </r>
  <r>
    <x v="6"/>
    <x v="32"/>
    <s v="SECHER Mathieu"/>
    <s v="BOUDART Héloïse"/>
    <s v="015448"/>
    <s v="RAGAUD"/>
    <s v="ACH"/>
    <x v="83"/>
    <s v="9"/>
    <n v="12339.81"/>
    <x v="83"/>
    <n v="0"/>
    <n v="12339.81"/>
  </r>
  <r>
    <x v="6"/>
    <x v="32"/>
    <s v="SECHER Mathieu"/>
    <s v="BOUDART Héloïse"/>
    <s v="015977"/>
    <s v="BARRE"/>
    <s v="EQ1"/>
    <x v="8"/>
    <s v="7"/>
    <n v="24477.66"/>
    <x v="8"/>
    <n v="0"/>
    <n v="24477.66"/>
  </r>
  <r>
    <x v="6"/>
    <x v="32"/>
    <s v="SECHER Mathieu"/>
    <s v="BOUDART Héloïse"/>
    <s v="016025"/>
    <s v="BROSSET"/>
    <s v="FON"/>
    <x v="37"/>
    <s v="4"/>
    <n v="24236.71"/>
    <x v="37"/>
    <n v="0"/>
    <n v="24236.71"/>
  </r>
  <r>
    <x v="6"/>
    <x v="32"/>
    <s v="SECHER Mathieu"/>
    <s v="BOUDART Héloïse"/>
    <s v="016029"/>
    <s v="HAUREE"/>
    <s v="ACH"/>
    <x v="23"/>
    <s v="9"/>
    <n v="6849.24"/>
    <x v="23"/>
    <n v="0"/>
    <n v="6849.24"/>
  </r>
  <r>
    <x v="6"/>
    <x v="32"/>
    <s v="VAILLARD Sébastien"/>
    <s v="BOUDART Héloïse"/>
    <s v="016095"/>
    <s v="SENS"/>
    <s v="MHE"/>
    <x v="23"/>
    <s v="6"/>
    <n v="45552.18"/>
    <x v="23"/>
    <n v="0"/>
    <n v="45552.18"/>
  </r>
  <r>
    <x v="6"/>
    <x v="32"/>
    <s v="VAILLARD Sébastien"/>
    <s v="BOUDART Héloïse"/>
    <s v="016170"/>
    <s v="LE PICHON"/>
    <s v="ELE"/>
    <x v="15"/>
    <s v="5"/>
    <n v="23396.1"/>
    <x v="15"/>
    <n v="0"/>
    <n v="23396.1"/>
  </r>
  <r>
    <x v="6"/>
    <x v="33"/>
    <s v="BOURGEAIS Joel"/>
    <s v="BOUDART Héloïse"/>
    <s v="015651"/>
    <s v="LEROUX"/>
    <s v="MHE"/>
    <x v="88"/>
    <s v="5"/>
    <n v="41969.8"/>
    <x v="88"/>
    <n v="0"/>
    <n v="41969.8"/>
  </r>
  <r>
    <x v="6"/>
    <x v="33"/>
    <s v="BOURGEAIS Joel"/>
    <s v="BOUDART Héloïse"/>
    <s v="015651"/>
    <s v="LEROUX"/>
    <s v="MHE"/>
    <x v="65"/>
    <s v="6"/>
    <n v="55959.72"/>
    <x v="65"/>
    <n v="687"/>
    <n v="55272.72"/>
  </r>
  <r>
    <x v="6"/>
    <x v="33"/>
    <s v="BOURGEAIS Joel"/>
    <s v="BOUDART Héloïse"/>
    <s v="015887"/>
    <s v="MACAIGNE"/>
    <s v="MHE"/>
    <x v="34"/>
    <s v="6"/>
    <n v="30918.58"/>
    <x v="34"/>
    <n v="0"/>
    <n v="30918.58"/>
  </r>
  <r>
    <x v="6"/>
    <x v="33"/>
    <s v="BOURGEAIS Joel"/>
    <s v="BOUDART Héloïse"/>
    <s v="015938"/>
    <s v="BARADEAU"/>
    <s v="FON"/>
    <x v="16"/>
    <s v="4"/>
    <n v="19974.37"/>
    <x v="16"/>
    <n v="0"/>
    <n v="19974.37"/>
  </r>
  <r>
    <x v="6"/>
    <x v="33"/>
    <s v="BOURGEAIS Joel"/>
    <s v="BOUDART Héloïse"/>
    <s v="016055"/>
    <s v="N'KUNGA BUTADI"/>
    <s v="FON"/>
    <x v="11"/>
    <s v="4"/>
    <n v="17232.990000000002"/>
    <x v="11"/>
    <n v="10000"/>
    <n v="7232.9900000000016"/>
  </r>
  <r>
    <x v="6"/>
    <x v="33"/>
    <s v="BOURGEAIS Joel"/>
    <s v="BOUDART Héloïse"/>
    <s v="016062"/>
    <s v="GOSPARINI"/>
    <s v="FON"/>
    <x v="34"/>
    <s v="4"/>
    <n v="16192.88"/>
    <x v="34"/>
    <n v="0"/>
    <n v="16192.88"/>
  </r>
  <r>
    <x v="6"/>
    <x v="33"/>
    <s v="CHAILLOU David"/>
    <s v="BOUDART Héloïse"/>
    <s v="015991"/>
    <s v="EVENO"/>
    <s v="OCC"/>
    <x v="6"/>
    <s v="3"/>
    <n v="22950.43"/>
    <x v="6"/>
    <n v="0"/>
    <n v="22950.43"/>
  </r>
  <r>
    <x v="6"/>
    <x v="33"/>
    <s v="GALLICHER Frédéric"/>
    <s v="BOUDART Héloïse"/>
    <s v="015349"/>
    <s v="HAMON"/>
    <s v="EQ2"/>
    <x v="89"/>
    <s v="8"/>
    <n v="38735.879999999997"/>
    <x v="89"/>
    <n v="894"/>
    <n v="37841.879999999997"/>
  </r>
  <r>
    <x v="6"/>
    <x v="33"/>
    <s v="GALLICHER Frédéric"/>
    <s v="BOUDART Héloïse"/>
    <s v="015794"/>
    <s v="VILCEANU"/>
    <s v="FON"/>
    <x v="65"/>
    <s v="4"/>
    <n v="20176.37"/>
    <x v="65"/>
    <n v="0"/>
    <n v="20176.37"/>
  </r>
  <r>
    <x v="6"/>
    <x v="33"/>
    <s v="GALLICHER Frédéric"/>
    <s v="BOUDART Héloïse"/>
    <s v="015928"/>
    <s v="GREKOV"/>
    <s v="OCC"/>
    <x v="90"/>
    <s v="3"/>
    <n v="26227.18"/>
    <x v="90"/>
    <n v="0"/>
    <n v="26227.18"/>
  </r>
  <r>
    <x v="6"/>
    <x v="33"/>
    <s v="GALLICHER Frédéric"/>
    <s v="BOUDART Héloïse"/>
    <s v="015992"/>
    <s v="LE QUEAU"/>
    <s v="FON"/>
    <x v="16"/>
    <s v="4"/>
    <n v="18318.52"/>
    <x v="16"/>
    <n v="0"/>
    <n v="18318.52"/>
  </r>
  <r>
    <x v="6"/>
    <x v="33"/>
    <s v="GALLICHER Frédéric"/>
    <s v="BOUDART Héloïse"/>
    <s v="016009"/>
    <s v="POITEVIN"/>
    <s v="ELE"/>
    <x v="34"/>
    <s v="5"/>
    <n v="32524.53"/>
    <x v="34"/>
    <n v="0"/>
    <n v="32524.53"/>
  </r>
  <r>
    <x v="6"/>
    <x v="33"/>
    <s v="GALLICHER Frédéric"/>
    <s v="BOUDART Héloïse"/>
    <s v="016189"/>
    <s v="PELTIER"/>
    <s v="FON"/>
    <x v="28"/>
    <s v="4"/>
    <n v="13883.19"/>
    <x v="28"/>
    <n v="0"/>
    <n v="13883.19"/>
  </r>
  <r>
    <x v="6"/>
    <x v="33"/>
    <s v="KERNEIS Olivier"/>
    <s v="BOUDART Héloïse"/>
    <s v="015701"/>
    <s v="ROBET"/>
    <s v="ACH"/>
    <x v="28"/>
    <s v="9"/>
    <n v="9734.2900000000009"/>
    <x v="28"/>
    <n v="234"/>
    <n v="9500.2900000000009"/>
  </r>
  <r>
    <x v="6"/>
    <x v="33"/>
    <s v="SIN FAT Peter"/>
    <s v="BOUDART Héloïse"/>
    <s v="015613"/>
    <s v="ASSANTE DI CUPILLO"/>
    <s v="ACH"/>
    <x v="64"/>
    <s v="9"/>
    <n v="10907.63"/>
    <x v="64"/>
    <n v="0"/>
    <n v="10907.63"/>
  </r>
  <r>
    <x v="6"/>
    <x v="33"/>
    <s v="VAILLARD Sébastien"/>
    <s v="BOUDART Héloïse"/>
    <s v="015833"/>
    <s v="LE GULUCHE"/>
    <s v="ACH"/>
    <x v="6"/>
    <s v="9"/>
    <n v="7293.7"/>
    <x v="6"/>
    <n v="0"/>
    <n v="7293.7"/>
  </r>
  <r>
    <x v="6"/>
    <x v="34"/>
    <s v="BOTELHO Frédéric"/>
    <s v="BOUDART Héloïse"/>
    <s v="015703"/>
    <s v="JEGU"/>
    <s v="ACH"/>
    <x v="8"/>
    <s v="8"/>
    <n v="33888.79"/>
    <x v="8"/>
    <n v="0"/>
    <n v="33888.79"/>
  </r>
  <r>
    <x v="6"/>
    <x v="34"/>
    <s v="BOTELHO Frédéric"/>
    <s v="BOUDART Héloïse"/>
    <s v="015703"/>
    <s v="JEGU"/>
    <s v="ACH"/>
    <x v="15"/>
    <s v="9"/>
    <n v="8472.2000000000007"/>
    <x v="15"/>
    <n v="0"/>
    <n v="8472.2000000000007"/>
  </r>
  <r>
    <x v="6"/>
    <x v="34"/>
    <s v="BOTELHO Frédéric"/>
    <s v="BOUDART Héloïse"/>
    <s v="015719"/>
    <s v="MORLAT"/>
    <s v="EQ1"/>
    <x v="39"/>
    <s v="7"/>
    <n v="23775.38"/>
    <x v="39"/>
    <n v="0"/>
    <n v="23775.38"/>
  </r>
  <r>
    <x v="6"/>
    <x v="34"/>
    <s v="BOTELHO Frédéric"/>
    <s v="BOUDART Héloïse"/>
    <s v="015843"/>
    <s v="MEGHARBA"/>
    <s v="ELE"/>
    <x v="15"/>
    <s v="5"/>
    <n v="23785.1"/>
    <x v="15"/>
    <n v="417"/>
    <n v="23368.1"/>
  </r>
  <r>
    <x v="6"/>
    <x v="34"/>
    <s v="BOTELHO Frédéric"/>
    <s v="BOUDART Héloïse"/>
    <s v="015906"/>
    <s v="LE CALVEZ-GOUDARD"/>
    <s v="MHE"/>
    <x v="10"/>
    <s v="6"/>
    <n v="30384.38"/>
    <x v="10"/>
    <n v="0"/>
    <n v="30384.38"/>
  </r>
  <r>
    <x v="6"/>
    <x v="34"/>
    <s v="BOTELHO Frédéric"/>
    <s v="BOUDART Héloïse"/>
    <s v="015967"/>
    <s v="LOISEL"/>
    <s v="MHE"/>
    <x v="91"/>
    <s v="6"/>
    <n v="48199.75"/>
    <x v="91"/>
    <n v="0"/>
    <n v="48199.75"/>
  </r>
  <r>
    <x v="6"/>
    <x v="34"/>
    <s v="BOTELHO Frédéric"/>
    <s v="BOUDART Héloïse"/>
    <s v="016138"/>
    <s v="GIRARD"/>
    <s v="ELE"/>
    <x v="1"/>
    <s v="5"/>
    <n v="35421.620000000003"/>
    <x v="1"/>
    <n v="0"/>
    <n v="35421.620000000003"/>
  </r>
  <r>
    <x v="6"/>
    <x v="34"/>
    <s v="BRAULT Alexandre"/>
    <s v="BOUDART Héloïse"/>
    <s v="015530"/>
    <s v="GILBERT"/>
    <s v="ACH"/>
    <x v="92"/>
    <s v="9"/>
    <n v="7992.4"/>
    <x v="92"/>
    <n v="0"/>
    <n v="7992.4"/>
  </r>
  <r>
    <x v="6"/>
    <x v="34"/>
    <s v="BRAULT Alexandre"/>
    <s v="BOUDART Héloïse"/>
    <s v="015541"/>
    <s v="AMOUZOU"/>
    <s v="ACH"/>
    <x v="16"/>
    <s v="9"/>
    <n v="7283.74"/>
    <x v="16"/>
    <n v="0"/>
    <n v="7283.74"/>
  </r>
  <r>
    <x v="6"/>
    <x v="34"/>
    <s v="BRAULT Alexandre"/>
    <s v="BOUDART Héloïse"/>
    <s v="015661"/>
    <s v="CHESNAY"/>
    <s v="EQ2"/>
    <x v="15"/>
    <s v="8"/>
    <n v="26572.71"/>
    <x v="15"/>
    <n v="1940"/>
    <n v="24632.71"/>
  </r>
  <r>
    <x v="6"/>
    <x v="34"/>
    <s v="BRAULT Alexandre"/>
    <s v="BOUDART Héloïse"/>
    <s v="015809"/>
    <s v="ABALINE"/>
    <s v="ACH"/>
    <x v="8"/>
    <s v="9"/>
    <n v="8218.9500000000007"/>
    <x v="8"/>
    <n v="0"/>
    <n v="8218.9500000000007"/>
  </r>
  <r>
    <x v="6"/>
    <x v="34"/>
    <s v="BRAULT Alexandre"/>
    <s v="BOUDART Héloïse"/>
    <s v="015903"/>
    <s v="VALET"/>
    <s v="FON"/>
    <x v="56"/>
    <s v="3"/>
    <n v="30027.54"/>
    <x v="56"/>
    <n v="0"/>
    <n v="30027.54"/>
  </r>
  <r>
    <x v="6"/>
    <x v="34"/>
    <s v="BRAULT Alexandre"/>
    <s v="BOUDART Héloïse"/>
    <s v="015903"/>
    <s v="VALET"/>
    <s v="FON"/>
    <x v="15"/>
    <s v="4"/>
    <n v="20018.36"/>
    <x v="15"/>
    <n v="0"/>
    <n v="20018.36"/>
  </r>
  <r>
    <x v="6"/>
    <x v="34"/>
    <s v="BRAULT Alexandre"/>
    <s v="BOUDART Héloïse"/>
    <s v="015910"/>
    <s v="JOLIVEL"/>
    <s v="MHE"/>
    <x v="16"/>
    <s v="6"/>
    <n v="29193.81"/>
    <x v="16"/>
    <n v="0"/>
    <n v="29193.81"/>
  </r>
  <r>
    <x v="6"/>
    <x v="34"/>
    <s v="BRAULT Alexandre"/>
    <s v="BOUDART Héloïse"/>
    <s v="015923"/>
    <s v="BAUNIN"/>
    <s v="MHE"/>
    <x v="93"/>
    <s v="6"/>
    <n v="34739.72"/>
    <x v="93"/>
    <n v="34739"/>
    <n v="0.72000000000116415"/>
  </r>
  <r>
    <x v="6"/>
    <x v="34"/>
    <s v="BRAULT Alexandre"/>
    <s v="BOUDART Héloïse"/>
    <s v="015983"/>
    <s v="LHUISSET"/>
    <s v="ELE"/>
    <x v="94"/>
    <s v="4"/>
    <n v="16631.71"/>
    <x v="94"/>
    <n v="1448.68"/>
    <n v="15183.029999999999"/>
  </r>
  <r>
    <x v="6"/>
    <x v="34"/>
    <s v="BRAULT Alexandre"/>
    <s v="BOUDART Héloïse"/>
    <s v="015983"/>
    <s v="LHUISSET"/>
    <s v="ELE"/>
    <x v="1"/>
    <s v="5"/>
    <n v="24947.56"/>
    <x v="1"/>
    <n v="0"/>
    <n v="24947.56"/>
  </r>
  <r>
    <x v="6"/>
    <x v="34"/>
    <s v="BRAULT Alexandre"/>
    <s v="BOUDART Héloïse"/>
    <s v="016051"/>
    <s v="MOUDEN"/>
    <s v="FON"/>
    <x v="24"/>
    <s v="3"/>
    <n v="19361.95"/>
    <x v="24"/>
    <n v="0"/>
    <n v="19361.95"/>
  </r>
  <r>
    <x v="6"/>
    <x v="34"/>
    <s v="BRAULT Alexandre"/>
    <s v="BOUDART Héloïse"/>
    <s v="016051"/>
    <s v="MOUDEN"/>
    <s v="FON"/>
    <x v="59"/>
    <s v="4"/>
    <n v="12907.96"/>
    <x v="59"/>
    <n v="0"/>
    <n v="12907.96"/>
  </r>
  <r>
    <x v="6"/>
    <x v="34"/>
    <s v="CROIZARD Adrien"/>
    <s v="BOUDART Héloïse"/>
    <s v="015438"/>
    <s v="DU BOUZET"/>
    <s v="MHE"/>
    <x v="95"/>
    <s v="6"/>
    <n v="33062.57"/>
    <x v="95"/>
    <n v="0"/>
    <n v="33062.57"/>
  </r>
  <r>
    <x v="6"/>
    <x v="34"/>
    <s v="CROIZARD Adrien"/>
    <s v="BOUDART Héloïse"/>
    <s v="015595"/>
    <s v="MORNET"/>
    <s v="ACH"/>
    <x v="94"/>
    <s v="8"/>
    <n v="36467.56"/>
    <x v="94"/>
    <n v="0"/>
    <n v="36467.56"/>
  </r>
  <r>
    <x v="6"/>
    <x v="34"/>
    <s v="CROIZARD Adrien"/>
    <s v="BOUDART Héloïse"/>
    <s v="015595"/>
    <s v="MORNET"/>
    <s v="ACH"/>
    <x v="50"/>
    <s v="9"/>
    <n v="9116.89"/>
    <x v="50"/>
    <n v="0"/>
    <n v="9116.89"/>
  </r>
  <r>
    <x v="6"/>
    <x v="34"/>
    <s v="CROIZARD Adrien"/>
    <s v="BOUDART Héloïse"/>
    <s v="015917"/>
    <s v="HUBERT"/>
    <s v="ACH"/>
    <x v="67"/>
    <s v="9"/>
    <n v="8877.5400000000009"/>
    <x v="67"/>
    <n v="0"/>
    <n v="8877.5400000000009"/>
  </r>
  <r>
    <x v="6"/>
    <x v="34"/>
    <s v="CROIZARD Adrien"/>
    <s v="BOUDART Héloïse"/>
    <s v="016071"/>
    <s v="AUBOUIN"/>
    <s v="ELE"/>
    <x v="67"/>
    <s v="5"/>
    <n v="26158.2"/>
    <x v="67"/>
    <n v="431"/>
    <n v="25727.200000000001"/>
  </r>
  <r>
    <x v="6"/>
    <x v="34"/>
    <s v="CROIZARD Adrien"/>
    <s v="BOUDART Héloïse"/>
    <s v="016173"/>
    <s v="JEZEQUEL"/>
    <s v="ELE"/>
    <x v="16"/>
    <s v="5"/>
    <n v="22355.31"/>
    <x v="16"/>
    <n v="0"/>
    <n v="22355.31"/>
  </r>
  <r>
    <x v="6"/>
    <x v="34"/>
    <s v="THOMAS Alan"/>
    <s v="BOUDART Héloïse"/>
    <s v="015419"/>
    <s v="VITTORI"/>
    <s v="ACH"/>
    <x v="96"/>
    <s v="9"/>
    <n v="7767.8"/>
    <x v="96"/>
    <n v="0"/>
    <n v="7767.8"/>
  </r>
  <r>
    <x v="6"/>
    <x v="34"/>
    <s v="THOMAS Alan"/>
    <s v="BOUDART Héloïse"/>
    <s v="015508"/>
    <s v="BEDOUIN"/>
    <s v="ACH"/>
    <x v="56"/>
    <s v="9"/>
    <n v="10433"/>
    <x v="56"/>
    <n v="0"/>
    <n v="10433"/>
  </r>
  <r>
    <x v="6"/>
    <x v="34"/>
    <s v="THOMAS Alan"/>
    <s v="BOUDART Héloïse"/>
    <s v="015654"/>
    <s v="MBIDA"/>
    <s v="ACH"/>
    <x v="97"/>
    <s v="9"/>
    <n v="8360.18"/>
    <x v="97"/>
    <n v="0"/>
    <n v="8360.18"/>
  </r>
  <r>
    <x v="6"/>
    <x v="35"/>
    <s v="BARON Anthony"/>
    <s v="BOUDART Héloïse"/>
    <s v="016270"/>
    <s v="BELKACEMI"/>
    <s v="OCC"/>
    <x v="2"/>
    <s v="3"/>
    <n v="22188.83"/>
    <x v="2"/>
    <n v="0"/>
    <n v="22188.83"/>
  </r>
  <r>
    <x v="6"/>
    <x v="35"/>
    <s v="COMBAUD Yannick"/>
    <s v="BOUDART Héloïse"/>
    <s v="015941"/>
    <s v="ROYE"/>
    <s v="EQ1"/>
    <x v="98"/>
    <s v="7"/>
    <n v="22849.919999999998"/>
    <x v="98"/>
    <n v="3076"/>
    <n v="19773.919999999998"/>
  </r>
  <r>
    <x v="6"/>
    <x v="35"/>
    <s v="COMBAUD Yannick"/>
    <s v="BOUDART Héloïse"/>
    <s v="016142"/>
    <s v="TOSTAIN"/>
    <s v="FON"/>
    <x v="37"/>
    <s v="3"/>
    <n v="21520.52"/>
    <x v="37"/>
    <n v="0"/>
    <n v="21520.52"/>
  </r>
  <r>
    <x v="6"/>
    <x v="35"/>
    <s v="COMBAUD Yannick"/>
    <s v="BOUDART Héloïse"/>
    <s v="016142"/>
    <s v="TOSTAIN"/>
    <s v="FON"/>
    <x v="8"/>
    <s v="4"/>
    <n v="14347.02"/>
    <x v="8"/>
    <n v="0"/>
    <n v="14347.02"/>
  </r>
  <r>
    <x v="6"/>
    <x v="35"/>
    <s v="COMBAUD Yannick"/>
    <s v="BOUDART Héloïse"/>
    <s v="016211"/>
    <s v="LABROUSSE"/>
    <s v="FON"/>
    <x v="16"/>
    <s v="4"/>
    <n v="13312.85"/>
    <x v="16"/>
    <n v="0"/>
    <n v="13312.85"/>
  </r>
  <r>
    <x v="6"/>
    <x v="35"/>
    <s v="COMBAUD Yannick"/>
    <s v="BOUDART Héloïse"/>
    <s v="016218"/>
    <s v="CARON"/>
    <s v="EQ1"/>
    <x v="8"/>
    <s v="7"/>
    <n v="18142.5"/>
    <x v="8"/>
    <n v="0"/>
    <n v="18142.5"/>
  </r>
  <r>
    <x v="6"/>
    <x v="35"/>
    <s v="GUILLOUX Marc"/>
    <s v="BOUDART Héloïse"/>
    <s v="015852"/>
    <s v="MANIGOLD"/>
    <s v="EQ2"/>
    <x v="16"/>
    <s v="8"/>
    <n v="21056.87"/>
    <x v="16"/>
    <n v="0"/>
    <n v="21056.87"/>
  </r>
  <r>
    <x v="6"/>
    <x v="35"/>
    <s v="GUILLOUX Marc"/>
    <s v="BOUDART Héloïse"/>
    <s v="015854"/>
    <s v="LAKSIRI"/>
    <s v="ACH"/>
    <x v="56"/>
    <s v="9"/>
    <n v="6409.26"/>
    <x v="56"/>
    <n v="0"/>
    <n v="6409.26"/>
  </r>
  <r>
    <x v="6"/>
    <x v="35"/>
    <s v="GUILLOUX Marc"/>
    <s v="BOUDART Héloïse"/>
    <s v="015933"/>
    <s v="LE MAT"/>
    <s v="ACH"/>
    <x v="56"/>
    <s v="9"/>
    <n v="4645.7"/>
    <x v="56"/>
    <n v="0"/>
    <n v="4645.7"/>
  </r>
  <r>
    <x v="6"/>
    <x v="35"/>
    <s v="GUILLOUX Marc"/>
    <s v="BOUDART Héloïse"/>
    <s v="015936"/>
    <s v="LE CHARTIER"/>
    <s v="ACH"/>
    <x v="18"/>
    <s v="9"/>
    <n v="6220"/>
    <x v="18"/>
    <n v="0"/>
    <n v="6220"/>
  </r>
  <r>
    <x v="6"/>
    <x v="35"/>
    <s v="GUILLOUX Marc"/>
    <s v="BOUDART Héloïse"/>
    <s v="016022"/>
    <s v="MEURGUES"/>
    <s v="MHE"/>
    <x v="10"/>
    <s v="5"/>
    <n v="20802.650000000001"/>
    <x v="10"/>
    <n v="0"/>
    <n v="20802.650000000001"/>
  </r>
  <r>
    <x v="6"/>
    <x v="35"/>
    <s v="GUILLOUX Marc"/>
    <s v="BOUDART Héloïse"/>
    <s v="016022"/>
    <s v="MEURGUES"/>
    <s v="MHE"/>
    <x v="10"/>
    <s v="6"/>
    <n v="27736.87"/>
    <x v="10"/>
    <n v="0"/>
    <n v="27736.87"/>
  </r>
  <r>
    <x v="6"/>
    <x v="35"/>
    <s v="GUILLOUX Marc"/>
    <s v="BOUDART Héloïse"/>
    <s v="016181"/>
    <s v="BLANDIN"/>
    <s v="EQ2"/>
    <x v="56"/>
    <s v="8"/>
    <n v="19792.18"/>
    <x v="56"/>
    <n v="0"/>
    <n v="19792.18"/>
  </r>
  <r>
    <x v="6"/>
    <x v="35"/>
    <s v="GUILLOUX Marc"/>
    <s v="BOUDART Héloïse"/>
    <s v="016184"/>
    <s v="LAPLAINE"/>
    <s v="MHE"/>
    <x v="10"/>
    <s v="6"/>
    <n v="25599.040000000001"/>
    <x v="10"/>
    <n v="0"/>
    <n v="25599.040000000001"/>
  </r>
  <r>
    <x v="6"/>
    <x v="35"/>
    <s v="GUILLOUX Marc"/>
    <s v="BOUDART Héloïse"/>
    <s v="016296"/>
    <s v="MOUCHANAT"/>
    <s v="OCC"/>
    <x v="2"/>
    <s v="3"/>
    <n v="20468.990000000002"/>
    <x v="2"/>
    <n v="0"/>
    <n v="20468.990000000002"/>
  </r>
  <r>
    <x v="6"/>
    <x v="35"/>
    <s v="GUILLOUX Marc"/>
    <s v="BOUDART Héloïse"/>
    <s v="016312"/>
    <s v="COLLEAUX"/>
    <s v="OCC"/>
    <x v="1"/>
    <s v="3"/>
    <n v="16015.99"/>
    <x v="1"/>
    <n v="0"/>
    <n v="16015.99"/>
  </r>
  <r>
    <x v="6"/>
    <x v="35"/>
    <s v="KARAKAS Ali"/>
    <s v="BOUDART Héloïse"/>
    <s v="015876"/>
    <s v="WERBROUCK"/>
    <s v="FON"/>
    <x v="10"/>
    <s v="3"/>
    <n v="20092.22"/>
    <x v="10"/>
    <n v="0"/>
    <n v="20092.22"/>
  </r>
  <r>
    <x v="6"/>
    <x v="35"/>
    <s v="KARAKAS Ali"/>
    <s v="BOUDART Héloïse"/>
    <s v="015876"/>
    <s v="WERBROUCK"/>
    <s v="FON"/>
    <x v="10"/>
    <s v="4"/>
    <n v="13394.81"/>
    <x v="10"/>
    <n v="0"/>
    <n v="13394.81"/>
  </r>
  <r>
    <x v="6"/>
    <x v="35"/>
    <s v="KARAKAS Ali"/>
    <s v="BOUDART Héloïse"/>
    <s v="015929"/>
    <s v="JEANNIN-GIRARDON"/>
    <s v="EQ2"/>
    <x v="8"/>
    <s v="8"/>
    <n v="24508.89"/>
    <x v="8"/>
    <n v="0"/>
    <n v="24508.89"/>
  </r>
  <r>
    <x v="6"/>
    <x v="35"/>
    <s v="KARAKAS Ali"/>
    <s v="BOUDART Héloïse"/>
    <s v="015966"/>
    <s v="VAZQUEZ"/>
    <s v="ACH"/>
    <x v="8"/>
    <s v="9"/>
    <n v="6342.45"/>
    <x v="8"/>
    <n v="0"/>
    <n v="6342.45"/>
  </r>
  <r>
    <x v="6"/>
    <x v="35"/>
    <s v="KARAKAS Ali"/>
    <s v="BOUDART Héloïse"/>
    <s v="016002"/>
    <s v="DOUTEAU"/>
    <s v="MHE"/>
    <x v="8"/>
    <s v="5"/>
    <n v="21534.27"/>
    <x v="8"/>
    <n v="21534.25"/>
    <n v="2.0000000000436557E-2"/>
  </r>
  <r>
    <x v="6"/>
    <x v="35"/>
    <s v="KARAKAS Ali"/>
    <s v="BOUDART Héloïse"/>
    <s v="016002"/>
    <s v="DOUTEAU"/>
    <s v="MHE"/>
    <x v="16"/>
    <s v="6"/>
    <n v="28712.37"/>
    <x v="16"/>
    <n v="0"/>
    <n v="28712.37"/>
  </r>
  <r>
    <x v="6"/>
    <x v="35"/>
    <s v="KARAKAS Ali"/>
    <s v="BOUDART Héloïse"/>
    <s v="016085"/>
    <s v="MANGA ENYEGUE"/>
    <s v="EQ1"/>
    <x v="15"/>
    <s v="7"/>
    <n v="19735.64"/>
    <x v="15"/>
    <n v="0"/>
    <n v="19735.64"/>
  </r>
  <r>
    <x v="6"/>
    <x v="35"/>
    <s v="KARAKAS Ali"/>
    <s v="BOUDART Héloïse"/>
    <s v="016163"/>
    <s v="ROUX"/>
    <s v="FON"/>
    <x v="37"/>
    <s v="4"/>
    <n v="11064.14"/>
    <x v="37"/>
    <n v="0"/>
    <n v="11064.14"/>
  </r>
  <r>
    <x v="6"/>
    <x v="35"/>
    <s v="KARAKAS Ali"/>
    <s v="BOUDART Héloïse"/>
    <s v="016176"/>
    <s v="FRANTZ"/>
    <s v="ACH"/>
    <x v="8"/>
    <s v="9"/>
    <n v="5600.85"/>
    <x v="8"/>
    <n v="0"/>
    <n v="5600.85"/>
  </r>
  <r>
    <x v="6"/>
    <x v="35"/>
    <s v="LANCEREAU Antoine"/>
    <s v="BOUDART Héloïse"/>
    <s v="016143"/>
    <s v="LE GALL"/>
    <s v="ELE"/>
    <x v="5"/>
    <s v="3"/>
    <n v="16762.2"/>
    <x v="5"/>
    <n v="0"/>
    <n v="16762.2"/>
  </r>
  <r>
    <x v="6"/>
    <x v="35"/>
    <s v="LANCEREAU Antoine"/>
    <s v="BOUDART Héloïse"/>
    <s v="016143"/>
    <s v="LE GALL"/>
    <s v="ELE"/>
    <x v="8"/>
    <s v="4"/>
    <n v="11174.8"/>
    <x v="8"/>
    <n v="0"/>
    <n v="11174.8"/>
  </r>
  <r>
    <x v="6"/>
    <x v="35"/>
    <s v="LANCEREAU Antoine"/>
    <s v="BOUDART Héloïse"/>
    <s v="016143"/>
    <s v="LE GALL"/>
    <s v="ELE"/>
    <x v="16"/>
    <s v="5"/>
    <n v="16762.2"/>
    <x v="16"/>
    <n v="0"/>
    <n v="16762.2"/>
  </r>
  <r>
    <x v="6"/>
    <x v="35"/>
    <s v="LANCEREAU Antoine"/>
    <s v="BOUDART Héloïse"/>
    <s v="016197"/>
    <s v="BOUTON"/>
    <s v="OCC"/>
    <x v="2"/>
    <s v="3"/>
    <n v="18406.43"/>
    <x v="2"/>
    <n v="0"/>
    <n v="18406.43"/>
  </r>
  <r>
    <x v="6"/>
    <x v="35"/>
    <s v="LANCEREAU Antoine"/>
    <s v="BOUDART Héloïse"/>
    <s v="016216"/>
    <s v="ROLLAND"/>
    <s v="OCC"/>
    <x v="37"/>
    <s v="3"/>
    <n v="17967"/>
    <x v="37"/>
    <n v="0"/>
    <n v="17967"/>
  </r>
  <r>
    <x v="6"/>
    <x v="35"/>
    <s v="LANCEREAU Antoine"/>
    <s v="BOUDART Héloïse"/>
    <s v="016252"/>
    <s v="QUINIOU"/>
    <s v="FON"/>
    <x v="6"/>
    <s v="3"/>
    <n v="28505.35"/>
    <x v="6"/>
    <n v="0"/>
    <n v="28505.35"/>
  </r>
  <r>
    <x v="6"/>
    <x v="35"/>
    <s v="LANCEREAU Antoine"/>
    <s v="BOUDART Héloïse"/>
    <s v="016252"/>
    <s v="QUINIOU"/>
    <s v="FON"/>
    <x v="16"/>
    <s v="4"/>
    <n v="19003.57"/>
    <x v="16"/>
    <n v="0"/>
    <n v="19003.57"/>
  </r>
  <r>
    <x v="6"/>
    <x v="35"/>
    <s v="LANCEREAU Antoine"/>
    <s v="BOUDART Héloïse"/>
    <s v="016257"/>
    <s v="LEBUNETEL"/>
    <s v="FON"/>
    <x v="54"/>
    <s v="3"/>
    <n v="19275.23"/>
    <x v="54"/>
    <n v="0"/>
    <n v="19275.23"/>
  </r>
  <r>
    <x v="6"/>
    <x v="35"/>
    <s v="LANCEREAU Antoine"/>
    <s v="BOUDART Héloïse"/>
    <s v="016257"/>
    <s v="LEBUNETEL"/>
    <s v="FON"/>
    <x v="15"/>
    <s v="4"/>
    <n v="12850.15"/>
    <x v="15"/>
    <n v="0"/>
    <n v="12850.15"/>
  </r>
  <r>
    <x v="6"/>
    <x v="35"/>
    <s v="TOUZE Michaella"/>
    <s v="BOUDART Héloïse"/>
    <s v="015730"/>
    <s v="LOGODIN"/>
    <s v="EQ2"/>
    <x v="11"/>
    <s v="8"/>
    <n v="28946.13"/>
    <x v="11"/>
    <n v="0"/>
    <n v="28946.13"/>
  </r>
  <r>
    <x v="6"/>
    <x v="35"/>
    <s v="TOUZE Michaella"/>
    <s v="BOUDART Héloïse"/>
    <s v="015780"/>
    <s v="MARTINOVIC"/>
    <s v="ACH"/>
    <x v="99"/>
    <s v="9"/>
    <n v="4379.99"/>
    <x v="99"/>
    <n v="0"/>
    <n v="4379.99"/>
  </r>
  <r>
    <x v="6"/>
    <x v="35"/>
    <s v="TOUZE Michaella"/>
    <s v="BOUDART Héloïse"/>
    <s v="015958"/>
    <s v="DENAIRE"/>
    <s v="EQ2"/>
    <x v="56"/>
    <s v="8"/>
    <n v="19195.75"/>
    <x v="56"/>
    <n v="0"/>
    <n v="19195.75"/>
  </r>
  <r>
    <x v="6"/>
    <x v="35"/>
    <s v="TOUZE Michaella"/>
    <s v="BOUDART Héloïse"/>
    <s v="015969"/>
    <s v="CHATEAU"/>
    <s v="ACH"/>
    <x v="1"/>
    <s v="9"/>
    <n v="5609.77"/>
    <x v="1"/>
    <n v="0"/>
    <n v="5609.77"/>
  </r>
  <r>
    <x v="6"/>
    <x v="35"/>
    <s v="TOUZE Michaella"/>
    <s v="BOUDART Héloïse"/>
    <s v="016007"/>
    <s v="CHARRIER"/>
    <s v="ACH"/>
    <x v="72"/>
    <s v="9"/>
    <n v="4767.53"/>
    <x v="72"/>
    <n v="1579.26"/>
    <n v="3188.2699999999995"/>
  </r>
  <r>
    <x v="6"/>
    <x v="35"/>
    <s v="TOUZE Michaella"/>
    <s v="BOUDART Héloïse"/>
    <s v="016008"/>
    <s v="MASSOT"/>
    <s v="ELE"/>
    <x v="15"/>
    <s v="5"/>
    <n v="19230.71"/>
    <x v="15"/>
    <n v="0"/>
    <n v="19230.71"/>
  </r>
  <r>
    <x v="6"/>
    <x v="35"/>
    <s v="TOUZE Michaella"/>
    <s v="BOUDART Héloïse"/>
    <s v="016043"/>
    <s v="HERNANDEZ"/>
    <s v="ACH"/>
    <x v="99"/>
    <s v="9"/>
    <n v="6282.53"/>
    <x v="99"/>
    <n v="0"/>
    <n v="6282.53"/>
  </r>
  <r>
    <x v="6"/>
    <x v="35"/>
    <s v="TOUZE Michaella"/>
    <s v="BOUDART Héloïse"/>
    <s v="016054"/>
    <s v="CROIZE"/>
    <s v="FON"/>
    <x v="15"/>
    <s v="4"/>
    <n v="12453.1"/>
    <x v="15"/>
    <n v="0"/>
    <n v="12453.1"/>
  </r>
  <r>
    <x v="6"/>
    <x v="35"/>
    <s v="TOUZE Michaella"/>
    <s v="BOUDART Héloïse"/>
    <s v="016205"/>
    <s v="DRENO"/>
    <s v="MHE"/>
    <x v="8"/>
    <s v="6"/>
    <n v="23182.53"/>
    <x v="8"/>
    <n v="0"/>
    <n v="23182.53"/>
  </r>
  <r>
    <x v="6"/>
    <x v="36"/>
    <s v="FORAY Nicolas"/>
    <s v="BOUDART Héloïse"/>
    <s v="014981"/>
    <s v="HOUDOT"/>
    <s v="ACH"/>
    <x v="100"/>
    <s v="9"/>
    <n v="6426.74"/>
    <x v="100"/>
    <n v="0"/>
    <n v="6426.74"/>
  </r>
  <r>
    <x v="6"/>
    <x v="36"/>
    <s v="FORAY Nicolas"/>
    <s v="BOUDART Héloïse"/>
    <s v="015106"/>
    <s v="FERRON"/>
    <s v="ACH"/>
    <x v="101"/>
    <s v="9"/>
    <n v="5835.8"/>
    <x v="101"/>
    <n v="0"/>
    <n v="5835.8"/>
  </r>
  <r>
    <x v="6"/>
    <x v="36"/>
    <s v="FORAY Nicolas"/>
    <s v="BOUDART Héloïse"/>
    <s v="015250"/>
    <s v="WAHL"/>
    <s v="MHE"/>
    <x v="16"/>
    <s v="6"/>
    <n v="35676.36"/>
    <x v="16"/>
    <n v="35675.99"/>
    <n v="0.37000000000261934"/>
  </r>
  <r>
    <x v="6"/>
    <x v="36"/>
    <s v="FORAY Nicolas"/>
    <s v="BOUDART Héloïse"/>
    <s v="015542"/>
    <s v="GAUTIER"/>
    <s v="ACH"/>
    <x v="10"/>
    <s v="8"/>
    <n v="25247.57"/>
    <x v="10"/>
    <n v="0"/>
    <n v="25247.57"/>
  </r>
  <r>
    <x v="6"/>
    <x v="36"/>
    <s v="FORAY Nicolas"/>
    <s v="BOUDART Héloïse"/>
    <s v="015542"/>
    <s v="GAUTIER"/>
    <s v="ACH"/>
    <x v="67"/>
    <s v="9"/>
    <n v="6328.58"/>
    <x v="67"/>
    <n v="0"/>
    <n v="6328.58"/>
  </r>
  <r>
    <x v="6"/>
    <x v="36"/>
    <s v="FORAY Nicolas"/>
    <s v="BOUDART Héloïse"/>
    <s v="015788"/>
    <s v="ORANGE"/>
    <s v="ACH"/>
    <x v="8"/>
    <s v="9"/>
    <n v="6041.55"/>
    <x v="8"/>
    <n v="0"/>
    <n v="6041.55"/>
  </r>
  <r>
    <x v="6"/>
    <x v="36"/>
    <s v="FORAY Nicolas"/>
    <s v="BOUDART Héloïse"/>
    <s v="015849"/>
    <s v="CHENARD"/>
    <s v="ACH"/>
    <x v="15"/>
    <s v="9"/>
    <n v="6730.16"/>
    <x v="15"/>
    <n v="0"/>
    <n v="6730.16"/>
  </r>
  <r>
    <x v="6"/>
    <x v="36"/>
    <s v="FORAY Nicolas"/>
    <s v="BOUDART Héloïse"/>
    <s v="015909"/>
    <s v="SARRE"/>
    <s v="ACH"/>
    <x v="10"/>
    <s v="8"/>
    <n v="26486.85"/>
    <x v="10"/>
    <n v="0"/>
    <n v="26486.85"/>
  </r>
  <r>
    <x v="6"/>
    <x v="36"/>
    <s v="FORAY Nicolas"/>
    <s v="BOUDART Héloïse"/>
    <s v="015909"/>
    <s v="SARRE"/>
    <s v="ACH"/>
    <x v="67"/>
    <s v="9"/>
    <n v="6621.72"/>
    <x v="67"/>
    <n v="0"/>
    <n v="6621.72"/>
  </r>
  <r>
    <x v="6"/>
    <x v="36"/>
    <s v="FORAY Nicolas"/>
    <s v="BOUDART Héloïse"/>
    <s v="015935"/>
    <s v="RIBAN"/>
    <s v="ACH"/>
    <x v="95"/>
    <s v="9"/>
    <n v="6734.65"/>
    <x v="95"/>
    <n v="0"/>
    <n v="6734.65"/>
  </r>
  <r>
    <x v="6"/>
    <x v="36"/>
    <s v="FORAY Nicolas"/>
    <s v="BOUDART Héloïse"/>
    <s v="016240"/>
    <s v="BOUILLARD"/>
    <s v="ELE"/>
    <x v="102"/>
    <s v="3"/>
    <n v="19595.400000000001"/>
    <x v="102"/>
    <n v="18290.5"/>
    <n v="1304.9000000000015"/>
  </r>
  <r>
    <x v="6"/>
    <x v="36"/>
    <s v="FORAY Nicolas"/>
    <s v="BOUDART Héloïse"/>
    <s v="016240"/>
    <s v="BOUILLARD"/>
    <s v="ELE"/>
    <x v="56"/>
    <s v="5"/>
    <n v="19595.400000000001"/>
    <x v="56"/>
    <n v="0"/>
    <n v="19595.400000000001"/>
  </r>
  <r>
    <x v="6"/>
    <x v="36"/>
    <s v="PENNACCHIO Alexandre"/>
    <s v="BOUDART Héloïse"/>
    <s v="015942"/>
    <s v="CHARLES"/>
    <s v="ACH"/>
    <x v="103"/>
    <s v="8"/>
    <n v="24459.78"/>
    <x v="103"/>
    <n v="0"/>
    <n v="24459.78"/>
  </r>
  <r>
    <x v="6"/>
    <x v="36"/>
    <s v="PENNACCHIO Alexandre"/>
    <s v="BOUDART Héloïse"/>
    <s v="015942"/>
    <s v="CHARLES"/>
    <s v="ACH"/>
    <x v="67"/>
    <s v="9"/>
    <n v="6114.94"/>
    <x v="67"/>
    <n v="0"/>
    <n v="6114.94"/>
  </r>
  <r>
    <x v="6"/>
    <x v="36"/>
    <s v="PENNACCHIO Alexandre"/>
    <s v="BOUDART Héloïse"/>
    <s v="015994"/>
    <s v="DOREY"/>
    <s v="ACH"/>
    <x v="20"/>
    <s v="8"/>
    <n v="28330.83"/>
    <x v="20"/>
    <n v="0"/>
    <n v="28330.83"/>
  </r>
  <r>
    <x v="6"/>
    <x v="36"/>
    <s v="PENNACCHIO Alexandre"/>
    <s v="BOUDART Héloïse"/>
    <s v="015994"/>
    <s v="DOREY"/>
    <s v="ACH"/>
    <x v="56"/>
    <s v="9"/>
    <n v="7082.71"/>
    <x v="56"/>
    <n v="75"/>
    <n v="7007.71"/>
  </r>
  <r>
    <x v="6"/>
    <x v="36"/>
    <s v="PENNACCHIO Alexandre"/>
    <s v="BOUDART Héloïse"/>
    <s v="016006"/>
    <s v="MICHEL -MAHE"/>
    <s v="EQ1"/>
    <x v="9"/>
    <s v="7"/>
    <n v="20662.740000000002"/>
    <x v="9"/>
    <n v="20662.54"/>
    <n v="0.2000000000007276"/>
  </r>
  <r>
    <x v="6"/>
    <x v="37"/>
    <s v="SIN FAT Peter"/>
    <s v="BOUDART Héloïse"/>
    <s v="015832"/>
    <s v="ROUANIA"/>
    <s v="ACH"/>
    <x v="28"/>
    <s v="9"/>
    <n v="6646.47"/>
    <x v="28"/>
    <n v="0"/>
    <n v="6646.47"/>
  </r>
  <r>
    <x v="6"/>
    <x v="37"/>
    <s v="SIN FAT Peter"/>
    <s v="BOUDART Héloïse"/>
    <s v="016157"/>
    <s v="BOUSSOL"/>
    <s v="EQ1"/>
    <x v="23"/>
    <s v="7"/>
    <n v="18833.36"/>
    <x v="23"/>
    <n v="0"/>
    <n v="18833.36"/>
  </r>
  <r>
    <x v="6"/>
    <x v="37"/>
    <s v="SIN FAT Peter"/>
    <s v="BOUDART Héloïse"/>
    <s v="016231"/>
    <s v="LENAY"/>
    <s v="ELE"/>
    <x v="8"/>
    <s v="5"/>
    <n v="21134.7"/>
    <x v="8"/>
    <n v="0"/>
    <n v="21134.7"/>
  </r>
  <r>
    <x v="7"/>
    <x v="38"/>
    <s v="AGESILAS Thierry"/>
    <s v="DJIBRIL Laure"/>
    <s v="010244"/>
    <s v="ROTURIER"/>
    <s v="ACH"/>
    <x v="81"/>
    <s v="8"/>
    <n v="30307.45"/>
    <x v="81"/>
    <n v="0"/>
    <n v="30307.45"/>
  </r>
  <r>
    <x v="7"/>
    <x v="38"/>
    <s v="AGESILAS Thierry"/>
    <s v="DJIBRIL Laure"/>
    <s v="010244"/>
    <s v="ROTURIER"/>
    <s v="ACH"/>
    <x v="28"/>
    <s v="9"/>
    <n v="7576.86"/>
    <x v="28"/>
    <n v="0"/>
    <n v="7576.86"/>
  </r>
  <r>
    <x v="7"/>
    <x v="38"/>
    <s v="CHILDZ Claude"/>
    <s v="DJIBRIL Laure"/>
    <s v="010194"/>
    <s v="MORALES"/>
    <s v="EQ1"/>
    <x v="104"/>
    <s v="6"/>
    <n v="27363.66"/>
    <x v="104"/>
    <n v="0"/>
    <n v="27363.66"/>
  </r>
  <r>
    <x v="7"/>
    <x v="38"/>
    <s v="CHILDZ Claude"/>
    <s v="DJIBRIL Laure"/>
    <s v="010194"/>
    <s v="MORALES"/>
    <s v="EQ1"/>
    <x v="105"/>
    <s v="7"/>
    <n v="20522.73"/>
    <x v="105"/>
    <n v="0"/>
    <n v="20522.73"/>
  </r>
  <r>
    <x v="7"/>
    <x v="39"/>
    <s v="PELETTE Clément"/>
    <s v="DJIBRIL Laure"/>
    <s v="010221"/>
    <s v="CAZAUDEHORE"/>
    <s v="ACH"/>
    <x v="29"/>
    <s v="9"/>
    <n v="7801.97"/>
    <x v="29"/>
    <n v="0"/>
    <n v="7801.97"/>
  </r>
  <r>
    <x v="7"/>
    <x v="39"/>
    <s v="PINTO Joaquim"/>
    <s v="DJIBRIL Laure"/>
    <s v="019359"/>
    <s v="GAUDRY"/>
    <s v="FON"/>
    <x v="106"/>
    <s v="1"/>
    <n v="4958"/>
    <x v="106"/>
    <n v="0"/>
    <n v="4958"/>
  </r>
  <r>
    <x v="7"/>
    <x v="39"/>
    <s v="PINTO Joaquim"/>
    <s v="DJIBRIL Laure"/>
    <s v="019359"/>
    <s v="GAUDRY"/>
    <s v="FON"/>
    <x v="106"/>
    <s v="2"/>
    <n v="4958"/>
    <x v="106"/>
    <n v="0"/>
    <n v="4958"/>
  </r>
  <r>
    <x v="7"/>
    <x v="39"/>
    <s v="PINTO Joaquim"/>
    <s v="DJIBRIL Laure"/>
    <s v="019359"/>
    <s v="GAUDRY"/>
    <s v="FON"/>
    <x v="106"/>
    <s v="3"/>
    <n v="5085.59"/>
    <x v="106"/>
    <n v="0"/>
    <n v="5085.59"/>
  </r>
  <r>
    <x v="7"/>
    <x v="39"/>
    <s v="PINTO Joaquim"/>
    <s v="DJIBRIL Laure"/>
    <s v="019359"/>
    <s v="GAUDRY"/>
    <s v="FON"/>
    <x v="106"/>
    <s v="4"/>
    <n v="10001.06"/>
    <x v="106"/>
    <n v="0"/>
    <n v="10001.06"/>
  </r>
  <r>
    <x v="7"/>
    <x v="40"/>
    <s v="AGESILAS Thierry"/>
    <s v="DJIBRIL Laure"/>
    <s v="010250"/>
    <s v="TURCON"/>
    <s v="ACH"/>
    <x v="28"/>
    <s v="9"/>
    <n v="7938.69"/>
    <x v="28"/>
    <n v="0"/>
    <n v="7938.69"/>
  </r>
  <r>
    <x v="7"/>
    <x v="40"/>
    <s v="CHILDZ Claude"/>
    <s v="DJIBRIL Laure"/>
    <s v="010147"/>
    <s v="GIRARDIN"/>
    <s v="EQ1"/>
    <x v="107"/>
    <s v="6"/>
    <n v="22112.13"/>
    <x v="107"/>
    <n v="0"/>
    <n v="22112.13"/>
  </r>
  <r>
    <x v="7"/>
    <x v="40"/>
    <s v="CHILDZ Claude"/>
    <s v="DJIBRIL Laure"/>
    <s v="010147"/>
    <s v="GIRARDIN"/>
    <s v="EQ1"/>
    <x v="108"/>
    <s v="7"/>
    <n v="16584.09"/>
    <x v="108"/>
    <n v="0"/>
    <n v="16584.09"/>
  </r>
  <r>
    <x v="7"/>
    <x v="40"/>
    <s v="PELETTE Clément"/>
    <s v="DJIBRIL Laure"/>
    <s v="010183"/>
    <s v="FITER"/>
    <s v="ACH"/>
    <x v="28"/>
    <s v="9"/>
    <n v="7384.8"/>
    <x v="28"/>
    <n v="685"/>
    <n v="6699.8"/>
  </r>
  <r>
    <x v="7"/>
    <x v="40"/>
    <s v="PELETTE Clément"/>
    <s v="DJIBRIL Laure"/>
    <s v="010267"/>
    <s v="REVOLTE"/>
    <s v="FON"/>
    <x v="29"/>
    <s v="4"/>
    <n v="11106.89"/>
    <x v="29"/>
    <n v="0"/>
    <n v="11106.8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84"/>
    <m/>
    <n v="32.740213523131672"/>
    <n v="208"/>
    <m/>
    <n v="37.010676156583628"/>
    <n v="80"/>
    <m/>
    <n v="14.234875444839858"/>
    <n v="20"/>
    <m/>
    <n v="3.5587188612099645"/>
    <n v="70"/>
    <m/>
    <n v="12.455516014234876"/>
    <n v="562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051D63-AD89-4342-85AD-F8B164F81BF6}" name="Tableau croisé dynamique6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D18:F35" firstHeaderRow="1" firstDataRow="1" firstDataCol="0"/>
  <pivotFields count="17">
    <pivotField showAll="0"/>
    <pivotField showAll="0"/>
    <pivotField numFmtId="2" showAll="0"/>
    <pivotField showAll="0"/>
    <pivotField showAll="0"/>
    <pivotField numFmtId="2" showAll="0"/>
    <pivotField showAll="0"/>
    <pivotField showAll="0"/>
    <pivotField numFmtId="2" showAll="0"/>
    <pivotField showAll="0"/>
    <pivotField showAll="0"/>
    <pivotField numFmtId="2" showAll="0"/>
    <pivotField showAll="0"/>
    <pivotField showAll="0"/>
    <pivotField numFmtId="2" showAll="0"/>
    <pivotField showAll="0"/>
    <pivotField numFmtId="2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3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5" indent="0" outline="1" outlineData="1" multipleFieldFilters="0">
  <location ref="A3:A28" firstHeaderRow="1" firstDataRow="1" firstDataCol="1"/>
  <pivotFields count="13">
    <pivotField axis="axisRow" showAll="0">
      <items count="9">
        <item sd="0" x="0"/>
        <item x="1"/>
        <item x="2"/>
        <item sd="0" x="3"/>
        <item sd="0" x="4"/>
        <item sd="0" x="5"/>
        <item sd="0" x="6"/>
        <item sd="0" x="7"/>
        <item t="default"/>
      </items>
    </pivotField>
    <pivotField axis="axisRow" showAll="0">
      <items count="42">
        <item x="32"/>
        <item x="38"/>
        <item x="33"/>
        <item x="34"/>
        <item x="30"/>
        <item x="39"/>
        <item x="7"/>
        <item x="11"/>
        <item x="12"/>
        <item x="23"/>
        <item x="13"/>
        <item x="0"/>
        <item x="40"/>
        <item x="24"/>
        <item x="14"/>
        <item x="35"/>
        <item x="25"/>
        <item x="1"/>
        <item x="15"/>
        <item x="36"/>
        <item x="2"/>
        <item x="8"/>
        <item x="31"/>
        <item x="37"/>
        <item x="16"/>
        <item x="17"/>
        <item x="9"/>
        <item x="3"/>
        <item x="18"/>
        <item x="26"/>
        <item x="19"/>
        <item x="20"/>
        <item x="4"/>
        <item x="29"/>
        <item x="27"/>
        <item x="5"/>
        <item x="21"/>
        <item x="6"/>
        <item x="10"/>
        <item x="22"/>
        <item x="28"/>
        <item t="default"/>
      </items>
    </pivotField>
    <pivotField showAll="0"/>
    <pivotField showAll="0"/>
    <pivotField showAll="0"/>
    <pivotField showAll="0"/>
    <pivotField showAll="0"/>
    <pivotField numFmtId="164" showAll="0" maxSubtotal="1">
      <items count="110">
        <item x="40"/>
        <item x="41"/>
        <item x="42"/>
        <item x="43"/>
        <item x="44"/>
        <item x="45"/>
        <item x="26"/>
        <item x="52"/>
        <item x="53"/>
        <item x="47"/>
        <item x="48"/>
        <item x="106"/>
        <item x="12"/>
        <item x="71"/>
        <item x="13"/>
        <item x="87"/>
        <item x="27"/>
        <item x="68"/>
        <item x="14"/>
        <item x="107"/>
        <item x="108"/>
        <item x="75"/>
        <item x="101"/>
        <item x="60"/>
        <item x="76"/>
        <item x="77"/>
        <item x="79"/>
        <item x="80"/>
        <item x="35"/>
        <item x="36"/>
        <item x="21"/>
        <item x="61"/>
        <item x="104"/>
        <item x="22"/>
        <item x="105"/>
        <item x="49"/>
        <item x="78"/>
        <item x="100"/>
        <item x="33"/>
        <item x="31"/>
        <item x="92"/>
        <item x="88"/>
        <item x="4"/>
        <item x="39"/>
        <item x="84"/>
        <item x="85"/>
        <item x="62"/>
        <item x="70"/>
        <item x="32"/>
        <item x="90"/>
        <item x="82"/>
        <item x="55"/>
        <item x="95"/>
        <item x="99"/>
        <item x="73"/>
        <item x="98"/>
        <item x="38"/>
        <item x="93"/>
        <item x="96"/>
        <item x="7"/>
        <item x="94"/>
        <item x="46"/>
        <item x="30"/>
        <item x="66"/>
        <item x="81"/>
        <item x="65"/>
        <item x="89"/>
        <item x="57"/>
        <item x="97"/>
        <item x="9"/>
        <item x="102"/>
        <item x="19"/>
        <item x="74"/>
        <item x="103"/>
        <item x="18"/>
        <item x="69"/>
        <item x="11"/>
        <item x="72"/>
        <item x="28"/>
        <item x="10"/>
        <item x="17"/>
        <item x="83"/>
        <item x="91"/>
        <item x="50"/>
        <item x="63"/>
        <item x="67"/>
        <item x="64"/>
        <item x="25"/>
        <item x="58"/>
        <item x="24"/>
        <item x="51"/>
        <item x="59"/>
        <item x="37"/>
        <item x="5"/>
        <item x="20"/>
        <item x="29"/>
        <item x="23"/>
        <item x="8"/>
        <item x="56"/>
        <item x="54"/>
        <item x="3"/>
        <item x="34"/>
        <item x="86"/>
        <item x="15"/>
        <item x="0"/>
        <item x="6"/>
        <item x="16"/>
        <item x="2"/>
        <item x="1"/>
        <item t="max"/>
      </items>
    </pivotField>
    <pivotField showAll="0"/>
    <pivotField numFmtId="4" showAll="0"/>
    <pivotField numFmtId="165" showAll="0">
      <items count="110">
        <item x="1"/>
        <item x="2"/>
        <item x="16"/>
        <item x="6"/>
        <item x="0"/>
        <item x="15"/>
        <item x="86"/>
        <item x="34"/>
        <item x="3"/>
        <item x="54"/>
        <item x="56"/>
        <item x="8"/>
        <item x="23"/>
        <item x="29"/>
        <item x="20"/>
        <item x="5"/>
        <item x="37"/>
        <item x="59"/>
        <item x="51"/>
        <item x="24"/>
        <item x="58"/>
        <item x="25"/>
        <item x="64"/>
        <item x="67"/>
        <item x="63"/>
        <item x="50"/>
        <item x="91"/>
        <item x="83"/>
        <item x="17"/>
        <item x="10"/>
        <item x="28"/>
        <item x="72"/>
        <item x="11"/>
        <item x="69"/>
        <item x="18"/>
        <item x="103"/>
        <item x="74"/>
        <item x="19"/>
        <item x="102"/>
        <item x="9"/>
        <item x="97"/>
        <item x="57"/>
        <item x="89"/>
        <item x="65"/>
        <item x="81"/>
        <item x="66"/>
        <item x="30"/>
        <item x="46"/>
        <item x="94"/>
        <item x="7"/>
        <item x="96"/>
        <item x="93"/>
        <item x="38"/>
        <item x="98"/>
        <item x="73"/>
        <item x="99"/>
        <item x="95"/>
        <item x="55"/>
        <item x="82"/>
        <item x="90"/>
        <item x="32"/>
        <item x="70"/>
        <item x="62"/>
        <item x="85"/>
        <item x="84"/>
        <item x="39"/>
        <item x="4"/>
        <item x="88"/>
        <item x="92"/>
        <item x="31"/>
        <item x="33"/>
        <item x="100"/>
        <item x="78"/>
        <item x="49"/>
        <item x="105"/>
        <item x="22"/>
        <item x="104"/>
        <item x="61"/>
        <item x="21"/>
        <item x="36"/>
        <item x="35"/>
        <item x="80"/>
        <item x="79"/>
        <item x="77"/>
        <item x="76"/>
        <item x="60"/>
        <item x="101"/>
        <item x="75"/>
        <item x="108"/>
        <item x="107"/>
        <item x="14"/>
        <item x="68"/>
        <item x="27"/>
        <item x="87"/>
        <item x="13"/>
        <item x="71"/>
        <item x="12"/>
        <item x="106"/>
        <item x="48"/>
        <item x="47"/>
        <item x="53"/>
        <item x="52"/>
        <item x="26"/>
        <item x="45"/>
        <item x="44"/>
        <item x="43"/>
        <item x="42"/>
        <item x="41"/>
        <item x="40"/>
        <item t="default"/>
      </items>
    </pivotField>
    <pivotField numFmtId="4" showAll="0"/>
    <pivotField numFmtId="4" showAll="0"/>
  </pivotFields>
  <rowFields count="2">
    <field x="0"/>
    <field x="1"/>
  </rowFields>
  <rowItems count="25">
    <i>
      <x/>
    </i>
    <i>
      <x v="1"/>
    </i>
    <i r="1">
      <x v="6"/>
    </i>
    <i r="1">
      <x v="21"/>
    </i>
    <i r="1">
      <x v="26"/>
    </i>
    <i r="1">
      <x v="38"/>
    </i>
    <i>
      <x v="2"/>
    </i>
    <i r="1">
      <x v="7"/>
    </i>
    <i r="1">
      <x v="8"/>
    </i>
    <i r="1">
      <x v="10"/>
    </i>
    <i r="1">
      <x v="14"/>
    </i>
    <i r="1">
      <x v="18"/>
    </i>
    <i r="1">
      <x v="24"/>
    </i>
    <i r="1">
      <x v="25"/>
    </i>
    <i r="1">
      <x v="28"/>
    </i>
    <i r="1">
      <x v="30"/>
    </i>
    <i r="1">
      <x v="31"/>
    </i>
    <i r="1">
      <x v="36"/>
    </i>
    <i r="1">
      <x v="39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49A00C-42DD-494D-BE0A-4721F65E5423}" name="Tableau1" displayName="Tableau1" ref="A1:N564" totalsRowShown="0" headerRowDxfId="0">
  <autoFilter ref="A1:N564" xr:uid="{00000000-0009-0000-0000-000000000000}"/>
  <tableColumns count="14">
    <tableColumn id="1" xr3:uid="{20957E54-D776-4DAA-9618-D8A315AF7B4B}" name="Nom Territoire" dataDxfId="14"/>
    <tableColumn id="2" xr3:uid="{C1A06EF1-5BAB-47DC-B599-62D76EE08396}" name="Nom Centre Travaux" dataDxfId="13"/>
    <tableColumn id="3" xr3:uid="{B9445ABB-DAF6-4FE0-8B47-EE8F6E8D5E8F}" name="Nom Conducteur Travaux" dataDxfId="12"/>
    <tableColumn id="4" xr3:uid="{B8390FB4-22AA-43EE-9188-E91902390353}" name="Nom Secrétaire ADF" dataDxfId="11"/>
    <tableColumn id="5" xr3:uid="{191D9F19-6807-4697-B0D4-2D938F9088FB}" name="Num Commande" dataDxfId="10"/>
    <tableColumn id="6" xr3:uid="{3E7F3967-E559-400A-BB36-B33DCDCD2ECF}" name="Nom Client" dataDxfId="9"/>
    <tableColumn id="7" xr3:uid="{5CCE8150-0681-415D-A044-BEF427A3AB51}" name="Statut juridique" dataDxfId="8"/>
    <tableColumn id="8" xr3:uid="{3D901C7E-9F63-411C-94E3-CC3D3A21A750}" name="Statut En Cours" dataDxfId="7"/>
    <tableColumn id="9" xr3:uid="{C206F1D1-D680-4386-A740-3CC9C4E4E0F4}" name="Date Realisation Appel de Fonds" dataDxfId="6"/>
    <tableColumn id="10" xr3:uid="{9EF2EAA4-BD76-447E-B41E-220D69809371}" name="Num Stade Appel De Fonds" dataDxfId="5"/>
    <tableColumn id="11" xr3:uid="{312A674C-A3B2-4E6B-8904-E47DC6CCBD84}" name="Montant Appel" dataDxfId="4"/>
    <tableColumn id="12" xr3:uid="{C0F198AA-BCD1-4F49-8399-80935389DC51}" name="Age Appel de Fonds" dataDxfId="3"/>
    <tableColumn id="13" xr3:uid="{EC1E5B64-FAD5-4F44-BEAA-6B173AF4A2F7}" name="Montant Recu" dataDxfId="2"/>
    <tableColumn id="14" xr3:uid="{61D8CFB2-FA2F-421A-9729-060D7C781156}" name="découvert" dataDxfId="1">
      <calculatedColumnFormula>SUM(K2-M2)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4"/>
  <sheetViews>
    <sheetView zoomScale="120" zoomScaleNormal="120" workbookViewId="0">
      <selection activeCell="B7" sqref="B7"/>
    </sheetView>
  </sheetViews>
  <sheetFormatPr baseColWidth="10" defaultColWidth="8.7109375" defaultRowHeight="12.75" customHeight="1" x14ac:dyDescent="0.2"/>
  <cols>
    <col min="1" max="1" width="15.7109375" style="1" bestFit="1" customWidth="1"/>
    <col min="2" max="2" width="21.5703125" style="1" bestFit="1" customWidth="1"/>
    <col min="3" max="3" width="19.85546875" style="1" customWidth="1"/>
    <col min="4" max="4" width="16.42578125" style="1" customWidth="1"/>
    <col min="5" max="5" width="14" style="1" customWidth="1"/>
    <col min="6" max="6" width="18.28515625" style="1" bestFit="1" customWidth="1"/>
    <col min="7" max="7" width="13.140625" style="1" customWidth="1"/>
    <col min="8" max="8" width="13.28515625" style="1" customWidth="1"/>
    <col min="9" max="9" width="24.5703125" style="1" customWidth="1"/>
    <col min="10" max="10" width="21.140625" style="1" customWidth="1"/>
    <col min="11" max="11" width="13.5703125" style="1" bestFit="1" customWidth="1"/>
    <col min="12" max="12" width="16.140625" style="17" customWidth="1"/>
    <col min="13" max="13" width="13.5703125" style="1" bestFit="1" customWidth="1"/>
    <col min="14" max="14" width="9.7109375" style="11" customWidth="1"/>
    <col min="15" max="15" width="9.7109375" customWidth="1"/>
    <col min="16" max="16" width="8.7109375" style="1"/>
    <col min="17" max="17" width="14.7109375" style="1" customWidth="1"/>
    <col min="18" max="18" width="9.7109375" style="1" bestFit="1" customWidth="1"/>
    <col min="19" max="20" width="8.7109375" style="1"/>
    <col min="21" max="21" width="9.7109375" style="1" bestFit="1" customWidth="1"/>
    <col min="22" max="23" width="8.7109375" style="1"/>
    <col min="24" max="24" width="9.7109375" style="1" bestFit="1" customWidth="1"/>
    <col min="25" max="26" width="8.7109375" style="1"/>
    <col min="27" max="27" width="9.7109375" style="1" bestFit="1" customWidth="1"/>
    <col min="28" max="29" width="8.7109375" style="1"/>
    <col min="30" max="30" width="9.7109375" style="1" bestFit="1" customWidth="1"/>
    <col min="31" max="16384" width="8.7109375" style="1"/>
  </cols>
  <sheetData>
    <row r="1" spans="1:32" ht="42.75" thickBo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503</v>
      </c>
      <c r="H1" s="5" t="s">
        <v>6</v>
      </c>
      <c r="I1" s="5" t="s">
        <v>7</v>
      </c>
      <c r="J1" s="5" t="s">
        <v>8</v>
      </c>
      <c r="K1" s="5" t="s">
        <v>9</v>
      </c>
      <c r="L1" s="14" t="s">
        <v>10</v>
      </c>
      <c r="M1" s="5" t="s">
        <v>11</v>
      </c>
      <c r="N1" s="9" t="s">
        <v>123</v>
      </c>
      <c r="P1" s="20" t="s">
        <v>522</v>
      </c>
      <c r="Q1" s="20" t="s">
        <v>523</v>
      </c>
      <c r="R1" s="20" t="s">
        <v>524</v>
      </c>
      <c r="S1" s="20" t="s">
        <v>525</v>
      </c>
      <c r="T1" s="20" t="s">
        <v>526</v>
      </c>
      <c r="U1" s="20" t="s">
        <v>524</v>
      </c>
      <c r="V1" s="20" t="s">
        <v>527</v>
      </c>
      <c r="W1" s="20" t="s">
        <v>528</v>
      </c>
      <c r="X1" s="20" t="s">
        <v>524</v>
      </c>
      <c r="Y1" s="20" t="s">
        <v>529</v>
      </c>
      <c r="Z1" s="20" t="s">
        <v>530</v>
      </c>
      <c r="AA1" s="20" t="s">
        <v>524</v>
      </c>
      <c r="AB1" s="20" t="s">
        <v>531</v>
      </c>
      <c r="AC1" s="20" t="s">
        <v>532</v>
      </c>
      <c r="AD1" s="20" t="s">
        <v>524</v>
      </c>
      <c r="AE1" s="20" t="s">
        <v>533</v>
      </c>
      <c r="AF1" s="20" t="s">
        <v>534</v>
      </c>
    </row>
    <row r="2" spans="1:32" ht="13.5" thickBot="1" x14ac:dyDescent="0.25">
      <c r="A2" s="2" t="s">
        <v>12</v>
      </c>
      <c r="B2" s="2" t="s">
        <v>13</v>
      </c>
      <c r="C2" s="2" t="s">
        <v>537</v>
      </c>
      <c r="D2" s="2" t="s">
        <v>538</v>
      </c>
      <c r="E2" s="2" t="s">
        <v>18</v>
      </c>
      <c r="F2" s="2" t="s">
        <v>539</v>
      </c>
      <c r="G2" s="2" t="s">
        <v>504</v>
      </c>
      <c r="H2" s="2" t="s">
        <v>19</v>
      </c>
      <c r="I2" s="3">
        <v>44327</v>
      </c>
      <c r="J2" s="2" t="s">
        <v>17</v>
      </c>
      <c r="K2" s="4">
        <v>23731</v>
      </c>
      <c r="L2" s="15">
        <v>9</v>
      </c>
      <c r="M2" s="4">
        <v>0</v>
      </c>
      <c r="N2" s="10">
        <f t="shared" ref="N2:N9" si="0">SUM(K2-M2)</f>
        <v>23731</v>
      </c>
      <c r="P2" s="1">
        <f>COUNTIFS($L$2:$L$99999,"&gt;=0",$L$2:$L$99999,"&lt;=15")</f>
        <v>184</v>
      </c>
      <c r="R2" s="22">
        <f>P$2*100/$AE$2</f>
        <v>32.740213523131672</v>
      </c>
      <c r="S2" s="1">
        <f>COUNTIFS($L$2:$L$99999,"&gt;=16",$L$2:$L$99999,"&lt;=29")</f>
        <v>208</v>
      </c>
      <c r="U2" s="22">
        <f>S$2*100/$AE$2</f>
        <v>37.010676156583628</v>
      </c>
      <c r="V2" s="1">
        <f>COUNTIFS($L$2:$L$99999,"&gt;=30",$L$2:$L$99999,"&lt;=59")</f>
        <v>80</v>
      </c>
      <c r="X2" s="22">
        <f>V$2*100/$AE$2</f>
        <v>14.234875444839858</v>
      </c>
      <c r="Y2" s="1">
        <f>COUNTIFS($L$2:$L$99999,"&gt;=60",$L$2:$L$99999,"&lt;=89")</f>
        <v>20</v>
      </c>
      <c r="AA2" s="22">
        <f>Y$2*100/$AE$2</f>
        <v>3.5587188612099645</v>
      </c>
      <c r="AB2" s="1">
        <f>COUNTIF(L2:L99999,"&gt;=90")</f>
        <v>70</v>
      </c>
      <c r="AD2" s="22">
        <f>AB$2*100/$AE$2</f>
        <v>12.455516014234876</v>
      </c>
      <c r="AE2" s="1">
        <f>+P2+S2+V2+Y2+AB2</f>
        <v>562</v>
      </c>
      <c r="AF2" s="22">
        <f>+R2+U2+X2+AA2+AD2</f>
        <v>100</v>
      </c>
    </row>
    <row r="3" spans="1:32" ht="13.5" thickBot="1" x14ac:dyDescent="0.25">
      <c r="A3" s="2" t="s">
        <v>12</v>
      </c>
      <c r="B3" s="2" t="s">
        <v>13</v>
      </c>
      <c r="C3" s="2" t="s">
        <v>537</v>
      </c>
      <c r="D3" s="2" t="s">
        <v>538</v>
      </c>
      <c r="E3" s="2" t="s">
        <v>124</v>
      </c>
      <c r="F3" s="2" t="s">
        <v>539</v>
      </c>
      <c r="G3" s="2" t="s">
        <v>504</v>
      </c>
      <c r="H3" s="2" t="s">
        <v>20</v>
      </c>
      <c r="I3" s="3">
        <v>44334</v>
      </c>
      <c r="J3" s="2" t="s">
        <v>25</v>
      </c>
      <c r="K3" s="4">
        <v>4392.97</v>
      </c>
      <c r="L3" s="15">
        <v>2</v>
      </c>
      <c r="M3" s="4">
        <v>0</v>
      </c>
      <c r="N3" s="10">
        <f t="shared" si="0"/>
        <v>4392.97</v>
      </c>
    </row>
    <row r="4" spans="1:32" ht="23.65" customHeight="1" thickBot="1" x14ac:dyDescent="0.25">
      <c r="A4" s="2" t="s">
        <v>12</v>
      </c>
      <c r="B4" s="2" t="s">
        <v>13</v>
      </c>
      <c r="C4" s="2" t="s">
        <v>537</v>
      </c>
      <c r="D4" s="2" t="s">
        <v>538</v>
      </c>
      <c r="E4" s="2" t="s">
        <v>24</v>
      </c>
      <c r="F4" s="2" t="s">
        <v>539</v>
      </c>
      <c r="G4" s="2" t="s">
        <v>504</v>
      </c>
      <c r="H4" s="2" t="s">
        <v>20</v>
      </c>
      <c r="I4" s="3">
        <v>44333</v>
      </c>
      <c r="J4" s="2" t="s">
        <v>25</v>
      </c>
      <c r="K4" s="4">
        <v>4091.55</v>
      </c>
      <c r="L4" s="15">
        <v>3</v>
      </c>
      <c r="M4" s="4">
        <v>0</v>
      </c>
      <c r="N4" s="10">
        <f t="shared" si="0"/>
        <v>4091.55</v>
      </c>
      <c r="P4" s="21"/>
    </row>
    <row r="5" spans="1:32" ht="12.75" customHeight="1" thickBot="1" x14ac:dyDescent="0.25">
      <c r="A5" s="2" t="s">
        <v>12</v>
      </c>
      <c r="B5" s="2" t="s">
        <v>13</v>
      </c>
      <c r="C5" s="2" t="s">
        <v>537</v>
      </c>
      <c r="D5" s="2" t="s">
        <v>538</v>
      </c>
      <c r="E5" s="2" t="s">
        <v>26</v>
      </c>
      <c r="F5" s="2" t="s">
        <v>539</v>
      </c>
      <c r="G5" s="2" t="s">
        <v>504</v>
      </c>
      <c r="H5" s="2" t="s">
        <v>27</v>
      </c>
      <c r="I5" s="3">
        <v>44322</v>
      </c>
      <c r="J5" s="2" t="s">
        <v>22</v>
      </c>
      <c r="K5" s="4">
        <v>19837</v>
      </c>
      <c r="L5" s="15">
        <v>14</v>
      </c>
      <c r="M5" s="4">
        <v>0</v>
      </c>
      <c r="N5" s="10">
        <f t="shared" si="0"/>
        <v>19837</v>
      </c>
    </row>
    <row r="6" spans="1:32" ht="12.75" customHeight="1" thickBot="1" x14ac:dyDescent="0.25">
      <c r="A6" s="2" t="s">
        <v>12</v>
      </c>
      <c r="B6" s="2" t="s">
        <v>13</v>
      </c>
      <c r="C6" s="2" t="s">
        <v>537</v>
      </c>
      <c r="D6" s="2" t="s">
        <v>538</v>
      </c>
      <c r="E6" s="2" t="s">
        <v>28</v>
      </c>
      <c r="F6" s="2" t="s">
        <v>539</v>
      </c>
      <c r="G6" s="2" t="s">
        <v>504</v>
      </c>
      <c r="H6" s="2" t="s">
        <v>20</v>
      </c>
      <c r="I6" s="3">
        <v>44137</v>
      </c>
      <c r="J6" s="2" t="s">
        <v>25</v>
      </c>
      <c r="K6" s="4">
        <v>6110.94</v>
      </c>
      <c r="L6" s="15">
        <v>199</v>
      </c>
      <c r="M6" s="4">
        <v>0</v>
      </c>
      <c r="N6" s="10">
        <f t="shared" si="0"/>
        <v>6110.94</v>
      </c>
      <c r="P6" s="18"/>
    </row>
    <row r="7" spans="1:32" ht="12.75" customHeight="1" thickBot="1" x14ac:dyDescent="0.25">
      <c r="A7" s="2" t="s">
        <v>12</v>
      </c>
      <c r="B7" s="2" t="s">
        <v>13</v>
      </c>
      <c r="C7" s="2" t="s">
        <v>537</v>
      </c>
      <c r="D7" s="2" t="s">
        <v>538</v>
      </c>
      <c r="E7" s="2" t="s">
        <v>29</v>
      </c>
      <c r="F7" s="2" t="s">
        <v>539</v>
      </c>
      <c r="G7" s="2" t="s">
        <v>504</v>
      </c>
      <c r="H7" s="2" t="s">
        <v>30</v>
      </c>
      <c r="I7" s="3">
        <v>44327</v>
      </c>
      <c r="J7" s="2" t="s">
        <v>21</v>
      </c>
      <c r="K7" s="4">
        <v>30870</v>
      </c>
      <c r="L7" s="15">
        <v>9</v>
      </c>
      <c r="M7" s="4">
        <v>0</v>
      </c>
      <c r="N7" s="10">
        <f t="shared" si="0"/>
        <v>30870</v>
      </c>
    </row>
    <row r="8" spans="1:32" ht="12.75" customHeight="1" thickBot="1" x14ac:dyDescent="0.25">
      <c r="A8" s="2" t="s">
        <v>12</v>
      </c>
      <c r="B8" s="2" t="s">
        <v>13</v>
      </c>
      <c r="C8" s="2" t="s">
        <v>537</v>
      </c>
      <c r="D8" s="2" t="s">
        <v>538</v>
      </c>
      <c r="E8" s="2" t="s">
        <v>31</v>
      </c>
      <c r="F8" s="2" t="s">
        <v>539</v>
      </c>
      <c r="G8" s="2" t="s">
        <v>504</v>
      </c>
      <c r="H8" s="2" t="s">
        <v>14</v>
      </c>
      <c r="I8" s="3">
        <v>44328</v>
      </c>
      <c r="J8" s="2" t="s">
        <v>16</v>
      </c>
      <c r="K8" s="4">
        <v>16295</v>
      </c>
      <c r="L8" s="15">
        <v>8</v>
      </c>
      <c r="M8" s="4">
        <v>0</v>
      </c>
      <c r="N8" s="10">
        <f t="shared" si="0"/>
        <v>16295</v>
      </c>
    </row>
    <row r="9" spans="1:32" ht="12.75" customHeight="1" thickBot="1" x14ac:dyDescent="0.25">
      <c r="A9" s="2" t="s">
        <v>12</v>
      </c>
      <c r="B9" s="2" t="s">
        <v>13</v>
      </c>
      <c r="C9" s="2" t="s">
        <v>537</v>
      </c>
      <c r="D9" s="2" t="s">
        <v>538</v>
      </c>
      <c r="E9" s="2" t="s">
        <v>32</v>
      </c>
      <c r="F9" s="2" t="s">
        <v>539</v>
      </c>
      <c r="G9" s="2" t="s">
        <v>504</v>
      </c>
      <c r="H9" s="2" t="s">
        <v>20</v>
      </c>
      <c r="I9" s="3">
        <v>44245</v>
      </c>
      <c r="J9" s="2" t="s">
        <v>25</v>
      </c>
      <c r="K9" s="4">
        <v>5934.92</v>
      </c>
      <c r="L9" s="15">
        <v>91</v>
      </c>
      <c r="M9" s="4">
        <v>0</v>
      </c>
      <c r="N9" s="10">
        <f t="shared" si="0"/>
        <v>5934.92</v>
      </c>
    </row>
    <row r="10" spans="1:32" ht="12.75" customHeight="1" thickBot="1" x14ac:dyDescent="0.25">
      <c r="A10" s="2" t="s">
        <v>12</v>
      </c>
      <c r="B10" s="2" t="s">
        <v>13</v>
      </c>
      <c r="C10" s="2" t="s">
        <v>537</v>
      </c>
      <c r="D10" s="2" t="s">
        <v>538</v>
      </c>
      <c r="E10" s="2" t="s">
        <v>33</v>
      </c>
      <c r="F10" s="2" t="s">
        <v>539</v>
      </c>
      <c r="G10" s="2" t="s">
        <v>504</v>
      </c>
      <c r="H10" s="2" t="s">
        <v>20</v>
      </c>
      <c r="I10" s="3">
        <v>44319</v>
      </c>
      <c r="J10" s="2" t="s">
        <v>25</v>
      </c>
      <c r="K10" s="4">
        <v>10989.73</v>
      </c>
      <c r="L10" s="15">
        <v>17</v>
      </c>
      <c r="M10" s="4">
        <v>0</v>
      </c>
      <c r="N10" s="10">
        <f t="shared" ref="N10:N16" si="1">SUM(K10-M10)</f>
        <v>10989.73</v>
      </c>
    </row>
    <row r="11" spans="1:32" ht="12.75" customHeight="1" thickBot="1" x14ac:dyDescent="0.25">
      <c r="A11" s="2" t="s">
        <v>12</v>
      </c>
      <c r="B11" s="2" t="s">
        <v>13</v>
      </c>
      <c r="C11" s="2" t="s">
        <v>537</v>
      </c>
      <c r="D11" s="2" t="s">
        <v>538</v>
      </c>
      <c r="E11" s="2" t="s">
        <v>34</v>
      </c>
      <c r="F11" s="2" t="s">
        <v>539</v>
      </c>
      <c r="G11" s="2" t="s">
        <v>504</v>
      </c>
      <c r="H11" s="2" t="s">
        <v>20</v>
      </c>
      <c r="I11" s="3">
        <v>44267</v>
      </c>
      <c r="J11" s="2">
        <v>9</v>
      </c>
      <c r="K11" s="4">
        <v>7042.29</v>
      </c>
      <c r="L11" s="15">
        <v>69</v>
      </c>
      <c r="M11" s="4">
        <v>0</v>
      </c>
      <c r="N11" s="10">
        <f t="shared" si="1"/>
        <v>7042.29</v>
      </c>
    </row>
    <row r="12" spans="1:32" ht="12.75" customHeight="1" thickBot="1" x14ac:dyDescent="0.25">
      <c r="A12" s="2" t="s">
        <v>12</v>
      </c>
      <c r="B12" s="2" t="s">
        <v>13</v>
      </c>
      <c r="C12" s="2" t="s">
        <v>537</v>
      </c>
      <c r="D12" s="2" t="s">
        <v>538</v>
      </c>
      <c r="E12" s="2" t="s">
        <v>35</v>
      </c>
      <c r="F12" s="2" t="s">
        <v>539</v>
      </c>
      <c r="G12" s="2" t="s">
        <v>504</v>
      </c>
      <c r="H12" s="2" t="s">
        <v>20</v>
      </c>
      <c r="I12" s="3">
        <v>44287</v>
      </c>
      <c r="J12" s="2" t="s">
        <v>25</v>
      </c>
      <c r="K12" s="4">
        <v>8980.4599999999991</v>
      </c>
      <c r="L12" s="15">
        <v>49</v>
      </c>
      <c r="M12" s="4">
        <v>0</v>
      </c>
      <c r="N12" s="10">
        <f t="shared" si="1"/>
        <v>8980.4599999999991</v>
      </c>
    </row>
    <row r="13" spans="1:32" ht="12.75" customHeight="1" thickBot="1" x14ac:dyDescent="0.25">
      <c r="A13" s="2" t="s">
        <v>12</v>
      </c>
      <c r="B13" s="2" t="s">
        <v>13</v>
      </c>
      <c r="C13" s="2" t="s">
        <v>537</v>
      </c>
      <c r="D13" s="2" t="s">
        <v>538</v>
      </c>
      <c r="E13" s="2" t="s">
        <v>36</v>
      </c>
      <c r="F13" s="2" t="s">
        <v>539</v>
      </c>
      <c r="G13" s="2" t="s">
        <v>504</v>
      </c>
      <c r="H13" s="2" t="s">
        <v>37</v>
      </c>
      <c r="I13" s="3">
        <v>44313</v>
      </c>
      <c r="J13" s="2" t="s">
        <v>23</v>
      </c>
      <c r="K13" s="4">
        <v>44815</v>
      </c>
      <c r="L13" s="15">
        <v>23</v>
      </c>
      <c r="M13" s="4">
        <v>0</v>
      </c>
      <c r="N13" s="10">
        <f t="shared" si="1"/>
        <v>44815</v>
      </c>
    </row>
    <row r="14" spans="1:32" ht="12.75" customHeight="1" thickBot="1" x14ac:dyDescent="0.25">
      <c r="A14" s="2" t="s">
        <v>12</v>
      </c>
      <c r="B14" s="2" t="s">
        <v>13</v>
      </c>
      <c r="C14" s="2" t="s">
        <v>537</v>
      </c>
      <c r="D14" s="2" t="s">
        <v>538</v>
      </c>
      <c r="E14" s="2" t="s">
        <v>38</v>
      </c>
      <c r="F14" s="2" t="s">
        <v>539</v>
      </c>
      <c r="G14" s="2" t="s">
        <v>504</v>
      </c>
      <c r="H14" s="2" t="s">
        <v>20</v>
      </c>
      <c r="I14" s="3">
        <v>44319</v>
      </c>
      <c r="J14" s="2" t="s">
        <v>23</v>
      </c>
      <c r="K14" s="4">
        <v>31012</v>
      </c>
      <c r="L14" s="15">
        <v>17</v>
      </c>
      <c r="M14" s="4">
        <v>0</v>
      </c>
      <c r="N14" s="10">
        <f t="shared" si="1"/>
        <v>31012</v>
      </c>
    </row>
    <row r="15" spans="1:32" ht="12.75" customHeight="1" thickBot="1" x14ac:dyDescent="0.25">
      <c r="A15" s="2" t="s">
        <v>12</v>
      </c>
      <c r="B15" s="2" t="s">
        <v>13</v>
      </c>
      <c r="C15" s="2" t="s">
        <v>537</v>
      </c>
      <c r="D15" s="2" t="s">
        <v>538</v>
      </c>
      <c r="E15" s="2" t="s">
        <v>38</v>
      </c>
      <c r="F15" s="2" t="s">
        <v>539</v>
      </c>
      <c r="G15" s="2" t="s">
        <v>504</v>
      </c>
      <c r="H15" s="2" t="s">
        <v>20</v>
      </c>
      <c r="I15" s="3">
        <v>44328</v>
      </c>
      <c r="J15" s="2" t="s">
        <v>25</v>
      </c>
      <c r="K15" s="4">
        <v>7752.57</v>
      </c>
      <c r="L15" s="15">
        <v>8</v>
      </c>
      <c r="M15" s="4">
        <v>0</v>
      </c>
      <c r="N15" s="10">
        <f t="shared" si="1"/>
        <v>7752.57</v>
      </c>
    </row>
    <row r="16" spans="1:32" ht="12.75" customHeight="1" thickBot="1" x14ac:dyDescent="0.25">
      <c r="A16" s="2" t="s">
        <v>12</v>
      </c>
      <c r="B16" s="2" t="s">
        <v>13</v>
      </c>
      <c r="C16" s="2" t="s">
        <v>537</v>
      </c>
      <c r="D16" s="2" t="s">
        <v>538</v>
      </c>
      <c r="E16" s="2" t="s">
        <v>39</v>
      </c>
      <c r="F16" s="2" t="s">
        <v>539</v>
      </c>
      <c r="G16" s="2" t="s">
        <v>504</v>
      </c>
      <c r="H16" s="2" t="s">
        <v>27</v>
      </c>
      <c r="I16" s="3">
        <v>44284</v>
      </c>
      <c r="J16" s="2" t="s">
        <v>17</v>
      </c>
      <c r="K16" s="4">
        <v>20460.18</v>
      </c>
      <c r="L16" s="15">
        <v>52</v>
      </c>
      <c r="M16" s="4">
        <v>20454</v>
      </c>
      <c r="N16" s="10">
        <f t="shared" si="1"/>
        <v>6.180000000000291</v>
      </c>
    </row>
    <row r="17" spans="1:14" ht="12.75" customHeight="1" thickBot="1" x14ac:dyDescent="0.25">
      <c r="A17" s="2" t="s">
        <v>12</v>
      </c>
      <c r="B17" s="2" t="s">
        <v>13</v>
      </c>
      <c r="C17" s="2" t="s">
        <v>537</v>
      </c>
      <c r="D17" s="2" t="s">
        <v>538</v>
      </c>
      <c r="E17" s="2" t="s">
        <v>41</v>
      </c>
      <c r="F17" s="2" t="s">
        <v>539</v>
      </c>
      <c r="G17" s="2" t="s">
        <v>504</v>
      </c>
      <c r="H17" s="2" t="s">
        <v>20</v>
      </c>
      <c r="I17" s="3">
        <v>42935</v>
      </c>
      <c r="J17" s="2" t="s">
        <v>17</v>
      </c>
      <c r="K17" s="4">
        <v>19561.34</v>
      </c>
      <c r="L17" s="15">
        <v>1401</v>
      </c>
      <c r="M17" s="4">
        <v>19561.310000000001</v>
      </c>
      <c r="N17" s="10">
        <f t="shared" ref="N17:N23" si="2">SUM(K17-M17)</f>
        <v>2.9999999998835847E-2</v>
      </c>
    </row>
    <row r="18" spans="1:14" ht="12.75" customHeight="1" thickBot="1" x14ac:dyDescent="0.25">
      <c r="A18" s="2" t="s">
        <v>12</v>
      </c>
      <c r="B18" s="2" t="s">
        <v>13</v>
      </c>
      <c r="C18" s="2" t="s">
        <v>537</v>
      </c>
      <c r="D18" s="2" t="s">
        <v>538</v>
      </c>
      <c r="E18" s="2" t="s">
        <v>41</v>
      </c>
      <c r="F18" s="2" t="s">
        <v>539</v>
      </c>
      <c r="G18" s="2" t="s">
        <v>504</v>
      </c>
      <c r="H18" s="2" t="s">
        <v>20</v>
      </c>
      <c r="I18" s="3">
        <v>43245</v>
      </c>
      <c r="J18" s="2" t="s">
        <v>25</v>
      </c>
      <c r="K18" s="4">
        <v>6495.81</v>
      </c>
      <c r="L18" s="15">
        <v>1091</v>
      </c>
      <c r="M18" s="4">
        <v>0</v>
      </c>
      <c r="N18" s="10">
        <f t="shared" si="2"/>
        <v>6495.81</v>
      </c>
    </row>
    <row r="19" spans="1:14" ht="12.75" customHeight="1" thickBot="1" x14ac:dyDescent="0.25">
      <c r="A19" s="2" t="s">
        <v>12</v>
      </c>
      <c r="B19" s="2" t="s">
        <v>13</v>
      </c>
      <c r="C19" s="2" t="s">
        <v>537</v>
      </c>
      <c r="D19" s="2" t="s">
        <v>538</v>
      </c>
      <c r="E19" s="2" t="s">
        <v>42</v>
      </c>
      <c r="F19" s="2" t="s">
        <v>539</v>
      </c>
      <c r="G19" s="2" t="s">
        <v>504</v>
      </c>
      <c r="H19" s="2" t="s">
        <v>20</v>
      </c>
      <c r="I19" s="3">
        <v>43453</v>
      </c>
      <c r="J19" s="2" t="s">
        <v>25</v>
      </c>
      <c r="K19" s="4">
        <v>6402.24</v>
      </c>
      <c r="L19" s="15">
        <v>883</v>
      </c>
      <c r="M19" s="4">
        <v>0</v>
      </c>
      <c r="N19" s="10">
        <f t="shared" si="2"/>
        <v>6402.24</v>
      </c>
    </row>
    <row r="20" spans="1:14" ht="12.75" customHeight="1" thickBot="1" x14ac:dyDescent="0.25">
      <c r="A20" s="2" t="s">
        <v>12</v>
      </c>
      <c r="B20" s="2" t="s">
        <v>43</v>
      </c>
      <c r="C20" s="2" t="s">
        <v>537</v>
      </c>
      <c r="D20" s="2" t="s">
        <v>538</v>
      </c>
      <c r="E20" s="2" t="s">
        <v>44</v>
      </c>
      <c r="F20" s="2" t="s">
        <v>539</v>
      </c>
      <c r="G20" s="2" t="s">
        <v>504</v>
      </c>
      <c r="H20" s="2" t="s">
        <v>20</v>
      </c>
      <c r="I20" s="3">
        <v>44326</v>
      </c>
      <c r="J20" s="2" t="s">
        <v>23</v>
      </c>
      <c r="K20" s="4">
        <v>23083.77</v>
      </c>
      <c r="L20" s="15">
        <v>10</v>
      </c>
      <c r="M20" s="4">
        <v>0</v>
      </c>
      <c r="N20" s="10">
        <f t="shared" si="2"/>
        <v>23083.77</v>
      </c>
    </row>
    <row r="21" spans="1:14" ht="12.75" customHeight="1" thickBot="1" x14ac:dyDescent="0.25">
      <c r="A21" s="2" t="s">
        <v>12</v>
      </c>
      <c r="B21" s="2" t="s">
        <v>43</v>
      </c>
      <c r="C21" s="2" t="s">
        <v>537</v>
      </c>
      <c r="D21" s="2" t="s">
        <v>538</v>
      </c>
      <c r="E21" s="2" t="s">
        <v>44</v>
      </c>
      <c r="F21" s="2" t="s">
        <v>539</v>
      </c>
      <c r="G21" s="2" t="s">
        <v>504</v>
      </c>
      <c r="H21" s="2" t="s">
        <v>20</v>
      </c>
      <c r="I21" s="3">
        <v>44330</v>
      </c>
      <c r="J21" s="2" t="s">
        <v>25</v>
      </c>
      <c r="K21" s="4">
        <v>5770.95</v>
      </c>
      <c r="L21" s="15">
        <v>6</v>
      </c>
      <c r="M21" s="4">
        <v>0</v>
      </c>
      <c r="N21" s="10">
        <f t="shared" si="2"/>
        <v>5770.95</v>
      </c>
    </row>
    <row r="22" spans="1:14" ht="12.75" customHeight="1" thickBot="1" x14ac:dyDescent="0.25">
      <c r="A22" s="2" t="s">
        <v>12</v>
      </c>
      <c r="B22" s="2" t="s">
        <v>43</v>
      </c>
      <c r="C22" s="2" t="s">
        <v>537</v>
      </c>
      <c r="D22" s="2" t="s">
        <v>538</v>
      </c>
      <c r="E22" s="2" t="s">
        <v>45</v>
      </c>
      <c r="F22" s="2" t="s">
        <v>539</v>
      </c>
      <c r="G22" s="2" t="s">
        <v>504</v>
      </c>
      <c r="H22" s="2" t="s">
        <v>27</v>
      </c>
      <c r="I22" s="3">
        <v>44328</v>
      </c>
      <c r="J22" s="2" t="s">
        <v>22</v>
      </c>
      <c r="K22" s="4">
        <v>21109.64</v>
      </c>
      <c r="L22" s="15">
        <v>8</v>
      </c>
      <c r="M22" s="4">
        <v>0</v>
      </c>
      <c r="N22" s="10">
        <f t="shared" si="2"/>
        <v>21109.64</v>
      </c>
    </row>
    <row r="23" spans="1:14" ht="12.75" customHeight="1" thickBot="1" x14ac:dyDescent="0.25">
      <c r="A23" s="2" t="s">
        <v>12</v>
      </c>
      <c r="B23" s="2" t="s">
        <v>43</v>
      </c>
      <c r="C23" s="2" t="s">
        <v>537</v>
      </c>
      <c r="D23" s="2" t="s">
        <v>538</v>
      </c>
      <c r="E23" s="2" t="s">
        <v>46</v>
      </c>
      <c r="F23" s="2" t="s">
        <v>539</v>
      </c>
      <c r="G23" s="2" t="s">
        <v>504</v>
      </c>
      <c r="H23" s="2" t="s">
        <v>20</v>
      </c>
      <c r="I23" s="3">
        <v>44292</v>
      </c>
      <c r="J23" s="2" t="s">
        <v>25</v>
      </c>
      <c r="K23" s="4">
        <v>7373.6</v>
      </c>
      <c r="L23" s="15">
        <v>44</v>
      </c>
      <c r="M23" s="4">
        <v>0</v>
      </c>
      <c r="N23" s="10">
        <f t="shared" si="2"/>
        <v>7373.6</v>
      </c>
    </row>
    <row r="24" spans="1:14" ht="12.75" customHeight="1" thickBot="1" x14ac:dyDescent="0.25">
      <c r="A24" s="2" t="s">
        <v>12</v>
      </c>
      <c r="B24" s="2" t="s">
        <v>43</v>
      </c>
      <c r="C24" s="2" t="s">
        <v>537</v>
      </c>
      <c r="D24" s="2" t="s">
        <v>538</v>
      </c>
      <c r="E24" s="2" t="s">
        <v>47</v>
      </c>
      <c r="F24" s="2" t="s">
        <v>539</v>
      </c>
      <c r="G24" s="2" t="s">
        <v>504</v>
      </c>
      <c r="H24" s="2" t="s">
        <v>20</v>
      </c>
      <c r="I24" s="3">
        <v>44279</v>
      </c>
      <c r="J24" s="2" t="s">
        <v>23</v>
      </c>
      <c r="K24" s="4">
        <v>29763.35</v>
      </c>
      <c r="L24" s="15">
        <v>57</v>
      </c>
      <c r="M24" s="4">
        <v>0</v>
      </c>
      <c r="N24" s="10">
        <f t="shared" ref="N24:N32" si="3">SUM(K24-M24)</f>
        <v>29763.35</v>
      </c>
    </row>
    <row r="25" spans="1:14" ht="12.75" customHeight="1" thickBot="1" x14ac:dyDescent="0.25">
      <c r="A25" s="2" t="s">
        <v>12</v>
      </c>
      <c r="B25" s="2" t="s">
        <v>43</v>
      </c>
      <c r="C25" s="2" t="s">
        <v>537</v>
      </c>
      <c r="D25" s="2" t="s">
        <v>538</v>
      </c>
      <c r="E25" s="2" t="s">
        <v>47</v>
      </c>
      <c r="F25" s="2" t="s">
        <v>539</v>
      </c>
      <c r="G25" s="2" t="s">
        <v>504</v>
      </c>
      <c r="H25" s="2" t="s">
        <v>20</v>
      </c>
      <c r="I25" s="3">
        <v>44284</v>
      </c>
      <c r="J25" s="2" t="s">
        <v>25</v>
      </c>
      <c r="K25" s="4">
        <v>7440.84</v>
      </c>
      <c r="L25" s="15">
        <v>52</v>
      </c>
      <c r="M25" s="4">
        <v>0</v>
      </c>
      <c r="N25" s="10">
        <f t="shared" si="3"/>
        <v>7440.84</v>
      </c>
    </row>
    <row r="26" spans="1:14" ht="12.75" customHeight="1" thickBot="1" x14ac:dyDescent="0.25">
      <c r="A26" s="2" t="s">
        <v>12</v>
      </c>
      <c r="B26" s="2" t="s">
        <v>43</v>
      </c>
      <c r="C26" s="2" t="s">
        <v>537</v>
      </c>
      <c r="D26" s="2" t="s">
        <v>538</v>
      </c>
      <c r="E26" s="2" t="s">
        <v>48</v>
      </c>
      <c r="F26" s="2" t="s">
        <v>539</v>
      </c>
      <c r="G26" s="2" t="s">
        <v>504</v>
      </c>
      <c r="H26" s="2" t="s">
        <v>30</v>
      </c>
      <c r="I26" s="3">
        <v>44273</v>
      </c>
      <c r="J26" s="2" t="s">
        <v>16</v>
      </c>
      <c r="K26" s="4">
        <v>15179.8</v>
      </c>
      <c r="L26" s="15">
        <v>63</v>
      </c>
      <c r="M26" s="4">
        <v>14864.34</v>
      </c>
      <c r="N26" s="10">
        <f t="shared" si="3"/>
        <v>315.45999999999913</v>
      </c>
    </row>
    <row r="27" spans="1:14" ht="12.75" customHeight="1" thickBot="1" x14ac:dyDescent="0.25">
      <c r="A27" s="2" t="s">
        <v>12</v>
      </c>
      <c r="B27" s="2" t="s">
        <v>43</v>
      </c>
      <c r="C27" s="2" t="s">
        <v>537</v>
      </c>
      <c r="D27" s="2" t="s">
        <v>538</v>
      </c>
      <c r="E27" s="2" t="s">
        <v>48</v>
      </c>
      <c r="F27" s="2" t="s">
        <v>539</v>
      </c>
      <c r="G27" s="2" t="s">
        <v>504</v>
      </c>
      <c r="H27" s="2" t="s">
        <v>30</v>
      </c>
      <c r="I27" s="3">
        <v>44326</v>
      </c>
      <c r="J27" s="2" t="s">
        <v>21</v>
      </c>
      <c r="K27" s="4">
        <v>30359.61</v>
      </c>
      <c r="L27" s="15">
        <v>10</v>
      </c>
      <c r="M27" s="4">
        <v>0</v>
      </c>
      <c r="N27" s="10">
        <f t="shared" si="3"/>
        <v>30359.61</v>
      </c>
    </row>
    <row r="28" spans="1:14" ht="12.75" customHeight="1" thickBot="1" x14ac:dyDescent="0.25">
      <c r="A28" s="2" t="s">
        <v>12</v>
      </c>
      <c r="B28" s="2" t="s">
        <v>43</v>
      </c>
      <c r="C28" s="2" t="s">
        <v>537</v>
      </c>
      <c r="D28" s="2" t="s">
        <v>538</v>
      </c>
      <c r="E28" s="2" t="s">
        <v>49</v>
      </c>
      <c r="F28" s="2" t="s">
        <v>539</v>
      </c>
      <c r="G28" s="2" t="s">
        <v>504</v>
      </c>
      <c r="H28" s="2" t="s">
        <v>14</v>
      </c>
      <c r="I28" s="3">
        <v>44287</v>
      </c>
      <c r="J28" s="2" t="s">
        <v>16</v>
      </c>
      <c r="K28" s="4">
        <v>14909.84</v>
      </c>
      <c r="L28" s="15">
        <v>49</v>
      </c>
      <c r="M28" s="4">
        <v>0</v>
      </c>
      <c r="N28" s="10">
        <f t="shared" si="3"/>
        <v>14909.84</v>
      </c>
    </row>
    <row r="29" spans="1:14" ht="12.75" customHeight="1" thickBot="1" x14ac:dyDescent="0.25">
      <c r="A29" s="2" t="s">
        <v>12</v>
      </c>
      <c r="B29" s="2" t="s">
        <v>43</v>
      </c>
      <c r="C29" s="2" t="s">
        <v>537</v>
      </c>
      <c r="D29" s="2" t="s">
        <v>538</v>
      </c>
      <c r="E29" s="2" t="s">
        <v>50</v>
      </c>
      <c r="F29" s="2" t="s">
        <v>539</v>
      </c>
      <c r="G29" s="2" t="s">
        <v>504</v>
      </c>
      <c r="H29" s="2" t="s">
        <v>20</v>
      </c>
      <c r="I29" s="3">
        <v>44314</v>
      </c>
      <c r="J29" s="2" t="s">
        <v>25</v>
      </c>
      <c r="K29" s="4">
        <v>7285.18</v>
      </c>
      <c r="L29" s="15">
        <v>22</v>
      </c>
      <c r="M29" s="4">
        <v>0</v>
      </c>
      <c r="N29" s="10">
        <f t="shared" si="3"/>
        <v>7285.18</v>
      </c>
    </row>
    <row r="30" spans="1:14" ht="12.75" customHeight="1" thickBot="1" x14ac:dyDescent="0.25">
      <c r="A30" s="2" t="s">
        <v>12</v>
      </c>
      <c r="B30" s="2" t="s">
        <v>43</v>
      </c>
      <c r="C30" s="2" t="s">
        <v>537</v>
      </c>
      <c r="D30" s="2" t="s">
        <v>538</v>
      </c>
      <c r="E30" s="2" t="s">
        <v>51</v>
      </c>
      <c r="F30" s="2" t="s">
        <v>539</v>
      </c>
      <c r="G30" s="2" t="s">
        <v>504</v>
      </c>
      <c r="H30" s="2" t="s">
        <v>20</v>
      </c>
      <c r="I30" s="3">
        <v>44328</v>
      </c>
      <c r="J30" s="2" t="s">
        <v>25</v>
      </c>
      <c r="K30" s="4">
        <v>6840.55</v>
      </c>
      <c r="L30" s="15">
        <v>8</v>
      </c>
      <c r="M30" s="4">
        <v>0</v>
      </c>
      <c r="N30" s="10">
        <f t="shared" si="3"/>
        <v>6840.55</v>
      </c>
    </row>
    <row r="31" spans="1:14" ht="12.75" customHeight="1" thickBot="1" x14ac:dyDescent="0.25">
      <c r="A31" s="2" t="s">
        <v>12</v>
      </c>
      <c r="B31" s="2" t="s">
        <v>43</v>
      </c>
      <c r="C31" s="2" t="s">
        <v>537</v>
      </c>
      <c r="D31" s="2" t="s">
        <v>538</v>
      </c>
      <c r="E31" s="2" t="s">
        <v>52</v>
      </c>
      <c r="F31" s="2" t="s">
        <v>539</v>
      </c>
      <c r="G31" s="2" t="s">
        <v>504</v>
      </c>
      <c r="H31" s="2" t="s">
        <v>20</v>
      </c>
      <c r="I31" s="3">
        <v>44314</v>
      </c>
      <c r="J31" s="2" t="s">
        <v>25</v>
      </c>
      <c r="K31" s="4">
        <v>5520.86</v>
      </c>
      <c r="L31" s="15">
        <v>22</v>
      </c>
      <c r="M31" s="4">
        <v>0</v>
      </c>
      <c r="N31" s="10">
        <f t="shared" si="3"/>
        <v>5520.86</v>
      </c>
    </row>
    <row r="32" spans="1:14" ht="12.75" customHeight="1" thickBot="1" x14ac:dyDescent="0.25">
      <c r="A32" s="2" t="s">
        <v>12</v>
      </c>
      <c r="B32" s="2" t="s">
        <v>43</v>
      </c>
      <c r="C32" s="2" t="s">
        <v>537</v>
      </c>
      <c r="D32" s="2" t="s">
        <v>538</v>
      </c>
      <c r="E32" s="2" t="s">
        <v>53</v>
      </c>
      <c r="F32" s="2" t="s">
        <v>539</v>
      </c>
      <c r="G32" s="2" t="s">
        <v>504</v>
      </c>
      <c r="H32" s="2" t="s">
        <v>14</v>
      </c>
      <c r="I32" s="3">
        <v>44328</v>
      </c>
      <c r="J32" s="2" t="s">
        <v>16</v>
      </c>
      <c r="K32" s="4">
        <v>14524.68</v>
      </c>
      <c r="L32" s="15">
        <v>8</v>
      </c>
      <c r="M32" s="4">
        <v>0</v>
      </c>
      <c r="N32" s="10">
        <f t="shared" si="3"/>
        <v>14524.68</v>
      </c>
    </row>
    <row r="33" spans="1:14" ht="12.75" customHeight="1" thickBot="1" x14ac:dyDescent="0.25">
      <c r="A33" s="2" t="s">
        <v>12</v>
      </c>
      <c r="B33" s="2" t="s">
        <v>43</v>
      </c>
      <c r="C33" s="2" t="s">
        <v>537</v>
      </c>
      <c r="D33" s="2" t="s">
        <v>538</v>
      </c>
      <c r="E33" s="2" t="s">
        <v>54</v>
      </c>
      <c r="F33" s="2" t="s">
        <v>539</v>
      </c>
      <c r="G33" s="2" t="s">
        <v>125</v>
      </c>
      <c r="H33" s="2" t="s">
        <v>20</v>
      </c>
      <c r="I33" s="3">
        <v>43894</v>
      </c>
      <c r="J33" s="2" t="s">
        <v>25</v>
      </c>
      <c r="K33" s="4">
        <v>7274.91</v>
      </c>
      <c r="L33" s="15">
        <v>442</v>
      </c>
      <c r="M33" s="4">
        <v>0</v>
      </c>
      <c r="N33" s="10">
        <f t="shared" ref="N33:N45" si="4">SUM(K33-M33)</f>
        <v>7274.91</v>
      </c>
    </row>
    <row r="34" spans="1:14" ht="12.75" customHeight="1" thickBot="1" x14ac:dyDescent="0.25">
      <c r="A34" s="2" t="s">
        <v>12</v>
      </c>
      <c r="B34" s="2" t="s">
        <v>43</v>
      </c>
      <c r="C34" s="2" t="s">
        <v>537</v>
      </c>
      <c r="D34" s="2" t="s">
        <v>538</v>
      </c>
      <c r="E34" s="2" t="s">
        <v>55</v>
      </c>
      <c r="F34" s="2" t="s">
        <v>539</v>
      </c>
      <c r="G34" s="2" t="s">
        <v>504</v>
      </c>
      <c r="H34" s="2" t="s">
        <v>37</v>
      </c>
      <c r="I34" s="3">
        <v>44287</v>
      </c>
      <c r="J34" s="2" t="s">
        <v>23</v>
      </c>
      <c r="K34" s="4">
        <v>28798.45</v>
      </c>
      <c r="L34" s="15">
        <v>49</v>
      </c>
      <c r="M34" s="4">
        <v>0</v>
      </c>
      <c r="N34" s="10">
        <f t="shared" si="4"/>
        <v>28798.45</v>
      </c>
    </row>
    <row r="35" spans="1:14" ht="12.75" customHeight="1" thickBot="1" x14ac:dyDescent="0.25">
      <c r="A35" s="2" t="s">
        <v>12</v>
      </c>
      <c r="B35" s="2" t="s">
        <v>43</v>
      </c>
      <c r="C35" s="2" t="s">
        <v>537</v>
      </c>
      <c r="D35" s="2" t="s">
        <v>538</v>
      </c>
      <c r="E35" s="2" t="s">
        <v>56</v>
      </c>
      <c r="F35" s="2" t="s">
        <v>539</v>
      </c>
      <c r="G35" s="2" t="s">
        <v>504</v>
      </c>
      <c r="H35" s="2" t="s">
        <v>27</v>
      </c>
      <c r="I35" s="3">
        <v>43894</v>
      </c>
      <c r="J35" s="2" t="s">
        <v>21</v>
      </c>
      <c r="K35" s="4">
        <v>21567.35</v>
      </c>
      <c r="L35" s="15">
        <v>442</v>
      </c>
      <c r="M35" s="4">
        <v>1268.0899999999999</v>
      </c>
      <c r="N35" s="10">
        <f t="shared" si="4"/>
        <v>20299.259999999998</v>
      </c>
    </row>
    <row r="36" spans="1:14" ht="12.75" customHeight="1" thickBot="1" x14ac:dyDescent="0.25">
      <c r="A36" s="2" t="s">
        <v>12</v>
      </c>
      <c r="B36" s="2" t="s">
        <v>43</v>
      </c>
      <c r="C36" s="2" t="s">
        <v>537</v>
      </c>
      <c r="D36" s="2" t="s">
        <v>538</v>
      </c>
      <c r="E36" s="2" t="s">
        <v>56</v>
      </c>
      <c r="F36" s="2" t="s">
        <v>539</v>
      </c>
      <c r="G36" s="2" t="s">
        <v>504</v>
      </c>
      <c r="H36" s="2" t="s">
        <v>27</v>
      </c>
      <c r="I36" s="3">
        <v>43991</v>
      </c>
      <c r="J36" s="2" t="s">
        <v>22</v>
      </c>
      <c r="K36" s="4">
        <v>17711.509999999998</v>
      </c>
      <c r="L36" s="15">
        <v>345</v>
      </c>
      <c r="M36" s="4">
        <v>0</v>
      </c>
      <c r="N36" s="10">
        <f t="shared" si="4"/>
        <v>17711.509999999998</v>
      </c>
    </row>
    <row r="37" spans="1:14" ht="12.75" customHeight="1" thickBot="1" x14ac:dyDescent="0.25">
      <c r="A37" s="2" t="s">
        <v>12</v>
      </c>
      <c r="B37" s="2" t="s">
        <v>43</v>
      </c>
      <c r="C37" s="2" t="s">
        <v>537</v>
      </c>
      <c r="D37" s="2" t="s">
        <v>538</v>
      </c>
      <c r="E37" s="2" t="s">
        <v>57</v>
      </c>
      <c r="F37" s="2" t="s">
        <v>539</v>
      </c>
      <c r="G37" s="2" t="s">
        <v>504</v>
      </c>
      <c r="H37" s="2" t="s">
        <v>20</v>
      </c>
      <c r="I37" s="3">
        <v>44314</v>
      </c>
      <c r="J37" s="2" t="s">
        <v>23</v>
      </c>
      <c r="K37" s="4">
        <v>28355.23</v>
      </c>
      <c r="L37" s="15">
        <v>22</v>
      </c>
      <c r="M37" s="4">
        <v>0</v>
      </c>
      <c r="N37" s="10">
        <f t="shared" si="4"/>
        <v>28355.23</v>
      </c>
    </row>
    <row r="38" spans="1:14" ht="12.75" customHeight="1" thickBot="1" x14ac:dyDescent="0.25">
      <c r="A38" s="2" t="s">
        <v>12</v>
      </c>
      <c r="B38" s="2" t="s">
        <v>43</v>
      </c>
      <c r="C38" s="2" t="s">
        <v>537</v>
      </c>
      <c r="D38" s="2" t="s">
        <v>538</v>
      </c>
      <c r="E38" s="2" t="s">
        <v>57</v>
      </c>
      <c r="F38" s="2" t="s">
        <v>539</v>
      </c>
      <c r="G38" s="2" t="s">
        <v>504</v>
      </c>
      <c r="H38" s="2" t="s">
        <v>20</v>
      </c>
      <c r="I38" s="3">
        <v>44326</v>
      </c>
      <c r="J38" s="2" t="s">
        <v>25</v>
      </c>
      <c r="K38" s="4">
        <v>7088.81</v>
      </c>
      <c r="L38" s="15">
        <v>10</v>
      </c>
      <c r="M38" s="4">
        <v>0</v>
      </c>
      <c r="N38" s="10">
        <f t="shared" si="4"/>
        <v>7088.81</v>
      </c>
    </row>
    <row r="39" spans="1:14" ht="12.75" customHeight="1" thickBot="1" x14ac:dyDescent="0.25">
      <c r="A39" s="2" t="s">
        <v>12</v>
      </c>
      <c r="B39" s="2" t="s">
        <v>58</v>
      </c>
      <c r="C39" s="2" t="s">
        <v>537</v>
      </c>
      <c r="D39" s="2" t="s">
        <v>538</v>
      </c>
      <c r="E39" s="2" t="s">
        <v>59</v>
      </c>
      <c r="F39" s="2" t="s">
        <v>539</v>
      </c>
      <c r="G39" s="2" t="s">
        <v>504</v>
      </c>
      <c r="H39" s="2" t="s">
        <v>20</v>
      </c>
      <c r="I39" s="3">
        <v>44316</v>
      </c>
      <c r="J39" s="2" t="s">
        <v>25</v>
      </c>
      <c r="K39" s="4">
        <v>6393.84</v>
      </c>
      <c r="L39" s="15">
        <v>20</v>
      </c>
      <c r="M39" s="4">
        <v>0</v>
      </c>
      <c r="N39" s="10">
        <f t="shared" si="4"/>
        <v>6393.84</v>
      </c>
    </row>
    <row r="40" spans="1:14" ht="12.75" customHeight="1" thickBot="1" x14ac:dyDescent="0.25">
      <c r="A40" s="2" t="s">
        <v>12</v>
      </c>
      <c r="B40" s="2" t="s">
        <v>58</v>
      </c>
      <c r="C40" s="2" t="s">
        <v>537</v>
      </c>
      <c r="D40" s="2" t="s">
        <v>538</v>
      </c>
      <c r="E40" s="2" t="s">
        <v>60</v>
      </c>
      <c r="F40" s="2" t="s">
        <v>539</v>
      </c>
      <c r="G40" s="2" t="s">
        <v>504</v>
      </c>
      <c r="H40" s="2" t="s">
        <v>20</v>
      </c>
      <c r="I40" s="3">
        <v>44316</v>
      </c>
      <c r="J40" s="2" t="s">
        <v>23</v>
      </c>
      <c r="K40" s="4">
        <v>29579.919999999998</v>
      </c>
      <c r="L40" s="15">
        <v>20</v>
      </c>
      <c r="M40" s="4">
        <v>0</v>
      </c>
      <c r="N40" s="10">
        <f t="shared" si="4"/>
        <v>29579.919999999998</v>
      </c>
    </row>
    <row r="41" spans="1:14" ht="12.75" customHeight="1" thickBot="1" x14ac:dyDescent="0.25">
      <c r="A41" s="2" t="s">
        <v>12</v>
      </c>
      <c r="B41" s="2" t="s">
        <v>58</v>
      </c>
      <c r="C41" s="2" t="s">
        <v>537</v>
      </c>
      <c r="D41" s="2" t="s">
        <v>538</v>
      </c>
      <c r="E41" s="2" t="s">
        <v>60</v>
      </c>
      <c r="F41" s="2" t="s">
        <v>539</v>
      </c>
      <c r="G41" s="2" t="s">
        <v>504</v>
      </c>
      <c r="H41" s="2" t="s">
        <v>20</v>
      </c>
      <c r="I41" s="3">
        <v>44316</v>
      </c>
      <c r="J41" s="2" t="s">
        <v>25</v>
      </c>
      <c r="K41" s="4">
        <v>7394.98</v>
      </c>
      <c r="L41" s="15">
        <v>20</v>
      </c>
      <c r="M41" s="4">
        <v>0</v>
      </c>
      <c r="N41" s="10">
        <f t="shared" si="4"/>
        <v>7394.98</v>
      </c>
    </row>
    <row r="42" spans="1:14" ht="12.75" customHeight="1" thickBot="1" x14ac:dyDescent="0.25">
      <c r="A42" s="2" t="s">
        <v>12</v>
      </c>
      <c r="B42" s="2" t="s">
        <v>58</v>
      </c>
      <c r="C42" s="2" t="s">
        <v>537</v>
      </c>
      <c r="D42" s="2" t="s">
        <v>538</v>
      </c>
      <c r="E42" s="2" t="s">
        <v>61</v>
      </c>
      <c r="F42" s="2" t="s">
        <v>539</v>
      </c>
      <c r="G42" s="2" t="s">
        <v>504</v>
      </c>
      <c r="H42" s="2" t="s">
        <v>27</v>
      </c>
      <c r="I42" s="3">
        <v>44316</v>
      </c>
      <c r="J42" s="2" t="s">
        <v>22</v>
      </c>
      <c r="K42" s="4">
        <v>25716.32</v>
      </c>
      <c r="L42" s="15">
        <v>20</v>
      </c>
      <c r="M42" s="4">
        <v>0</v>
      </c>
      <c r="N42" s="10">
        <f t="shared" si="4"/>
        <v>25716.32</v>
      </c>
    </row>
    <row r="43" spans="1:14" ht="12.75" customHeight="1" thickBot="1" x14ac:dyDescent="0.25">
      <c r="A43" s="2" t="s">
        <v>12</v>
      </c>
      <c r="B43" s="2" t="s">
        <v>58</v>
      </c>
      <c r="C43" s="2" t="s">
        <v>537</v>
      </c>
      <c r="D43" s="2" t="s">
        <v>538</v>
      </c>
      <c r="E43" s="2" t="s">
        <v>62</v>
      </c>
      <c r="F43" s="2" t="s">
        <v>539</v>
      </c>
      <c r="G43" s="2" t="s">
        <v>504</v>
      </c>
      <c r="H43" s="2" t="s">
        <v>20</v>
      </c>
      <c r="I43" s="3">
        <v>44287</v>
      </c>
      <c r="J43" s="2" t="s">
        <v>25</v>
      </c>
      <c r="K43" s="4">
        <v>6082.32</v>
      </c>
      <c r="L43" s="15">
        <v>49</v>
      </c>
      <c r="M43" s="4">
        <v>0</v>
      </c>
      <c r="N43" s="10">
        <f t="shared" si="4"/>
        <v>6082.32</v>
      </c>
    </row>
    <row r="44" spans="1:14" ht="12.75" customHeight="1" thickBot="1" x14ac:dyDescent="0.25">
      <c r="A44" s="2" t="s">
        <v>12</v>
      </c>
      <c r="B44" s="2" t="s">
        <v>58</v>
      </c>
      <c r="C44" s="2" t="s">
        <v>537</v>
      </c>
      <c r="D44" s="2" t="s">
        <v>538</v>
      </c>
      <c r="E44" s="2" t="s">
        <v>63</v>
      </c>
      <c r="F44" s="2" t="s">
        <v>539</v>
      </c>
      <c r="G44" s="2" t="s">
        <v>504</v>
      </c>
      <c r="H44" s="2" t="s">
        <v>20</v>
      </c>
      <c r="I44" s="3">
        <v>44307</v>
      </c>
      <c r="J44" s="2" t="s">
        <v>23</v>
      </c>
      <c r="K44" s="4">
        <v>29398.81</v>
      </c>
      <c r="L44" s="15">
        <v>29</v>
      </c>
      <c r="M44" s="4">
        <v>0</v>
      </c>
      <c r="N44" s="10">
        <f t="shared" si="4"/>
        <v>29398.81</v>
      </c>
    </row>
    <row r="45" spans="1:14" ht="12.75" customHeight="1" thickBot="1" x14ac:dyDescent="0.25">
      <c r="A45" s="2" t="s">
        <v>12</v>
      </c>
      <c r="B45" s="2" t="s">
        <v>58</v>
      </c>
      <c r="C45" s="2" t="s">
        <v>537</v>
      </c>
      <c r="D45" s="2" t="s">
        <v>538</v>
      </c>
      <c r="E45" s="2" t="s">
        <v>63</v>
      </c>
      <c r="F45" s="2" t="s">
        <v>539</v>
      </c>
      <c r="G45" s="2" t="s">
        <v>504</v>
      </c>
      <c r="H45" s="2" t="s">
        <v>20</v>
      </c>
      <c r="I45" s="3">
        <v>44307</v>
      </c>
      <c r="J45" s="2" t="s">
        <v>25</v>
      </c>
      <c r="K45" s="4">
        <v>7349.71</v>
      </c>
      <c r="L45" s="15">
        <v>29</v>
      </c>
      <c r="M45" s="4">
        <v>0</v>
      </c>
      <c r="N45" s="10">
        <f t="shared" si="4"/>
        <v>7349.71</v>
      </c>
    </row>
    <row r="46" spans="1:14" ht="12.75" customHeight="1" thickBot="1" x14ac:dyDescent="0.25">
      <c r="A46" s="2" t="s">
        <v>12</v>
      </c>
      <c r="B46" s="2" t="s">
        <v>58</v>
      </c>
      <c r="C46" s="2" t="s">
        <v>537</v>
      </c>
      <c r="D46" s="2" t="s">
        <v>538</v>
      </c>
      <c r="E46" s="2" t="s">
        <v>64</v>
      </c>
      <c r="F46" s="2" t="s">
        <v>539</v>
      </c>
      <c r="G46" s="2" t="s">
        <v>504</v>
      </c>
      <c r="H46" s="2" t="s">
        <v>20</v>
      </c>
      <c r="I46" s="3">
        <v>44305</v>
      </c>
      <c r="J46" s="2" t="s">
        <v>25</v>
      </c>
      <c r="K46" s="4">
        <v>7725.08</v>
      </c>
      <c r="L46" s="15">
        <v>31</v>
      </c>
      <c r="M46" s="4">
        <v>0</v>
      </c>
      <c r="N46" s="10">
        <f t="shared" ref="N46:N52" si="5">SUM(K46-M46)</f>
        <v>7725.08</v>
      </c>
    </row>
    <row r="47" spans="1:14" ht="12.75" customHeight="1" thickBot="1" x14ac:dyDescent="0.25">
      <c r="A47" s="2" t="s">
        <v>12</v>
      </c>
      <c r="B47" s="2" t="s">
        <v>58</v>
      </c>
      <c r="C47" s="2" t="s">
        <v>537</v>
      </c>
      <c r="D47" s="2" t="s">
        <v>538</v>
      </c>
      <c r="E47" s="2" t="s">
        <v>65</v>
      </c>
      <c r="F47" s="2" t="s">
        <v>539</v>
      </c>
      <c r="G47" s="2" t="s">
        <v>125</v>
      </c>
      <c r="H47" s="2" t="s">
        <v>37</v>
      </c>
      <c r="I47" s="3">
        <v>40655</v>
      </c>
      <c r="J47" s="2" t="s">
        <v>23</v>
      </c>
      <c r="K47" s="4">
        <v>22235</v>
      </c>
      <c r="L47" s="15">
        <v>3681</v>
      </c>
      <c r="M47" s="4">
        <v>0</v>
      </c>
      <c r="N47" s="10">
        <f t="shared" si="5"/>
        <v>22235</v>
      </c>
    </row>
    <row r="48" spans="1:14" ht="12.75" customHeight="1" thickBot="1" x14ac:dyDescent="0.25">
      <c r="A48" s="2" t="s">
        <v>12</v>
      </c>
      <c r="B48" s="2" t="s">
        <v>58</v>
      </c>
      <c r="C48" s="2" t="s">
        <v>537</v>
      </c>
      <c r="D48" s="2" t="s">
        <v>538</v>
      </c>
      <c r="E48" s="2" t="s">
        <v>67</v>
      </c>
      <c r="F48" s="2" t="s">
        <v>539</v>
      </c>
      <c r="G48" s="2" t="s">
        <v>125</v>
      </c>
      <c r="H48" s="2" t="s">
        <v>27</v>
      </c>
      <c r="I48" s="3">
        <v>43280</v>
      </c>
      <c r="J48" s="2" t="s">
        <v>22</v>
      </c>
      <c r="K48" s="4">
        <v>20068</v>
      </c>
      <c r="L48" s="15">
        <v>1056</v>
      </c>
      <c r="M48" s="4">
        <v>0</v>
      </c>
      <c r="N48" s="10">
        <f t="shared" si="5"/>
        <v>20068</v>
      </c>
    </row>
    <row r="49" spans="1:14" ht="12.75" customHeight="1" thickBot="1" x14ac:dyDescent="0.25">
      <c r="A49" s="2" t="s">
        <v>12</v>
      </c>
      <c r="B49" s="2" t="s">
        <v>68</v>
      </c>
      <c r="C49" s="2" t="s">
        <v>537</v>
      </c>
      <c r="D49" s="2" t="s">
        <v>538</v>
      </c>
      <c r="E49" s="2" t="s">
        <v>69</v>
      </c>
      <c r="F49" s="2" t="s">
        <v>539</v>
      </c>
      <c r="G49" s="2" t="s">
        <v>504</v>
      </c>
      <c r="H49" s="2" t="s">
        <v>14</v>
      </c>
      <c r="I49" s="3">
        <v>44333</v>
      </c>
      <c r="J49" s="2" t="s">
        <v>15</v>
      </c>
      <c r="K49" s="4">
        <v>29871.439999999999</v>
      </c>
      <c r="L49" s="15">
        <v>3</v>
      </c>
      <c r="M49" s="4">
        <v>0</v>
      </c>
      <c r="N49" s="10">
        <f t="shared" si="5"/>
        <v>29871.439999999999</v>
      </c>
    </row>
    <row r="50" spans="1:14" ht="12.75" customHeight="1" thickBot="1" x14ac:dyDescent="0.25">
      <c r="A50" s="2" t="s">
        <v>12</v>
      </c>
      <c r="B50" s="2" t="s">
        <v>68</v>
      </c>
      <c r="C50" s="2" t="s">
        <v>537</v>
      </c>
      <c r="D50" s="2" t="s">
        <v>538</v>
      </c>
      <c r="E50" s="2" t="s">
        <v>69</v>
      </c>
      <c r="F50" s="2" t="s">
        <v>539</v>
      </c>
      <c r="G50" s="2" t="s">
        <v>504</v>
      </c>
      <c r="H50" s="2" t="s">
        <v>14</v>
      </c>
      <c r="I50" s="3">
        <v>44333</v>
      </c>
      <c r="J50" s="2" t="s">
        <v>16</v>
      </c>
      <c r="K50" s="4">
        <v>19914.3</v>
      </c>
      <c r="L50" s="15">
        <v>3</v>
      </c>
      <c r="M50" s="4">
        <v>0</v>
      </c>
      <c r="N50" s="10">
        <f t="shared" si="5"/>
        <v>19914.3</v>
      </c>
    </row>
    <row r="51" spans="1:14" ht="12.75" customHeight="1" thickBot="1" x14ac:dyDescent="0.25">
      <c r="A51" s="2" t="s">
        <v>12</v>
      </c>
      <c r="B51" s="2" t="s">
        <v>68</v>
      </c>
      <c r="C51" s="2" t="s">
        <v>537</v>
      </c>
      <c r="D51" s="2" t="s">
        <v>538</v>
      </c>
      <c r="E51" s="2" t="s">
        <v>70</v>
      </c>
      <c r="F51" s="2" t="s">
        <v>539</v>
      </c>
      <c r="G51" s="2" t="s">
        <v>504</v>
      </c>
      <c r="H51" s="2" t="s">
        <v>14</v>
      </c>
      <c r="I51" s="3">
        <v>44307</v>
      </c>
      <c r="J51" s="2" t="s">
        <v>15</v>
      </c>
      <c r="K51" s="4">
        <v>41778.22</v>
      </c>
      <c r="L51" s="15">
        <v>29</v>
      </c>
      <c r="M51" s="4">
        <v>0</v>
      </c>
      <c r="N51" s="10">
        <f t="shared" si="5"/>
        <v>41778.22</v>
      </c>
    </row>
    <row r="52" spans="1:14" ht="12.75" customHeight="1" thickBot="1" x14ac:dyDescent="0.25">
      <c r="A52" s="2" t="s">
        <v>12</v>
      </c>
      <c r="B52" s="2" t="s">
        <v>68</v>
      </c>
      <c r="C52" s="2" t="s">
        <v>537</v>
      </c>
      <c r="D52" s="2" t="s">
        <v>538</v>
      </c>
      <c r="E52" s="2" t="s">
        <v>70</v>
      </c>
      <c r="F52" s="2" t="s">
        <v>539</v>
      </c>
      <c r="G52" s="2" t="s">
        <v>504</v>
      </c>
      <c r="H52" s="2" t="s">
        <v>14</v>
      </c>
      <c r="I52" s="3">
        <v>44316</v>
      </c>
      <c r="J52" s="2" t="s">
        <v>16</v>
      </c>
      <c r="K52" s="4">
        <v>27852.14</v>
      </c>
      <c r="L52" s="15">
        <v>20</v>
      </c>
      <c r="M52" s="4">
        <v>0</v>
      </c>
      <c r="N52" s="10">
        <f t="shared" si="5"/>
        <v>27852.14</v>
      </c>
    </row>
    <row r="53" spans="1:14" ht="12.75" customHeight="1" thickBot="1" x14ac:dyDescent="0.25">
      <c r="A53" s="2" t="s">
        <v>12</v>
      </c>
      <c r="B53" s="2" t="s">
        <v>68</v>
      </c>
      <c r="C53" s="2" t="s">
        <v>537</v>
      </c>
      <c r="D53" s="2" t="s">
        <v>538</v>
      </c>
      <c r="E53" s="2" t="s">
        <v>71</v>
      </c>
      <c r="F53" s="2" t="s">
        <v>539</v>
      </c>
      <c r="G53" s="2" t="s">
        <v>504</v>
      </c>
      <c r="H53" s="2" t="s">
        <v>19</v>
      </c>
      <c r="I53" s="3">
        <v>44314</v>
      </c>
      <c r="J53" s="2" t="s">
        <v>17</v>
      </c>
      <c r="K53" s="4">
        <v>30543.85</v>
      </c>
      <c r="L53" s="15">
        <v>22</v>
      </c>
      <c r="M53" s="4">
        <v>0</v>
      </c>
      <c r="N53" s="10">
        <f t="shared" ref="N53:N62" si="6">SUM(K53-M53)</f>
        <v>30543.85</v>
      </c>
    </row>
    <row r="54" spans="1:14" ht="12.75" customHeight="1" thickBot="1" x14ac:dyDescent="0.25">
      <c r="A54" s="2" t="s">
        <v>12</v>
      </c>
      <c r="B54" s="2" t="s">
        <v>68</v>
      </c>
      <c r="C54" s="2" t="s">
        <v>537</v>
      </c>
      <c r="D54" s="2" t="s">
        <v>538</v>
      </c>
      <c r="E54" s="2" t="s">
        <v>72</v>
      </c>
      <c r="F54" s="2" t="s">
        <v>539</v>
      </c>
      <c r="G54" s="2" t="s">
        <v>504</v>
      </c>
      <c r="H54" s="2" t="s">
        <v>14</v>
      </c>
      <c r="I54" s="3">
        <v>44286</v>
      </c>
      <c r="J54" s="2" t="s">
        <v>15</v>
      </c>
      <c r="K54" s="4">
        <v>27151.49</v>
      </c>
      <c r="L54" s="15">
        <v>50</v>
      </c>
      <c r="M54" s="4">
        <v>0</v>
      </c>
      <c r="N54" s="10">
        <f t="shared" si="6"/>
        <v>27151.49</v>
      </c>
    </row>
    <row r="55" spans="1:14" ht="12.75" customHeight="1" thickBot="1" x14ac:dyDescent="0.25">
      <c r="A55" s="2" t="s">
        <v>12</v>
      </c>
      <c r="B55" s="2" t="s">
        <v>68</v>
      </c>
      <c r="C55" s="2" t="s">
        <v>537</v>
      </c>
      <c r="D55" s="2" t="s">
        <v>538</v>
      </c>
      <c r="E55" s="2" t="s">
        <v>72</v>
      </c>
      <c r="F55" s="2" t="s">
        <v>539</v>
      </c>
      <c r="G55" s="2" t="s">
        <v>504</v>
      </c>
      <c r="H55" s="2" t="s">
        <v>14</v>
      </c>
      <c r="I55" s="3">
        <v>44307</v>
      </c>
      <c r="J55" s="2" t="s">
        <v>16</v>
      </c>
      <c r="K55" s="4">
        <v>18100.990000000002</v>
      </c>
      <c r="L55" s="15">
        <v>29</v>
      </c>
      <c r="M55" s="4">
        <v>3280</v>
      </c>
      <c r="N55" s="10">
        <f t="shared" si="6"/>
        <v>14820.990000000002</v>
      </c>
    </row>
    <row r="56" spans="1:14" ht="12.75" customHeight="1" thickBot="1" x14ac:dyDescent="0.25">
      <c r="A56" s="2" t="s">
        <v>12</v>
      </c>
      <c r="B56" s="2" t="s">
        <v>68</v>
      </c>
      <c r="C56" s="2" t="s">
        <v>537</v>
      </c>
      <c r="D56" s="2" t="s">
        <v>538</v>
      </c>
      <c r="E56" s="2" t="s">
        <v>73</v>
      </c>
      <c r="F56" s="2" t="s">
        <v>539</v>
      </c>
      <c r="G56" s="2" t="s">
        <v>504</v>
      </c>
      <c r="H56" s="2" t="s">
        <v>27</v>
      </c>
      <c r="I56" s="3">
        <v>44307</v>
      </c>
      <c r="J56" s="2" t="s">
        <v>21</v>
      </c>
      <c r="K56" s="4">
        <v>31540.68</v>
      </c>
      <c r="L56" s="15">
        <v>29</v>
      </c>
      <c r="M56" s="4">
        <v>0</v>
      </c>
      <c r="N56" s="10">
        <f t="shared" si="6"/>
        <v>31540.68</v>
      </c>
    </row>
    <row r="57" spans="1:14" ht="12.75" customHeight="1" thickBot="1" x14ac:dyDescent="0.25">
      <c r="A57" s="2" t="s">
        <v>12</v>
      </c>
      <c r="B57" s="2" t="s">
        <v>68</v>
      </c>
      <c r="C57" s="2" t="s">
        <v>537</v>
      </c>
      <c r="D57" s="2" t="s">
        <v>538</v>
      </c>
      <c r="E57" s="2" t="s">
        <v>74</v>
      </c>
      <c r="F57" s="2" t="s">
        <v>539</v>
      </c>
      <c r="G57" s="2" t="s">
        <v>504</v>
      </c>
      <c r="H57" s="2" t="s">
        <v>27</v>
      </c>
      <c r="I57" s="3">
        <v>44333</v>
      </c>
      <c r="J57" s="2" t="s">
        <v>22</v>
      </c>
      <c r="K57" s="4">
        <v>28025.81</v>
      </c>
      <c r="L57" s="15">
        <v>3</v>
      </c>
      <c r="M57" s="4">
        <v>0</v>
      </c>
      <c r="N57" s="10">
        <f t="shared" si="6"/>
        <v>28025.81</v>
      </c>
    </row>
    <row r="58" spans="1:14" ht="12.75" customHeight="1" thickBot="1" x14ac:dyDescent="0.25">
      <c r="A58" s="2" t="s">
        <v>12</v>
      </c>
      <c r="B58" s="2" t="s">
        <v>68</v>
      </c>
      <c r="C58" s="2" t="s">
        <v>537</v>
      </c>
      <c r="D58" s="2" t="s">
        <v>538</v>
      </c>
      <c r="E58" s="2" t="s">
        <v>75</v>
      </c>
      <c r="F58" s="2" t="s">
        <v>539</v>
      </c>
      <c r="G58" s="2" t="s">
        <v>504</v>
      </c>
      <c r="H58" s="2" t="s">
        <v>20</v>
      </c>
      <c r="I58" s="3">
        <v>44315</v>
      </c>
      <c r="J58" s="2" t="s">
        <v>23</v>
      </c>
      <c r="K58" s="4">
        <v>35020</v>
      </c>
      <c r="L58" s="15">
        <v>21</v>
      </c>
      <c r="M58" s="4">
        <v>0</v>
      </c>
      <c r="N58" s="10">
        <f t="shared" si="6"/>
        <v>35020</v>
      </c>
    </row>
    <row r="59" spans="1:14" ht="12.75" customHeight="1" thickBot="1" x14ac:dyDescent="0.25">
      <c r="A59" s="2" t="s">
        <v>12</v>
      </c>
      <c r="B59" s="2" t="s">
        <v>68</v>
      </c>
      <c r="C59" s="2" t="s">
        <v>537</v>
      </c>
      <c r="D59" s="2" t="s">
        <v>538</v>
      </c>
      <c r="E59" s="2" t="s">
        <v>75</v>
      </c>
      <c r="F59" s="2" t="s">
        <v>539</v>
      </c>
      <c r="G59" s="2" t="s">
        <v>504</v>
      </c>
      <c r="H59" s="2" t="s">
        <v>20</v>
      </c>
      <c r="I59" s="3">
        <v>44315</v>
      </c>
      <c r="J59" s="2" t="s">
        <v>25</v>
      </c>
      <c r="K59" s="4">
        <v>8754.8700000000008</v>
      </c>
      <c r="L59" s="15">
        <v>21</v>
      </c>
      <c r="M59" s="4">
        <v>0</v>
      </c>
      <c r="N59" s="10">
        <f t="shared" si="6"/>
        <v>8754.8700000000008</v>
      </c>
    </row>
    <row r="60" spans="1:14" ht="12.75" customHeight="1" thickBot="1" x14ac:dyDescent="0.25">
      <c r="A60" s="2" t="s">
        <v>12</v>
      </c>
      <c r="B60" s="2" t="s">
        <v>68</v>
      </c>
      <c r="C60" s="2" t="s">
        <v>537</v>
      </c>
      <c r="D60" s="2" t="s">
        <v>538</v>
      </c>
      <c r="E60" s="2" t="s">
        <v>76</v>
      </c>
      <c r="F60" s="2" t="s">
        <v>539</v>
      </c>
      <c r="G60" s="2" t="s">
        <v>504</v>
      </c>
      <c r="H60" s="2" t="s">
        <v>20</v>
      </c>
      <c r="I60" s="3">
        <v>44307</v>
      </c>
      <c r="J60" s="2" t="s">
        <v>25</v>
      </c>
      <c r="K60" s="4">
        <v>9410.7199999999993</v>
      </c>
      <c r="L60" s="15">
        <v>29</v>
      </c>
      <c r="M60" s="4">
        <v>0</v>
      </c>
      <c r="N60" s="10">
        <f t="shared" si="6"/>
        <v>9410.7199999999993</v>
      </c>
    </row>
    <row r="61" spans="1:14" ht="12.75" customHeight="1" thickBot="1" x14ac:dyDescent="0.25">
      <c r="A61" s="2" t="s">
        <v>12</v>
      </c>
      <c r="B61" s="2" t="s">
        <v>68</v>
      </c>
      <c r="C61" s="2" t="s">
        <v>537</v>
      </c>
      <c r="D61" s="2" t="s">
        <v>538</v>
      </c>
      <c r="E61" s="2" t="s">
        <v>77</v>
      </c>
      <c r="F61" s="2" t="s">
        <v>539</v>
      </c>
      <c r="G61" s="2" t="s">
        <v>504</v>
      </c>
      <c r="H61" s="2" t="s">
        <v>20</v>
      </c>
      <c r="I61" s="3">
        <v>44315</v>
      </c>
      <c r="J61" s="2" t="s">
        <v>23</v>
      </c>
      <c r="K61" s="4">
        <v>30640</v>
      </c>
      <c r="L61" s="15">
        <v>21</v>
      </c>
      <c r="M61" s="4">
        <v>0</v>
      </c>
      <c r="N61" s="10">
        <f t="shared" si="6"/>
        <v>30640</v>
      </c>
    </row>
    <row r="62" spans="1:14" ht="12.75" customHeight="1" thickBot="1" x14ac:dyDescent="0.25">
      <c r="A62" s="2" t="s">
        <v>12</v>
      </c>
      <c r="B62" s="2" t="s">
        <v>68</v>
      </c>
      <c r="C62" s="2" t="s">
        <v>537</v>
      </c>
      <c r="D62" s="2" t="s">
        <v>538</v>
      </c>
      <c r="E62" s="2" t="s">
        <v>77</v>
      </c>
      <c r="F62" s="2" t="s">
        <v>539</v>
      </c>
      <c r="G62" s="2" t="s">
        <v>504</v>
      </c>
      <c r="H62" s="2" t="s">
        <v>20</v>
      </c>
      <c r="I62" s="3">
        <v>44315</v>
      </c>
      <c r="J62" s="2" t="s">
        <v>25</v>
      </c>
      <c r="K62" s="4">
        <v>7659.9</v>
      </c>
      <c r="L62" s="15">
        <v>21</v>
      </c>
      <c r="M62" s="4">
        <v>0</v>
      </c>
      <c r="N62" s="10">
        <f t="shared" si="6"/>
        <v>7659.9</v>
      </c>
    </row>
    <row r="63" spans="1:14" ht="12.75" customHeight="1" thickBot="1" x14ac:dyDescent="0.25">
      <c r="A63" s="2" t="s">
        <v>12</v>
      </c>
      <c r="B63" s="2" t="s">
        <v>68</v>
      </c>
      <c r="C63" s="2" t="s">
        <v>537</v>
      </c>
      <c r="D63" s="2" t="s">
        <v>538</v>
      </c>
      <c r="E63" s="2" t="s">
        <v>78</v>
      </c>
      <c r="F63" s="2" t="s">
        <v>539</v>
      </c>
      <c r="G63" s="2" t="s">
        <v>504</v>
      </c>
      <c r="H63" s="2" t="s">
        <v>14</v>
      </c>
      <c r="I63" s="3">
        <v>44333</v>
      </c>
      <c r="J63" s="2" t="s">
        <v>16</v>
      </c>
      <c r="K63" s="4">
        <v>28197</v>
      </c>
      <c r="L63" s="15">
        <v>3</v>
      </c>
      <c r="M63" s="4">
        <v>7635</v>
      </c>
      <c r="N63" s="10">
        <f t="shared" ref="N63:N73" si="7">SUM(K63-M63)</f>
        <v>20562</v>
      </c>
    </row>
    <row r="64" spans="1:14" ht="12.75" customHeight="1" thickBot="1" x14ac:dyDescent="0.25">
      <c r="A64" s="2" t="s">
        <v>12</v>
      </c>
      <c r="B64" s="2" t="s">
        <v>68</v>
      </c>
      <c r="C64" s="2" t="s">
        <v>537</v>
      </c>
      <c r="D64" s="2" t="s">
        <v>538</v>
      </c>
      <c r="E64" s="2" t="s">
        <v>79</v>
      </c>
      <c r="F64" s="2" t="s">
        <v>539</v>
      </c>
      <c r="G64" s="2" t="s">
        <v>504</v>
      </c>
      <c r="H64" s="2" t="s">
        <v>20</v>
      </c>
      <c r="I64" s="3">
        <v>44252</v>
      </c>
      <c r="J64" s="2" t="s">
        <v>25</v>
      </c>
      <c r="K64" s="4">
        <v>9603.02</v>
      </c>
      <c r="L64" s="15">
        <v>84</v>
      </c>
      <c r="M64" s="4">
        <v>0</v>
      </c>
      <c r="N64" s="10">
        <f t="shared" si="7"/>
        <v>9603.02</v>
      </c>
    </row>
    <row r="65" spans="1:14" ht="12.75" customHeight="1" thickBot="1" x14ac:dyDescent="0.25">
      <c r="A65" s="2" t="s">
        <v>12</v>
      </c>
      <c r="B65" s="2" t="s">
        <v>68</v>
      </c>
      <c r="C65" s="2" t="s">
        <v>537</v>
      </c>
      <c r="D65" s="2" t="s">
        <v>538</v>
      </c>
      <c r="E65" s="2" t="s">
        <v>126</v>
      </c>
      <c r="F65" s="2" t="s">
        <v>539</v>
      </c>
      <c r="G65" s="2" t="s">
        <v>504</v>
      </c>
      <c r="H65" s="2" t="s">
        <v>19</v>
      </c>
      <c r="I65" s="3">
        <v>44334</v>
      </c>
      <c r="J65" s="2" t="s">
        <v>17</v>
      </c>
      <c r="K65" s="4">
        <v>41444</v>
      </c>
      <c r="L65" s="15">
        <v>2</v>
      </c>
      <c r="M65" s="4">
        <v>0</v>
      </c>
      <c r="N65" s="10">
        <f t="shared" si="7"/>
        <v>41444</v>
      </c>
    </row>
    <row r="66" spans="1:14" ht="12.75" customHeight="1" thickBot="1" x14ac:dyDescent="0.25">
      <c r="A66" s="2" t="s">
        <v>12</v>
      </c>
      <c r="B66" s="2" t="s">
        <v>68</v>
      </c>
      <c r="C66" s="2" t="s">
        <v>537</v>
      </c>
      <c r="D66" s="2" t="s">
        <v>538</v>
      </c>
      <c r="E66" s="2" t="s">
        <v>80</v>
      </c>
      <c r="F66" s="2" t="s">
        <v>539</v>
      </c>
      <c r="G66" s="2" t="s">
        <v>504</v>
      </c>
      <c r="H66" s="2" t="s">
        <v>27</v>
      </c>
      <c r="I66" s="3">
        <v>44307</v>
      </c>
      <c r="J66" s="2" t="s">
        <v>21</v>
      </c>
      <c r="K66" s="4">
        <v>31580</v>
      </c>
      <c r="L66" s="15">
        <v>29</v>
      </c>
      <c r="M66" s="4">
        <v>0</v>
      </c>
      <c r="N66" s="10">
        <f t="shared" si="7"/>
        <v>31580</v>
      </c>
    </row>
    <row r="67" spans="1:14" ht="12.75" customHeight="1" thickBot="1" x14ac:dyDescent="0.25">
      <c r="A67" s="2" t="s">
        <v>12</v>
      </c>
      <c r="B67" s="2" t="s">
        <v>68</v>
      </c>
      <c r="C67" s="2" t="s">
        <v>537</v>
      </c>
      <c r="D67" s="2" t="s">
        <v>538</v>
      </c>
      <c r="E67" s="2" t="s">
        <v>80</v>
      </c>
      <c r="F67" s="2" t="s">
        <v>539</v>
      </c>
      <c r="G67" s="2" t="s">
        <v>504</v>
      </c>
      <c r="H67" s="2" t="s">
        <v>27</v>
      </c>
      <c r="I67" s="3">
        <v>44314</v>
      </c>
      <c r="J67" s="2" t="s">
        <v>22</v>
      </c>
      <c r="K67" s="4">
        <v>23684</v>
      </c>
      <c r="L67" s="15">
        <v>22</v>
      </c>
      <c r="M67" s="4">
        <v>0</v>
      </c>
      <c r="N67" s="10">
        <f t="shared" si="7"/>
        <v>23684</v>
      </c>
    </row>
    <row r="68" spans="1:14" ht="12.75" customHeight="1" thickBot="1" x14ac:dyDescent="0.25">
      <c r="A68" s="2" t="s">
        <v>12</v>
      </c>
      <c r="B68" s="2" t="s">
        <v>68</v>
      </c>
      <c r="C68" s="2" t="s">
        <v>537</v>
      </c>
      <c r="D68" s="2" t="s">
        <v>538</v>
      </c>
      <c r="E68" s="2" t="s">
        <v>81</v>
      </c>
      <c r="F68" s="2" t="s">
        <v>539</v>
      </c>
      <c r="G68" s="2" t="s">
        <v>504</v>
      </c>
      <c r="H68" s="2" t="s">
        <v>20</v>
      </c>
      <c r="I68" s="3">
        <v>44307</v>
      </c>
      <c r="J68" s="2" t="s">
        <v>25</v>
      </c>
      <c r="K68" s="4">
        <v>7175.84</v>
      </c>
      <c r="L68" s="15">
        <v>29</v>
      </c>
      <c r="M68" s="4">
        <v>0</v>
      </c>
      <c r="N68" s="10">
        <f t="shared" si="7"/>
        <v>7175.84</v>
      </c>
    </row>
    <row r="69" spans="1:14" ht="12.75" customHeight="1" thickBot="1" x14ac:dyDescent="0.25">
      <c r="A69" s="2" t="s">
        <v>12</v>
      </c>
      <c r="B69" s="2" t="s">
        <v>68</v>
      </c>
      <c r="C69" s="2" t="s">
        <v>537</v>
      </c>
      <c r="D69" s="2" t="s">
        <v>538</v>
      </c>
      <c r="E69" s="2" t="s">
        <v>82</v>
      </c>
      <c r="F69" s="2" t="s">
        <v>539</v>
      </c>
      <c r="G69" s="2" t="s">
        <v>504</v>
      </c>
      <c r="H69" s="2" t="s">
        <v>20</v>
      </c>
      <c r="I69" s="3">
        <v>44307</v>
      </c>
      <c r="J69" s="2" t="s">
        <v>25</v>
      </c>
      <c r="K69" s="4">
        <v>9600.66</v>
      </c>
      <c r="L69" s="15">
        <v>29</v>
      </c>
      <c r="M69" s="4">
        <v>0</v>
      </c>
      <c r="N69" s="10">
        <f t="shared" si="7"/>
        <v>9600.66</v>
      </c>
    </row>
    <row r="70" spans="1:14" ht="12.75" customHeight="1" thickBot="1" x14ac:dyDescent="0.25">
      <c r="A70" s="2" t="s">
        <v>12</v>
      </c>
      <c r="B70" s="2" t="s">
        <v>68</v>
      </c>
      <c r="C70" s="2" t="s">
        <v>537</v>
      </c>
      <c r="D70" s="2" t="s">
        <v>538</v>
      </c>
      <c r="E70" s="2" t="s">
        <v>83</v>
      </c>
      <c r="F70" s="2" t="s">
        <v>539</v>
      </c>
      <c r="G70" s="2" t="s">
        <v>504</v>
      </c>
      <c r="H70" s="2" t="s">
        <v>19</v>
      </c>
      <c r="I70" s="3">
        <v>44333</v>
      </c>
      <c r="J70" s="2" t="s">
        <v>17</v>
      </c>
      <c r="K70" s="4">
        <v>24401.5</v>
      </c>
      <c r="L70" s="15">
        <v>3</v>
      </c>
      <c r="M70" s="4">
        <v>8.5</v>
      </c>
      <c r="N70" s="10">
        <f t="shared" si="7"/>
        <v>24393</v>
      </c>
    </row>
    <row r="71" spans="1:14" ht="12.75" customHeight="1" thickBot="1" x14ac:dyDescent="0.25">
      <c r="A71" s="2" t="s">
        <v>12</v>
      </c>
      <c r="B71" s="2" t="s">
        <v>84</v>
      </c>
      <c r="C71" s="2" t="s">
        <v>537</v>
      </c>
      <c r="D71" s="2" t="s">
        <v>538</v>
      </c>
      <c r="E71" s="2" t="s">
        <v>85</v>
      </c>
      <c r="F71" s="2" t="s">
        <v>539</v>
      </c>
      <c r="G71" s="2" t="s">
        <v>504</v>
      </c>
      <c r="H71" s="2" t="s">
        <v>27</v>
      </c>
      <c r="I71" s="3">
        <v>44328</v>
      </c>
      <c r="J71" s="2" t="s">
        <v>22</v>
      </c>
      <c r="K71" s="4">
        <v>27379</v>
      </c>
      <c r="L71" s="15">
        <v>8</v>
      </c>
      <c r="M71" s="4">
        <v>0</v>
      </c>
      <c r="N71" s="10">
        <f t="shared" si="7"/>
        <v>27379</v>
      </c>
    </row>
    <row r="72" spans="1:14" ht="12.75" customHeight="1" thickBot="1" x14ac:dyDescent="0.25">
      <c r="A72" s="2" t="s">
        <v>12</v>
      </c>
      <c r="B72" s="2" t="s">
        <v>84</v>
      </c>
      <c r="C72" s="2" t="s">
        <v>537</v>
      </c>
      <c r="D72" s="2" t="s">
        <v>538</v>
      </c>
      <c r="E72" s="2" t="s">
        <v>86</v>
      </c>
      <c r="F72" s="2" t="s">
        <v>539</v>
      </c>
      <c r="G72" s="2" t="s">
        <v>504</v>
      </c>
      <c r="H72" s="2" t="s">
        <v>30</v>
      </c>
      <c r="I72" s="3">
        <v>44105</v>
      </c>
      <c r="J72" s="2" t="s">
        <v>17</v>
      </c>
      <c r="K72" s="4">
        <v>29209</v>
      </c>
      <c r="L72" s="15">
        <v>231</v>
      </c>
      <c r="M72" s="4">
        <v>2390</v>
      </c>
      <c r="N72" s="10">
        <f t="shared" si="7"/>
        <v>26819</v>
      </c>
    </row>
    <row r="73" spans="1:14" ht="12.75" customHeight="1" thickBot="1" x14ac:dyDescent="0.25">
      <c r="A73" s="2" t="s">
        <v>12</v>
      </c>
      <c r="B73" s="2" t="s">
        <v>84</v>
      </c>
      <c r="C73" s="2" t="s">
        <v>537</v>
      </c>
      <c r="D73" s="2" t="s">
        <v>538</v>
      </c>
      <c r="E73" s="2" t="s">
        <v>86</v>
      </c>
      <c r="F73" s="2" t="s">
        <v>539</v>
      </c>
      <c r="G73" s="2" t="s">
        <v>504</v>
      </c>
      <c r="H73" s="2" t="s">
        <v>30</v>
      </c>
      <c r="I73" s="3">
        <v>44189</v>
      </c>
      <c r="J73" s="2" t="s">
        <v>21</v>
      </c>
      <c r="K73" s="4">
        <v>38150</v>
      </c>
      <c r="L73" s="15">
        <v>147</v>
      </c>
      <c r="M73" s="4">
        <v>0</v>
      </c>
      <c r="N73" s="10">
        <f t="shared" si="7"/>
        <v>38150</v>
      </c>
    </row>
    <row r="74" spans="1:14" ht="12.75" customHeight="1" thickBot="1" x14ac:dyDescent="0.25">
      <c r="A74" s="2" t="s">
        <v>12</v>
      </c>
      <c r="B74" s="2" t="s">
        <v>84</v>
      </c>
      <c r="C74" s="2" t="s">
        <v>537</v>
      </c>
      <c r="D74" s="2" t="s">
        <v>538</v>
      </c>
      <c r="E74" s="2" t="s">
        <v>87</v>
      </c>
      <c r="F74" s="2" t="s">
        <v>539</v>
      </c>
      <c r="G74" s="2" t="s">
        <v>504</v>
      </c>
      <c r="H74" s="2" t="s">
        <v>27</v>
      </c>
      <c r="I74" s="3">
        <v>44319</v>
      </c>
      <c r="J74" s="2" t="s">
        <v>22</v>
      </c>
      <c r="K74" s="4">
        <v>32189</v>
      </c>
      <c r="L74" s="15">
        <v>17</v>
      </c>
      <c r="M74" s="4">
        <v>0</v>
      </c>
      <c r="N74" s="10">
        <f t="shared" ref="N74:N90" si="8">SUM(K74-M74)</f>
        <v>32189</v>
      </c>
    </row>
    <row r="75" spans="1:14" ht="12.75" customHeight="1" thickBot="1" x14ac:dyDescent="0.25">
      <c r="A75" s="2" t="s">
        <v>12</v>
      </c>
      <c r="B75" s="2" t="s">
        <v>84</v>
      </c>
      <c r="C75" s="2" t="s">
        <v>537</v>
      </c>
      <c r="D75" s="2" t="s">
        <v>538</v>
      </c>
      <c r="E75" s="2" t="s">
        <v>88</v>
      </c>
      <c r="F75" s="2" t="s">
        <v>539</v>
      </c>
      <c r="G75" s="2" t="s">
        <v>504</v>
      </c>
      <c r="H75" s="2" t="s">
        <v>14</v>
      </c>
      <c r="I75" s="3">
        <v>44319</v>
      </c>
      <c r="J75" s="2" t="s">
        <v>16</v>
      </c>
      <c r="K75" s="4">
        <v>15694</v>
      </c>
      <c r="L75" s="15">
        <v>17</v>
      </c>
      <c r="M75" s="4">
        <v>0</v>
      </c>
      <c r="N75" s="10">
        <f t="shared" si="8"/>
        <v>15694</v>
      </c>
    </row>
    <row r="76" spans="1:14" ht="12.75" customHeight="1" thickBot="1" x14ac:dyDescent="0.25">
      <c r="A76" s="2" t="s">
        <v>12</v>
      </c>
      <c r="B76" s="2" t="s">
        <v>84</v>
      </c>
      <c r="C76" s="2" t="s">
        <v>537</v>
      </c>
      <c r="D76" s="2" t="s">
        <v>538</v>
      </c>
      <c r="E76" s="2" t="s">
        <v>89</v>
      </c>
      <c r="F76" s="2" t="s">
        <v>539</v>
      </c>
      <c r="G76" s="2" t="s">
        <v>504</v>
      </c>
      <c r="H76" s="2" t="s">
        <v>20</v>
      </c>
      <c r="I76" s="3">
        <v>44315</v>
      </c>
      <c r="J76" s="2" t="s">
        <v>23</v>
      </c>
      <c r="K76" s="4">
        <v>26135</v>
      </c>
      <c r="L76" s="15">
        <v>21</v>
      </c>
      <c r="M76" s="4">
        <v>0</v>
      </c>
      <c r="N76" s="10">
        <f t="shared" si="8"/>
        <v>26135</v>
      </c>
    </row>
    <row r="77" spans="1:14" ht="12.75" customHeight="1" thickBot="1" x14ac:dyDescent="0.25">
      <c r="A77" s="2" t="s">
        <v>12</v>
      </c>
      <c r="B77" s="2" t="s">
        <v>84</v>
      </c>
      <c r="C77" s="2" t="s">
        <v>537</v>
      </c>
      <c r="D77" s="2" t="s">
        <v>538</v>
      </c>
      <c r="E77" s="2" t="s">
        <v>89</v>
      </c>
      <c r="F77" s="2" t="s">
        <v>539</v>
      </c>
      <c r="G77" s="2" t="s">
        <v>504</v>
      </c>
      <c r="H77" s="2" t="s">
        <v>20</v>
      </c>
      <c r="I77" s="3">
        <v>44319</v>
      </c>
      <c r="J77" s="2" t="s">
        <v>25</v>
      </c>
      <c r="K77" s="4">
        <v>6533.03</v>
      </c>
      <c r="L77" s="15">
        <v>17</v>
      </c>
      <c r="M77" s="4">
        <v>0</v>
      </c>
      <c r="N77" s="10">
        <f t="shared" si="8"/>
        <v>6533.03</v>
      </c>
    </row>
    <row r="78" spans="1:14" ht="12.75" customHeight="1" thickBot="1" x14ac:dyDescent="0.25">
      <c r="A78" s="2" t="s">
        <v>12</v>
      </c>
      <c r="B78" s="2" t="s">
        <v>84</v>
      </c>
      <c r="C78" s="2" t="s">
        <v>537</v>
      </c>
      <c r="D78" s="2" t="s">
        <v>538</v>
      </c>
      <c r="E78" s="2" t="s">
        <v>90</v>
      </c>
      <c r="F78" s="2" t="s">
        <v>539</v>
      </c>
      <c r="G78" s="2" t="s">
        <v>504</v>
      </c>
      <c r="H78" s="2" t="s">
        <v>40</v>
      </c>
      <c r="I78" s="3">
        <v>44085</v>
      </c>
      <c r="J78" s="2" t="s">
        <v>15</v>
      </c>
      <c r="K78" s="4">
        <v>27056</v>
      </c>
      <c r="L78" s="15">
        <v>251</v>
      </c>
      <c r="M78" s="4">
        <v>0</v>
      </c>
      <c r="N78" s="10">
        <f t="shared" si="8"/>
        <v>27056</v>
      </c>
    </row>
    <row r="79" spans="1:14" ht="12.75" customHeight="1" thickBot="1" x14ac:dyDescent="0.25">
      <c r="A79" s="2" t="s">
        <v>12</v>
      </c>
      <c r="B79" s="2" t="s">
        <v>84</v>
      </c>
      <c r="C79" s="2" t="s">
        <v>537</v>
      </c>
      <c r="D79" s="2" t="s">
        <v>538</v>
      </c>
      <c r="E79" s="2" t="s">
        <v>91</v>
      </c>
      <c r="F79" s="2" t="s">
        <v>539</v>
      </c>
      <c r="G79" s="2" t="s">
        <v>504</v>
      </c>
      <c r="H79" s="2" t="s">
        <v>30</v>
      </c>
      <c r="I79" s="3">
        <v>44323</v>
      </c>
      <c r="J79" s="2" t="s">
        <v>21</v>
      </c>
      <c r="K79" s="4">
        <v>30474</v>
      </c>
      <c r="L79" s="15">
        <v>13</v>
      </c>
      <c r="M79" s="4">
        <v>250</v>
      </c>
      <c r="N79" s="10">
        <f t="shared" si="8"/>
        <v>30224</v>
      </c>
    </row>
    <row r="80" spans="1:14" ht="12" customHeight="1" thickBot="1" x14ac:dyDescent="0.25">
      <c r="A80" s="2" t="s">
        <v>12</v>
      </c>
      <c r="B80" s="2" t="s">
        <v>84</v>
      </c>
      <c r="C80" s="2" t="s">
        <v>537</v>
      </c>
      <c r="D80" s="2" t="s">
        <v>538</v>
      </c>
      <c r="E80" s="2" t="s">
        <v>127</v>
      </c>
      <c r="F80" s="2" t="s">
        <v>539</v>
      </c>
      <c r="G80" s="2" t="s">
        <v>504</v>
      </c>
      <c r="H80" s="2" t="s">
        <v>14</v>
      </c>
      <c r="I80" s="3">
        <v>44334</v>
      </c>
      <c r="J80" s="2" t="s">
        <v>16</v>
      </c>
      <c r="K80" s="4">
        <v>14743</v>
      </c>
      <c r="L80" s="15">
        <v>2</v>
      </c>
      <c r="M80" s="4">
        <v>0</v>
      </c>
      <c r="N80" s="10">
        <f t="shared" si="8"/>
        <v>14743</v>
      </c>
    </row>
    <row r="81" spans="1:14" ht="12.75" customHeight="1" thickBot="1" x14ac:dyDescent="0.25">
      <c r="A81" s="2" t="s">
        <v>12</v>
      </c>
      <c r="B81" s="2" t="s">
        <v>84</v>
      </c>
      <c r="C81" s="2" t="s">
        <v>537</v>
      </c>
      <c r="D81" s="2" t="s">
        <v>538</v>
      </c>
      <c r="E81" s="2" t="s">
        <v>92</v>
      </c>
      <c r="F81" s="2" t="s">
        <v>539</v>
      </c>
      <c r="G81" s="2" t="s">
        <v>504</v>
      </c>
      <c r="H81" s="2" t="s">
        <v>40</v>
      </c>
      <c r="I81" s="3">
        <v>44316</v>
      </c>
      <c r="J81" s="2" t="s">
        <v>15</v>
      </c>
      <c r="K81" s="4">
        <v>25771</v>
      </c>
      <c r="L81" s="15">
        <v>20</v>
      </c>
      <c r="M81" s="4">
        <v>0</v>
      </c>
      <c r="N81" s="10">
        <f t="shared" si="8"/>
        <v>25771</v>
      </c>
    </row>
    <row r="82" spans="1:14" ht="12.75" customHeight="1" thickBot="1" x14ac:dyDescent="0.25">
      <c r="A82" s="2" t="s">
        <v>12</v>
      </c>
      <c r="B82" s="2" t="s">
        <v>84</v>
      </c>
      <c r="C82" s="2" t="s">
        <v>537</v>
      </c>
      <c r="D82" s="2" t="s">
        <v>538</v>
      </c>
      <c r="E82" s="2" t="s">
        <v>93</v>
      </c>
      <c r="F82" s="2" t="s">
        <v>539</v>
      </c>
      <c r="G82" s="2" t="s">
        <v>504</v>
      </c>
      <c r="H82" s="2" t="s">
        <v>20</v>
      </c>
      <c r="I82" s="3">
        <v>44287</v>
      </c>
      <c r="J82" s="2" t="s">
        <v>25</v>
      </c>
      <c r="K82" s="4">
        <v>5977.52</v>
      </c>
      <c r="L82" s="15">
        <v>49</v>
      </c>
      <c r="M82" s="4">
        <v>0</v>
      </c>
      <c r="N82" s="10">
        <f t="shared" si="8"/>
        <v>5977.52</v>
      </c>
    </row>
    <row r="83" spans="1:14" ht="12.75" customHeight="1" thickBot="1" x14ac:dyDescent="0.25">
      <c r="A83" s="2" t="s">
        <v>12</v>
      </c>
      <c r="B83" s="2" t="s">
        <v>84</v>
      </c>
      <c r="C83" s="2" t="s">
        <v>537</v>
      </c>
      <c r="D83" s="2" t="s">
        <v>538</v>
      </c>
      <c r="E83" s="2" t="s">
        <v>94</v>
      </c>
      <c r="F83" s="2" t="s">
        <v>539</v>
      </c>
      <c r="G83" s="2" t="s">
        <v>504</v>
      </c>
      <c r="H83" s="2" t="s">
        <v>20</v>
      </c>
      <c r="I83" s="3">
        <v>44287</v>
      </c>
      <c r="J83" s="2" t="s">
        <v>25</v>
      </c>
      <c r="K83" s="4">
        <v>8623.11</v>
      </c>
      <c r="L83" s="15">
        <v>49</v>
      </c>
      <c r="M83" s="4">
        <v>1125.33</v>
      </c>
      <c r="N83" s="10">
        <f t="shared" si="8"/>
        <v>7497.7800000000007</v>
      </c>
    </row>
    <row r="84" spans="1:14" ht="12.75" customHeight="1" thickBot="1" x14ac:dyDescent="0.25">
      <c r="A84" s="2" t="s">
        <v>12</v>
      </c>
      <c r="B84" s="2" t="s">
        <v>84</v>
      </c>
      <c r="C84" s="2" t="s">
        <v>537</v>
      </c>
      <c r="D84" s="2" t="s">
        <v>538</v>
      </c>
      <c r="E84" s="2" t="s">
        <v>95</v>
      </c>
      <c r="F84" s="2" t="s">
        <v>539</v>
      </c>
      <c r="G84" s="2" t="s">
        <v>504</v>
      </c>
      <c r="H84" s="2" t="s">
        <v>20</v>
      </c>
      <c r="I84" s="3">
        <v>43861</v>
      </c>
      <c r="J84" s="2" t="s">
        <v>23</v>
      </c>
      <c r="K84" s="4">
        <v>36223</v>
      </c>
      <c r="L84" s="15">
        <v>475</v>
      </c>
      <c r="M84" s="4">
        <v>0</v>
      </c>
      <c r="N84" s="10">
        <f t="shared" si="8"/>
        <v>36223</v>
      </c>
    </row>
    <row r="85" spans="1:14" ht="12.75" customHeight="1" thickBot="1" x14ac:dyDescent="0.25">
      <c r="A85" s="2" t="s">
        <v>12</v>
      </c>
      <c r="B85" s="2" t="s">
        <v>84</v>
      </c>
      <c r="C85" s="2" t="s">
        <v>537</v>
      </c>
      <c r="D85" s="2" t="s">
        <v>538</v>
      </c>
      <c r="E85" s="2" t="s">
        <v>95</v>
      </c>
      <c r="F85" s="2" t="s">
        <v>539</v>
      </c>
      <c r="G85" s="2" t="s">
        <v>504</v>
      </c>
      <c r="H85" s="2" t="s">
        <v>20</v>
      </c>
      <c r="I85" s="3">
        <v>43881</v>
      </c>
      <c r="J85" s="2" t="s">
        <v>25</v>
      </c>
      <c r="K85" s="4">
        <v>9235.75</v>
      </c>
      <c r="L85" s="15">
        <v>455</v>
      </c>
      <c r="M85" s="4">
        <v>0</v>
      </c>
      <c r="N85" s="10">
        <f t="shared" si="8"/>
        <v>9235.75</v>
      </c>
    </row>
    <row r="86" spans="1:14" ht="12.75" customHeight="1" thickBot="1" x14ac:dyDescent="0.25">
      <c r="A86" s="2" t="s">
        <v>12</v>
      </c>
      <c r="B86" s="2" t="s">
        <v>84</v>
      </c>
      <c r="C86" s="2" t="s">
        <v>537</v>
      </c>
      <c r="D86" s="2" t="s">
        <v>538</v>
      </c>
      <c r="E86" s="2" t="s">
        <v>96</v>
      </c>
      <c r="F86" s="2" t="s">
        <v>539</v>
      </c>
      <c r="G86" s="2" t="s">
        <v>504</v>
      </c>
      <c r="H86" s="2" t="s">
        <v>14</v>
      </c>
      <c r="I86" s="3">
        <v>44319</v>
      </c>
      <c r="J86" s="2" t="s">
        <v>15</v>
      </c>
      <c r="K86" s="4">
        <v>26499.91</v>
      </c>
      <c r="L86" s="15">
        <v>17</v>
      </c>
      <c r="M86" s="4">
        <v>0</v>
      </c>
      <c r="N86" s="10">
        <f t="shared" si="8"/>
        <v>26499.91</v>
      </c>
    </row>
    <row r="87" spans="1:14" ht="12.75" customHeight="1" thickBot="1" x14ac:dyDescent="0.25">
      <c r="A87" s="2" t="s">
        <v>12</v>
      </c>
      <c r="B87" s="2" t="s">
        <v>84</v>
      </c>
      <c r="C87" s="2" t="s">
        <v>537</v>
      </c>
      <c r="D87" s="2" t="s">
        <v>538</v>
      </c>
      <c r="E87" s="2" t="s">
        <v>96</v>
      </c>
      <c r="F87" s="2" t="s">
        <v>539</v>
      </c>
      <c r="G87" s="2" t="s">
        <v>504</v>
      </c>
      <c r="H87" s="2" t="s">
        <v>14</v>
      </c>
      <c r="I87" s="3">
        <v>44326</v>
      </c>
      <c r="J87" s="2" t="s">
        <v>16</v>
      </c>
      <c r="K87" s="4">
        <v>17666.61</v>
      </c>
      <c r="L87" s="15">
        <v>10</v>
      </c>
      <c r="M87" s="4">
        <v>0</v>
      </c>
      <c r="N87" s="10">
        <f t="shared" si="8"/>
        <v>17666.61</v>
      </c>
    </row>
    <row r="88" spans="1:14" ht="12.75" customHeight="1" thickBot="1" x14ac:dyDescent="0.25">
      <c r="A88" s="2" t="s">
        <v>12</v>
      </c>
      <c r="B88" s="2" t="s">
        <v>84</v>
      </c>
      <c r="C88" s="2" t="s">
        <v>537</v>
      </c>
      <c r="D88" s="2" t="s">
        <v>538</v>
      </c>
      <c r="E88" s="2" t="s">
        <v>97</v>
      </c>
      <c r="F88" s="2" t="s">
        <v>539</v>
      </c>
      <c r="G88" s="2" t="s">
        <v>504</v>
      </c>
      <c r="H88" s="2" t="s">
        <v>27</v>
      </c>
      <c r="I88" s="3">
        <v>44326</v>
      </c>
      <c r="J88" s="2" t="s">
        <v>22</v>
      </c>
      <c r="K88" s="4">
        <v>23330.47</v>
      </c>
      <c r="L88" s="15">
        <v>10</v>
      </c>
      <c r="M88" s="4">
        <v>0</v>
      </c>
      <c r="N88" s="10">
        <f t="shared" si="8"/>
        <v>23330.47</v>
      </c>
    </row>
    <row r="89" spans="1:14" ht="12.75" customHeight="1" thickBot="1" x14ac:dyDescent="0.25">
      <c r="A89" s="2" t="s">
        <v>12</v>
      </c>
      <c r="B89" s="2" t="s">
        <v>84</v>
      </c>
      <c r="C89" s="2" t="s">
        <v>537</v>
      </c>
      <c r="D89" s="2" t="s">
        <v>538</v>
      </c>
      <c r="E89" s="2" t="s">
        <v>98</v>
      </c>
      <c r="F89" s="2" t="s">
        <v>539</v>
      </c>
      <c r="G89" s="2" t="s">
        <v>504</v>
      </c>
      <c r="H89" s="2" t="s">
        <v>20</v>
      </c>
      <c r="I89" s="3">
        <v>44319</v>
      </c>
      <c r="J89" s="2" t="s">
        <v>25</v>
      </c>
      <c r="K89" s="4">
        <v>9090.94</v>
      </c>
      <c r="L89" s="15">
        <v>17</v>
      </c>
      <c r="M89" s="4">
        <v>0</v>
      </c>
      <c r="N89" s="10">
        <f t="shared" si="8"/>
        <v>9090.94</v>
      </c>
    </row>
    <row r="90" spans="1:14" ht="12.75" customHeight="1" thickBot="1" x14ac:dyDescent="0.25">
      <c r="A90" s="2" t="s">
        <v>12</v>
      </c>
      <c r="B90" s="2" t="s">
        <v>84</v>
      </c>
      <c r="C90" s="2" t="s">
        <v>537</v>
      </c>
      <c r="D90" s="2" t="s">
        <v>538</v>
      </c>
      <c r="E90" s="2" t="s">
        <v>99</v>
      </c>
      <c r="F90" s="2" t="s">
        <v>539</v>
      </c>
      <c r="G90" s="2" t="s">
        <v>504</v>
      </c>
      <c r="H90" s="2" t="s">
        <v>30</v>
      </c>
      <c r="I90" s="3">
        <v>44312</v>
      </c>
      <c r="J90" s="2" t="s">
        <v>17</v>
      </c>
      <c r="K90" s="4">
        <v>22840.55</v>
      </c>
      <c r="L90" s="15">
        <v>24</v>
      </c>
      <c r="M90" s="4">
        <v>0</v>
      </c>
      <c r="N90" s="10">
        <f t="shared" si="8"/>
        <v>22840.55</v>
      </c>
    </row>
    <row r="91" spans="1:14" ht="12.75" customHeight="1" thickBot="1" x14ac:dyDescent="0.25">
      <c r="A91" s="2" t="s">
        <v>12</v>
      </c>
      <c r="B91" s="2" t="s">
        <v>84</v>
      </c>
      <c r="C91" s="2" t="s">
        <v>537</v>
      </c>
      <c r="D91" s="2" t="s">
        <v>538</v>
      </c>
      <c r="E91" s="2" t="s">
        <v>100</v>
      </c>
      <c r="F91" s="2" t="s">
        <v>539</v>
      </c>
      <c r="G91" s="2" t="s">
        <v>504</v>
      </c>
      <c r="H91" s="2" t="s">
        <v>20</v>
      </c>
      <c r="I91" s="3">
        <v>44235</v>
      </c>
      <c r="J91" s="2" t="s">
        <v>25</v>
      </c>
      <c r="K91" s="4">
        <v>8833.2000000000007</v>
      </c>
      <c r="L91" s="15">
        <v>101</v>
      </c>
      <c r="M91" s="4">
        <v>0</v>
      </c>
      <c r="N91" s="10">
        <f t="shared" ref="N91:N102" si="9">SUM(K91-M91)</f>
        <v>8833.2000000000007</v>
      </c>
    </row>
    <row r="92" spans="1:14" ht="12.75" customHeight="1" thickBot="1" x14ac:dyDescent="0.25">
      <c r="A92" s="2" t="s">
        <v>12</v>
      </c>
      <c r="B92" s="2" t="s">
        <v>84</v>
      </c>
      <c r="C92" s="2" t="s">
        <v>537</v>
      </c>
      <c r="D92" s="2" t="s">
        <v>538</v>
      </c>
      <c r="E92" s="2" t="s">
        <v>101</v>
      </c>
      <c r="F92" s="2" t="s">
        <v>539</v>
      </c>
      <c r="G92" s="2" t="s">
        <v>504</v>
      </c>
      <c r="H92" s="2" t="s">
        <v>14</v>
      </c>
      <c r="I92" s="3">
        <v>44307</v>
      </c>
      <c r="J92" s="2" t="s">
        <v>15</v>
      </c>
      <c r="K92" s="4">
        <v>22431.79</v>
      </c>
      <c r="L92" s="15">
        <v>29</v>
      </c>
      <c r="M92" s="4">
        <v>0</v>
      </c>
      <c r="N92" s="10">
        <f t="shared" si="9"/>
        <v>22431.79</v>
      </c>
    </row>
    <row r="93" spans="1:14" ht="12.75" customHeight="1" thickBot="1" x14ac:dyDescent="0.25">
      <c r="A93" s="2" t="s">
        <v>12</v>
      </c>
      <c r="B93" s="2" t="s">
        <v>84</v>
      </c>
      <c r="C93" s="2" t="s">
        <v>537</v>
      </c>
      <c r="D93" s="2" t="s">
        <v>538</v>
      </c>
      <c r="E93" s="2" t="s">
        <v>101</v>
      </c>
      <c r="F93" s="2" t="s">
        <v>539</v>
      </c>
      <c r="G93" s="2" t="s">
        <v>504</v>
      </c>
      <c r="H93" s="2" t="s">
        <v>14</v>
      </c>
      <c r="I93" s="3">
        <v>44307</v>
      </c>
      <c r="J93" s="2" t="s">
        <v>16</v>
      </c>
      <c r="K93" s="4">
        <v>14954.52</v>
      </c>
      <c r="L93" s="15">
        <v>29</v>
      </c>
      <c r="M93" s="4">
        <v>0</v>
      </c>
      <c r="N93" s="10">
        <f t="shared" si="9"/>
        <v>14954.52</v>
      </c>
    </row>
    <row r="94" spans="1:14" ht="12.75" customHeight="1" thickBot="1" x14ac:dyDescent="0.25">
      <c r="A94" s="2" t="s">
        <v>12</v>
      </c>
      <c r="B94" s="2" t="s">
        <v>84</v>
      </c>
      <c r="C94" s="2" t="s">
        <v>537</v>
      </c>
      <c r="D94" s="2" t="s">
        <v>538</v>
      </c>
      <c r="E94" s="2" t="s">
        <v>102</v>
      </c>
      <c r="F94" s="2" t="s">
        <v>539</v>
      </c>
      <c r="G94" s="2" t="s">
        <v>504</v>
      </c>
      <c r="H94" s="2" t="s">
        <v>27</v>
      </c>
      <c r="I94" s="3">
        <v>44328</v>
      </c>
      <c r="J94" s="2" t="s">
        <v>22</v>
      </c>
      <c r="K94" s="4">
        <v>25269.86</v>
      </c>
      <c r="L94" s="15">
        <v>8</v>
      </c>
      <c r="M94" s="4">
        <v>870</v>
      </c>
      <c r="N94" s="10">
        <f t="shared" si="9"/>
        <v>24399.86</v>
      </c>
    </row>
    <row r="95" spans="1:14" ht="12.75" customHeight="1" thickBot="1" x14ac:dyDescent="0.25">
      <c r="A95" s="2" t="s">
        <v>12</v>
      </c>
      <c r="B95" s="2" t="s">
        <v>84</v>
      </c>
      <c r="C95" s="2" t="s">
        <v>537</v>
      </c>
      <c r="D95" s="2" t="s">
        <v>538</v>
      </c>
      <c r="E95" s="2" t="s">
        <v>103</v>
      </c>
      <c r="F95" s="2" t="s">
        <v>539</v>
      </c>
      <c r="G95" s="2" t="s">
        <v>504</v>
      </c>
      <c r="H95" s="2" t="s">
        <v>30</v>
      </c>
      <c r="I95" s="3">
        <v>44328</v>
      </c>
      <c r="J95" s="2" t="s">
        <v>21</v>
      </c>
      <c r="K95" s="4">
        <v>36700.82</v>
      </c>
      <c r="L95" s="15">
        <v>8</v>
      </c>
      <c r="M95" s="4">
        <v>0</v>
      </c>
      <c r="N95" s="10">
        <f t="shared" si="9"/>
        <v>36700.82</v>
      </c>
    </row>
    <row r="96" spans="1:14" ht="12.75" customHeight="1" thickBot="1" x14ac:dyDescent="0.25">
      <c r="A96" s="2" t="s">
        <v>12</v>
      </c>
      <c r="B96" s="2" t="s">
        <v>84</v>
      </c>
      <c r="C96" s="2" t="s">
        <v>537</v>
      </c>
      <c r="D96" s="2" t="s">
        <v>538</v>
      </c>
      <c r="E96" s="2" t="s">
        <v>104</v>
      </c>
      <c r="F96" s="2" t="s">
        <v>539</v>
      </c>
      <c r="G96" s="2" t="s">
        <v>504</v>
      </c>
      <c r="H96" s="2" t="s">
        <v>20</v>
      </c>
      <c r="I96" s="3">
        <v>44166</v>
      </c>
      <c r="J96" s="2" t="s">
        <v>23</v>
      </c>
      <c r="K96" s="4">
        <v>44122</v>
      </c>
      <c r="L96" s="15">
        <v>170</v>
      </c>
      <c r="M96" s="4">
        <v>33817.65</v>
      </c>
      <c r="N96" s="10">
        <f t="shared" si="9"/>
        <v>10304.349999999999</v>
      </c>
    </row>
    <row r="97" spans="1:14" ht="12.75" customHeight="1" thickBot="1" x14ac:dyDescent="0.25">
      <c r="A97" s="2" t="s">
        <v>12</v>
      </c>
      <c r="B97" s="2" t="s">
        <v>84</v>
      </c>
      <c r="C97" s="2" t="s">
        <v>537</v>
      </c>
      <c r="D97" s="2" t="s">
        <v>538</v>
      </c>
      <c r="E97" s="2" t="s">
        <v>104</v>
      </c>
      <c r="F97" s="2" t="s">
        <v>539</v>
      </c>
      <c r="G97" s="2" t="s">
        <v>504</v>
      </c>
      <c r="H97" s="2" t="s">
        <v>20</v>
      </c>
      <c r="I97" s="3">
        <v>44166</v>
      </c>
      <c r="J97" s="2" t="s">
        <v>25</v>
      </c>
      <c r="K97" s="4">
        <v>11040.43</v>
      </c>
      <c r="L97" s="15">
        <v>170</v>
      </c>
      <c r="M97" s="4">
        <v>0</v>
      </c>
      <c r="N97" s="10">
        <f t="shared" si="9"/>
        <v>11040.43</v>
      </c>
    </row>
    <row r="98" spans="1:14" ht="12.75" customHeight="1" thickBot="1" x14ac:dyDescent="0.25">
      <c r="A98" s="2" t="s">
        <v>12</v>
      </c>
      <c r="B98" s="2" t="s">
        <v>84</v>
      </c>
      <c r="C98" s="2" t="s">
        <v>537</v>
      </c>
      <c r="D98" s="2" t="s">
        <v>538</v>
      </c>
      <c r="E98" s="2" t="s">
        <v>105</v>
      </c>
      <c r="F98" s="2" t="s">
        <v>539</v>
      </c>
      <c r="G98" s="2" t="s">
        <v>504</v>
      </c>
      <c r="H98" s="2" t="s">
        <v>14</v>
      </c>
      <c r="I98" s="3">
        <v>44315</v>
      </c>
      <c r="J98" s="2" t="s">
        <v>15</v>
      </c>
      <c r="K98" s="4">
        <v>32390.79</v>
      </c>
      <c r="L98" s="15">
        <v>21</v>
      </c>
      <c r="M98" s="4">
        <v>0</v>
      </c>
      <c r="N98" s="10">
        <f t="shared" si="9"/>
        <v>32390.79</v>
      </c>
    </row>
    <row r="99" spans="1:14" ht="12.75" customHeight="1" thickBot="1" x14ac:dyDescent="0.25">
      <c r="A99" s="2" t="s">
        <v>12</v>
      </c>
      <c r="B99" s="2" t="s">
        <v>84</v>
      </c>
      <c r="C99" s="2" t="s">
        <v>537</v>
      </c>
      <c r="D99" s="2" t="s">
        <v>538</v>
      </c>
      <c r="E99" s="2" t="s">
        <v>105</v>
      </c>
      <c r="F99" s="2" t="s">
        <v>539</v>
      </c>
      <c r="G99" s="2" t="s">
        <v>504</v>
      </c>
      <c r="H99" s="2" t="s">
        <v>14</v>
      </c>
      <c r="I99" s="3">
        <v>44315</v>
      </c>
      <c r="J99" s="2" t="s">
        <v>16</v>
      </c>
      <c r="K99" s="4">
        <v>21594</v>
      </c>
      <c r="L99" s="15">
        <v>21</v>
      </c>
      <c r="M99" s="4">
        <v>0</v>
      </c>
      <c r="N99" s="10">
        <f t="shared" si="9"/>
        <v>21594</v>
      </c>
    </row>
    <row r="100" spans="1:14" ht="12.75" customHeight="1" thickBot="1" x14ac:dyDescent="0.25">
      <c r="A100" s="2" t="s">
        <v>12</v>
      </c>
      <c r="B100" s="2" t="s">
        <v>84</v>
      </c>
      <c r="C100" s="2" t="s">
        <v>537</v>
      </c>
      <c r="D100" s="2" t="s">
        <v>538</v>
      </c>
      <c r="E100" s="2" t="s">
        <v>106</v>
      </c>
      <c r="F100" s="2" t="s">
        <v>539</v>
      </c>
      <c r="G100" s="2" t="s">
        <v>504</v>
      </c>
      <c r="H100" s="2" t="s">
        <v>30</v>
      </c>
      <c r="I100" s="3">
        <v>44316</v>
      </c>
      <c r="J100" s="2" t="s">
        <v>17</v>
      </c>
      <c r="K100" s="4">
        <v>21155</v>
      </c>
      <c r="L100" s="15">
        <v>20</v>
      </c>
      <c r="M100" s="4">
        <v>30</v>
      </c>
      <c r="N100" s="10">
        <f t="shared" si="9"/>
        <v>21125</v>
      </c>
    </row>
    <row r="101" spans="1:14" ht="12.75" customHeight="1" thickBot="1" x14ac:dyDescent="0.25">
      <c r="A101" s="2" t="s">
        <v>12</v>
      </c>
      <c r="B101" s="2" t="s">
        <v>84</v>
      </c>
      <c r="C101" s="2" t="s">
        <v>537</v>
      </c>
      <c r="D101" s="2" t="s">
        <v>538</v>
      </c>
      <c r="E101" s="2" t="s">
        <v>106</v>
      </c>
      <c r="F101" s="2" t="s">
        <v>539</v>
      </c>
      <c r="G101" s="2" t="s">
        <v>504</v>
      </c>
      <c r="H101" s="2" t="s">
        <v>30</v>
      </c>
      <c r="I101" s="3">
        <v>44334</v>
      </c>
      <c r="J101" s="2" t="s">
        <v>21</v>
      </c>
      <c r="K101" s="4">
        <v>28196</v>
      </c>
      <c r="L101" s="15">
        <v>2</v>
      </c>
      <c r="M101" s="4">
        <v>0</v>
      </c>
      <c r="N101" s="10">
        <f t="shared" si="9"/>
        <v>28196</v>
      </c>
    </row>
    <row r="102" spans="1:14" ht="12.75" customHeight="1" thickBot="1" x14ac:dyDescent="0.25">
      <c r="A102" s="2" t="s">
        <v>12</v>
      </c>
      <c r="B102" s="2" t="s">
        <v>84</v>
      </c>
      <c r="C102" s="2" t="s">
        <v>537</v>
      </c>
      <c r="D102" s="2" t="s">
        <v>538</v>
      </c>
      <c r="E102" s="2" t="s">
        <v>128</v>
      </c>
      <c r="F102" s="2" t="s">
        <v>539</v>
      </c>
      <c r="G102" s="2" t="s">
        <v>504</v>
      </c>
      <c r="H102" s="2" t="s">
        <v>19</v>
      </c>
      <c r="I102" s="3">
        <v>44334</v>
      </c>
      <c r="J102" s="2" t="s">
        <v>17</v>
      </c>
      <c r="K102" s="4">
        <v>25563</v>
      </c>
      <c r="L102" s="15">
        <v>2</v>
      </c>
      <c r="M102" s="4">
        <v>3494</v>
      </c>
      <c r="N102" s="10">
        <f t="shared" si="9"/>
        <v>22069</v>
      </c>
    </row>
    <row r="103" spans="1:14" ht="12.75" customHeight="1" thickBot="1" x14ac:dyDescent="0.25">
      <c r="A103" s="2" t="s">
        <v>12</v>
      </c>
      <c r="B103" s="2" t="s">
        <v>84</v>
      </c>
      <c r="C103" s="2" t="s">
        <v>537</v>
      </c>
      <c r="D103" s="2" t="s">
        <v>538</v>
      </c>
      <c r="E103" s="2" t="s">
        <v>107</v>
      </c>
      <c r="F103" s="2" t="s">
        <v>539</v>
      </c>
      <c r="G103" s="2" t="s">
        <v>504</v>
      </c>
      <c r="H103" s="2" t="s">
        <v>14</v>
      </c>
      <c r="I103" s="3">
        <v>44323</v>
      </c>
      <c r="J103" s="2" t="s">
        <v>15</v>
      </c>
      <c r="K103" s="4">
        <v>25370</v>
      </c>
      <c r="L103" s="15">
        <v>13</v>
      </c>
      <c r="M103" s="4">
        <v>0</v>
      </c>
      <c r="N103" s="10">
        <f t="shared" ref="N103:N114" si="10">SUM(K103-M103)</f>
        <v>25370</v>
      </c>
    </row>
    <row r="104" spans="1:14" ht="12.75" customHeight="1" thickBot="1" x14ac:dyDescent="0.25">
      <c r="A104" s="2" t="s">
        <v>12</v>
      </c>
      <c r="B104" s="2" t="s">
        <v>84</v>
      </c>
      <c r="C104" s="2" t="s">
        <v>537</v>
      </c>
      <c r="D104" s="2" t="s">
        <v>538</v>
      </c>
      <c r="E104" s="2" t="s">
        <v>107</v>
      </c>
      <c r="F104" s="2" t="s">
        <v>539</v>
      </c>
      <c r="G104" s="2" t="s">
        <v>504</v>
      </c>
      <c r="H104" s="2" t="s">
        <v>14</v>
      </c>
      <c r="I104" s="3">
        <v>44326</v>
      </c>
      <c r="J104" s="2" t="s">
        <v>16</v>
      </c>
      <c r="K104" s="4">
        <v>16912</v>
      </c>
      <c r="L104" s="15">
        <v>10</v>
      </c>
      <c r="M104" s="4">
        <v>0</v>
      </c>
      <c r="N104" s="10">
        <f t="shared" si="10"/>
        <v>16912</v>
      </c>
    </row>
    <row r="105" spans="1:14" ht="12.75" customHeight="1" thickBot="1" x14ac:dyDescent="0.25">
      <c r="A105" s="2" t="s">
        <v>12</v>
      </c>
      <c r="B105" s="2" t="s">
        <v>84</v>
      </c>
      <c r="C105" s="2" t="s">
        <v>537</v>
      </c>
      <c r="D105" s="2" t="s">
        <v>538</v>
      </c>
      <c r="E105" s="2" t="s">
        <v>129</v>
      </c>
      <c r="F105" s="2" t="s">
        <v>539</v>
      </c>
      <c r="G105" s="2" t="s">
        <v>504</v>
      </c>
      <c r="H105" s="2" t="s">
        <v>19</v>
      </c>
      <c r="I105" s="3">
        <v>44334</v>
      </c>
      <c r="J105" s="2" t="s">
        <v>17</v>
      </c>
      <c r="K105" s="4">
        <v>30543</v>
      </c>
      <c r="L105" s="15">
        <v>2</v>
      </c>
      <c r="M105" s="4">
        <v>0</v>
      </c>
      <c r="N105" s="10">
        <f t="shared" si="10"/>
        <v>30543</v>
      </c>
    </row>
    <row r="106" spans="1:14" ht="12.75" customHeight="1" thickBot="1" x14ac:dyDescent="0.25">
      <c r="A106" s="2" t="s">
        <v>12</v>
      </c>
      <c r="B106" s="2" t="s">
        <v>84</v>
      </c>
      <c r="C106" s="2" t="s">
        <v>537</v>
      </c>
      <c r="D106" s="2" t="s">
        <v>538</v>
      </c>
      <c r="E106" s="2" t="s">
        <v>130</v>
      </c>
      <c r="F106" s="2" t="s">
        <v>539</v>
      </c>
      <c r="G106" s="2" t="s">
        <v>504</v>
      </c>
      <c r="H106" s="2" t="s">
        <v>20</v>
      </c>
      <c r="I106" s="3">
        <v>44334</v>
      </c>
      <c r="J106" s="2" t="s">
        <v>23</v>
      </c>
      <c r="K106" s="4">
        <v>33675</v>
      </c>
      <c r="L106" s="15">
        <v>2</v>
      </c>
      <c r="M106" s="4">
        <v>0</v>
      </c>
      <c r="N106" s="10">
        <f t="shared" si="10"/>
        <v>33675</v>
      </c>
    </row>
    <row r="107" spans="1:14" ht="12.75" customHeight="1" thickBot="1" x14ac:dyDescent="0.25">
      <c r="A107" s="2" t="s">
        <v>12</v>
      </c>
      <c r="B107" s="2" t="s">
        <v>84</v>
      </c>
      <c r="C107" s="2" t="s">
        <v>537</v>
      </c>
      <c r="D107" s="2" t="s">
        <v>538</v>
      </c>
      <c r="E107" s="2" t="s">
        <v>130</v>
      </c>
      <c r="F107" s="2" t="s">
        <v>539</v>
      </c>
      <c r="G107" s="2" t="s">
        <v>504</v>
      </c>
      <c r="H107" s="2" t="s">
        <v>20</v>
      </c>
      <c r="I107" s="3">
        <v>44334</v>
      </c>
      <c r="J107" s="2" t="s">
        <v>25</v>
      </c>
      <c r="K107" s="4">
        <v>8418</v>
      </c>
      <c r="L107" s="15">
        <v>2</v>
      </c>
      <c r="M107" s="4">
        <v>0</v>
      </c>
      <c r="N107" s="10">
        <f t="shared" si="10"/>
        <v>8418</v>
      </c>
    </row>
    <row r="108" spans="1:14" ht="12.75" customHeight="1" thickBot="1" x14ac:dyDescent="0.25">
      <c r="A108" s="2" t="s">
        <v>12</v>
      </c>
      <c r="B108" s="2" t="s">
        <v>84</v>
      </c>
      <c r="C108" s="2" t="s">
        <v>537</v>
      </c>
      <c r="D108" s="2" t="s">
        <v>538</v>
      </c>
      <c r="E108" s="2" t="s">
        <v>108</v>
      </c>
      <c r="F108" s="2" t="s">
        <v>539</v>
      </c>
      <c r="G108" s="2" t="s">
        <v>504</v>
      </c>
      <c r="H108" s="2" t="s">
        <v>19</v>
      </c>
      <c r="I108" s="3">
        <v>44322</v>
      </c>
      <c r="J108" s="2" t="s">
        <v>17</v>
      </c>
      <c r="K108" s="4">
        <v>28180</v>
      </c>
      <c r="L108" s="15">
        <v>14</v>
      </c>
      <c r="M108" s="4">
        <v>0</v>
      </c>
      <c r="N108" s="10">
        <f t="shared" si="10"/>
        <v>28180</v>
      </c>
    </row>
    <row r="109" spans="1:14" ht="12.75" customHeight="1" thickBot="1" x14ac:dyDescent="0.25">
      <c r="A109" s="2" t="s">
        <v>12</v>
      </c>
      <c r="B109" s="2" t="s">
        <v>109</v>
      </c>
      <c r="C109" s="2" t="s">
        <v>537</v>
      </c>
      <c r="D109" s="2" t="s">
        <v>538</v>
      </c>
      <c r="E109" s="2" t="s">
        <v>110</v>
      </c>
      <c r="F109" s="2" t="s">
        <v>539</v>
      </c>
      <c r="G109" s="2" t="s">
        <v>125</v>
      </c>
      <c r="H109" s="2" t="s">
        <v>27</v>
      </c>
      <c r="I109" s="3">
        <v>40050</v>
      </c>
      <c r="J109" s="2" t="s">
        <v>66</v>
      </c>
      <c r="K109" s="4">
        <v>10557.49</v>
      </c>
      <c r="L109" s="15">
        <v>4286</v>
      </c>
      <c r="M109" s="4">
        <v>0</v>
      </c>
      <c r="N109" s="10">
        <f t="shared" si="10"/>
        <v>10557.49</v>
      </c>
    </row>
    <row r="110" spans="1:14" ht="12.75" customHeight="1" thickBot="1" x14ac:dyDescent="0.25">
      <c r="A110" s="2" t="s">
        <v>12</v>
      </c>
      <c r="B110" s="2" t="s">
        <v>109</v>
      </c>
      <c r="C110" s="2" t="s">
        <v>537</v>
      </c>
      <c r="D110" s="2" t="s">
        <v>538</v>
      </c>
      <c r="E110" s="2" t="s">
        <v>110</v>
      </c>
      <c r="F110" s="2" t="s">
        <v>539</v>
      </c>
      <c r="G110" s="2" t="s">
        <v>125</v>
      </c>
      <c r="H110" s="2" t="s">
        <v>27</v>
      </c>
      <c r="I110" s="3">
        <v>40081</v>
      </c>
      <c r="J110" s="2" t="s">
        <v>15</v>
      </c>
      <c r="K110" s="4">
        <v>5653.75</v>
      </c>
      <c r="L110" s="15">
        <v>4255</v>
      </c>
      <c r="M110" s="4">
        <v>0</v>
      </c>
      <c r="N110" s="10">
        <f t="shared" si="10"/>
        <v>5653.75</v>
      </c>
    </row>
    <row r="111" spans="1:14" ht="12.75" customHeight="1" thickBot="1" x14ac:dyDescent="0.25">
      <c r="A111" s="2" t="s">
        <v>12</v>
      </c>
      <c r="B111" s="2" t="s">
        <v>109</v>
      </c>
      <c r="C111" s="2" t="s">
        <v>537</v>
      </c>
      <c r="D111" s="2" t="s">
        <v>538</v>
      </c>
      <c r="E111" s="2" t="s">
        <v>110</v>
      </c>
      <c r="F111" s="2" t="s">
        <v>539</v>
      </c>
      <c r="G111" s="2" t="s">
        <v>125</v>
      </c>
      <c r="H111" s="2" t="s">
        <v>27</v>
      </c>
      <c r="I111" s="3">
        <v>40087</v>
      </c>
      <c r="J111" s="2" t="s">
        <v>16</v>
      </c>
      <c r="K111" s="4">
        <v>11307.5</v>
      </c>
      <c r="L111" s="15">
        <v>4249</v>
      </c>
      <c r="M111" s="4">
        <v>0</v>
      </c>
      <c r="N111" s="10">
        <f t="shared" si="10"/>
        <v>11307.5</v>
      </c>
    </row>
    <row r="112" spans="1:14" ht="12.75" customHeight="1" thickBot="1" x14ac:dyDescent="0.25">
      <c r="A112" s="2" t="s">
        <v>12</v>
      </c>
      <c r="B112" s="2" t="s">
        <v>109</v>
      </c>
      <c r="C112" s="2" t="s">
        <v>537</v>
      </c>
      <c r="D112" s="2" t="s">
        <v>538</v>
      </c>
      <c r="E112" s="2" t="s">
        <v>110</v>
      </c>
      <c r="F112" s="2" t="s">
        <v>539</v>
      </c>
      <c r="G112" s="2" t="s">
        <v>125</v>
      </c>
      <c r="H112" s="2" t="s">
        <v>27</v>
      </c>
      <c r="I112" s="3">
        <v>40102</v>
      </c>
      <c r="J112" s="2" t="s">
        <v>17</v>
      </c>
      <c r="K112" s="4">
        <v>16961.240000000002</v>
      </c>
      <c r="L112" s="15">
        <v>4234</v>
      </c>
      <c r="M112" s="4">
        <v>0</v>
      </c>
      <c r="N112" s="10">
        <f t="shared" si="10"/>
        <v>16961.240000000002</v>
      </c>
    </row>
    <row r="113" spans="1:14" ht="12.75" customHeight="1" thickBot="1" x14ac:dyDescent="0.25">
      <c r="A113" s="2" t="s">
        <v>12</v>
      </c>
      <c r="B113" s="2" t="s">
        <v>109</v>
      </c>
      <c r="C113" s="2" t="s">
        <v>537</v>
      </c>
      <c r="D113" s="2" t="s">
        <v>538</v>
      </c>
      <c r="E113" s="2" t="s">
        <v>110</v>
      </c>
      <c r="F113" s="2" t="s">
        <v>539</v>
      </c>
      <c r="G113" s="2" t="s">
        <v>125</v>
      </c>
      <c r="H113" s="2" t="s">
        <v>27</v>
      </c>
      <c r="I113" s="3">
        <v>40319</v>
      </c>
      <c r="J113" s="2" t="s">
        <v>21</v>
      </c>
      <c r="K113" s="4">
        <v>22614.99</v>
      </c>
      <c r="L113" s="15">
        <v>4017</v>
      </c>
      <c r="M113" s="4">
        <v>0</v>
      </c>
      <c r="N113" s="10">
        <f t="shared" si="10"/>
        <v>22614.99</v>
      </c>
    </row>
    <row r="114" spans="1:14" ht="12.75" customHeight="1" thickBot="1" x14ac:dyDescent="0.25">
      <c r="A114" s="2" t="s">
        <v>12</v>
      </c>
      <c r="B114" s="2" t="s">
        <v>109</v>
      </c>
      <c r="C114" s="2" t="s">
        <v>537</v>
      </c>
      <c r="D114" s="2" t="s">
        <v>538</v>
      </c>
      <c r="E114" s="2" t="s">
        <v>110</v>
      </c>
      <c r="F114" s="2" t="s">
        <v>539</v>
      </c>
      <c r="G114" s="2" t="s">
        <v>125</v>
      </c>
      <c r="H114" s="2" t="s">
        <v>27</v>
      </c>
      <c r="I114" s="3">
        <v>40324</v>
      </c>
      <c r="J114" s="2" t="s">
        <v>22</v>
      </c>
      <c r="K114" s="4">
        <v>16961.240000000002</v>
      </c>
      <c r="L114" s="15">
        <v>4012</v>
      </c>
      <c r="M114" s="4">
        <v>0</v>
      </c>
      <c r="N114" s="10">
        <f t="shared" si="10"/>
        <v>16961.240000000002</v>
      </c>
    </row>
    <row r="115" spans="1:14" ht="12.75" customHeight="1" thickBot="1" x14ac:dyDescent="0.25">
      <c r="A115" s="2" t="s">
        <v>12</v>
      </c>
      <c r="B115" s="2" t="s">
        <v>111</v>
      </c>
      <c r="C115" s="2" t="s">
        <v>537</v>
      </c>
      <c r="D115" s="2" t="s">
        <v>538</v>
      </c>
      <c r="E115" s="2" t="s">
        <v>112</v>
      </c>
      <c r="F115" s="2" t="s">
        <v>539</v>
      </c>
      <c r="G115" s="2" t="s">
        <v>504</v>
      </c>
      <c r="H115" s="2" t="s">
        <v>20</v>
      </c>
      <c r="I115" s="3">
        <v>44287</v>
      </c>
      <c r="J115" s="2" t="s">
        <v>25</v>
      </c>
      <c r="K115" s="4">
        <v>7473.71</v>
      </c>
      <c r="L115" s="15">
        <v>49</v>
      </c>
      <c r="M115" s="4">
        <v>0</v>
      </c>
      <c r="N115" s="10">
        <f t="shared" ref="N115:N117" si="11">SUM(K115-M115)</f>
        <v>7473.71</v>
      </c>
    </row>
    <row r="116" spans="1:14" ht="12.75" customHeight="1" thickBot="1" x14ac:dyDescent="0.25">
      <c r="A116" s="2" t="s">
        <v>12</v>
      </c>
      <c r="B116" s="2" t="s">
        <v>111</v>
      </c>
      <c r="C116" s="2" t="s">
        <v>537</v>
      </c>
      <c r="D116" s="2" t="s">
        <v>538</v>
      </c>
      <c r="E116" s="2" t="s">
        <v>113</v>
      </c>
      <c r="F116" s="2" t="s">
        <v>539</v>
      </c>
      <c r="G116" s="2" t="s">
        <v>504</v>
      </c>
      <c r="H116" s="2" t="s">
        <v>20</v>
      </c>
      <c r="I116" s="3">
        <v>44287</v>
      </c>
      <c r="J116" s="2" t="s">
        <v>25</v>
      </c>
      <c r="K116" s="4">
        <v>7356.57</v>
      </c>
      <c r="L116" s="15">
        <v>49</v>
      </c>
      <c r="M116" s="4">
        <v>0</v>
      </c>
      <c r="N116" s="10">
        <f t="shared" si="11"/>
        <v>7356.57</v>
      </c>
    </row>
    <row r="117" spans="1:14" ht="12.75" customHeight="1" thickBot="1" x14ac:dyDescent="0.25">
      <c r="A117" s="2" t="s">
        <v>12</v>
      </c>
      <c r="B117" s="2" t="s">
        <v>111</v>
      </c>
      <c r="C117" s="2" t="s">
        <v>537</v>
      </c>
      <c r="D117" s="2" t="s">
        <v>538</v>
      </c>
      <c r="E117" s="2" t="s">
        <v>114</v>
      </c>
      <c r="F117" s="2" t="s">
        <v>539</v>
      </c>
      <c r="G117" s="2" t="s">
        <v>504</v>
      </c>
      <c r="H117" s="2" t="s">
        <v>27</v>
      </c>
      <c r="I117" s="3">
        <v>44319</v>
      </c>
      <c r="J117" s="2" t="s">
        <v>22</v>
      </c>
      <c r="K117" s="4">
        <v>24679.11</v>
      </c>
      <c r="L117" s="15">
        <v>17</v>
      </c>
      <c r="M117" s="4">
        <v>1200</v>
      </c>
      <c r="N117" s="10">
        <f t="shared" si="11"/>
        <v>23479.11</v>
      </c>
    </row>
    <row r="118" spans="1:14" ht="12.75" customHeight="1" thickBot="1" x14ac:dyDescent="0.25">
      <c r="A118" s="2" t="s">
        <v>12</v>
      </c>
      <c r="B118" s="2" t="s">
        <v>111</v>
      </c>
      <c r="C118" s="2" t="s">
        <v>537</v>
      </c>
      <c r="D118" s="2" t="s">
        <v>538</v>
      </c>
      <c r="E118" s="2" t="s">
        <v>131</v>
      </c>
      <c r="F118" s="2" t="s">
        <v>539</v>
      </c>
      <c r="G118" s="2" t="s">
        <v>504</v>
      </c>
      <c r="H118" s="2" t="s">
        <v>20</v>
      </c>
      <c r="I118" s="3">
        <v>44334</v>
      </c>
      <c r="J118" s="2" t="s">
        <v>23</v>
      </c>
      <c r="K118" s="4">
        <v>33928.879999999997</v>
      </c>
      <c r="L118" s="15">
        <v>2</v>
      </c>
      <c r="M118" s="4">
        <v>0</v>
      </c>
      <c r="N118" s="10">
        <f t="shared" ref="N118:N126" si="12">SUM(K118-M118)</f>
        <v>33928.879999999997</v>
      </c>
    </row>
    <row r="119" spans="1:14" ht="12.75" customHeight="1" thickBot="1" x14ac:dyDescent="0.25">
      <c r="A119" s="2" t="s">
        <v>12</v>
      </c>
      <c r="B119" s="2" t="s">
        <v>111</v>
      </c>
      <c r="C119" s="2" t="s">
        <v>537</v>
      </c>
      <c r="D119" s="2" t="s">
        <v>538</v>
      </c>
      <c r="E119" s="2" t="s">
        <v>131</v>
      </c>
      <c r="F119" s="2" t="s">
        <v>539</v>
      </c>
      <c r="G119" s="2" t="s">
        <v>504</v>
      </c>
      <c r="H119" s="2" t="s">
        <v>20</v>
      </c>
      <c r="I119" s="3">
        <v>44334</v>
      </c>
      <c r="J119" s="2" t="s">
        <v>25</v>
      </c>
      <c r="K119" s="4">
        <v>8482.2199999999993</v>
      </c>
      <c r="L119" s="15">
        <v>2</v>
      </c>
      <c r="M119" s="4">
        <v>0</v>
      </c>
      <c r="N119" s="10">
        <f t="shared" si="12"/>
        <v>8482.2199999999993</v>
      </c>
    </row>
    <row r="120" spans="1:14" ht="12.75" customHeight="1" thickBot="1" x14ac:dyDescent="0.25">
      <c r="A120" s="2" t="s">
        <v>12</v>
      </c>
      <c r="B120" s="2" t="s">
        <v>111</v>
      </c>
      <c r="C120" s="2" t="s">
        <v>537</v>
      </c>
      <c r="D120" s="2" t="s">
        <v>538</v>
      </c>
      <c r="E120" s="2" t="s">
        <v>115</v>
      </c>
      <c r="F120" s="2" t="s">
        <v>539</v>
      </c>
      <c r="G120" s="2" t="s">
        <v>504</v>
      </c>
      <c r="H120" s="2" t="s">
        <v>19</v>
      </c>
      <c r="I120" s="3">
        <v>44251</v>
      </c>
      <c r="J120" s="2" t="s">
        <v>16</v>
      </c>
      <c r="K120" s="4">
        <v>15727.32</v>
      </c>
      <c r="L120" s="15">
        <v>85</v>
      </c>
      <c r="M120" s="4">
        <v>15726.62</v>
      </c>
      <c r="N120" s="10">
        <f t="shared" si="12"/>
        <v>0.69999999999890861</v>
      </c>
    </row>
    <row r="121" spans="1:14" ht="12.75" customHeight="1" thickBot="1" x14ac:dyDescent="0.25">
      <c r="A121" s="2" t="s">
        <v>12</v>
      </c>
      <c r="B121" s="2" t="s">
        <v>111</v>
      </c>
      <c r="C121" s="2" t="s">
        <v>537</v>
      </c>
      <c r="D121" s="2" t="s">
        <v>538</v>
      </c>
      <c r="E121" s="2" t="s">
        <v>117</v>
      </c>
      <c r="F121" s="2" t="s">
        <v>539</v>
      </c>
      <c r="G121" s="2" t="s">
        <v>125</v>
      </c>
      <c r="H121" s="2" t="s">
        <v>20</v>
      </c>
      <c r="I121" s="3">
        <v>42046</v>
      </c>
      <c r="J121" s="2" t="s">
        <v>22</v>
      </c>
      <c r="K121" s="4">
        <v>24738</v>
      </c>
      <c r="L121" s="15">
        <v>2290</v>
      </c>
      <c r="M121" s="4">
        <v>0</v>
      </c>
      <c r="N121" s="10">
        <f t="shared" si="12"/>
        <v>24738</v>
      </c>
    </row>
    <row r="122" spans="1:14" ht="12.75" customHeight="1" thickBot="1" x14ac:dyDescent="0.25">
      <c r="A122" s="2" t="s">
        <v>12</v>
      </c>
      <c r="B122" s="2" t="s">
        <v>111</v>
      </c>
      <c r="C122" s="2" t="s">
        <v>537</v>
      </c>
      <c r="D122" s="2" t="s">
        <v>538</v>
      </c>
      <c r="E122" s="2" t="s">
        <v>117</v>
      </c>
      <c r="F122" s="2" t="s">
        <v>539</v>
      </c>
      <c r="G122" s="2" t="s">
        <v>125</v>
      </c>
      <c r="H122" s="2" t="s">
        <v>20</v>
      </c>
      <c r="I122" s="3">
        <v>42062</v>
      </c>
      <c r="J122" s="2" t="s">
        <v>23</v>
      </c>
      <c r="K122" s="4">
        <v>32984</v>
      </c>
      <c r="L122" s="15">
        <v>2274</v>
      </c>
      <c r="M122" s="4">
        <v>0</v>
      </c>
      <c r="N122" s="10">
        <f t="shared" si="12"/>
        <v>32984</v>
      </c>
    </row>
    <row r="123" spans="1:14" ht="12.75" customHeight="1" thickBot="1" x14ac:dyDescent="0.25">
      <c r="A123" s="2" t="s">
        <v>12</v>
      </c>
      <c r="B123" s="2" t="s">
        <v>111</v>
      </c>
      <c r="C123" s="2" t="s">
        <v>537</v>
      </c>
      <c r="D123" s="2" t="s">
        <v>538</v>
      </c>
      <c r="E123" s="2" t="s">
        <v>117</v>
      </c>
      <c r="F123" s="2" t="s">
        <v>539</v>
      </c>
      <c r="G123" s="2" t="s">
        <v>125</v>
      </c>
      <c r="H123" s="2" t="s">
        <v>20</v>
      </c>
      <c r="I123" s="3">
        <v>42062</v>
      </c>
      <c r="J123" s="2" t="s">
        <v>25</v>
      </c>
      <c r="K123" s="4">
        <v>8245.5</v>
      </c>
      <c r="L123" s="15">
        <v>2274</v>
      </c>
      <c r="M123" s="4">
        <v>0</v>
      </c>
      <c r="N123" s="10">
        <f t="shared" si="12"/>
        <v>8245.5</v>
      </c>
    </row>
    <row r="124" spans="1:14" ht="12.75" customHeight="1" thickBot="1" x14ac:dyDescent="0.25">
      <c r="A124" s="2" t="s">
        <v>12</v>
      </c>
      <c r="B124" s="2" t="s">
        <v>111</v>
      </c>
      <c r="C124" s="2" t="s">
        <v>537</v>
      </c>
      <c r="D124" s="2" t="s">
        <v>538</v>
      </c>
      <c r="E124" s="2" t="s">
        <v>116</v>
      </c>
      <c r="F124" s="2" t="s">
        <v>539</v>
      </c>
      <c r="G124" s="2" t="s">
        <v>504</v>
      </c>
      <c r="H124" s="2" t="s">
        <v>20</v>
      </c>
      <c r="I124" s="3">
        <v>44292</v>
      </c>
      <c r="J124" s="2" t="s">
        <v>23</v>
      </c>
      <c r="K124" s="4">
        <v>49874.86</v>
      </c>
      <c r="L124" s="15">
        <v>44</v>
      </c>
      <c r="M124" s="4">
        <v>0</v>
      </c>
      <c r="N124" s="10">
        <f t="shared" si="12"/>
        <v>49874.86</v>
      </c>
    </row>
    <row r="125" spans="1:14" ht="12.75" customHeight="1" thickBot="1" x14ac:dyDescent="0.25">
      <c r="A125" s="2" t="s">
        <v>12</v>
      </c>
      <c r="B125" s="2" t="s">
        <v>111</v>
      </c>
      <c r="C125" s="2" t="s">
        <v>537</v>
      </c>
      <c r="D125" s="2" t="s">
        <v>538</v>
      </c>
      <c r="E125" s="2" t="s">
        <v>116</v>
      </c>
      <c r="F125" s="2" t="s">
        <v>539</v>
      </c>
      <c r="G125" s="2" t="s">
        <v>504</v>
      </c>
      <c r="H125" s="2" t="s">
        <v>20</v>
      </c>
      <c r="I125" s="3">
        <v>44292</v>
      </c>
      <c r="J125" s="2" t="s">
        <v>25</v>
      </c>
      <c r="K125" s="4">
        <v>12468.72</v>
      </c>
      <c r="L125" s="15">
        <v>44</v>
      </c>
      <c r="M125" s="4">
        <v>0</v>
      </c>
      <c r="N125" s="10">
        <f t="shared" si="12"/>
        <v>12468.72</v>
      </c>
    </row>
    <row r="126" spans="1:14" ht="12.75" customHeight="1" thickBot="1" x14ac:dyDescent="0.25">
      <c r="A126" s="2" t="s">
        <v>12</v>
      </c>
      <c r="B126" s="2" t="s">
        <v>111</v>
      </c>
      <c r="C126" s="2" t="s">
        <v>537</v>
      </c>
      <c r="D126" s="2" t="s">
        <v>538</v>
      </c>
      <c r="E126" s="2" t="s">
        <v>118</v>
      </c>
      <c r="F126" s="2" t="s">
        <v>539</v>
      </c>
      <c r="G126" s="2" t="s">
        <v>504</v>
      </c>
      <c r="H126" s="2" t="s">
        <v>20</v>
      </c>
      <c r="I126" s="3">
        <v>44319</v>
      </c>
      <c r="J126" s="2" t="s">
        <v>25</v>
      </c>
      <c r="K126" s="4">
        <v>9450.75</v>
      </c>
      <c r="L126" s="15">
        <v>17</v>
      </c>
      <c r="M126" s="4">
        <v>0</v>
      </c>
      <c r="N126" s="10">
        <f t="shared" si="12"/>
        <v>9450.75</v>
      </c>
    </row>
    <row r="127" spans="1:14" ht="12.75" customHeight="1" thickBot="1" x14ac:dyDescent="0.25">
      <c r="A127" s="2" t="s">
        <v>12</v>
      </c>
      <c r="B127" s="2" t="s">
        <v>111</v>
      </c>
      <c r="C127" s="2" t="s">
        <v>537</v>
      </c>
      <c r="D127" s="2" t="s">
        <v>538</v>
      </c>
      <c r="E127" s="2" t="s">
        <v>119</v>
      </c>
      <c r="F127" s="2" t="s">
        <v>539</v>
      </c>
      <c r="G127" s="2" t="s">
        <v>504</v>
      </c>
      <c r="H127" s="2" t="s">
        <v>20</v>
      </c>
      <c r="I127" s="3">
        <v>44007</v>
      </c>
      <c r="J127" s="2" t="s">
        <v>25</v>
      </c>
      <c r="K127" s="4">
        <v>11369.85</v>
      </c>
      <c r="L127" s="15">
        <v>329</v>
      </c>
      <c r="M127" s="4">
        <v>0</v>
      </c>
      <c r="N127" s="10">
        <f t="shared" ref="N127:N134" si="13">SUM(K127-M127)</f>
        <v>11369.85</v>
      </c>
    </row>
    <row r="128" spans="1:14" ht="12.75" customHeight="1" thickBot="1" x14ac:dyDescent="0.25">
      <c r="A128" s="2" t="s">
        <v>12</v>
      </c>
      <c r="B128" s="2" t="s">
        <v>111</v>
      </c>
      <c r="C128" s="2" t="s">
        <v>537</v>
      </c>
      <c r="D128" s="2" t="s">
        <v>538</v>
      </c>
      <c r="E128" s="2" t="s">
        <v>120</v>
      </c>
      <c r="F128" s="2" t="s">
        <v>539</v>
      </c>
      <c r="G128" s="2" t="s">
        <v>504</v>
      </c>
      <c r="H128" s="2" t="s">
        <v>14</v>
      </c>
      <c r="I128" s="3">
        <v>44319</v>
      </c>
      <c r="J128" s="2" t="s">
        <v>15</v>
      </c>
      <c r="K128" s="4">
        <v>26288.06</v>
      </c>
      <c r="L128" s="15">
        <v>17</v>
      </c>
      <c r="M128" s="4">
        <v>0</v>
      </c>
      <c r="N128" s="10">
        <f t="shared" si="13"/>
        <v>26288.06</v>
      </c>
    </row>
    <row r="129" spans="1:14" ht="12.75" customHeight="1" thickBot="1" x14ac:dyDescent="0.25">
      <c r="A129" s="2" t="s">
        <v>12</v>
      </c>
      <c r="B129" s="2" t="s">
        <v>111</v>
      </c>
      <c r="C129" s="2" t="s">
        <v>537</v>
      </c>
      <c r="D129" s="2" t="s">
        <v>538</v>
      </c>
      <c r="E129" s="2" t="s">
        <v>120</v>
      </c>
      <c r="F129" s="2" t="s">
        <v>539</v>
      </c>
      <c r="G129" s="2" t="s">
        <v>504</v>
      </c>
      <c r="H129" s="2" t="s">
        <v>14</v>
      </c>
      <c r="I129" s="3">
        <v>44319</v>
      </c>
      <c r="J129" s="2" t="s">
        <v>16</v>
      </c>
      <c r="K129" s="4">
        <v>17525.37</v>
      </c>
      <c r="L129" s="15">
        <v>17</v>
      </c>
      <c r="M129" s="4">
        <v>0</v>
      </c>
      <c r="N129" s="10">
        <f t="shared" si="13"/>
        <v>17525.37</v>
      </c>
    </row>
    <row r="130" spans="1:14" ht="12.75" customHeight="1" thickBot="1" x14ac:dyDescent="0.25">
      <c r="A130" s="2" t="s">
        <v>12</v>
      </c>
      <c r="B130" s="2" t="s">
        <v>111</v>
      </c>
      <c r="C130" s="2" t="s">
        <v>537</v>
      </c>
      <c r="D130" s="2" t="s">
        <v>538</v>
      </c>
      <c r="E130" s="2" t="s">
        <v>121</v>
      </c>
      <c r="F130" s="2" t="s">
        <v>539</v>
      </c>
      <c r="G130" s="2" t="s">
        <v>504</v>
      </c>
      <c r="H130" s="2" t="s">
        <v>40</v>
      </c>
      <c r="I130" s="3">
        <v>44319</v>
      </c>
      <c r="J130" s="2" t="s">
        <v>15</v>
      </c>
      <c r="K130" s="4">
        <v>29353.05</v>
      </c>
      <c r="L130" s="15">
        <v>17</v>
      </c>
      <c r="M130" s="4">
        <v>0</v>
      </c>
      <c r="N130" s="10">
        <f t="shared" si="13"/>
        <v>29353.05</v>
      </c>
    </row>
    <row r="131" spans="1:14" ht="12.75" customHeight="1" thickBot="1" x14ac:dyDescent="0.25">
      <c r="A131" s="2" t="s">
        <v>12</v>
      </c>
      <c r="B131" s="2" t="s">
        <v>111</v>
      </c>
      <c r="C131" s="2" t="s">
        <v>537</v>
      </c>
      <c r="D131" s="2" t="s">
        <v>538</v>
      </c>
      <c r="E131" s="2" t="s">
        <v>122</v>
      </c>
      <c r="F131" s="2" t="s">
        <v>539</v>
      </c>
      <c r="G131" s="2" t="s">
        <v>504</v>
      </c>
      <c r="H131" s="2" t="s">
        <v>19</v>
      </c>
      <c r="I131" s="3">
        <v>44319</v>
      </c>
      <c r="J131" s="2" t="s">
        <v>17</v>
      </c>
      <c r="K131" s="4">
        <v>23242.85</v>
      </c>
      <c r="L131" s="15">
        <v>17</v>
      </c>
      <c r="M131" s="4">
        <v>198</v>
      </c>
      <c r="N131" s="10">
        <f t="shared" si="13"/>
        <v>23044.85</v>
      </c>
    </row>
    <row r="132" spans="1:14" ht="12.75" customHeight="1" thickBot="1" x14ac:dyDescent="0.25">
      <c r="A132" s="2" t="s">
        <v>132</v>
      </c>
      <c r="B132" s="2" t="s">
        <v>133</v>
      </c>
      <c r="C132" s="2" t="s">
        <v>537</v>
      </c>
      <c r="D132" s="2" t="s">
        <v>538</v>
      </c>
      <c r="E132" s="2" t="s">
        <v>134</v>
      </c>
      <c r="F132" s="2" t="s">
        <v>539</v>
      </c>
      <c r="G132" s="2" t="s">
        <v>504</v>
      </c>
      <c r="H132" s="2" t="s">
        <v>30</v>
      </c>
      <c r="I132" s="3">
        <v>44330</v>
      </c>
      <c r="J132" s="2" t="s">
        <v>21</v>
      </c>
      <c r="K132" s="4">
        <v>24403.66</v>
      </c>
      <c r="L132" s="15">
        <v>6</v>
      </c>
      <c r="M132" s="4">
        <v>0</v>
      </c>
      <c r="N132" s="10">
        <f t="shared" si="13"/>
        <v>24403.66</v>
      </c>
    </row>
    <row r="133" spans="1:14" ht="12.75" customHeight="1" thickBot="1" x14ac:dyDescent="0.25">
      <c r="A133" s="2" t="s">
        <v>132</v>
      </c>
      <c r="B133" s="2" t="s">
        <v>133</v>
      </c>
      <c r="C133" s="2" t="s">
        <v>537</v>
      </c>
      <c r="D133" s="2" t="s">
        <v>538</v>
      </c>
      <c r="E133" s="2" t="s">
        <v>135</v>
      </c>
      <c r="F133" s="2" t="s">
        <v>539</v>
      </c>
      <c r="G133" s="2" t="s">
        <v>504</v>
      </c>
      <c r="H133" s="2" t="s">
        <v>20</v>
      </c>
      <c r="I133" s="3">
        <v>44315</v>
      </c>
      <c r="J133" s="2" t="s">
        <v>25</v>
      </c>
      <c r="K133" s="4">
        <v>6881.63</v>
      </c>
      <c r="L133" s="15">
        <v>21</v>
      </c>
      <c r="M133" s="4">
        <v>0</v>
      </c>
      <c r="N133" s="10">
        <f t="shared" si="13"/>
        <v>6881.63</v>
      </c>
    </row>
    <row r="134" spans="1:14" ht="12.75" customHeight="1" thickBot="1" x14ac:dyDescent="0.25">
      <c r="A134" s="2" t="s">
        <v>132</v>
      </c>
      <c r="B134" s="2" t="s">
        <v>133</v>
      </c>
      <c r="C134" s="2" t="s">
        <v>537</v>
      </c>
      <c r="D134" s="2" t="s">
        <v>538</v>
      </c>
      <c r="E134" s="2" t="s">
        <v>136</v>
      </c>
      <c r="F134" s="2" t="s">
        <v>539</v>
      </c>
      <c r="G134" s="2" t="s">
        <v>504</v>
      </c>
      <c r="H134" s="2" t="s">
        <v>19</v>
      </c>
      <c r="I134" s="3">
        <v>44298</v>
      </c>
      <c r="J134" s="2" t="s">
        <v>17</v>
      </c>
      <c r="K134" s="4">
        <v>25675.13</v>
      </c>
      <c r="L134" s="15">
        <v>38</v>
      </c>
      <c r="M134" s="4">
        <v>2612</v>
      </c>
      <c r="N134" s="10">
        <f t="shared" si="13"/>
        <v>23063.13</v>
      </c>
    </row>
    <row r="135" spans="1:14" ht="12.75" customHeight="1" thickBot="1" x14ac:dyDescent="0.25">
      <c r="A135" s="2" t="s">
        <v>132</v>
      </c>
      <c r="B135" s="2" t="s">
        <v>133</v>
      </c>
      <c r="C135" s="2" t="s">
        <v>537</v>
      </c>
      <c r="D135" s="2" t="s">
        <v>538</v>
      </c>
      <c r="E135" s="2" t="s">
        <v>137</v>
      </c>
      <c r="F135" s="2" t="s">
        <v>539</v>
      </c>
      <c r="G135" s="2" t="s">
        <v>504</v>
      </c>
      <c r="H135" s="2" t="s">
        <v>20</v>
      </c>
      <c r="I135" s="3">
        <v>44315</v>
      </c>
      <c r="J135" s="2" t="s">
        <v>25</v>
      </c>
      <c r="K135" s="4">
        <v>6419.4</v>
      </c>
      <c r="L135" s="15">
        <v>21</v>
      </c>
      <c r="M135" s="4">
        <v>0</v>
      </c>
      <c r="N135" s="10">
        <f t="shared" ref="N135:N136" si="14">SUM(K135-M135)</f>
        <v>6419.4</v>
      </c>
    </row>
    <row r="136" spans="1:14" ht="12.75" customHeight="1" thickBot="1" x14ac:dyDescent="0.25">
      <c r="A136" s="2" t="s">
        <v>132</v>
      </c>
      <c r="B136" s="2" t="s">
        <v>133</v>
      </c>
      <c r="C136" s="2" t="s">
        <v>537</v>
      </c>
      <c r="D136" s="2" t="s">
        <v>538</v>
      </c>
      <c r="E136" s="2" t="s">
        <v>138</v>
      </c>
      <c r="F136" s="2" t="s">
        <v>539</v>
      </c>
      <c r="G136" s="2" t="s">
        <v>504</v>
      </c>
      <c r="H136" s="2" t="s">
        <v>30</v>
      </c>
      <c r="I136" s="3">
        <v>44327</v>
      </c>
      <c r="J136" s="2" t="s">
        <v>17</v>
      </c>
      <c r="K136" s="4">
        <v>18051.12</v>
      </c>
      <c r="L136" s="15">
        <v>9</v>
      </c>
      <c r="M136" s="4">
        <v>915</v>
      </c>
      <c r="N136" s="10">
        <f t="shared" si="14"/>
        <v>17136.12</v>
      </c>
    </row>
    <row r="137" spans="1:14" ht="12.75" customHeight="1" thickBot="1" x14ac:dyDescent="0.25">
      <c r="A137" s="2" t="s">
        <v>132</v>
      </c>
      <c r="B137" s="2" t="s">
        <v>133</v>
      </c>
      <c r="C137" s="2" t="s">
        <v>537</v>
      </c>
      <c r="D137" s="2" t="s">
        <v>538</v>
      </c>
      <c r="E137" s="2" t="s">
        <v>139</v>
      </c>
      <c r="F137" s="2" t="s">
        <v>539</v>
      </c>
      <c r="G137" s="2" t="s">
        <v>504</v>
      </c>
      <c r="H137" s="2" t="s">
        <v>14</v>
      </c>
      <c r="I137" s="3">
        <v>44330</v>
      </c>
      <c r="J137" s="2" t="s">
        <v>16</v>
      </c>
      <c r="K137" s="4">
        <v>13203.01</v>
      </c>
      <c r="L137" s="15">
        <v>6</v>
      </c>
      <c r="M137" s="4">
        <v>0</v>
      </c>
      <c r="N137" s="10">
        <f t="shared" ref="N137:N142" si="15">SUM(K137-M137)</f>
        <v>13203.01</v>
      </c>
    </row>
    <row r="138" spans="1:14" ht="12.75" customHeight="1" thickBot="1" x14ac:dyDescent="0.25">
      <c r="A138" s="2" t="s">
        <v>132</v>
      </c>
      <c r="B138" s="2" t="s">
        <v>133</v>
      </c>
      <c r="C138" s="2" t="s">
        <v>537</v>
      </c>
      <c r="D138" s="2" t="s">
        <v>538</v>
      </c>
      <c r="E138" s="2" t="s">
        <v>140</v>
      </c>
      <c r="F138" s="2" t="s">
        <v>539</v>
      </c>
      <c r="G138" s="2" t="s">
        <v>504</v>
      </c>
      <c r="H138" s="2" t="s">
        <v>14</v>
      </c>
      <c r="I138" s="3">
        <v>44327</v>
      </c>
      <c r="J138" s="2" t="s">
        <v>16</v>
      </c>
      <c r="K138" s="4">
        <v>9984.7000000000007</v>
      </c>
      <c r="L138" s="15">
        <v>9</v>
      </c>
      <c r="M138" s="4">
        <v>0</v>
      </c>
      <c r="N138" s="10">
        <f t="shared" si="15"/>
        <v>9984.7000000000007</v>
      </c>
    </row>
    <row r="139" spans="1:14" ht="12.75" customHeight="1" thickBot="1" x14ac:dyDescent="0.25">
      <c r="A139" s="2" t="s">
        <v>132</v>
      </c>
      <c r="B139" s="2" t="s">
        <v>133</v>
      </c>
      <c r="C139" s="2" t="s">
        <v>537</v>
      </c>
      <c r="D139" s="2" t="s">
        <v>538</v>
      </c>
      <c r="E139" s="2" t="s">
        <v>141</v>
      </c>
      <c r="F139" s="2" t="s">
        <v>539</v>
      </c>
      <c r="G139" s="2" t="s">
        <v>504</v>
      </c>
      <c r="H139" s="2" t="s">
        <v>37</v>
      </c>
      <c r="I139" s="3">
        <v>44319</v>
      </c>
      <c r="J139" s="2" t="s">
        <v>23</v>
      </c>
      <c r="K139" s="4">
        <v>25642.53</v>
      </c>
      <c r="L139" s="15">
        <v>17</v>
      </c>
      <c r="M139" s="4">
        <v>0</v>
      </c>
      <c r="N139" s="10">
        <f t="shared" si="15"/>
        <v>25642.53</v>
      </c>
    </row>
    <row r="140" spans="1:14" ht="12.75" customHeight="1" thickBot="1" x14ac:dyDescent="0.25">
      <c r="A140" s="2" t="s">
        <v>132</v>
      </c>
      <c r="B140" s="2" t="s">
        <v>133</v>
      </c>
      <c r="C140" s="2" t="s">
        <v>537</v>
      </c>
      <c r="D140" s="2" t="s">
        <v>538</v>
      </c>
      <c r="E140" s="2" t="s">
        <v>142</v>
      </c>
      <c r="F140" s="2" t="s">
        <v>539</v>
      </c>
      <c r="G140" s="2" t="s">
        <v>504</v>
      </c>
      <c r="H140" s="2" t="s">
        <v>20</v>
      </c>
      <c r="I140" s="3">
        <v>44308</v>
      </c>
      <c r="J140" s="2" t="s">
        <v>23</v>
      </c>
      <c r="K140" s="4">
        <v>23859.01</v>
      </c>
      <c r="L140" s="15">
        <v>28</v>
      </c>
      <c r="M140" s="4">
        <v>0</v>
      </c>
      <c r="N140" s="10">
        <f t="shared" si="15"/>
        <v>23859.01</v>
      </c>
    </row>
    <row r="141" spans="1:14" ht="12.75" customHeight="1" thickBot="1" x14ac:dyDescent="0.25">
      <c r="A141" s="2" t="s">
        <v>132</v>
      </c>
      <c r="B141" s="2" t="s">
        <v>133</v>
      </c>
      <c r="C141" s="2" t="s">
        <v>537</v>
      </c>
      <c r="D141" s="2" t="s">
        <v>538</v>
      </c>
      <c r="E141" s="2" t="s">
        <v>142</v>
      </c>
      <c r="F141" s="2" t="s">
        <v>539</v>
      </c>
      <c r="G141" s="2" t="s">
        <v>504</v>
      </c>
      <c r="H141" s="2" t="s">
        <v>20</v>
      </c>
      <c r="I141" s="3">
        <v>44319</v>
      </c>
      <c r="J141" s="2" t="s">
        <v>25</v>
      </c>
      <c r="K141" s="4">
        <v>5964.76</v>
      </c>
      <c r="L141" s="15">
        <v>17</v>
      </c>
      <c r="M141" s="4">
        <v>0</v>
      </c>
      <c r="N141" s="10">
        <f t="shared" si="15"/>
        <v>5964.76</v>
      </c>
    </row>
    <row r="142" spans="1:14" ht="12.75" customHeight="1" thickBot="1" x14ac:dyDescent="0.25">
      <c r="A142" s="2" t="s">
        <v>132</v>
      </c>
      <c r="B142" s="2" t="s">
        <v>133</v>
      </c>
      <c r="C142" s="2" t="s">
        <v>537</v>
      </c>
      <c r="D142" s="2" t="s">
        <v>538</v>
      </c>
      <c r="E142" s="2" t="s">
        <v>143</v>
      </c>
      <c r="F142" s="2" t="s">
        <v>539</v>
      </c>
      <c r="G142" s="2" t="s">
        <v>504</v>
      </c>
      <c r="H142" s="2" t="s">
        <v>20</v>
      </c>
      <c r="I142" s="3">
        <v>44308</v>
      </c>
      <c r="J142" s="2" t="s">
        <v>25</v>
      </c>
      <c r="K142" s="4">
        <v>5236.3599999999997</v>
      </c>
      <c r="L142" s="15">
        <v>28</v>
      </c>
      <c r="M142" s="4">
        <v>0</v>
      </c>
      <c r="N142" s="10">
        <f t="shared" si="15"/>
        <v>5236.3599999999997</v>
      </c>
    </row>
    <row r="143" spans="1:14" ht="12.75" customHeight="1" thickBot="1" x14ac:dyDescent="0.25">
      <c r="A143" s="2" t="s">
        <v>132</v>
      </c>
      <c r="B143" s="2" t="s">
        <v>133</v>
      </c>
      <c r="C143" s="2" t="s">
        <v>537</v>
      </c>
      <c r="D143" s="2" t="s">
        <v>538</v>
      </c>
      <c r="E143" s="2" t="s">
        <v>144</v>
      </c>
      <c r="F143" s="2" t="s">
        <v>539</v>
      </c>
      <c r="G143" s="2" t="s">
        <v>504</v>
      </c>
      <c r="H143" s="2" t="s">
        <v>40</v>
      </c>
      <c r="I143" s="3">
        <v>44334</v>
      </c>
      <c r="J143" s="2" t="s">
        <v>15</v>
      </c>
      <c r="K143" s="4">
        <v>18844.66</v>
      </c>
      <c r="L143" s="15">
        <v>2</v>
      </c>
      <c r="M143" s="4">
        <v>0</v>
      </c>
      <c r="N143" s="10">
        <f t="shared" ref="N143:N154" si="16">SUM(K143-M143)</f>
        <v>18844.66</v>
      </c>
    </row>
    <row r="144" spans="1:14" ht="12.75" customHeight="1" thickBot="1" x14ac:dyDescent="0.25">
      <c r="A144" s="2" t="s">
        <v>132</v>
      </c>
      <c r="B144" s="2" t="s">
        <v>133</v>
      </c>
      <c r="C144" s="2" t="s">
        <v>537</v>
      </c>
      <c r="D144" s="2" t="s">
        <v>538</v>
      </c>
      <c r="E144" s="2" t="s">
        <v>145</v>
      </c>
      <c r="F144" s="2" t="s">
        <v>539</v>
      </c>
      <c r="G144" s="2" t="s">
        <v>504</v>
      </c>
      <c r="H144" s="2" t="s">
        <v>40</v>
      </c>
      <c r="I144" s="3">
        <v>44334</v>
      </c>
      <c r="J144" s="2" t="s">
        <v>15</v>
      </c>
      <c r="K144" s="4">
        <v>23942.6</v>
      </c>
      <c r="L144" s="15">
        <v>2</v>
      </c>
      <c r="M144" s="4">
        <v>0</v>
      </c>
      <c r="N144" s="10">
        <f t="shared" si="16"/>
        <v>23942.6</v>
      </c>
    </row>
    <row r="145" spans="1:14" ht="12.75" customHeight="1" thickBot="1" x14ac:dyDescent="0.25">
      <c r="A145" s="2" t="s">
        <v>132</v>
      </c>
      <c r="B145" s="2" t="s">
        <v>133</v>
      </c>
      <c r="C145" s="2" t="s">
        <v>537</v>
      </c>
      <c r="D145" s="2" t="s">
        <v>538</v>
      </c>
      <c r="E145" s="2" t="s">
        <v>146</v>
      </c>
      <c r="F145" s="2" t="s">
        <v>539</v>
      </c>
      <c r="G145" s="2" t="s">
        <v>504</v>
      </c>
      <c r="H145" s="2" t="s">
        <v>20</v>
      </c>
      <c r="I145" s="3">
        <v>44316</v>
      </c>
      <c r="J145" s="2" t="s">
        <v>25</v>
      </c>
      <c r="K145" s="4">
        <v>6344.51</v>
      </c>
      <c r="L145" s="15">
        <v>20</v>
      </c>
      <c r="M145" s="4">
        <v>0</v>
      </c>
      <c r="N145" s="10">
        <f t="shared" si="16"/>
        <v>6344.51</v>
      </c>
    </row>
    <row r="146" spans="1:14" ht="12.75" customHeight="1" thickBot="1" x14ac:dyDescent="0.25">
      <c r="A146" s="2" t="s">
        <v>132</v>
      </c>
      <c r="B146" s="2" t="s">
        <v>133</v>
      </c>
      <c r="C146" s="2" t="s">
        <v>537</v>
      </c>
      <c r="D146" s="2" t="s">
        <v>538</v>
      </c>
      <c r="E146" s="2" t="s">
        <v>147</v>
      </c>
      <c r="F146" s="2" t="s">
        <v>539</v>
      </c>
      <c r="G146" s="2" t="s">
        <v>504</v>
      </c>
      <c r="H146" s="2" t="s">
        <v>27</v>
      </c>
      <c r="I146" s="3">
        <v>44330</v>
      </c>
      <c r="J146" s="2" t="s">
        <v>22</v>
      </c>
      <c r="K146" s="4">
        <v>22024.17</v>
      </c>
      <c r="L146" s="15">
        <v>6</v>
      </c>
      <c r="M146" s="4">
        <v>0</v>
      </c>
      <c r="N146" s="10">
        <f t="shared" si="16"/>
        <v>22024.17</v>
      </c>
    </row>
    <row r="147" spans="1:14" ht="12.75" customHeight="1" thickBot="1" x14ac:dyDescent="0.25">
      <c r="A147" s="2" t="s">
        <v>132</v>
      </c>
      <c r="B147" s="2" t="s">
        <v>133</v>
      </c>
      <c r="C147" s="2" t="s">
        <v>537</v>
      </c>
      <c r="D147" s="2" t="s">
        <v>538</v>
      </c>
      <c r="E147" s="2" t="s">
        <v>505</v>
      </c>
      <c r="F147" s="2" t="s">
        <v>539</v>
      </c>
      <c r="G147" s="2" t="s">
        <v>504</v>
      </c>
      <c r="H147" s="2" t="s">
        <v>14</v>
      </c>
      <c r="I147" s="12"/>
      <c r="J147" s="2" t="s">
        <v>17</v>
      </c>
      <c r="K147" s="4">
        <v>22260.560000000001</v>
      </c>
      <c r="L147" s="16">
        <v>0</v>
      </c>
      <c r="M147" s="4">
        <v>0</v>
      </c>
      <c r="N147" s="10">
        <f t="shared" si="16"/>
        <v>22260.560000000001</v>
      </c>
    </row>
    <row r="148" spans="1:14" ht="12.75" customHeight="1" thickBot="1" x14ac:dyDescent="0.25">
      <c r="A148" s="2" t="s">
        <v>132</v>
      </c>
      <c r="B148" s="2" t="s">
        <v>133</v>
      </c>
      <c r="C148" s="2" t="s">
        <v>537</v>
      </c>
      <c r="D148" s="2" t="s">
        <v>538</v>
      </c>
      <c r="E148" s="2" t="s">
        <v>148</v>
      </c>
      <c r="F148" s="2" t="s">
        <v>539</v>
      </c>
      <c r="G148" s="2" t="s">
        <v>504</v>
      </c>
      <c r="H148" s="2" t="s">
        <v>14</v>
      </c>
      <c r="I148" s="3">
        <v>44315</v>
      </c>
      <c r="J148" s="2" t="s">
        <v>15</v>
      </c>
      <c r="K148" s="4">
        <v>14071.18</v>
      </c>
      <c r="L148" s="15">
        <v>21</v>
      </c>
      <c r="M148" s="4">
        <v>0</v>
      </c>
      <c r="N148" s="10">
        <f t="shared" si="16"/>
        <v>14071.18</v>
      </c>
    </row>
    <row r="149" spans="1:14" ht="12.75" customHeight="1" thickBot="1" x14ac:dyDescent="0.25">
      <c r="A149" s="2" t="s">
        <v>132</v>
      </c>
      <c r="B149" s="2" t="s">
        <v>133</v>
      </c>
      <c r="C149" s="2" t="s">
        <v>537</v>
      </c>
      <c r="D149" s="2" t="s">
        <v>538</v>
      </c>
      <c r="E149" s="2" t="s">
        <v>148</v>
      </c>
      <c r="F149" s="2" t="s">
        <v>539</v>
      </c>
      <c r="G149" s="2" t="s">
        <v>504</v>
      </c>
      <c r="H149" s="2" t="s">
        <v>14</v>
      </c>
      <c r="I149" s="3">
        <v>44327</v>
      </c>
      <c r="J149" s="2" t="s">
        <v>16</v>
      </c>
      <c r="K149" s="4">
        <v>9380.7800000000007</v>
      </c>
      <c r="L149" s="15">
        <v>9</v>
      </c>
      <c r="M149" s="4">
        <v>0</v>
      </c>
      <c r="N149" s="10">
        <f t="shared" si="16"/>
        <v>9380.7800000000007</v>
      </c>
    </row>
    <row r="150" spans="1:14" ht="12.75" customHeight="1" thickBot="1" x14ac:dyDescent="0.25">
      <c r="A150" s="2" t="s">
        <v>132</v>
      </c>
      <c r="B150" s="2" t="s">
        <v>133</v>
      </c>
      <c r="C150" s="2" t="s">
        <v>537</v>
      </c>
      <c r="D150" s="2" t="s">
        <v>538</v>
      </c>
      <c r="E150" s="2" t="s">
        <v>149</v>
      </c>
      <c r="F150" s="2" t="s">
        <v>539</v>
      </c>
      <c r="G150" s="2" t="s">
        <v>504</v>
      </c>
      <c r="H150" s="2" t="s">
        <v>14</v>
      </c>
      <c r="I150" s="3">
        <v>44308</v>
      </c>
      <c r="J150" s="2" t="s">
        <v>16</v>
      </c>
      <c r="K150" s="4">
        <v>12022.12</v>
      </c>
      <c r="L150" s="15">
        <v>28</v>
      </c>
      <c r="M150" s="4">
        <v>0</v>
      </c>
      <c r="N150" s="10">
        <f t="shared" si="16"/>
        <v>12022.12</v>
      </c>
    </row>
    <row r="151" spans="1:14" ht="12.75" customHeight="1" thickBot="1" x14ac:dyDescent="0.25">
      <c r="A151" s="2" t="s">
        <v>132</v>
      </c>
      <c r="B151" s="2" t="s">
        <v>150</v>
      </c>
      <c r="C151" s="2" t="s">
        <v>537</v>
      </c>
      <c r="D151" s="2" t="s">
        <v>538</v>
      </c>
      <c r="E151" s="2" t="s">
        <v>151</v>
      </c>
      <c r="F151" s="2" t="s">
        <v>539</v>
      </c>
      <c r="G151" s="2" t="s">
        <v>125</v>
      </c>
      <c r="H151" s="2" t="s">
        <v>20</v>
      </c>
      <c r="I151" s="3">
        <v>41838</v>
      </c>
      <c r="J151" s="2" t="s">
        <v>23</v>
      </c>
      <c r="K151" s="4">
        <v>20783.650000000001</v>
      </c>
      <c r="L151" s="15">
        <v>2498</v>
      </c>
      <c r="M151" s="4">
        <v>0</v>
      </c>
      <c r="N151" s="10">
        <f t="shared" si="16"/>
        <v>20783.650000000001</v>
      </c>
    </row>
    <row r="152" spans="1:14" ht="12.75" customHeight="1" thickBot="1" x14ac:dyDescent="0.25">
      <c r="A152" s="2" t="s">
        <v>132</v>
      </c>
      <c r="B152" s="2" t="s">
        <v>150</v>
      </c>
      <c r="C152" s="2" t="s">
        <v>537</v>
      </c>
      <c r="D152" s="2" t="s">
        <v>538</v>
      </c>
      <c r="E152" s="2" t="s">
        <v>151</v>
      </c>
      <c r="F152" s="2" t="s">
        <v>539</v>
      </c>
      <c r="G152" s="2" t="s">
        <v>125</v>
      </c>
      <c r="H152" s="2" t="s">
        <v>20</v>
      </c>
      <c r="I152" s="3">
        <v>41852</v>
      </c>
      <c r="J152" s="2" t="s">
        <v>25</v>
      </c>
      <c r="K152" s="4">
        <v>5172.92</v>
      </c>
      <c r="L152" s="15">
        <v>2484</v>
      </c>
      <c r="M152" s="4">
        <v>0</v>
      </c>
      <c r="N152" s="10">
        <f t="shared" si="16"/>
        <v>5172.92</v>
      </c>
    </row>
    <row r="153" spans="1:14" ht="12.75" customHeight="1" thickBot="1" x14ac:dyDescent="0.25">
      <c r="A153" s="2" t="s">
        <v>132</v>
      </c>
      <c r="B153" s="2" t="s">
        <v>150</v>
      </c>
      <c r="C153" s="2" t="s">
        <v>537</v>
      </c>
      <c r="D153" s="2" t="s">
        <v>538</v>
      </c>
      <c r="E153" s="2" t="s">
        <v>152</v>
      </c>
      <c r="F153" s="2" t="s">
        <v>539</v>
      </c>
      <c r="G153" s="2" t="s">
        <v>504</v>
      </c>
      <c r="H153" s="2" t="s">
        <v>14</v>
      </c>
      <c r="I153" s="3">
        <v>44284</v>
      </c>
      <c r="J153" s="2" t="s">
        <v>15</v>
      </c>
      <c r="K153" s="4">
        <v>22214.55</v>
      </c>
      <c r="L153" s="15">
        <v>52</v>
      </c>
      <c r="M153" s="4">
        <v>22214.15</v>
      </c>
      <c r="N153" s="10">
        <f t="shared" si="16"/>
        <v>0.39999999999781721</v>
      </c>
    </row>
    <row r="154" spans="1:14" ht="12.75" customHeight="1" thickBot="1" x14ac:dyDescent="0.25">
      <c r="A154" s="2" t="s">
        <v>132</v>
      </c>
      <c r="B154" s="2" t="s">
        <v>150</v>
      </c>
      <c r="C154" s="2" t="s">
        <v>537</v>
      </c>
      <c r="D154" s="2" t="s">
        <v>538</v>
      </c>
      <c r="E154" s="2" t="s">
        <v>153</v>
      </c>
      <c r="F154" s="2" t="s">
        <v>539</v>
      </c>
      <c r="G154" s="2" t="s">
        <v>504</v>
      </c>
      <c r="H154" s="2" t="s">
        <v>27</v>
      </c>
      <c r="I154" s="3">
        <v>44313</v>
      </c>
      <c r="J154" s="2" t="s">
        <v>17</v>
      </c>
      <c r="K154" s="4">
        <v>15981.76</v>
      </c>
      <c r="L154" s="15">
        <v>23</v>
      </c>
      <c r="M154" s="4">
        <v>0</v>
      </c>
      <c r="N154" s="10">
        <f t="shared" si="16"/>
        <v>15981.76</v>
      </c>
    </row>
    <row r="155" spans="1:14" ht="12.75" customHeight="1" thickBot="1" x14ac:dyDescent="0.25">
      <c r="A155" s="2" t="s">
        <v>132</v>
      </c>
      <c r="B155" s="2" t="s">
        <v>150</v>
      </c>
      <c r="C155" s="2" t="s">
        <v>537</v>
      </c>
      <c r="D155" s="2" t="s">
        <v>538</v>
      </c>
      <c r="E155" s="2" t="s">
        <v>154</v>
      </c>
      <c r="F155" s="2" t="s">
        <v>539</v>
      </c>
      <c r="G155" s="2" t="s">
        <v>504</v>
      </c>
      <c r="H155" s="2" t="s">
        <v>20</v>
      </c>
      <c r="I155" s="3">
        <v>44313</v>
      </c>
      <c r="J155" s="2" t="s">
        <v>23</v>
      </c>
      <c r="K155" s="4">
        <v>24704.27</v>
      </c>
      <c r="L155" s="15">
        <v>23</v>
      </c>
      <c r="M155" s="4">
        <v>0</v>
      </c>
      <c r="N155" s="10">
        <f t="shared" ref="N155:N162" si="17">SUM(K155-M155)</f>
        <v>24704.27</v>
      </c>
    </row>
    <row r="156" spans="1:14" ht="12.75" customHeight="1" thickBot="1" x14ac:dyDescent="0.25">
      <c r="A156" s="2" t="s">
        <v>132</v>
      </c>
      <c r="B156" s="2" t="s">
        <v>150</v>
      </c>
      <c r="C156" s="2" t="s">
        <v>537</v>
      </c>
      <c r="D156" s="2" t="s">
        <v>538</v>
      </c>
      <c r="E156" s="2" t="s">
        <v>154</v>
      </c>
      <c r="F156" s="2" t="s">
        <v>539</v>
      </c>
      <c r="G156" s="2" t="s">
        <v>504</v>
      </c>
      <c r="H156" s="2" t="s">
        <v>20</v>
      </c>
      <c r="I156" s="3">
        <v>44316</v>
      </c>
      <c r="J156" s="2" t="s">
        <v>25</v>
      </c>
      <c r="K156" s="4">
        <v>6176.07</v>
      </c>
      <c r="L156" s="15">
        <v>20</v>
      </c>
      <c r="M156" s="4">
        <v>0</v>
      </c>
      <c r="N156" s="10">
        <f t="shared" si="17"/>
        <v>6176.07</v>
      </c>
    </row>
    <row r="157" spans="1:14" ht="12.75" customHeight="1" thickBot="1" x14ac:dyDescent="0.25">
      <c r="A157" s="2" t="s">
        <v>132</v>
      </c>
      <c r="B157" s="2" t="s">
        <v>150</v>
      </c>
      <c r="C157" s="2" t="s">
        <v>537</v>
      </c>
      <c r="D157" s="2" t="s">
        <v>538</v>
      </c>
      <c r="E157" s="2" t="s">
        <v>155</v>
      </c>
      <c r="F157" s="2" t="s">
        <v>539</v>
      </c>
      <c r="G157" s="2" t="s">
        <v>504</v>
      </c>
      <c r="H157" s="2" t="s">
        <v>20</v>
      </c>
      <c r="I157" s="3">
        <v>44319</v>
      </c>
      <c r="J157" s="2" t="s">
        <v>25</v>
      </c>
      <c r="K157" s="4">
        <v>6094.91</v>
      </c>
      <c r="L157" s="15">
        <v>17</v>
      </c>
      <c r="M157" s="4">
        <v>0</v>
      </c>
      <c r="N157" s="10">
        <f t="shared" si="17"/>
        <v>6094.91</v>
      </c>
    </row>
    <row r="158" spans="1:14" ht="12.75" customHeight="1" thickBot="1" x14ac:dyDescent="0.25">
      <c r="A158" s="2" t="s">
        <v>132</v>
      </c>
      <c r="B158" s="2" t="s">
        <v>150</v>
      </c>
      <c r="C158" s="2" t="s">
        <v>537</v>
      </c>
      <c r="D158" s="2" t="s">
        <v>538</v>
      </c>
      <c r="E158" s="2" t="s">
        <v>156</v>
      </c>
      <c r="F158" s="2" t="s">
        <v>539</v>
      </c>
      <c r="G158" s="2" t="s">
        <v>504</v>
      </c>
      <c r="H158" s="2" t="s">
        <v>19</v>
      </c>
      <c r="I158" s="3">
        <v>44330</v>
      </c>
      <c r="J158" s="2" t="s">
        <v>17</v>
      </c>
      <c r="K158" s="4">
        <v>18708</v>
      </c>
      <c r="L158" s="15">
        <v>6</v>
      </c>
      <c r="M158" s="4">
        <v>0</v>
      </c>
      <c r="N158" s="10">
        <f t="shared" si="17"/>
        <v>18708</v>
      </c>
    </row>
    <row r="159" spans="1:14" ht="12.75" customHeight="1" thickBot="1" x14ac:dyDescent="0.25">
      <c r="A159" s="2" t="s">
        <v>132</v>
      </c>
      <c r="B159" s="2" t="s">
        <v>157</v>
      </c>
      <c r="C159" s="2" t="s">
        <v>537</v>
      </c>
      <c r="D159" s="2" t="s">
        <v>538</v>
      </c>
      <c r="E159" s="2" t="s">
        <v>158</v>
      </c>
      <c r="F159" s="2" t="s">
        <v>539</v>
      </c>
      <c r="G159" s="2" t="s">
        <v>504</v>
      </c>
      <c r="H159" s="2" t="s">
        <v>19</v>
      </c>
      <c r="I159" s="3">
        <v>44316</v>
      </c>
      <c r="J159" s="2" t="s">
        <v>17</v>
      </c>
      <c r="K159" s="4">
        <v>22432.62</v>
      </c>
      <c r="L159" s="15">
        <v>20</v>
      </c>
      <c r="M159" s="4">
        <v>587</v>
      </c>
      <c r="N159" s="10">
        <f t="shared" si="17"/>
        <v>21845.62</v>
      </c>
    </row>
    <row r="160" spans="1:14" ht="12.75" customHeight="1" thickBot="1" x14ac:dyDescent="0.25">
      <c r="A160" s="2" t="s">
        <v>132</v>
      </c>
      <c r="B160" s="2" t="s">
        <v>157</v>
      </c>
      <c r="C160" s="2" t="s">
        <v>537</v>
      </c>
      <c r="D160" s="2" t="s">
        <v>538</v>
      </c>
      <c r="E160" s="2" t="s">
        <v>159</v>
      </c>
      <c r="F160" s="2" t="s">
        <v>539</v>
      </c>
      <c r="G160" s="2" t="s">
        <v>504</v>
      </c>
      <c r="H160" s="2" t="s">
        <v>14</v>
      </c>
      <c r="I160" s="3">
        <v>44330</v>
      </c>
      <c r="J160" s="2" t="s">
        <v>16</v>
      </c>
      <c r="K160" s="4">
        <v>13656.42</v>
      </c>
      <c r="L160" s="15">
        <v>6</v>
      </c>
      <c r="M160" s="4">
        <v>0</v>
      </c>
      <c r="N160" s="10">
        <f t="shared" si="17"/>
        <v>13656.42</v>
      </c>
    </row>
    <row r="161" spans="1:14" ht="12.75" customHeight="1" thickBot="1" x14ac:dyDescent="0.25">
      <c r="A161" s="2" t="s">
        <v>132</v>
      </c>
      <c r="B161" s="2" t="s">
        <v>157</v>
      </c>
      <c r="C161" s="2" t="s">
        <v>537</v>
      </c>
      <c r="D161" s="2" t="s">
        <v>538</v>
      </c>
      <c r="E161" s="2" t="s">
        <v>160</v>
      </c>
      <c r="F161" s="2" t="s">
        <v>539</v>
      </c>
      <c r="G161" s="2" t="s">
        <v>504</v>
      </c>
      <c r="H161" s="2" t="s">
        <v>27</v>
      </c>
      <c r="I161" s="3">
        <v>44316</v>
      </c>
      <c r="J161" s="2" t="s">
        <v>22</v>
      </c>
      <c r="K161" s="4">
        <v>28436.85</v>
      </c>
      <c r="L161" s="15">
        <v>20</v>
      </c>
      <c r="M161" s="4">
        <v>0</v>
      </c>
      <c r="N161" s="10">
        <f t="shared" si="17"/>
        <v>28436.85</v>
      </c>
    </row>
    <row r="162" spans="1:14" ht="12.75" customHeight="1" thickBot="1" x14ac:dyDescent="0.25">
      <c r="A162" s="2" t="s">
        <v>132</v>
      </c>
      <c r="B162" s="2" t="s">
        <v>157</v>
      </c>
      <c r="C162" s="2" t="s">
        <v>537</v>
      </c>
      <c r="D162" s="2" t="s">
        <v>538</v>
      </c>
      <c r="E162" s="2" t="s">
        <v>161</v>
      </c>
      <c r="F162" s="2" t="s">
        <v>539</v>
      </c>
      <c r="G162" s="2" t="s">
        <v>504</v>
      </c>
      <c r="H162" s="2" t="s">
        <v>20</v>
      </c>
      <c r="I162" s="3">
        <v>44326</v>
      </c>
      <c r="J162" s="2" t="s">
        <v>25</v>
      </c>
      <c r="K162" s="4">
        <v>9374.73</v>
      </c>
      <c r="L162" s="15">
        <v>10</v>
      </c>
      <c r="M162" s="4">
        <v>0</v>
      </c>
      <c r="N162" s="10">
        <f t="shared" si="17"/>
        <v>9374.73</v>
      </c>
    </row>
    <row r="163" spans="1:14" ht="12.75" customHeight="1" thickBot="1" x14ac:dyDescent="0.25">
      <c r="A163" s="2" t="s">
        <v>132</v>
      </c>
      <c r="B163" s="2" t="s">
        <v>157</v>
      </c>
      <c r="C163" s="2" t="s">
        <v>537</v>
      </c>
      <c r="D163" s="2" t="s">
        <v>538</v>
      </c>
      <c r="E163" s="2" t="s">
        <v>162</v>
      </c>
      <c r="F163" s="2" t="s">
        <v>539</v>
      </c>
      <c r="G163" s="2" t="s">
        <v>504</v>
      </c>
      <c r="H163" s="2" t="s">
        <v>27</v>
      </c>
      <c r="I163" s="3">
        <v>44330</v>
      </c>
      <c r="J163" s="2" t="s">
        <v>22</v>
      </c>
      <c r="K163" s="4">
        <v>27706.6</v>
      </c>
      <c r="L163" s="15">
        <v>6</v>
      </c>
      <c r="M163" s="4">
        <v>0</v>
      </c>
      <c r="N163" s="10">
        <f t="shared" ref="N163:N169" si="18">SUM(K163-M163)</f>
        <v>27706.6</v>
      </c>
    </row>
    <row r="164" spans="1:14" ht="12.75" customHeight="1" thickBot="1" x14ac:dyDescent="0.25">
      <c r="A164" s="2" t="s">
        <v>132</v>
      </c>
      <c r="B164" s="2" t="s">
        <v>157</v>
      </c>
      <c r="C164" s="2" t="s">
        <v>537</v>
      </c>
      <c r="D164" s="2" t="s">
        <v>538</v>
      </c>
      <c r="E164" s="2" t="s">
        <v>163</v>
      </c>
      <c r="F164" s="2" t="s">
        <v>539</v>
      </c>
      <c r="G164" s="2" t="s">
        <v>504</v>
      </c>
      <c r="H164" s="2" t="s">
        <v>19</v>
      </c>
      <c r="I164" s="3">
        <v>44326</v>
      </c>
      <c r="J164" s="2" t="s">
        <v>17</v>
      </c>
      <c r="K164" s="4">
        <v>19741.669999999998</v>
      </c>
      <c r="L164" s="15">
        <v>10</v>
      </c>
      <c r="M164" s="4">
        <v>19741.650000000001</v>
      </c>
      <c r="N164" s="10">
        <f t="shared" si="18"/>
        <v>1.9999999996798579E-2</v>
      </c>
    </row>
    <row r="165" spans="1:14" ht="12.75" customHeight="1" thickBot="1" x14ac:dyDescent="0.25">
      <c r="A165" s="2" t="s">
        <v>132</v>
      </c>
      <c r="B165" s="2" t="s">
        <v>157</v>
      </c>
      <c r="C165" s="2" t="s">
        <v>537</v>
      </c>
      <c r="D165" s="2" t="s">
        <v>538</v>
      </c>
      <c r="E165" s="2" t="s">
        <v>164</v>
      </c>
      <c r="F165" s="2" t="s">
        <v>539</v>
      </c>
      <c r="G165" s="2" t="s">
        <v>504</v>
      </c>
      <c r="H165" s="2" t="s">
        <v>37</v>
      </c>
      <c r="I165" s="3">
        <v>44330</v>
      </c>
      <c r="J165" s="2" t="s">
        <v>23</v>
      </c>
      <c r="K165" s="4">
        <v>24267.67</v>
      </c>
      <c r="L165" s="15">
        <v>6</v>
      </c>
      <c r="M165" s="4">
        <v>0</v>
      </c>
      <c r="N165" s="10">
        <f t="shared" si="18"/>
        <v>24267.67</v>
      </c>
    </row>
    <row r="166" spans="1:14" ht="12.75" customHeight="1" thickBot="1" x14ac:dyDescent="0.25">
      <c r="A166" s="2" t="s">
        <v>132</v>
      </c>
      <c r="B166" s="2" t="s">
        <v>157</v>
      </c>
      <c r="C166" s="2" t="s">
        <v>537</v>
      </c>
      <c r="D166" s="2" t="s">
        <v>538</v>
      </c>
      <c r="E166" s="2" t="s">
        <v>165</v>
      </c>
      <c r="F166" s="2" t="s">
        <v>539</v>
      </c>
      <c r="G166" s="2" t="s">
        <v>504</v>
      </c>
      <c r="H166" s="2" t="s">
        <v>27</v>
      </c>
      <c r="I166" s="3">
        <v>44326</v>
      </c>
      <c r="J166" s="2" t="s">
        <v>22</v>
      </c>
      <c r="K166" s="4">
        <v>18250.830000000002</v>
      </c>
      <c r="L166" s="15">
        <v>10</v>
      </c>
      <c r="M166" s="4">
        <v>0</v>
      </c>
      <c r="N166" s="10">
        <f t="shared" si="18"/>
        <v>18250.830000000002</v>
      </c>
    </row>
    <row r="167" spans="1:14" ht="12.75" customHeight="1" thickBot="1" x14ac:dyDescent="0.25">
      <c r="A167" s="2" t="s">
        <v>132</v>
      </c>
      <c r="B167" s="2" t="s">
        <v>157</v>
      </c>
      <c r="C167" s="2" t="s">
        <v>537</v>
      </c>
      <c r="D167" s="2" t="s">
        <v>538</v>
      </c>
      <c r="E167" s="2" t="s">
        <v>166</v>
      </c>
      <c r="F167" s="2" t="s">
        <v>539</v>
      </c>
      <c r="G167" s="2" t="s">
        <v>504</v>
      </c>
      <c r="H167" s="2" t="s">
        <v>20</v>
      </c>
      <c r="I167" s="3">
        <v>44330</v>
      </c>
      <c r="J167" s="2" t="s">
        <v>25</v>
      </c>
      <c r="K167" s="4">
        <v>8044.27</v>
      </c>
      <c r="L167" s="15">
        <v>6</v>
      </c>
      <c r="M167" s="4">
        <v>0</v>
      </c>
      <c r="N167" s="10">
        <f t="shared" si="18"/>
        <v>8044.27</v>
      </c>
    </row>
    <row r="168" spans="1:14" ht="12.75" customHeight="1" thickBot="1" x14ac:dyDescent="0.25">
      <c r="A168" s="2" t="s">
        <v>132</v>
      </c>
      <c r="B168" s="2" t="s">
        <v>157</v>
      </c>
      <c r="C168" s="2" t="s">
        <v>537</v>
      </c>
      <c r="D168" s="2" t="s">
        <v>538</v>
      </c>
      <c r="E168" s="2" t="s">
        <v>167</v>
      </c>
      <c r="F168" s="2" t="s">
        <v>539</v>
      </c>
      <c r="G168" s="2" t="s">
        <v>504</v>
      </c>
      <c r="H168" s="2" t="s">
        <v>37</v>
      </c>
      <c r="I168" s="3">
        <v>44330</v>
      </c>
      <c r="J168" s="2" t="s">
        <v>23</v>
      </c>
      <c r="K168" s="4">
        <v>32549.200000000001</v>
      </c>
      <c r="L168" s="15">
        <v>6</v>
      </c>
      <c r="M168" s="4">
        <v>0</v>
      </c>
      <c r="N168" s="10">
        <f t="shared" si="18"/>
        <v>32549.200000000001</v>
      </c>
    </row>
    <row r="169" spans="1:14" ht="12.75" customHeight="1" thickBot="1" x14ac:dyDescent="0.25">
      <c r="A169" s="2" t="s">
        <v>132</v>
      </c>
      <c r="B169" s="2" t="s">
        <v>157</v>
      </c>
      <c r="C169" s="2" t="s">
        <v>537</v>
      </c>
      <c r="D169" s="2" t="s">
        <v>538</v>
      </c>
      <c r="E169" s="2" t="s">
        <v>168</v>
      </c>
      <c r="F169" s="2" t="s">
        <v>539</v>
      </c>
      <c r="G169" s="2" t="s">
        <v>504</v>
      </c>
      <c r="H169" s="2" t="s">
        <v>30</v>
      </c>
      <c r="I169" s="3">
        <v>44298</v>
      </c>
      <c r="J169" s="2" t="s">
        <v>21</v>
      </c>
      <c r="K169" s="4">
        <v>40659.68</v>
      </c>
      <c r="L169" s="15">
        <v>38</v>
      </c>
      <c r="M169" s="4">
        <v>0</v>
      </c>
      <c r="N169" s="10">
        <f t="shared" si="18"/>
        <v>40659.68</v>
      </c>
    </row>
    <row r="170" spans="1:14" ht="12.75" customHeight="1" thickBot="1" x14ac:dyDescent="0.25">
      <c r="A170" s="2" t="s">
        <v>132</v>
      </c>
      <c r="B170" s="2" t="s">
        <v>157</v>
      </c>
      <c r="C170" s="2" t="s">
        <v>537</v>
      </c>
      <c r="D170" s="2" t="s">
        <v>538</v>
      </c>
      <c r="E170" s="2" t="s">
        <v>169</v>
      </c>
      <c r="F170" s="2" t="s">
        <v>539</v>
      </c>
      <c r="G170" s="2" t="s">
        <v>504</v>
      </c>
      <c r="H170" s="2" t="s">
        <v>20</v>
      </c>
      <c r="I170" s="3">
        <v>44319</v>
      </c>
      <c r="J170" s="2" t="s">
        <v>25</v>
      </c>
      <c r="K170" s="4">
        <v>6389.47</v>
      </c>
      <c r="L170" s="15">
        <v>17</v>
      </c>
      <c r="M170" s="4">
        <v>0</v>
      </c>
      <c r="N170" s="10">
        <f t="shared" ref="N170:N175" si="19">SUM(K170-M170)</f>
        <v>6389.47</v>
      </c>
    </row>
    <row r="171" spans="1:14" ht="12.75" customHeight="1" thickBot="1" x14ac:dyDescent="0.25">
      <c r="A171" s="2" t="s">
        <v>132</v>
      </c>
      <c r="B171" s="2" t="s">
        <v>157</v>
      </c>
      <c r="C171" s="2" t="s">
        <v>537</v>
      </c>
      <c r="D171" s="2" t="s">
        <v>538</v>
      </c>
      <c r="E171" s="2" t="s">
        <v>170</v>
      </c>
      <c r="F171" s="2" t="s">
        <v>539</v>
      </c>
      <c r="G171" s="2" t="s">
        <v>504</v>
      </c>
      <c r="H171" s="2" t="s">
        <v>30</v>
      </c>
      <c r="I171" s="3">
        <v>44326</v>
      </c>
      <c r="J171" s="2" t="s">
        <v>21</v>
      </c>
      <c r="K171" s="4">
        <v>29810.04</v>
      </c>
      <c r="L171" s="15">
        <v>10</v>
      </c>
      <c r="M171" s="4">
        <v>0</v>
      </c>
      <c r="N171" s="10">
        <f t="shared" si="19"/>
        <v>29810.04</v>
      </c>
    </row>
    <row r="172" spans="1:14" ht="12.75" customHeight="1" thickBot="1" x14ac:dyDescent="0.25">
      <c r="A172" s="2" t="s">
        <v>132</v>
      </c>
      <c r="B172" s="2" t="s">
        <v>157</v>
      </c>
      <c r="C172" s="2" t="s">
        <v>537</v>
      </c>
      <c r="D172" s="2" t="s">
        <v>538</v>
      </c>
      <c r="E172" s="2" t="s">
        <v>171</v>
      </c>
      <c r="F172" s="2" t="s">
        <v>539</v>
      </c>
      <c r="G172" s="2" t="s">
        <v>504</v>
      </c>
      <c r="H172" s="2" t="s">
        <v>19</v>
      </c>
      <c r="I172" s="3">
        <v>44322</v>
      </c>
      <c r="J172" s="2" t="s">
        <v>17</v>
      </c>
      <c r="K172" s="4">
        <v>24740.82</v>
      </c>
      <c r="L172" s="15">
        <v>14</v>
      </c>
      <c r="M172" s="4">
        <v>870.8</v>
      </c>
      <c r="N172" s="10">
        <f t="shared" si="19"/>
        <v>23870.02</v>
      </c>
    </row>
    <row r="173" spans="1:14" ht="12.75" customHeight="1" thickBot="1" x14ac:dyDescent="0.25">
      <c r="A173" s="2" t="s">
        <v>132</v>
      </c>
      <c r="B173" s="2" t="s">
        <v>157</v>
      </c>
      <c r="C173" s="2" t="s">
        <v>537</v>
      </c>
      <c r="D173" s="2" t="s">
        <v>538</v>
      </c>
      <c r="E173" s="2" t="s">
        <v>172</v>
      </c>
      <c r="F173" s="2" t="s">
        <v>539</v>
      </c>
      <c r="G173" s="2" t="s">
        <v>504</v>
      </c>
      <c r="H173" s="2" t="s">
        <v>27</v>
      </c>
      <c r="I173" s="3">
        <v>44319</v>
      </c>
      <c r="J173" s="2" t="s">
        <v>22</v>
      </c>
      <c r="K173" s="4">
        <v>19987.79</v>
      </c>
      <c r="L173" s="15">
        <v>17</v>
      </c>
      <c r="M173" s="4">
        <v>0</v>
      </c>
      <c r="N173" s="10">
        <f t="shared" si="19"/>
        <v>19987.79</v>
      </c>
    </row>
    <row r="174" spans="1:14" ht="12.75" customHeight="1" thickBot="1" x14ac:dyDescent="0.25">
      <c r="A174" s="2" t="s">
        <v>132</v>
      </c>
      <c r="B174" s="2" t="s">
        <v>157</v>
      </c>
      <c r="C174" s="2" t="s">
        <v>537</v>
      </c>
      <c r="D174" s="2" t="s">
        <v>538</v>
      </c>
      <c r="E174" s="2" t="s">
        <v>173</v>
      </c>
      <c r="F174" s="2" t="s">
        <v>539</v>
      </c>
      <c r="G174" s="2" t="s">
        <v>504</v>
      </c>
      <c r="H174" s="2" t="s">
        <v>40</v>
      </c>
      <c r="I174" s="3">
        <v>44321</v>
      </c>
      <c r="J174" s="2" t="s">
        <v>15</v>
      </c>
      <c r="K174" s="4">
        <v>19656.7</v>
      </c>
      <c r="L174" s="15">
        <v>15</v>
      </c>
      <c r="M174" s="4">
        <v>0</v>
      </c>
      <c r="N174" s="10">
        <f t="shared" si="19"/>
        <v>19656.7</v>
      </c>
    </row>
    <row r="175" spans="1:14" ht="12.75" customHeight="1" thickBot="1" x14ac:dyDescent="0.25">
      <c r="A175" s="2" t="s">
        <v>132</v>
      </c>
      <c r="B175" s="2" t="s">
        <v>157</v>
      </c>
      <c r="C175" s="2" t="s">
        <v>537</v>
      </c>
      <c r="D175" s="2" t="s">
        <v>538</v>
      </c>
      <c r="E175" s="2" t="s">
        <v>174</v>
      </c>
      <c r="F175" s="2" t="s">
        <v>539</v>
      </c>
      <c r="G175" s="2" t="s">
        <v>504</v>
      </c>
      <c r="H175" s="2" t="s">
        <v>30</v>
      </c>
      <c r="I175" s="3">
        <v>44330</v>
      </c>
      <c r="J175" s="2" t="s">
        <v>21</v>
      </c>
      <c r="K175" s="4">
        <v>20158.75</v>
      </c>
      <c r="L175" s="15">
        <v>6</v>
      </c>
      <c r="M175" s="4">
        <v>0</v>
      </c>
      <c r="N175" s="10">
        <f t="shared" si="19"/>
        <v>20158.75</v>
      </c>
    </row>
    <row r="176" spans="1:14" ht="12.75" customHeight="1" thickBot="1" x14ac:dyDescent="0.25">
      <c r="A176" s="2" t="s">
        <v>132</v>
      </c>
      <c r="B176" s="2" t="s">
        <v>175</v>
      </c>
      <c r="C176" s="2" t="s">
        <v>537</v>
      </c>
      <c r="D176" s="2" t="s">
        <v>538</v>
      </c>
      <c r="E176" s="2" t="s">
        <v>176</v>
      </c>
      <c r="F176" s="2" t="s">
        <v>539</v>
      </c>
      <c r="G176" s="2" t="s">
        <v>504</v>
      </c>
      <c r="H176" s="2" t="s">
        <v>14</v>
      </c>
      <c r="I176" s="3">
        <v>44315</v>
      </c>
      <c r="J176" s="2" t="s">
        <v>15</v>
      </c>
      <c r="K176" s="4">
        <v>23243.35</v>
      </c>
      <c r="L176" s="15">
        <v>21</v>
      </c>
      <c r="M176" s="4">
        <v>0</v>
      </c>
      <c r="N176" s="10">
        <f t="shared" ref="N176:N182" si="20">SUM(K176-M176)</f>
        <v>23243.35</v>
      </c>
    </row>
    <row r="177" spans="1:14" ht="12.75" customHeight="1" thickBot="1" x14ac:dyDescent="0.25">
      <c r="A177" s="2" t="s">
        <v>132</v>
      </c>
      <c r="B177" s="2" t="s">
        <v>175</v>
      </c>
      <c r="C177" s="2" t="s">
        <v>537</v>
      </c>
      <c r="D177" s="2" t="s">
        <v>538</v>
      </c>
      <c r="E177" s="2" t="s">
        <v>176</v>
      </c>
      <c r="F177" s="2" t="s">
        <v>539</v>
      </c>
      <c r="G177" s="2" t="s">
        <v>504</v>
      </c>
      <c r="H177" s="2" t="s">
        <v>14</v>
      </c>
      <c r="I177" s="3">
        <v>44315</v>
      </c>
      <c r="J177" s="2" t="s">
        <v>16</v>
      </c>
      <c r="K177" s="4">
        <v>15495.56</v>
      </c>
      <c r="L177" s="15">
        <v>21</v>
      </c>
      <c r="M177" s="4">
        <v>0</v>
      </c>
      <c r="N177" s="10">
        <f t="shared" si="20"/>
        <v>15495.56</v>
      </c>
    </row>
    <row r="178" spans="1:14" ht="12.75" customHeight="1" thickBot="1" x14ac:dyDescent="0.25">
      <c r="A178" s="2" t="s">
        <v>132</v>
      </c>
      <c r="B178" s="2" t="s">
        <v>175</v>
      </c>
      <c r="C178" s="2" t="s">
        <v>537</v>
      </c>
      <c r="D178" s="2" t="s">
        <v>538</v>
      </c>
      <c r="E178" s="2" t="s">
        <v>177</v>
      </c>
      <c r="F178" s="2" t="s">
        <v>539</v>
      </c>
      <c r="G178" s="2" t="s">
        <v>504</v>
      </c>
      <c r="H178" s="2" t="s">
        <v>14</v>
      </c>
      <c r="I178" s="3">
        <v>44330</v>
      </c>
      <c r="J178" s="2" t="s">
        <v>16</v>
      </c>
      <c r="K178" s="4">
        <v>14339.78</v>
      </c>
      <c r="L178" s="15">
        <v>6</v>
      </c>
      <c r="M178" s="4">
        <v>0</v>
      </c>
      <c r="N178" s="10">
        <f t="shared" si="20"/>
        <v>14339.78</v>
      </c>
    </row>
    <row r="179" spans="1:14" ht="12.75" customHeight="1" thickBot="1" x14ac:dyDescent="0.25">
      <c r="A179" s="2" t="s">
        <v>132</v>
      </c>
      <c r="B179" s="2" t="s">
        <v>175</v>
      </c>
      <c r="C179" s="2" t="s">
        <v>537</v>
      </c>
      <c r="D179" s="2" t="s">
        <v>538</v>
      </c>
      <c r="E179" s="2" t="s">
        <v>178</v>
      </c>
      <c r="F179" s="2" t="s">
        <v>539</v>
      </c>
      <c r="G179" s="2" t="s">
        <v>504</v>
      </c>
      <c r="H179" s="2" t="s">
        <v>20</v>
      </c>
      <c r="I179" s="3">
        <v>44328</v>
      </c>
      <c r="J179" s="2" t="s">
        <v>25</v>
      </c>
      <c r="K179" s="4">
        <v>7693.2</v>
      </c>
      <c r="L179" s="15">
        <v>8</v>
      </c>
      <c r="M179" s="4">
        <v>0</v>
      </c>
      <c r="N179" s="10">
        <f t="shared" si="20"/>
        <v>7693.2</v>
      </c>
    </row>
    <row r="180" spans="1:14" ht="12.75" customHeight="1" thickBot="1" x14ac:dyDescent="0.25">
      <c r="A180" s="2" t="s">
        <v>132</v>
      </c>
      <c r="B180" s="2" t="s">
        <v>175</v>
      </c>
      <c r="C180" s="2" t="s">
        <v>537</v>
      </c>
      <c r="D180" s="2" t="s">
        <v>538</v>
      </c>
      <c r="E180" s="2" t="s">
        <v>179</v>
      </c>
      <c r="F180" s="2" t="s">
        <v>539</v>
      </c>
      <c r="G180" s="2" t="s">
        <v>504</v>
      </c>
      <c r="H180" s="2" t="s">
        <v>20</v>
      </c>
      <c r="I180" s="3">
        <v>44316</v>
      </c>
      <c r="J180" s="2" t="s">
        <v>23</v>
      </c>
      <c r="K180" s="4">
        <v>36886.47</v>
      </c>
      <c r="L180" s="15">
        <v>20</v>
      </c>
      <c r="M180" s="4">
        <v>0</v>
      </c>
      <c r="N180" s="10">
        <f t="shared" si="20"/>
        <v>36886.47</v>
      </c>
    </row>
    <row r="181" spans="1:14" ht="12.75" customHeight="1" thickBot="1" x14ac:dyDescent="0.25">
      <c r="A181" s="2" t="s">
        <v>132</v>
      </c>
      <c r="B181" s="2" t="s">
        <v>175</v>
      </c>
      <c r="C181" s="2" t="s">
        <v>537</v>
      </c>
      <c r="D181" s="2" t="s">
        <v>538</v>
      </c>
      <c r="E181" s="2" t="s">
        <v>180</v>
      </c>
      <c r="F181" s="2" t="s">
        <v>539</v>
      </c>
      <c r="G181" s="2" t="s">
        <v>504</v>
      </c>
      <c r="H181" s="2" t="s">
        <v>20</v>
      </c>
      <c r="I181" s="3">
        <v>44316</v>
      </c>
      <c r="J181" s="2" t="s">
        <v>25</v>
      </c>
      <c r="K181" s="4">
        <v>8247.99</v>
      </c>
      <c r="L181" s="15">
        <v>20</v>
      </c>
      <c r="M181" s="4">
        <v>0</v>
      </c>
      <c r="N181" s="10">
        <f t="shared" si="20"/>
        <v>8247.99</v>
      </c>
    </row>
    <row r="182" spans="1:14" ht="12.75" customHeight="1" thickBot="1" x14ac:dyDescent="0.25">
      <c r="A182" s="2" t="s">
        <v>132</v>
      </c>
      <c r="B182" s="2" t="s">
        <v>175</v>
      </c>
      <c r="C182" s="2" t="s">
        <v>537</v>
      </c>
      <c r="D182" s="2" t="s">
        <v>538</v>
      </c>
      <c r="E182" s="2" t="s">
        <v>181</v>
      </c>
      <c r="F182" s="2" t="s">
        <v>539</v>
      </c>
      <c r="G182" s="2" t="s">
        <v>504</v>
      </c>
      <c r="H182" s="2" t="s">
        <v>19</v>
      </c>
      <c r="I182" s="3">
        <v>44330</v>
      </c>
      <c r="J182" s="2" t="s">
        <v>17</v>
      </c>
      <c r="K182" s="4">
        <v>21107.360000000001</v>
      </c>
      <c r="L182" s="15">
        <v>6</v>
      </c>
      <c r="M182" s="4">
        <v>771</v>
      </c>
      <c r="N182" s="10">
        <f t="shared" si="20"/>
        <v>20336.36</v>
      </c>
    </row>
    <row r="183" spans="1:14" ht="12.75" customHeight="1" thickBot="1" x14ac:dyDescent="0.25">
      <c r="A183" s="2" t="s">
        <v>132</v>
      </c>
      <c r="B183" s="2" t="s">
        <v>175</v>
      </c>
      <c r="C183" s="2" t="s">
        <v>537</v>
      </c>
      <c r="D183" s="2" t="s">
        <v>538</v>
      </c>
      <c r="E183" s="2" t="s">
        <v>182</v>
      </c>
      <c r="F183" s="2" t="s">
        <v>539</v>
      </c>
      <c r="G183" s="2" t="s">
        <v>504</v>
      </c>
      <c r="H183" s="2" t="s">
        <v>40</v>
      </c>
      <c r="I183" s="3">
        <v>44334</v>
      </c>
      <c r="J183" s="2" t="s">
        <v>15</v>
      </c>
      <c r="K183" s="4">
        <v>25186.5</v>
      </c>
      <c r="L183" s="15">
        <v>2</v>
      </c>
      <c r="M183" s="4">
        <v>0</v>
      </c>
      <c r="N183" s="10">
        <f t="shared" ref="N183:N187" si="21">SUM(K183-M183)</f>
        <v>25186.5</v>
      </c>
    </row>
    <row r="184" spans="1:14" ht="12.75" customHeight="1" thickBot="1" x14ac:dyDescent="0.25">
      <c r="A184" s="2" t="s">
        <v>132</v>
      </c>
      <c r="B184" s="2" t="s">
        <v>175</v>
      </c>
      <c r="C184" s="2" t="s">
        <v>537</v>
      </c>
      <c r="D184" s="2" t="s">
        <v>538</v>
      </c>
      <c r="E184" s="2" t="s">
        <v>183</v>
      </c>
      <c r="F184" s="2" t="s">
        <v>539</v>
      </c>
      <c r="G184" s="2" t="s">
        <v>504</v>
      </c>
      <c r="H184" s="2" t="s">
        <v>19</v>
      </c>
      <c r="I184" s="3">
        <v>44267</v>
      </c>
      <c r="J184" s="2" t="s">
        <v>15</v>
      </c>
      <c r="K184" s="4">
        <v>18034.189999999999</v>
      </c>
      <c r="L184" s="15">
        <v>69</v>
      </c>
      <c r="M184" s="4">
        <v>11101.27</v>
      </c>
      <c r="N184" s="10">
        <f t="shared" si="21"/>
        <v>6932.9199999999983</v>
      </c>
    </row>
    <row r="185" spans="1:14" ht="12.75" customHeight="1" thickBot="1" x14ac:dyDescent="0.25">
      <c r="A185" s="2" t="s">
        <v>132</v>
      </c>
      <c r="B185" s="2" t="s">
        <v>175</v>
      </c>
      <c r="C185" s="2" t="s">
        <v>537</v>
      </c>
      <c r="D185" s="2" t="s">
        <v>538</v>
      </c>
      <c r="E185" s="2" t="s">
        <v>184</v>
      </c>
      <c r="F185" s="2" t="s">
        <v>539</v>
      </c>
      <c r="G185" s="2" t="s">
        <v>504</v>
      </c>
      <c r="H185" s="2" t="s">
        <v>14</v>
      </c>
      <c r="I185" s="3">
        <v>44315</v>
      </c>
      <c r="J185" s="2" t="s">
        <v>15</v>
      </c>
      <c r="K185" s="4">
        <v>29104.85</v>
      </c>
      <c r="L185" s="15">
        <v>21</v>
      </c>
      <c r="M185" s="4">
        <v>0</v>
      </c>
      <c r="N185" s="10">
        <f t="shared" si="21"/>
        <v>29104.85</v>
      </c>
    </row>
    <row r="186" spans="1:14" ht="12.75" customHeight="1" thickBot="1" x14ac:dyDescent="0.25">
      <c r="A186" s="2" t="s">
        <v>132</v>
      </c>
      <c r="B186" s="2" t="s">
        <v>175</v>
      </c>
      <c r="C186" s="2" t="s">
        <v>537</v>
      </c>
      <c r="D186" s="2" t="s">
        <v>538</v>
      </c>
      <c r="E186" s="2" t="s">
        <v>184</v>
      </c>
      <c r="F186" s="2" t="s">
        <v>539</v>
      </c>
      <c r="G186" s="2" t="s">
        <v>504</v>
      </c>
      <c r="H186" s="2" t="s">
        <v>14</v>
      </c>
      <c r="I186" s="3">
        <v>44319</v>
      </c>
      <c r="J186" s="2" t="s">
        <v>16</v>
      </c>
      <c r="K186" s="4">
        <v>19403.240000000002</v>
      </c>
      <c r="L186" s="15">
        <v>17</v>
      </c>
      <c r="M186" s="4">
        <v>0</v>
      </c>
      <c r="N186" s="10">
        <f t="shared" si="21"/>
        <v>19403.240000000002</v>
      </c>
    </row>
    <row r="187" spans="1:14" ht="12.75" customHeight="1" thickBot="1" x14ac:dyDescent="0.25">
      <c r="A187" s="2" t="s">
        <v>185</v>
      </c>
      <c r="B187" s="2" t="s">
        <v>186</v>
      </c>
      <c r="C187" s="2" t="s">
        <v>537</v>
      </c>
      <c r="D187" s="2" t="s">
        <v>538</v>
      </c>
      <c r="E187" s="2" t="s">
        <v>187</v>
      </c>
      <c r="F187" s="2" t="s">
        <v>539</v>
      </c>
      <c r="G187" s="2" t="s">
        <v>504</v>
      </c>
      <c r="H187" s="2" t="s">
        <v>37</v>
      </c>
      <c r="I187" s="3">
        <v>44334</v>
      </c>
      <c r="J187" s="2" t="s">
        <v>23</v>
      </c>
      <c r="K187" s="4">
        <v>28601</v>
      </c>
      <c r="L187" s="15">
        <v>2</v>
      </c>
      <c r="M187" s="4">
        <v>0</v>
      </c>
      <c r="N187" s="10">
        <f t="shared" si="21"/>
        <v>28601</v>
      </c>
    </row>
    <row r="188" spans="1:14" ht="12.75" customHeight="1" thickBot="1" x14ac:dyDescent="0.25">
      <c r="A188" s="2" t="s">
        <v>185</v>
      </c>
      <c r="B188" s="2" t="s">
        <v>186</v>
      </c>
      <c r="C188" s="2" t="s">
        <v>537</v>
      </c>
      <c r="D188" s="2" t="s">
        <v>538</v>
      </c>
      <c r="E188" s="2" t="s">
        <v>188</v>
      </c>
      <c r="F188" s="2" t="s">
        <v>539</v>
      </c>
      <c r="G188" s="2" t="s">
        <v>504</v>
      </c>
      <c r="H188" s="2" t="s">
        <v>27</v>
      </c>
      <c r="I188" s="3">
        <v>44334</v>
      </c>
      <c r="J188" s="2" t="s">
        <v>22</v>
      </c>
      <c r="K188" s="4">
        <v>16105.5</v>
      </c>
      <c r="L188" s="15">
        <v>2</v>
      </c>
      <c r="M188" s="4">
        <v>224</v>
      </c>
      <c r="N188" s="10">
        <f t="shared" ref="N188:N191" si="22">SUM(K188-M188)</f>
        <v>15881.5</v>
      </c>
    </row>
    <row r="189" spans="1:14" ht="12.75" customHeight="1" thickBot="1" x14ac:dyDescent="0.25">
      <c r="A189" s="2" t="s">
        <v>185</v>
      </c>
      <c r="B189" s="2" t="s">
        <v>189</v>
      </c>
      <c r="C189" s="2" t="s">
        <v>537</v>
      </c>
      <c r="D189" s="2" t="s">
        <v>538</v>
      </c>
      <c r="E189" s="2" t="s">
        <v>190</v>
      </c>
      <c r="F189" s="2" t="s">
        <v>539</v>
      </c>
      <c r="G189" s="2" t="s">
        <v>504</v>
      </c>
      <c r="H189" s="2" t="s">
        <v>20</v>
      </c>
      <c r="I189" s="3">
        <v>44216</v>
      </c>
      <c r="J189" s="2" t="s">
        <v>25</v>
      </c>
      <c r="K189" s="4">
        <v>6034.88</v>
      </c>
      <c r="L189" s="15">
        <v>120</v>
      </c>
      <c r="M189" s="4">
        <v>0</v>
      </c>
      <c r="N189" s="10">
        <f t="shared" si="22"/>
        <v>6034.88</v>
      </c>
    </row>
    <row r="190" spans="1:14" ht="12.75" customHeight="1" thickBot="1" x14ac:dyDescent="0.25">
      <c r="A190" s="2" t="s">
        <v>185</v>
      </c>
      <c r="B190" s="2" t="s">
        <v>189</v>
      </c>
      <c r="C190" s="2" t="s">
        <v>537</v>
      </c>
      <c r="D190" s="2" t="s">
        <v>538</v>
      </c>
      <c r="E190" s="2" t="s">
        <v>191</v>
      </c>
      <c r="F190" s="2" t="s">
        <v>539</v>
      </c>
      <c r="G190" s="2" t="s">
        <v>504</v>
      </c>
      <c r="H190" s="2" t="s">
        <v>37</v>
      </c>
      <c r="I190" s="3">
        <v>44319</v>
      </c>
      <c r="J190" s="2" t="s">
        <v>23</v>
      </c>
      <c r="K190" s="4">
        <v>19234.38</v>
      </c>
      <c r="L190" s="15">
        <v>17</v>
      </c>
      <c r="M190" s="4">
        <v>0</v>
      </c>
      <c r="N190" s="10">
        <f t="shared" si="22"/>
        <v>19234.38</v>
      </c>
    </row>
    <row r="191" spans="1:14" ht="12.75" customHeight="1" thickBot="1" x14ac:dyDescent="0.25">
      <c r="A191" s="2" t="s">
        <v>185</v>
      </c>
      <c r="B191" s="2" t="s">
        <v>189</v>
      </c>
      <c r="C191" s="2" t="s">
        <v>537</v>
      </c>
      <c r="D191" s="2" t="s">
        <v>538</v>
      </c>
      <c r="E191" s="2" t="s">
        <v>192</v>
      </c>
      <c r="F191" s="2" t="s">
        <v>539</v>
      </c>
      <c r="G191" s="2" t="s">
        <v>504</v>
      </c>
      <c r="H191" s="2" t="s">
        <v>37</v>
      </c>
      <c r="I191" s="3">
        <v>44286</v>
      </c>
      <c r="J191" s="2" t="s">
        <v>23</v>
      </c>
      <c r="K191" s="4">
        <v>24905.599999999999</v>
      </c>
      <c r="L191" s="15">
        <v>50</v>
      </c>
      <c r="M191" s="4">
        <v>6225.8</v>
      </c>
      <c r="N191" s="10">
        <f t="shared" si="22"/>
        <v>18679.8</v>
      </c>
    </row>
    <row r="192" spans="1:14" ht="12.75" customHeight="1" thickBot="1" x14ac:dyDescent="0.25">
      <c r="A192" s="2" t="s">
        <v>185</v>
      </c>
      <c r="B192" s="2" t="s">
        <v>193</v>
      </c>
      <c r="C192" s="2" t="s">
        <v>537</v>
      </c>
      <c r="D192" s="2" t="s">
        <v>538</v>
      </c>
      <c r="E192" s="2" t="s">
        <v>194</v>
      </c>
      <c r="F192" s="2" t="s">
        <v>539</v>
      </c>
      <c r="G192" s="2" t="s">
        <v>504</v>
      </c>
      <c r="H192" s="2" t="s">
        <v>27</v>
      </c>
      <c r="I192" s="3">
        <v>44328</v>
      </c>
      <c r="J192" s="2" t="s">
        <v>22</v>
      </c>
      <c r="K192" s="4">
        <v>21309.95</v>
      </c>
      <c r="L192" s="15">
        <v>8</v>
      </c>
      <c r="M192" s="4">
        <v>0</v>
      </c>
      <c r="N192" s="10">
        <f t="shared" ref="N192:N193" si="23">SUM(K192-M192)</f>
        <v>21309.95</v>
      </c>
    </row>
    <row r="193" spans="1:14" ht="12.75" customHeight="1" thickBot="1" x14ac:dyDescent="0.25">
      <c r="A193" s="2" t="s">
        <v>185</v>
      </c>
      <c r="B193" s="2" t="s">
        <v>193</v>
      </c>
      <c r="C193" s="2" t="s">
        <v>537</v>
      </c>
      <c r="D193" s="2" t="s">
        <v>538</v>
      </c>
      <c r="E193" s="2" t="s">
        <v>195</v>
      </c>
      <c r="F193" s="2" t="s">
        <v>539</v>
      </c>
      <c r="G193" s="2" t="s">
        <v>504</v>
      </c>
      <c r="H193" s="2" t="s">
        <v>20</v>
      </c>
      <c r="I193" s="3">
        <v>44315</v>
      </c>
      <c r="J193" s="2" t="s">
        <v>25</v>
      </c>
      <c r="K193" s="4">
        <v>7252.55</v>
      </c>
      <c r="L193" s="15">
        <v>21</v>
      </c>
      <c r="M193" s="4">
        <v>0</v>
      </c>
      <c r="N193" s="10">
        <f t="shared" si="23"/>
        <v>7252.55</v>
      </c>
    </row>
    <row r="194" spans="1:14" ht="12.75" customHeight="1" thickBot="1" x14ac:dyDescent="0.25">
      <c r="A194" s="2" t="s">
        <v>185</v>
      </c>
      <c r="B194" s="2" t="s">
        <v>193</v>
      </c>
      <c r="C194" s="2" t="s">
        <v>537</v>
      </c>
      <c r="D194" s="2" t="s">
        <v>538</v>
      </c>
      <c r="E194" s="2" t="s">
        <v>196</v>
      </c>
      <c r="F194" s="2" t="s">
        <v>539</v>
      </c>
      <c r="G194" s="2" t="s">
        <v>504</v>
      </c>
      <c r="H194" s="2" t="s">
        <v>30</v>
      </c>
      <c r="I194" s="3">
        <v>44326</v>
      </c>
      <c r="J194" s="2" t="s">
        <v>17</v>
      </c>
      <c r="K194" s="4">
        <v>16965.66</v>
      </c>
      <c r="L194" s="15">
        <v>10</v>
      </c>
      <c r="M194" s="4">
        <v>0</v>
      </c>
      <c r="N194" s="10">
        <f t="shared" ref="N194:N201" si="24">SUM(K194-M194)</f>
        <v>16965.66</v>
      </c>
    </row>
    <row r="195" spans="1:14" ht="12.75" customHeight="1" thickBot="1" x14ac:dyDescent="0.25">
      <c r="A195" s="2" t="s">
        <v>185</v>
      </c>
      <c r="B195" s="2" t="s">
        <v>193</v>
      </c>
      <c r="C195" s="2" t="s">
        <v>537</v>
      </c>
      <c r="D195" s="2" t="s">
        <v>538</v>
      </c>
      <c r="E195" s="2" t="s">
        <v>196</v>
      </c>
      <c r="F195" s="2" t="s">
        <v>539</v>
      </c>
      <c r="G195" s="2" t="s">
        <v>504</v>
      </c>
      <c r="H195" s="2" t="s">
        <v>30</v>
      </c>
      <c r="I195" s="3">
        <v>44327</v>
      </c>
      <c r="J195" s="2" t="s">
        <v>21</v>
      </c>
      <c r="K195" s="4">
        <v>22620.9</v>
      </c>
      <c r="L195" s="15">
        <v>9</v>
      </c>
      <c r="M195" s="4">
        <v>0</v>
      </c>
      <c r="N195" s="10">
        <f t="shared" si="24"/>
        <v>22620.9</v>
      </c>
    </row>
    <row r="196" spans="1:14" ht="12.75" customHeight="1" thickBot="1" x14ac:dyDescent="0.25">
      <c r="A196" s="2" t="s">
        <v>185</v>
      </c>
      <c r="B196" s="2" t="s">
        <v>193</v>
      </c>
      <c r="C196" s="2" t="s">
        <v>537</v>
      </c>
      <c r="D196" s="2" t="s">
        <v>538</v>
      </c>
      <c r="E196" s="2" t="s">
        <v>197</v>
      </c>
      <c r="F196" s="2" t="s">
        <v>539</v>
      </c>
      <c r="G196" s="2" t="s">
        <v>504</v>
      </c>
      <c r="H196" s="2" t="s">
        <v>30</v>
      </c>
      <c r="I196" s="3">
        <v>44321</v>
      </c>
      <c r="J196" s="2" t="s">
        <v>17</v>
      </c>
      <c r="K196" s="4">
        <v>17584.53</v>
      </c>
      <c r="L196" s="15">
        <v>15</v>
      </c>
      <c r="M196" s="4">
        <v>0</v>
      </c>
      <c r="N196" s="10">
        <f t="shared" si="24"/>
        <v>17584.53</v>
      </c>
    </row>
    <row r="197" spans="1:14" ht="12.75" customHeight="1" thickBot="1" x14ac:dyDescent="0.25">
      <c r="A197" s="2" t="s">
        <v>185</v>
      </c>
      <c r="B197" s="2" t="s">
        <v>193</v>
      </c>
      <c r="C197" s="2" t="s">
        <v>537</v>
      </c>
      <c r="D197" s="2" t="s">
        <v>538</v>
      </c>
      <c r="E197" s="2" t="s">
        <v>197</v>
      </c>
      <c r="F197" s="2" t="s">
        <v>539</v>
      </c>
      <c r="G197" s="2" t="s">
        <v>504</v>
      </c>
      <c r="H197" s="2" t="s">
        <v>30</v>
      </c>
      <c r="I197" s="3">
        <v>44323</v>
      </c>
      <c r="J197" s="2" t="s">
        <v>21</v>
      </c>
      <c r="K197" s="4">
        <v>23446.03</v>
      </c>
      <c r="L197" s="15">
        <v>13</v>
      </c>
      <c r="M197" s="4">
        <v>0</v>
      </c>
      <c r="N197" s="10">
        <f t="shared" si="24"/>
        <v>23446.03</v>
      </c>
    </row>
    <row r="198" spans="1:14" ht="12.75" customHeight="1" thickBot="1" x14ac:dyDescent="0.25">
      <c r="A198" s="2" t="s">
        <v>185</v>
      </c>
      <c r="B198" s="2" t="s">
        <v>193</v>
      </c>
      <c r="C198" s="2" t="s">
        <v>537</v>
      </c>
      <c r="D198" s="2" t="s">
        <v>538</v>
      </c>
      <c r="E198" s="2" t="s">
        <v>198</v>
      </c>
      <c r="F198" s="2" t="s">
        <v>539</v>
      </c>
      <c r="G198" s="2" t="s">
        <v>504</v>
      </c>
      <c r="H198" s="2" t="s">
        <v>14</v>
      </c>
      <c r="I198" s="3">
        <v>44327</v>
      </c>
      <c r="J198" s="2" t="s">
        <v>15</v>
      </c>
      <c r="K198" s="4">
        <v>13142.7</v>
      </c>
      <c r="L198" s="15">
        <v>9</v>
      </c>
      <c r="M198" s="4">
        <v>0</v>
      </c>
      <c r="N198" s="10">
        <f t="shared" si="24"/>
        <v>13142.7</v>
      </c>
    </row>
    <row r="199" spans="1:14" ht="12.75" customHeight="1" thickBot="1" x14ac:dyDescent="0.25">
      <c r="A199" s="2" t="s">
        <v>185</v>
      </c>
      <c r="B199" s="2" t="s">
        <v>193</v>
      </c>
      <c r="C199" s="2" t="s">
        <v>537</v>
      </c>
      <c r="D199" s="2" t="s">
        <v>538</v>
      </c>
      <c r="E199" s="2" t="s">
        <v>198</v>
      </c>
      <c r="F199" s="2" t="s">
        <v>539</v>
      </c>
      <c r="G199" s="2" t="s">
        <v>504</v>
      </c>
      <c r="H199" s="2" t="s">
        <v>14</v>
      </c>
      <c r="I199" s="3">
        <v>44327</v>
      </c>
      <c r="J199" s="2" t="s">
        <v>16</v>
      </c>
      <c r="K199" s="4">
        <v>8761.7999999999993</v>
      </c>
      <c r="L199" s="15">
        <v>9</v>
      </c>
      <c r="M199" s="4">
        <v>0</v>
      </c>
      <c r="N199" s="10">
        <f t="shared" si="24"/>
        <v>8761.7999999999993</v>
      </c>
    </row>
    <row r="200" spans="1:14" ht="12.75" customHeight="1" thickBot="1" x14ac:dyDescent="0.25">
      <c r="A200" s="2" t="s">
        <v>185</v>
      </c>
      <c r="B200" s="2" t="s">
        <v>193</v>
      </c>
      <c r="C200" s="2" t="s">
        <v>537</v>
      </c>
      <c r="D200" s="2" t="s">
        <v>538</v>
      </c>
      <c r="E200" s="2" t="s">
        <v>199</v>
      </c>
      <c r="F200" s="2" t="s">
        <v>539</v>
      </c>
      <c r="G200" s="2" t="s">
        <v>504</v>
      </c>
      <c r="H200" s="2" t="s">
        <v>20</v>
      </c>
      <c r="I200" s="3">
        <v>44328</v>
      </c>
      <c r="J200" s="2" t="s">
        <v>23</v>
      </c>
      <c r="K200" s="4">
        <v>19114.59</v>
      </c>
      <c r="L200" s="15">
        <v>8</v>
      </c>
      <c r="M200" s="4">
        <v>0</v>
      </c>
      <c r="N200" s="10">
        <f t="shared" si="24"/>
        <v>19114.59</v>
      </c>
    </row>
    <row r="201" spans="1:14" ht="12.75" customHeight="1" thickBot="1" x14ac:dyDescent="0.25">
      <c r="A201" s="2" t="s">
        <v>185</v>
      </c>
      <c r="B201" s="2" t="s">
        <v>193</v>
      </c>
      <c r="C201" s="2" t="s">
        <v>537</v>
      </c>
      <c r="D201" s="2" t="s">
        <v>538</v>
      </c>
      <c r="E201" s="2" t="s">
        <v>199</v>
      </c>
      <c r="F201" s="2" t="s">
        <v>539</v>
      </c>
      <c r="G201" s="2" t="s">
        <v>504</v>
      </c>
      <c r="H201" s="2" t="s">
        <v>20</v>
      </c>
      <c r="I201" s="3">
        <v>44328</v>
      </c>
      <c r="J201" s="2" t="s">
        <v>25</v>
      </c>
      <c r="K201" s="4">
        <v>4778.6499999999996</v>
      </c>
      <c r="L201" s="15">
        <v>8</v>
      </c>
      <c r="M201" s="4">
        <v>0</v>
      </c>
      <c r="N201" s="10">
        <f t="shared" si="24"/>
        <v>4778.6499999999996</v>
      </c>
    </row>
    <row r="202" spans="1:14" ht="12.75" customHeight="1" thickBot="1" x14ac:dyDescent="0.25">
      <c r="A202" s="2" t="s">
        <v>185</v>
      </c>
      <c r="B202" s="2" t="s">
        <v>193</v>
      </c>
      <c r="C202" s="2" t="s">
        <v>537</v>
      </c>
      <c r="D202" s="2" t="s">
        <v>538</v>
      </c>
      <c r="E202" s="2" t="s">
        <v>200</v>
      </c>
      <c r="F202" s="2" t="s">
        <v>539</v>
      </c>
      <c r="G202" s="2" t="s">
        <v>504</v>
      </c>
      <c r="H202" s="2" t="s">
        <v>30</v>
      </c>
      <c r="I202" s="3">
        <v>44316</v>
      </c>
      <c r="J202" s="2" t="s">
        <v>17</v>
      </c>
      <c r="K202" s="4">
        <v>17472.54</v>
      </c>
      <c r="L202" s="15">
        <v>20</v>
      </c>
      <c r="M202" s="4">
        <v>0</v>
      </c>
      <c r="N202" s="10">
        <f t="shared" ref="N202:N216" si="25">SUM(K202-M202)</f>
        <v>17472.54</v>
      </c>
    </row>
    <row r="203" spans="1:14" ht="12.75" customHeight="1" thickBot="1" x14ac:dyDescent="0.25">
      <c r="A203" s="2" t="s">
        <v>185</v>
      </c>
      <c r="B203" s="2" t="s">
        <v>193</v>
      </c>
      <c r="C203" s="2" t="s">
        <v>537</v>
      </c>
      <c r="D203" s="2" t="s">
        <v>538</v>
      </c>
      <c r="E203" s="2" t="s">
        <v>200</v>
      </c>
      <c r="F203" s="2" t="s">
        <v>539</v>
      </c>
      <c r="G203" s="2" t="s">
        <v>504</v>
      </c>
      <c r="H203" s="2" t="s">
        <v>30</v>
      </c>
      <c r="I203" s="3">
        <v>44316</v>
      </c>
      <c r="J203" s="2" t="s">
        <v>21</v>
      </c>
      <c r="K203" s="4">
        <v>23296.74</v>
      </c>
      <c r="L203" s="15">
        <v>20</v>
      </c>
      <c r="M203" s="4">
        <v>0</v>
      </c>
      <c r="N203" s="10">
        <f t="shared" si="25"/>
        <v>23296.74</v>
      </c>
    </row>
    <row r="204" spans="1:14" ht="12.75" customHeight="1" thickBot="1" x14ac:dyDescent="0.25">
      <c r="A204" s="2" t="s">
        <v>185</v>
      </c>
      <c r="B204" s="2" t="s">
        <v>193</v>
      </c>
      <c r="C204" s="2" t="s">
        <v>537</v>
      </c>
      <c r="D204" s="2" t="s">
        <v>538</v>
      </c>
      <c r="E204" s="2" t="s">
        <v>506</v>
      </c>
      <c r="F204" s="2" t="s">
        <v>539</v>
      </c>
      <c r="G204" s="2" t="s">
        <v>504</v>
      </c>
      <c r="H204" s="2" t="s">
        <v>30</v>
      </c>
      <c r="I204" s="3">
        <v>44335</v>
      </c>
      <c r="J204" s="2" t="s">
        <v>21</v>
      </c>
      <c r="K204" s="4">
        <v>28347.33</v>
      </c>
      <c r="L204" s="15">
        <v>1</v>
      </c>
      <c r="M204" s="4">
        <v>0</v>
      </c>
      <c r="N204" s="10">
        <f t="shared" si="25"/>
        <v>28347.33</v>
      </c>
    </row>
    <row r="205" spans="1:14" ht="12.75" customHeight="1" thickBot="1" x14ac:dyDescent="0.25">
      <c r="A205" s="2" t="s">
        <v>185</v>
      </c>
      <c r="B205" s="2" t="s">
        <v>193</v>
      </c>
      <c r="C205" s="2" t="s">
        <v>537</v>
      </c>
      <c r="D205" s="2" t="s">
        <v>538</v>
      </c>
      <c r="E205" s="2" t="s">
        <v>201</v>
      </c>
      <c r="F205" s="2" t="s">
        <v>539</v>
      </c>
      <c r="G205" s="2" t="s">
        <v>504</v>
      </c>
      <c r="H205" s="2" t="s">
        <v>14</v>
      </c>
      <c r="I205" s="3">
        <v>44315</v>
      </c>
      <c r="J205" s="2" t="s">
        <v>15</v>
      </c>
      <c r="K205" s="4">
        <v>17011.45</v>
      </c>
      <c r="L205" s="15">
        <v>21</v>
      </c>
      <c r="M205" s="4">
        <v>0</v>
      </c>
      <c r="N205" s="10">
        <f t="shared" si="25"/>
        <v>17011.45</v>
      </c>
    </row>
    <row r="206" spans="1:14" ht="12.75" customHeight="1" thickBot="1" x14ac:dyDescent="0.25">
      <c r="A206" s="2" t="s">
        <v>185</v>
      </c>
      <c r="B206" s="2" t="s">
        <v>193</v>
      </c>
      <c r="C206" s="2" t="s">
        <v>537</v>
      </c>
      <c r="D206" s="2" t="s">
        <v>538</v>
      </c>
      <c r="E206" s="2" t="s">
        <v>201</v>
      </c>
      <c r="F206" s="2" t="s">
        <v>539</v>
      </c>
      <c r="G206" s="2" t="s">
        <v>504</v>
      </c>
      <c r="H206" s="2" t="s">
        <v>14</v>
      </c>
      <c r="I206" s="3">
        <v>44315</v>
      </c>
      <c r="J206" s="2" t="s">
        <v>16</v>
      </c>
      <c r="K206" s="4">
        <v>11340.96</v>
      </c>
      <c r="L206" s="15">
        <v>21</v>
      </c>
      <c r="M206" s="4">
        <v>0</v>
      </c>
      <c r="N206" s="10">
        <f t="shared" si="25"/>
        <v>11340.96</v>
      </c>
    </row>
    <row r="207" spans="1:14" ht="12.75" customHeight="1" thickBot="1" x14ac:dyDescent="0.25">
      <c r="A207" s="2" t="s">
        <v>185</v>
      </c>
      <c r="B207" s="2" t="s">
        <v>193</v>
      </c>
      <c r="C207" s="2" t="s">
        <v>537</v>
      </c>
      <c r="D207" s="2" t="s">
        <v>538</v>
      </c>
      <c r="E207" s="2" t="s">
        <v>202</v>
      </c>
      <c r="F207" s="2" t="s">
        <v>539</v>
      </c>
      <c r="G207" s="2" t="s">
        <v>504</v>
      </c>
      <c r="H207" s="2" t="s">
        <v>27</v>
      </c>
      <c r="I207" s="3">
        <v>44307</v>
      </c>
      <c r="J207" s="2" t="s">
        <v>21</v>
      </c>
      <c r="K207" s="4">
        <v>18381.55</v>
      </c>
      <c r="L207" s="15">
        <v>29</v>
      </c>
      <c r="M207" s="4">
        <v>18381</v>
      </c>
      <c r="N207" s="10">
        <f t="shared" si="25"/>
        <v>0.5499999999992724</v>
      </c>
    </row>
    <row r="208" spans="1:14" ht="12.75" customHeight="1" thickBot="1" x14ac:dyDescent="0.25">
      <c r="A208" s="2" t="s">
        <v>185</v>
      </c>
      <c r="B208" s="2" t="s">
        <v>193</v>
      </c>
      <c r="C208" s="2" t="s">
        <v>537</v>
      </c>
      <c r="D208" s="2" t="s">
        <v>538</v>
      </c>
      <c r="E208" s="2" t="s">
        <v>202</v>
      </c>
      <c r="F208" s="2" t="s">
        <v>539</v>
      </c>
      <c r="G208" s="2" t="s">
        <v>504</v>
      </c>
      <c r="H208" s="2" t="s">
        <v>27</v>
      </c>
      <c r="I208" s="3">
        <v>44322</v>
      </c>
      <c r="J208" s="2" t="s">
        <v>22</v>
      </c>
      <c r="K208" s="4">
        <v>13786.15</v>
      </c>
      <c r="L208" s="15">
        <v>14</v>
      </c>
      <c r="M208" s="4">
        <v>0</v>
      </c>
      <c r="N208" s="10">
        <f t="shared" si="25"/>
        <v>13786.15</v>
      </c>
    </row>
    <row r="209" spans="1:14" ht="12.75" customHeight="1" thickBot="1" x14ac:dyDescent="0.25">
      <c r="A209" s="2" t="s">
        <v>185</v>
      </c>
      <c r="B209" s="2" t="s">
        <v>193</v>
      </c>
      <c r="C209" s="2" t="s">
        <v>537</v>
      </c>
      <c r="D209" s="2" t="s">
        <v>538</v>
      </c>
      <c r="E209" s="2" t="s">
        <v>203</v>
      </c>
      <c r="F209" s="2" t="s">
        <v>539</v>
      </c>
      <c r="G209" s="2" t="s">
        <v>504</v>
      </c>
      <c r="H209" s="2" t="s">
        <v>20</v>
      </c>
      <c r="I209" s="3">
        <v>44320</v>
      </c>
      <c r="J209" s="2" t="s">
        <v>25</v>
      </c>
      <c r="K209" s="4">
        <v>6128.55</v>
      </c>
      <c r="L209" s="15">
        <v>16</v>
      </c>
      <c r="M209" s="4">
        <v>0</v>
      </c>
      <c r="N209" s="10">
        <f t="shared" si="25"/>
        <v>6128.55</v>
      </c>
    </row>
    <row r="210" spans="1:14" ht="12.75" customHeight="1" thickBot="1" x14ac:dyDescent="0.25">
      <c r="A210" s="2" t="s">
        <v>185</v>
      </c>
      <c r="B210" s="2" t="s">
        <v>193</v>
      </c>
      <c r="C210" s="2" t="s">
        <v>537</v>
      </c>
      <c r="D210" s="2" t="s">
        <v>538</v>
      </c>
      <c r="E210" s="2" t="s">
        <v>204</v>
      </c>
      <c r="F210" s="2" t="s">
        <v>539</v>
      </c>
      <c r="G210" s="2" t="s">
        <v>504</v>
      </c>
      <c r="H210" s="2" t="s">
        <v>20</v>
      </c>
      <c r="I210" s="3">
        <v>44320</v>
      </c>
      <c r="J210" s="2" t="s">
        <v>23</v>
      </c>
      <c r="K210" s="4">
        <v>29640.2</v>
      </c>
      <c r="L210" s="15">
        <v>16</v>
      </c>
      <c r="M210" s="4">
        <v>0</v>
      </c>
      <c r="N210" s="10">
        <f t="shared" si="25"/>
        <v>29640.2</v>
      </c>
    </row>
    <row r="211" spans="1:14" ht="12.75" customHeight="1" thickBot="1" x14ac:dyDescent="0.25">
      <c r="A211" s="2" t="s">
        <v>185</v>
      </c>
      <c r="B211" s="2" t="s">
        <v>193</v>
      </c>
      <c r="C211" s="2" t="s">
        <v>537</v>
      </c>
      <c r="D211" s="2" t="s">
        <v>538</v>
      </c>
      <c r="E211" s="2" t="s">
        <v>204</v>
      </c>
      <c r="F211" s="2" t="s">
        <v>539</v>
      </c>
      <c r="G211" s="2" t="s">
        <v>504</v>
      </c>
      <c r="H211" s="2" t="s">
        <v>20</v>
      </c>
      <c r="I211" s="3">
        <v>44320</v>
      </c>
      <c r="J211" s="2" t="s">
        <v>25</v>
      </c>
      <c r="K211" s="4">
        <v>7410.05</v>
      </c>
      <c r="L211" s="15">
        <v>16</v>
      </c>
      <c r="M211" s="4">
        <v>0</v>
      </c>
      <c r="N211" s="10">
        <f t="shared" si="25"/>
        <v>7410.05</v>
      </c>
    </row>
    <row r="212" spans="1:14" ht="12.75" customHeight="1" thickBot="1" x14ac:dyDescent="0.25">
      <c r="A212" s="2" t="s">
        <v>185</v>
      </c>
      <c r="B212" s="2" t="s">
        <v>193</v>
      </c>
      <c r="C212" s="2" t="s">
        <v>537</v>
      </c>
      <c r="D212" s="2" t="s">
        <v>538</v>
      </c>
      <c r="E212" s="2" t="s">
        <v>205</v>
      </c>
      <c r="F212" s="2" t="s">
        <v>539</v>
      </c>
      <c r="G212" s="2" t="s">
        <v>504</v>
      </c>
      <c r="H212" s="2" t="s">
        <v>27</v>
      </c>
      <c r="I212" s="3">
        <v>44323</v>
      </c>
      <c r="J212" s="2" t="s">
        <v>21</v>
      </c>
      <c r="K212" s="4">
        <v>23565</v>
      </c>
      <c r="L212" s="15">
        <v>13</v>
      </c>
      <c r="M212" s="4">
        <v>0</v>
      </c>
      <c r="N212" s="10">
        <f t="shared" si="25"/>
        <v>23565</v>
      </c>
    </row>
    <row r="213" spans="1:14" ht="12.75" customHeight="1" thickBot="1" x14ac:dyDescent="0.25">
      <c r="A213" s="2" t="s">
        <v>185</v>
      </c>
      <c r="B213" s="2" t="s">
        <v>193</v>
      </c>
      <c r="C213" s="2" t="s">
        <v>537</v>
      </c>
      <c r="D213" s="2" t="s">
        <v>538</v>
      </c>
      <c r="E213" s="2" t="s">
        <v>205</v>
      </c>
      <c r="F213" s="2" t="s">
        <v>539</v>
      </c>
      <c r="G213" s="2" t="s">
        <v>504</v>
      </c>
      <c r="H213" s="2" t="s">
        <v>27</v>
      </c>
      <c r="I213" s="3">
        <v>44335</v>
      </c>
      <c r="J213" s="2" t="s">
        <v>22</v>
      </c>
      <c r="K213" s="4">
        <v>17673.75</v>
      </c>
      <c r="L213" s="15">
        <v>1</v>
      </c>
      <c r="M213" s="4">
        <v>0</v>
      </c>
      <c r="N213" s="10">
        <f t="shared" si="25"/>
        <v>17673.75</v>
      </c>
    </row>
    <row r="214" spans="1:14" ht="12.75" customHeight="1" thickBot="1" x14ac:dyDescent="0.25">
      <c r="A214" s="2" t="s">
        <v>185</v>
      </c>
      <c r="B214" s="2" t="s">
        <v>193</v>
      </c>
      <c r="C214" s="2" t="s">
        <v>537</v>
      </c>
      <c r="D214" s="2" t="s">
        <v>538</v>
      </c>
      <c r="E214" s="2" t="s">
        <v>206</v>
      </c>
      <c r="F214" s="2" t="s">
        <v>539</v>
      </c>
      <c r="G214" s="2" t="s">
        <v>504</v>
      </c>
      <c r="H214" s="2" t="s">
        <v>14</v>
      </c>
      <c r="I214" s="3">
        <v>44334</v>
      </c>
      <c r="J214" s="2" t="s">
        <v>15</v>
      </c>
      <c r="K214" s="4">
        <v>17539.599999999999</v>
      </c>
      <c r="L214" s="15">
        <v>2</v>
      </c>
      <c r="M214" s="4">
        <v>0</v>
      </c>
      <c r="N214" s="10">
        <f t="shared" si="25"/>
        <v>17539.599999999999</v>
      </c>
    </row>
    <row r="215" spans="1:14" ht="12.75" customHeight="1" thickBot="1" x14ac:dyDescent="0.25">
      <c r="A215" s="2" t="s">
        <v>185</v>
      </c>
      <c r="B215" s="2" t="s">
        <v>193</v>
      </c>
      <c r="C215" s="2" t="s">
        <v>537</v>
      </c>
      <c r="D215" s="2" t="s">
        <v>538</v>
      </c>
      <c r="E215" s="2" t="s">
        <v>206</v>
      </c>
      <c r="F215" s="2" t="s">
        <v>539</v>
      </c>
      <c r="G215" s="2" t="s">
        <v>504</v>
      </c>
      <c r="H215" s="2" t="s">
        <v>14</v>
      </c>
      <c r="I215" s="3">
        <v>44334</v>
      </c>
      <c r="J215" s="2" t="s">
        <v>16</v>
      </c>
      <c r="K215" s="4">
        <v>11693.06</v>
      </c>
      <c r="L215" s="15">
        <v>2</v>
      </c>
      <c r="M215" s="4">
        <v>0</v>
      </c>
      <c r="N215" s="10">
        <f t="shared" si="25"/>
        <v>11693.06</v>
      </c>
    </row>
    <row r="216" spans="1:14" ht="12.75" customHeight="1" thickBot="1" x14ac:dyDescent="0.25">
      <c r="A216" s="2" t="s">
        <v>185</v>
      </c>
      <c r="B216" s="2" t="s">
        <v>193</v>
      </c>
      <c r="C216" s="2" t="s">
        <v>537</v>
      </c>
      <c r="D216" s="2" t="s">
        <v>538</v>
      </c>
      <c r="E216" s="2" t="s">
        <v>207</v>
      </c>
      <c r="F216" s="2" t="s">
        <v>539</v>
      </c>
      <c r="G216" s="2" t="s">
        <v>504</v>
      </c>
      <c r="H216" s="2" t="s">
        <v>19</v>
      </c>
      <c r="I216" s="3">
        <v>44334</v>
      </c>
      <c r="J216" s="2" t="s">
        <v>17</v>
      </c>
      <c r="K216" s="4">
        <v>19492.75</v>
      </c>
      <c r="L216" s="15">
        <v>2</v>
      </c>
      <c r="M216" s="4">
        <v>0</v>
      </c>
      <c r="N216" s="10">
        <f t="shared" si="25"/>
        <v>19492.75</v>
      </c>
    </row>
    <row r="217" spans="1:14" ht="12.75" customHeight="1" thickBot="1" x14ac:dyDescent="0.25">
      <c r="A217" s="2" t="s">
        <v>185</v>
      </c>
      <c r="B217" s="2" t="s">
        <v>208</v>
      </c>
      <c r="C217" s="2" t="s">
        <v>537</v>
      </c>
      <c r="D217" s="2" t="s">
        <v>538</v>
      </c>
      <c r="E217" s="2" t="s">
        <v>209</v>
      </c>
      <c r="F217" s="2" t="s">
        <v>539</v>
      </c>
      <c r="G217" s="2" t="s">
        <v>504</v>
      </c>
      <c r="H217" s="2" t="s">
        <v>20</v>
      </c>
      <c r="I217" s="3">
        <v>44259</v>
      </c>
      <c r="J217" s="2" t="s">
        <v>23</v>
      </c>
      <c r="K217" s="4">
        <v>36917.19</v>
      </c>
      <c r="L217" s="15">
        <v>77</v>
      </c>
      <c r="M217" s="4">
        <v>3560.52</v>
      </c>
      <c r="N217" s="10">
        <f t="shared" ref="N217:N228" si="26">SUM(K217-M217)</f>
        <v>33356.670000000006</v>
      </c>
    </row>
    <row r="218" spans="1:14" ht="12.75" customHeight="1" thickBot="1" x14ac:dyDescent="0.25">
      <c r="A218" s="2" t="s">
        <v>185</v>
      </c>
      <c r="B218" s="2" t="s">
        <v>208</v>
      </c>
      <c r="C218" s="2" t="s">
        <v>537</v>
      </c>
      <c r="D218" s="2" t="s">
        <v>538</v>
      </c>
      <c r="E218" s="2" t="s">
        <v>209</v>
      </c>
      <c r="F218" s="2" t="s">
        <v>539</v>
      </c>
      <c r="G218" s="2" t="s">
        <v>504</v>
      </c>
      <c r="H218" s="2" t="s">
        <v>20</v>
      </c>
      <c r="I218" s="3">
        <v>44334</v>
      </c>
      <c r="J218" s="2" t="s">
        <v>25</v>
      </c>
      <c r="K218" s="4">
        <v>9879.2999999999993</v>
      </c>
      <c r="L218" s="15">
        <v>2</v>
      </c>
      <c r="M218" s="4">
        <v>650</v>
      </c>
      <c r="N218" s="10">
        <f t="shared" si="26"/>
        <v>9229.2999999999993</v>
      </c>
    </row>
    <row r="219" spans="1:14" ht="12.75" customHeight="1" thickBot="1" x14ac:dyDescent="0.25">
      <c r="A219" s="2" t="s">
        <v>185</v>
      </c>
      <c r="B219" s="2" t="s">
        <v>208</v>
      </c>
      <c r="C219" s="2" t="s">
        <v>537</v>
      </c>
      <c r="D219" s="2" t="s">
        <v>538</v>
      </c>
      <c r="E219" s="2" t="s">
        <v>210</v>
      </c>
      <c r="F219" s="2" t="s">
        <v>539</v>
      </c>
      <c r="G219" s="2" t="s">
        <v>504</v>
      </c>
      <c r="H219" s="2" t="s">
        <v>27</v>
      </c>
      <c r="I219" s="3">
        <v>44330</v>
      </c>
      <c r="J219" s="2" t="s">
        <v>22</v>
      </c>
      <c r="K219" s="4">
        <v>22359.32</v>
      </c>
      <c r="L219" s="15">
        <v>6</v>
      </c>
      <c r="M219" s="4">
        <v>0</v>
      </c>
      <c r="N219" s="10">
        <f t="shared" si="26"/>
        <v>22359.32</v>
      </c>
    </row>
    <row r="220" spans="1:14" ht="12.75" customHeight="1" thickBot="1" x14ac:dyDescent="0.25">
      <c r="A220" s="2" t="s">
        <v>185</v>
      </c>
      <c r="B220" s="2" t="s">
        <v>208</v>
      </c>
      <c r="C220" s="2" t="s">
        <v>537</v>
      </c>
      <c r="D220" s="2" t="s">
        <v>538</v>
      </c>
      <c r="E220" s="2" t="s">
        <v>507</v>
      </c>
      <c r="F220" s="2" t="s">
        <v>539</v>
      </c>
      <c r="G220" s="2" t="s">
        <v>504</v>
      </c>
      <c r="H220" s="2" t="s">
        <v>14</v>
      </c>
      <c r="I220" s="12"/>
      <c r="J220" s="2" t="s">
        <v>17</v>
      </c>
      <c r="K220" s="4">
        <v>28358.85</v>
      </c>
      <c r="L220" s="16">
        <v>0</v>
      </c>
      <c r="M220" s="4">
        <v>0</v>
      </c>
      <c r="N220" s="10">
        <f t="shared" si="26"/>
        <v>28358.85</v>
      </c>
    </row>
    <row r="221" spans="1:14" ht="12.75" customHeight="1" thickBot="1" x14ac:dyDescent="0.25">
      <c r="A221" s="2" t="s">
        <v>185</v>
      </c>
      <c r="B221" s="2" t="s">
        <v>208</v>
      </c>
      <c r="C221" s="2" t="s">
        <v>537</v>
      </c>
      <c r="D221" s="2" t="s">
        <v>538</v>
      </c>
      <c r="E221" s="2" t="s">
        <v>211</v>
      </c>
      <c r="F221" s="2" t="s">
        <v>539</v>
      </c>
      <c r="G221" s="2" t="s">
        <v>504</v>
      </c>
      <c r="H221" s="2" t="s">
        <v>27</v>
      </c>
      <c r="I221" s="3">
        <v>44314</v>
      </c>
      <c r="J221" s="2" t="s">
        <v>22</v>
      </c>
      <c r="K221" s="4">
        <v>16773.82</v>
      </c>
      <c r="L221" s="15">
        <v>22</v>
      </c>
      <c r="M221" s="4">
        <v>0</v>
      </c>
      <c r="N221" s="10">
        <f t="shared" si="26"/>
        <v>16773.82</v>
      </c>
    </row>
    <row r="222" spans="1:14" ht="12.75" customHeight="1" thickBot="1" x14ac:dyDescent="0.25">
      <c r="A222" s="2" t="s">
        <v>185</v>
      </c>
      <c r="B222" s="2" t="s">
        <v>208</v>
      </c>
      <c r="C222" s="2" t="s">
        <v>537</v>
      </c>
      <c r="D222" s="2" t="s">
        <v>538</v>
      </c>
      <c r="E222" s="2" t="s">
        <v>212</v>
      </c>
      <c r="F222" s="2" t="s">
        <v>539</v>
      </c>
      <c r="G222" s="2" t="s">
        <v>504</v>
      </c>
      <c r="H222" s="2" t="s">
        <v>19</v>
      </c>
      <c r="I222" s="3">
        <v>44330</v>
      </c>
      <c r="J222" s="2" t="s">
        <v>17</v>
      </c>
      <c r="K222" s="4">
        <v>17629.45</v>
      </c>
      <c r="L222" s="15">
        <v>6</v>
      </c>
      <c r="M222" s="4">
        <v>0</v>
      </c>
      <c r="N222" s="10">
        <f t="shared" si="26"/>
        <v>17629.45</v>
      </c>
    </row>
    <row r="223" spans="1:14" ht="12.75" customHeight="1" thickBot="1" x14ac:dyDescent="0.25">
      <c r="A223" s="2" t="s">
        <v>185</v>
      </c>
      <c r="B223" s="2" t="s">
        <v>208</v>
      </c>
      <c r="C223" s="2" t="s">
        <v>537</v>
      </c>
      <c r="D223" s="2" t="s">
        <v>538</v>
      </c>
      <c r="E223" s="2" t="s">
        <v>213</v>
      </c>
      <c r="F223" s="2" t="s">
        <v>539</v>
      </c>
      <c r="G223" s="2" t="s">
        <v>504</v>
      </c>
      <c r="H223" s="2" t="s">
        <v>14</v>
      </c>
      <c r="I223" s="3">
        <v>44319</v>
      </c>
      <c r="J223" s="2" t="s">
        <v>15</v>
      </c>
      <c r="K223" s="4">
        <v>17348.060000000001</v>
      </c>
      <c r="L223" s="15">
        <v>17</v>
      </c>
      <c r="M223" s="4">
        <v>0</v>
      </c>
      <c r="N223" s="10">
        <f t="shared" si="26"/>
        <v>17348.060000000001</v>
      </c>
    </row>
    <row r="224" spans="1:14" ht="12.75" customHeight="1" thickBot="1" x14ac:dyDescent="0.25">
      <c r="A224" s="2" t="s">
        <v>185</v>
      </c>
      <c r="B224" s="2" t="s">
        <v>208</v>
      </c>
      <c r="C224" s="2" t="s">
        <v>537</v>
      </c>
      <c r="D224" s="2" t="s">
        <v>538</v>
      </c>
      <c r="E224" s="2" t="s">
        <v>213</v>
      </c>
      <c r="F224" s="2" t="s">
        <v>539</v>
      </c>
      <c r="G224" s="2" t="s">
        <v>504</v>
      </c>
      <c r="H224" s="2" t="s">
        <v>14</v>
      </c>
      <c r="I224" s="3">
        <v>44319</v>
      </c>
      <c r="J224" s="2" t="s">
        <v>16</v>
      </c>
      <c r="K224" s="4">
        <v>11565.37</v>
      </c>
      <c r="L224" s="15">
        <v>17</v>
      </c>
      <c r="M224" s="4">
        <v>0</v>
      </c>
      <c r="N224" s="10">
        <f t="shared" si="26"/>
        <v>11565.37</v>
      </c>
    </row>
    <row r="225" spans="1:14" ht="12.75" customHeight="1" thickBot="1" x14ac:dyDescent="0.25">
      <c r="A225" s="2" t="s">
        <v>185</v>
      </c>
      <c r="B225" s="2" t="s">
        <v>208</v>
      </c>
      <c r="C225" s="2" t="s">
        <v>537</v>
      </c>
      <c r="D225" s="2" t="s">
        <v>538</v>
      </c>
      <c r="E225" s="2" t="s">
        <v>214</v>
      </c>
      <c r="F225" s="2" t="s">
        <v>539</v>
      </c>
      <c r="G225" s="2" t="s">
        <v>504</v>
      </c>
      <c r="H225" s="2" t="s">
        <v>14</v>
      </c>
      <c r="I225" s="3">
        <v>44320</v>
      </c>
      <c r="J225" s="2" t="s">
        <v>15</v>
      </c>
      <c r="K225" s="4">
        <v>18959.240000000002</v>
      </c>
      <c r="L225" s="15">
        <v>16</v>
      </c>
      <c r="M225" s="4">
        <v>0</v>
      </c>
      <c r="N225" s="10">
        <f t="shared" si="26"/>
        <v>18959.240000000002</v>
      </c>
    </row>
    <row r="226" spans="1:14" ht="12.75" customHeight="1" thickBot="1" x14ac:dyDescent="0.25">
      <c r="A226" s="2" t="s">
        <v>185</v>
      </c>
      <c r="B226" s="2" t="s">
        <v>208</v>
      </c>
      <c r="C226" s="2" t="s">
        <v>537</v>
      </c>
      <c r="D226" s="2" t="s">
        <v>538</v>
      </c>
      <c r="E226" s="2" t="s">
        <v>214</v>
      </c>
      <c r="F226" s="2" t="s">
        <v>539</v>
      </c>
      <c r="G226" s="2" t="s">
        <v>504</v>
      </c>
      <c r="H226" s="2" t="s">
        <v>14</v>
      </c>
      <c r="I226" s="3">
        <v>44320</v>
      </c>
      <c r="J226" s="2" t="s">
        <v>16</v>
      </c>
      <c r="K226" s="4">
        <v>12639.49</v>
      </c>
      <c r="L226" s="15">
        <v>16</v>
      </c>
      <c r="M226" s="4">
        <v>0</v>
      </c>
      <c r="N226" s="10">
        <f t="shared" si="26"/>
        <v>12639.49</v>
      </c>
    </row>
    <row r="227" spans="1:14" ht="12.75" customHeight="1" thickBot="1" x14ac:dyDescent="0.25">
      <c r="A227" s="2" t="s">
        <v>185</v>
      </c>
      <c r="B227" s="2" t="s">
        <v>208</v>
      </c>
      <c r="C227" s="2" t="s">
        <v>537</v>
      </c>
      <c r="D227" s="2" t="s">
        <v>538</v>
      </c>
      <c r="E227" s="2" t="s">
        <v>215</v>
      </c>
      <c r="F227" s="2" t="s">
        <v>539</v>
      </c>
      <c r="G227" s="2" t="s">
        <v>504</v>
      </c>
      <c r="H227" s="2" t="s">
        <v>14</v>
      </c>
      <c r="I227" s="3">
        <v>44286</v>
      </c>
      <c r="J227" s="2" t="s">
        <v>15</v>
      </c>
      <c r="K227" s="4">
        <v>17187.62</v>
      </c>
      <c r="L227" s="15">
        <v>50</v>
      </c>
      <c r="M227" s="4">
        <v>0</v>
      </c>
      <c r="N227" s="10">
        <f t="shared" si="26"/>
        <v>17187.62</v>
      </c>
    </row>
    <row r="228" spans="1:14" ht="12.75" customHeight="1" thickBot="1" x14ac:dyDescent="0.25">
      <c r="A228" s="2" t="s">
        <v>185</v>
      </c>
      <c r="B228" s="2" t="s">
        <v>208</v>
      </c>
      <c r="C228" s="2" t="s">
        <v>537</v>
      </c>
      <c r="D228" s="2" t="s">
        <v>538</v>
      </c>
      <c r="E228" s="2" t="s">
        <v>215</v>
      </c>
      <c r="F228" s="2" t="s">
        <v>539</v>
      </c>
      <c r="G228" s="2" t="s">
        <v>504</v>
      </c>
      <c r="H228" s="2" t="s">
        <v>14</v>
      </c>
      <c r="I228" s="3">
        <v>44286</v>
      </c>
      <c r="J228" s="2" t="s">
        <v>16</v>
      </c>
      <c r="K228" s="4">
        <v>11458.42</v>
      </c>
      <c r="L228" s="15">
        <v>50</v>
      </c>
      <c r="M228" s="4">
        <v>0</v>
      </c>
      <c r="N228" s="10">
        <f t="shared" si="26"/>
        <v>11458.42</v>
      </c>
    </row>
    <row r="229" spans="1:14" ht="12.75" customHeight="1" thickBot="1" x14ac:dyDescent="0.25">
      <c r="A229" s="2" t="s">
        <v>185</v>
      </c>
      <c r="B229" s="2" t="s">
        <v>208</v>
      </c>
      <c r="C229" s="2" t="s">
        <v>537</v>
      </c>
      <c r="D229" s="2" t="s">
        <v>538</v>
      </c>
      <c r="E229" s="2" t="s">
        <v>216</v>
      </c>
      <c r="F229" s="2" t="s">
        <v>539</v>
      </c>
      <c r="G229" s="2" t="s">
        <v>504</v>
      </c>
      <c r="H229" s="2" t="s">
        <v>20</v>
      </c>
      <c r="I229" s="3">
        <v>44313</v>
      </c>
      <c r="J229" s="2" t="s">
        <v>25</v>
      </c>
      <c r="K229" s="4">
        <v>6629.24</v>
      </c>
      <c r="L229" s="15">
        <v>23</v>
      </c>
      <c r="M229" s="4">
        <v>0</v>
      </c>
      <c r="N229" s="10">
        <f t="shared" ref="N229:N235" si="27">SUM(K229-M229)</f>
        <v>6629.24</v>
      </c>
    </row>
    <row r="230" spans="1:14" ht="12.75" customHeight="1" thickBot="1" x14ac:dyDescent="0.25">
      <c r="A230" s="2" t="s">
        <v>185</v>
      </c>
      <c r="B230" s="2" t="s">
        <v>208</v>
      </c>
      <c r="C230" s="2" t="s">
        <v>537</v>
      </c>
      <c r="D230" s="2" t="s">
        <v>538</v>
      </c>
      <c r="E230" s="2" t="s">
        <v>217</v>
      </c>
      <c r="F230" s="2" t="s">
        <v>539</v>
      </c>
      <c r="G230" s="2" t="s">
        <v>504</v>
      </c>
      <c r="H230" s="2" t="s">
        <v>20</v>
      </c>
      <c r="I230" s="3">
        <v>44319</v>
      </c>
      <c r="J230" s="2" t="s">
        <v>25</v>
      </c>
      <c r="K230" s="4">
        <v>5131.57</v>
      </c>
      <c r="L230" s="15">
        <v>17</v>
      </c>
      <c r="M230" s="4">
        <v>0</v>
      </c>
      <c r="N230" s="10">
        <f t="shared" si="27"/>
        <v>5131.57</v>
      </c>
    </row>
    <row r="231" spans="1:14" ht="12.75" customHeight="1" thickBot="1" x14ac:dyDescent="0.25">
      <c r="A231" s="2" t="s">
        <v>185</v>
      </c>
      <c r="B231" s="2" t="s">
        <v>208</v>
      </c>
      <c r="C231" s="2" t="s">
        <v>537</v>
      </c>
      <c r="D231" s="2" t="s">
        <v>538</v>
      </c>
      <c r="E231" s="2" t="s">
        <v>218</v>
      </c>
      <c r="F231" s="2" t="s">
        <v>539</v>
      </c>
      <c r="G231" s="2" t="s">
        <v>504</v>
      </c>
      <c r="H231" s="2" t="s">
        <v>19</v>
      </c>
      <c r="I231" s="3">
        <v>44328</v>
      </c>
      <c r="J231" s="2" t="s">
        <v>17</v>
      </c>
      <c r="K231" s="4">
        <v>19107.68</v>
      </c>
      <c r="L231" s="15">
        <v>8</v>
      </c>
      <c r="M231" s="4">
        <v>0</v>
      </c>
      <c r="N231" s="10">
        <f t="shared" si="27"/>
        <v>19107.68</v>
      </c>
    </row>
    <row r="232" spans="1:14" ht="12.75" customHeight="1" thickBot="1" x14ac:dyDescent="0.25">
      <c r="A232" s="2" t="s">
        <v>185</v>
      </c>
      <c r="B232" s="2" t="s">
        <v>208</v>
      </c>
      <c r="C232" s="2" t="s">
        <v>537</v>
      </c>
      <c r="D232" s="2" t="s">
        <v>538</v>
      </c>
      <c r="E232" s="2" t="s">
        <v>219</v>
      </c>
      <c r="F232" s="2" t="s">
        <v>539</v>
      </c>
      <c r="G232" s="2" t="s">
        <v>504</v>
      </c>
      <c r="H232" s="2" t="s">
        <v>30</v>
      </c>
      <c r="I232" s="3">
        <v>44284</v>
      </c>
      <c r="J232" s="2" t="s">
        <v>17</v>
      </c>
      <c r="K232" s="4">
        <v>20846.73</v>
      </c>
      <c r="L232" s="15">
        <v>52</v>
      </c>
      <c r="M232" s="4">
        <v>0</v>
      </c>
      <c r="N232" s="10">
        <f t="shared" si="27"/>
        <v>20846.73</v>
      </c>
    </row>
    <row r="233" spans="1:14" ht="12.75" customHeight="1" thickBot="1" x14ac:dyDescent="0.25">
      <c r="A233" s="2" t="s">
        <v>185</v>
      </c>
      <c r="B233" s="2" t="s">
        <v>208</v>
      </c>
      <c r="C233" s="2" t="s">
        <v>537</v>
      </c>
      <c r="D233" s="2" t="s">
        <v>538</v>
      </c>
      <c r="E233" s="2" t="s">
        <v>220</v>
      </c>
      <c r="F233" s="2" t="s">
        <v>539</v>
      </c>
      <c r="G233" s="2" t="s">
        <v>504</v>
      </c>
      <c r="H233" s="2" t="s">
        <v>14</v>
      </c>
      <c r="I233" s="3">
        <v>44306</v>
      </c>
      <c r="J233" s="2" t="s">
        <v>15</v>
      </c>
      <c r="K233" s="4">
        <v>17328.599999999999</v>
      </c>
      <c r="L233" s="15">
        <v>30</v>
      </c>
      <c r="M233" s="4">
        <v>0</v>
      </c>
      <c r="N233" s="10">
        <f t="shared" si="27"/>
        <v>17328.599999999999</v>
      </c>
    </row>
    <row r="234" spans="1:14" ht="12.75" customHeight="1" thickBot="1" x14ac:dyDescent="0.25">
      <c r="A234" s="2" t="s">
        <v>185</v>
      </c>
      <c r="B234" s="2" t="s">
        <v>208</v>
      </c>
      <c r="C234" s="2" t="s">
        <v>537</v>
      </c>
      <c r="D234" s="2" t="s">
        <v>538</v>
      </c>
      <c r="E234" s="2" t="s">
        <v>220</v>
      </c>
      <c r="F234" s="2" t="s">
        <v>539</v>
      </c>
      <c r="G234" s="2" t="s">
        <v>504</v>
      </c>
      <c r="H234" s="2" t="s">
        <v>14</v>
      </c>
      <c r="I234" s="3">
        <v>44309</v>
      </c>
      <c r="J234" s="2" t="s">
        <v>16</v>
      </c>
      <c r="K234" s="4">
        <v>11552.4</v>
      </c>
      <c r="L234" s="15">
        <v>27</v>
      </c>
      <c r="M234" s="4">
        <v>0</v>
      </c>
      <c r="N234" s="10">
        <f t="shared" si="27"/>
        <v>11552.4</v>
      </c>
    </row>
    <row r="235" spans="1:14" ht="12.75" customHeight="1" thickBot="1" x14ac:dyDescent="0.25">
      <c r="A235" s="2" t="s">
        <v>185</v>
      </c>
      <c r="B235" s="2" t="s">
        <v>208</v>
      </c>
      <c r="C235" s="2" t="s">
        <v>537</v>
      </c>
      <c r="D235" s="2" t="s">
        <v>538</v>
      </c>
      <c r="E235" s="2" t="s">
        <v>221</v>
      </c>
      <c r="F235" s="2" t="s">
        <v>539</v>
      </c>
      <c r="G235" s="2" t="s">
        <v>504</v>
      </c>
      <c r="H235" s="2" t="s">
        <v>20</v>
      </c>
      <c r="I235" s="3">
        <v>44334</v>
      </c>
      <c r="J235" s="2" t="s">
        <v>25</v>
      </c>
      <c r="K235" s="4">
        <v>5243.85</v>
      </c>
      <c r="L235" s="15">
        <v>2</v>
      </c>
      <c r="M235" s="4">
        <v>0</v>
      </c>
      <c r="N235" s="10">
        <f t="shared" si="27"/>
        <v>5243.85</v>
      </c>
    </row>
    <row r="236" spans="1:14" ht="12.75" customHeight="1" thickBot="1" x14ac:dyDescent="0.25">
      <c r="A236" s="2" t="s">
        <v>185</v>
      </c>
      <c r="B236" s="2" t="s">
        <v>208</v>
      </c>
      <c r="C236" s="2" t="s">
        <v>537</v>
      </c>
      <c r="D236" s="2" t="s">
        <v>538</v>
      </c>
      <c r="E236" s="2" t="s">
        <v>222</v>
      </c>
      <c r="F236" s="2" t="s">
        <v>539</v>
      </c>
      <c r="G236" s="2" t="s">
        <v>504</v>
      </c>
      <c r="H236" s="2" t="s">
        <v>30</v>
      </c>
      <c r="I236" s="3">
        <v>44330</v>
      </c>
      <c r="J236" s="2" t="s">
        <v>21</v>
      </c>
      <c r="K236" s="4">
        <v>22263.16</v>
      </c>
      <c r="L236" s="15">
        <v>6</v>
      </c>
      <c r="M236" s="4">
        <v>0</v>
      </c>
      <c r="N236" s="10">
        <f t="shared" ref="N236:N241" si="28">SUM(K236-M236)</f>
        <v>22263.16</v>
      </c>
    </row>
    <row r="237" spans="1:14" ht="12.75" customHeight="1" thickBot="1" x14ac:dyDescent="0.25">
      <c r="A237" s="2" t="s">
        <v>185</v>
      </c>
      <c r="B237" s="2" t="s">
        <v>208</v>
      </c>
      <c r="C237" s="2" t="s">
        <v>537</v>
      </c>
      <c r="D237" s="2" t="s">
        <v>538</v>
      </c>
      <c r="E237" s="2" t="s">
        <v>223</v>
      </c>
      <c r="F237" s="2" t="s">
        <v>539</v>
      </c>
      <c r="G237" s="2" t="s">
        <v>504</v>
      </c>
      <c r="H237" s="2" t="s">
        <v>14</v>
      </c>
      <c r="I237" s="3">
        <v>44315</v>
      </c>
      <c r="J237" s="2" t="s">
        <v>15</v>
      </c>
      <c r="K237" s="4">
        <v>15239.04</v>
      </c>
      <c r="L237" s="15">
        <v>21</v>
      </c>
      <c r="M237" s="4">
        <v>0</v>
      </c>
      <c r="N237" s="10">
        <f t="shared" si="28"/>
        <v>15239.04</v>
      </c>
    </row>
    <row r="238" spans="1:14" ht="12.75" customHeight="1" thickBot="1" x14ac:dyDescent="0.25">
      <c r="A238" s="2" t="s">
        <v>185</v>
      </c>
      <c r="B238" s="2" t="s">
        <v>208</v>
      </c>
      <c r="C238" s="2" t="s">
        <v>537</v>
      </c>
      <c r="D238" s="2" t="s">
        <v>538</v>
      </c>
      <c r="E238" s="2" t="s">
        <v>223</v>
      </c>
      <c r="F238" s="2" t="s">
        <v>539</v>
      </c>
      <c r="G238" s="2" t="s">
        <v>504</v>
      </c>
      <c r="H238" s="2" t="s">
        <v>14</v>
      </c>
      <c r="I238" s="3">
        <v>44315</v>
      </c>
      <c r="J238" s="2" t="s">
        <v>16</v>
      </c>
      <c r="K238" s="4">
        <v>10159.35</v>
      </c>
      <c r="L238" s="15">
        <v>21</v>
      </c>
      <c r="M238" s="4">
        <v>0</v>
      </c>
      <c r="N238" s="10">
        <f t="shared" si="28"/>
        <v>10159.35</v>
      </c>
    </row>
    <row r="239" spans="1:14" ht="12.75" customHeight="1" thickBot="1" x14ac:dyDescent="0.25">
      <c r="A239" s="2" t="s">
        <v>185</v>
      </c>
      <c r="B239" s="2" t="s">
        <v>224</v>
      </c>
      <c r="C239" s="2" t="s">
        <v>537</v>
      </c>
      <c r="D239" s="2" t="s">
        <v>538</v>
      </c>
      <c r="E239" s="2" t="s">
        <v>225</v>
      </c>
      <c r="F239" s="2" t="s">
        <v>539</v>
      </c>
      <c r="G239" s="2" t="s">
        <v>504</v>
      </c>
      <c r="H239" s="2" t="s">
        <v>20</v>
      </c>
      <c r="I239" s="3">
        <v>44287</v>
      </c>
      <c r="J239" s="2" t="s">
        <v>25</v>
      </c>
      <c r="K239" s="4">
        <v>6928.78</v>
      </c>
      <c r="L239" s="15">
        <v>49</v>
      </c>
      <c r="M239" s="4">
        <v>0</v>
      </c>
      <c r="N239" s="10">
        <f t="shared" si="28"/>
        <v>6928.78</v>
      </c>
    </row>
    <row r="240" spans="1:14" ht="12.75" customHeight="1" thickBot="1" x14ac:dyDescent="0.25">
      <c r="A240" s="2" t="s">
        <v>185</v>
      </c>
      <c r="B240" s="2" t="s">
        <v>224</v>
      </c>
      <c r="C240" s="2" t="s">
        <v>537</v>
      </c>
      <c r="D240" s="2" t="s">
        <v>538</v>
      </c>
      <c r="E240" s="2" t="s">
        <v>226</v>
      </c>
      <c r="F240" s="2" t="s">
        <v>539</v>
      </c>
      <c r="G240" s="2" t="s">
        <v>504</v>
      </c>
      <c r="H240" s="2" t="s">
        <v>20</v>
      </c>
      <c r="I240" s="3">
        <v>44309</v>
      </c>
      <c r="J240" s="2" t="s">
        <v>25</v>
      </c>
      <c r="K240" s="4">
        <v>4108.63</v>
      </c>
      <c r="L240" s="15">
        <v>27</v>
      </c>
      <c r="M240" s="4">
        <v>0</v>
      </c>
      <c r="N240" s="10">
        <f t="shared" si="28"/>
        <v>4108.63</v>
      </c>
    </row>
    <row r="241" spans="1:14" ht="12.75" customHeight="1" thickBot="1" x14ac:dyDescent="0.25">
      <c r="A241" s="2" t="s">
        <v>185</v>
      </c>
      <c r="B241" s="2" t="s">
        <v>224</v>
      </c>
      <c r="C241" s="2" t="s">
        <v>537</v>
      </c>
      <c r="D241" s="2" t="s">
        <v>538</v>
      </c>
      <c r="E241" s="2" t="s">
        <v>227</v>
      </c>
      <c r="F241" s="2" t="s">
        <v>539</v>
      </c>
      <c r="G241" s="2" t="s">
        <v>504</v>
      </c>
      <c r="H241" s="2" t="s">
        <v>30</v>
      </c>
      <c r="I241" s="3">
        <v>44328</v>
      </c>
      <c r="J241" s="2" t="s">
        <v>21</v>
      </c>
      <c r="K241" s="4">
        <v>25234.14</v>
      </c>
      <c r="L241" s="15">
        <v>8</v>
      </c>
      <c r="M241" s="4">
        <v>0</v>
      </c>
      <c r="N241" s="10">
        <f t="shared" si="28"/>
        <v>25234.14</v>
      </c>
    </row>
    <row r="242" spans="1:14" ht="12.75" customHeight="1" thickBot="1" x14ac:dyDescent="0.25">
      <c r="A242" s="2" t="s">
        <v>185</v>
      </c>
      <c r="B242" s="2" t="s">
        <v>224</v>
      </c>
      <c r="C242" s="2" t="s">
        <v>537</v>
      </c>
      <c r="D242" s="2" t="s">
        <v>538</v>
      </c>
      <c r="E242" s="2" t="s">
        <v>508</v>
      </c>
      <c r="F242" s="2" t="s">
        <v>539</v>
      </c>
      <c r="G242" s="2" t="s">
        <v>504</v>
      </c>
      <c r="H242" s="2" t="s">
        <v>19</v>
      </c>
      <c r="I242" s="3">
        <v>44335</v>
      </c>
      <c r="J242" s="2" t="s">
        <v>17</v>
      </c>
      <c r="K242" s="4">
        <v>19681.759999999998</v>
      </c>
      <c r="L242" s="15">
        <v>1</v>
      </c>
      <c r="M242" s="4">
        <v>2</v>
      </c>
      <c r="N242" s="10">
        <f t="shared" ref="N242:N250" si="29">SUM(K242-M242)</f>
        <v>19679.759999999998</v>
      </c>
    </row>
    <row r="243" spans="1:14" ht="12.75" customHeight="1" thickBot="1" x14ac:dyDescent="0.25">
      <c r="A243" s="2" t="s">
        <v>185</v>
      </c>
      <c r="B243" s="2" t="s">
        <v>224</v>
      </c>
      <c r="C243" s="2" t="s">
        <v>537</v>
      </c>
      <c r="D243" s="2" t="s">
        <v>538</v>
      </c>
      <c r="E243" s="2" t="s">
        <v>228</v>
      </c>
      <c r="F243" s="2" t="s">
        <v>539</v>
      </c>
      <c r="G243" s="2" t="s">
        <v>504</v>
      </c>
      <c r="H243" s="2" t="s">
        <v>20</v>
      </c>
      <c r="I243" s="3">
        <v>44319</v>
      </c>
      <c r="J243" s="2" t="s">
        <v>23</v>
      </c>
      <c r="K243" s="4">
        <v>31003.45</v>
      </c>
      <c r="L243" s="15">
        <v>17</v>
      </c>
      <c r="M243" s="4">
        <v>0</v>
      </c>
      <c r="N243" s="10">
        <f t="shared" si="29"/>
        <v>31003.45</v>
      </c>
    </row>
    <row r="244" spans="1:14" ht="12.75" customHeight="1" thickBot="1" x14ac:dyDescent="0.25">
      <c r="A244" s="2" t="s">
        <v>185</v>
      </c>
      <c r="B244" s="2" t="s">
        <v>224</v>
      </c>
      <c r="C244" s="2" t="s">
        <v>537</v>
      </c>
      <c r="D244" s="2" t="s">
        <v>538</v>
      </c>
      <c r="E244" s="2" t="s">
        <v>228</v>
      </c>
      <c r="F244" s="2" t="s">
        <v>539</v>
      </c>
      <c r="G244" s="2" t="s">
        <v>504</v>
      </c>
      <c r="H244" s="2" t="s">
        <v>20</v>
      </c>
      <c r="I244" s="3">
        <v>44333</v>
      </c>
      <c r="J244" s="2" t="s">
        <v>25</v>
      </c>
      <c r="K244" s="4">
        <v>7750.86</v>
      </c>
      <c r="L244" s="15">
        <v>3</v>
      </c>
      <c r="M244" s="4">
        <v>0</v>
      </c>
      <c r="N244" s="10">
        <f t="shared" si="29"/>
        <v>7750.86</v>
      </c>
    </row>
    <row r="245" spans="1:14" ht="12.75" customHeight="1" thickBot="1" x14ac:dyDescent="0.25">
      <c r="A245" s="2" t="s">
        <v>185</v>
      </c>
      <c r="B245" s="2" t="s">
        <v>224</v>
      </c>
      <c r="C245" s="2" t="s">
        <v>537</v>
      </c>
      <c r="D245" s="2" t="s">
        <v>538</v>
      </c>
      <c r="E245" s="2" t="s">
        <v>229</v>
      </c>
      <c r="F245" s="2" t="s">
        <v>539</v>
      </c>
      <c r="G245" s="2" t="s">
        <v>504</v>
      </c>
      <c r="H245" s="2" t="s">
        <v>30</v>
      </c>
      <c r="I245" s="3">
        <v>44327</v>
      </c>
      <c r="J245" s="2" t="s">
        <v>21</v>
      </c>
      <c r="K245" s="4">
        <v>26066.79</v>
      </c>
      <c r="L245" s="15">
        <v>9</v>
      </c>
      <c r="M245" s="4">
        <v>0</v>
      </c>
      <c r="N245" s="10">
        <f t="shared" si="29"/>
        <v>26066.79</v>
      </c>
    </row>
    <row r="246" spans="1:14" ht="12.75" customHeight="1" thickBot="1" x14ac:dyDescent="0.25">
      <c r="A246" s="2" t="s">
        <v>185</v>
      </c>
      <c r="B246" s="2" t="s">
        <v>224</v>
      </c>
      <c r="C246" s="2" t="s">
        <v>537</v>
      </c>
      <c r="D246" s="2" t="s">
        <v>538</v>
      </c>
      <c r="E246" s="2" t="s">
        <v>230</v>
      </c>
      <c r="F246" s="2" t="s">
        <v>539</v>
      </c>
      <c r="G246" s="2" t="s">
        <v>504</v>
      </c>
      <c r="H246" s="2" t="s">
        <v>30</v>
      </c>
      <c r="I246" s="3">
        <v>44333</v>
      </c>
      <c r="J246" s="2" t="s">
        <v>21</v>
      </c>
      <c r="K246" s="4">
        <v>24655.27</v>
      </c>
      <c r="L246" s="15">
        <v>3</v>
      </c>
      <c r="M246" s="4">
        <v>0</v>
      </c>
      <c r="N246" s="10">
        <f t="shared" si="29"/>
        <v>24655.27</v>
      </c>
    </row>
    <row r="247" spans="1:14" ht="12.75" customHeight="1" thickBot="1" x14ac:dyDescent="0.25">
      <c r="A247" s="2" t="s">
        <v>185</v>
      </c>
      <c r="B247" s="2" t="s">
        <v>224</v>
      </c>
      <c r="C247" s="2" t="s">
        <v>537</v>
      </c>
      <c r="D247" s="2" t="s">
        <v>538</v>
      </c>
      <c r="E247" s="2" t="s">
        <v>231</v>
      </c>
      <c r="F247" s="2" t="s">
        <v>539</v>
      </c>
      <c r="G247" s="2" t="s">
        <v>504</v>
      </c>
      <c r="H247" s="2" t="s">
        <v>14</v>
      </c>
      <c r="I247" s="3">
        <v>44319</v>
      </c>
      <c r="J247" s="2" t="s">
        <v>15</v>
      </c>
      <c r="K247" s="4">
        <v>12834.68</v>
      </c>
      <c r="L247" s="15">
        <v>17</v>
      </c>
      <c r="M247" s="4">
        <v>0</v>
      </c>
      <c r="N247" s="10">
        <f t="shared" si="29"/>
        <v>12834.68</v>
      </c>
    </row>
    <row r="248" spans="1:14" ht="12.75" customHeight="1" thickBot="1" x14ac:dyDescent="0.25">
      <c r="A248" s="2" t="s">
        <v>185</v>
      </c>
      <c r="B248" s="2" t="s">
        <v>224</v>
      </c>
      <c r="C248" s="2" t="s">
        <v>537</v>
      </c>
      <c r="D248" s="2" t="s">
        <v>538</v>
      </c>
      <c r="E248" s="2" t="s">
        <v>231</v>
      </c>
      <c r="F248" s="2" t="s">
        <v>539</v>
      </c>
      <c r="G248" s="2" t="s">
        <v>504</v>
      </c>
      <c r="H248" s="2" t="s">
        <v>14</v>
      </c>
      <c r="I248" s="3">
        <v>44319</v>
      </c>
      <c r="J248" s="2" t="s">
        <v>16</v>
      </c>
      <c r="K248" s="4">
        <v>8556.4500000000007</v>
      </c>
      <c r="L248" s="15">
        <v>17</v>
      </c>
      <c r="M248" s="4">
        <v>0</v>
      </c>
      <c r="N248" s="10">
        <f t="shared" si="29"/>
        <v>8556.4500000000007</v>
      </c>
    </row>
    <row r="249" spans="1:14" ht="12.75" customHeight="1" thickBot="1" x14ac:dyDescent="0.25">
      <c r="A249" s="2" t="s">
        <v>185</v>
      </c>
      <c r="B249" s="2" t="s">
        <v>224</v>
      </c>
      <c r="C249" s="2" t="s">
        <v>537</v>
      </c>
      <c r="D249" s="2" t="s">
        <v>538</v>
      </c>
      <c r="E249" s="2" t="s">
        <v>232</v>
      </c>
      <c r="F249" s="2" t="s">
        <v>539</v>
      </c>
      <c r="G249" s="2" t="s">
        <v>504</v>
      </c>
      <c r="H249" s="2" t="s">
        <v>14</v>
      </c>
      <c r="I249" s="3">
        <v>44315</v>
      </c>
      <c r="J249" s="2" t="s">
        <v>16</v>
      </c>
      <c r="K249" s="4">
        <v>11303.95</v>
      </c>
      <c r="L249" s="15">
        <v>21</v>
      </c>
      <c r="M249" s="4">
        <v>0</v>
      </c>
      <c r="N249" s="10">
        <f t="shared" si="29"/>
        <v>11303.95</v>
      </c>
    </row>
    <row r="250" spans="1:14" ht="12.75" customHeight="1" thickBot="1" x14ac:dyDescent="0.25">
      <c r="A250" s="2" t="s">
        <v>185</v>
      </c>
      <c r="B250" s="2" t="s">
        <v>224</v>
      </c>
      <c r="C250" s="2" t="s">
        <v>537</v>
      </c>
      <c r="D250" s="2" t="s">
        <v>538</v>
      </c>
      <c r="E250" s="2" t="s">
        <v>233</v>
      </c>
      <c r="F250" s="2" t="s">
        <v>539</v>
      </c>
      <c r="G250" s="2" t="s">
        <v>125</v>
      </c>
      <c r="H250" s="2" t="s">
        <v>30</v>
      </c>
      <c r="I250" s="3">
        <v>43658</v>
      </c>
      <c r="J250" s="2" t="s">
        <v>17</v>
      </c>
      <c r="K250" s="4">
        <v>14396.71</v>
      </c>
      <c r="L250" s="15">
        <v>678</v>
      </c>
      <c r="M250" s="4">
        <v>0</v>
      </c>
      <c r="N250" s="10">
        <f t="shared" si="29"/>
        <v>14396.71</v>
      </c>
    </row>
    <row r="251" spans="1:14" ht="12.75" customHeight="1" thickBot="1" x14ac:dyDescent="0.25">
      <c r="A251" s="2" t="s">
        <v>185</v>
      </c>
      <c r="B251" s="2" t="s">
        <v>224</v>
      </c>
      <c r="C251" s="2" t="s">
        <v>537</v>
      </c>
      <c r="D251" s="2" t="s">
        <v>538</v>
      </c>
      <c r="E251" s="2" t="s">
        <v>234</v>
      </c>
      <c r="F251" s="2" t="s">
        <v>539</v>
      </c>
      <c r="G251" s="2" t="s">
        <v>504</v>
      </c>
      <c r="H251" s="2" t="s">
        <v>20</v>
      </c>
      <c r="I251" s="3">
        <v>44319</v>
      </c>
      <c r="J251" s="2" t="s">
        <v>25</v>
      </c>
      <c r="K251" s="4">
        <v>6579.28</v>
      </c>
      <c r="L251" s="15">
        <v>17</v>
      </c>
      <c r="M251" s="4">
        <v>0</v>
      </c>
      <c r="N251" s="10">
        <f t="shared" ref="N251:N253" si="30">SUM(K251-M251)</f>
        <v>6579.28</v>
      </c>
    </row>
    <row r="252" spans="1:14" ht="12.75" customHeight="1" thickBot="1" x14ac:dyDescent="0.25">
      <c r="A252" s="2" t="s">
        <v>185</v>
      </c>
      <c r="B252" s="2" t="s">
        <v>224</v>
      </c>
      <c r="C252" s="2" t="s">
        <v>537</v>
      </c>
      <c r="D252" s="2" t="s">
        <v>538</v>
      </c>
      <c r="E252" s="2" t="s">
        <v>235</v>
      </c>
      <c r="F252" s="2" t="s">
        <v>539</v>
      </c>
      <c r="G252" s="2" t="s">
        <v>504</v>
      </c>
      <c r="H252" s="2" t="s">
        <v>27</v>
      </c>
      <c r="I252" s="3">
        <v>44319</v>
      </c>
      <c r="J252" s="2" t="s">
        <v>22</v>
      </c>
      <c r="K252" s="4">
        <v>19284.810000000001</v>
      </c>
      <c r="L252" s="15">
        <v>17</v>
      </c>
      <c r="M252" s="4">
        <v>0</v>
      </c>
      <c r="N252" s="10">
        <f t="shared" si="30"/>
        <v>19284.810000000001</v>
      </c>
    </row>
    <row r="253" spans="1:14" ht="12.75" customHeight="1" thickBot="1" x14ac:dyDescent="0.25">
      <c r="A253" s="2" t="s">
        <v>185</v>
      </c>
      <c r="B253" s="2" t="s">
        <v>224</v>
      </c>
      <c r="C253" s="2" t="s">
        <v>537</v>
      </c>
      <c r="D253" s="2" t="s">
        <v>538</v>
      </c>
      <c r="E253" s="2" t="s">
        <v>236</v>
      </c>
      <c r="F253" s="2" t="s">
        <v>539</v>
      </c>
      <c r="G253" s="2" t="s">
        <v>504</v>
      </c>
      <c r="H253" s="2" t="s">
        <v>37</v>
      </c>
      <c r="I253" s="3">
        <v>44319</v>
      </c>
      <c r="J253" s="2" t="s">
        <v>23</v>
      </c>
      <c r="K253" s="4">
        <v>21429.41</v>
      </c>
      <c r="L253" s="15">
        <v>17</v>
      </c>
      <c r="M253" s="4">
        <v>0</v>
      </c>
      <c r="N253" s="10">
        <f t="shared" si="30"/>
        <v>21429.41</v>
      </c>
    </row>
    <row r="254" spans="1:14" ht="12.75" customHeight="1" thickBot="1" x14ac:dyDescent="0.25">
      <c r="A254" s="2" t="s">
        <v>185</v>
      </c>
      <c r="B254" s="2" t="s">
        <v>237</v>
      </c>
      <c r="C254" s="2" t="s">
        <v>537</v>
      </c>
      <c r="D254" s="2" t="s">
        <v>538</v>
      </c>
      <c r="E254" s="2" t="s">
        <v>238</v>
      </c>
      <c r="F254" s="2" t="s">
        <v>539</v>
      </c>
      <c r="G254" s="2" t="s">
        <v>504</v>
      </c>
      <c r="H254" s="2" t="s">
        <v>37</v>
      </c>
      <c r="I254" s="3">
        <v>44313</v>
      </c>
      <c r="J254" s="2" t="s">
        <v>23</v>
      </c>
      <c r="K254" s="4">
        <v>29207.83</v>
      </c>
      <c r="L254" s="15">
        <v>23</v>
      </c>
      <c r="M254" s="4">
        <v>0</v>
      </c>
      <c r="N254" s="10">
        <f t="shared" ref="N254:N257" si="31">SUM(K254-M254)</f>
        <v>29207.83</v>
      </c>
    </row>
    <row r="255" spans="1:14" ht="12.75" customHeight="1" thickBot="1" x14ac:dyDescent="0.25">
      <c r="A255" s="2" t="s">
        <v>185</v>
      </c>
      <c r="B255" s="2" t="s">
        <v>237</v>
      </c>
      <c r="C255" s="2" t="s">
        <v>537</v>
      </c>
      <c r="D255" s="2" t="s">
        <v>538</v>
      </c>
      <c r="E255" s="2" t="s">
        <v>239</v>
      </c>
      <c r="F255" s="2" t="s">
        <v>539</v>
      </c>
      <c r="G255" s="2" t="s">
        <v>504</v>
      </c>
      <c r="H255" s="2" t="s">
        <v>20</v>
      </c>
      <c r="I255" s="3">
        <v>43895</v>
      </c>
      <c r="J255" s="2" t="s">
        <v>23</v>
      </c>
      <c r="K255" s="4">
        <v>26524.86</v>
      </c>
      <c r="L255" s="15">
        <v>441</v>
      </c>
      <c r="M255" s="4">
        <v>3050</v>
      </c>
      <c r="N255" s="10">
        <f t="shared" si="31"/>
        <v>23474.86</v>
      </c>
    </row>
    <row r="256" spans="1:14" ht="12.75" customHeight="1" thickBot="1" x14ac:dyDescent="0.25">
      <c r="A256" s="2" t="s">
        <v>185</v>
      </c>
      <c r="B256" s="2" t="s">
        <v>237</v>
      </c>
      <c r="C256" s="2" t="s">
        <v>537</v>
      </c>
      <c r="D256" s="2" t="s">
        <v>538</v>
      </c>
      <c r="E256" s="2" t="s">
        <v>239</v>
      </c>
      <c r="F256" s="2" t="s">
        <v>539</v>
      </c>
      <c r="G256" s="2" t="s">
        <v>504</v>
      </c>
      <c r="H256" s="2" t="s">
        <v>20</v>
      </c>
      <c r="I256" s="3">
        <v>44183</v>
      </c>
      <c r="J256" s="2" t="s">
        <v>25</v>
      </c>
      <c r="K256" s="4">
        <v>6059.34</v>
      </c>
      <c r="L256" s="15">
        <v>153</v>
      </c>
      <c r="M256" s="4">
        <v>0</v>
      </c>
      <c r="N256" s="10">
        <f t="shared" si="31"/>
        <v>6059.34</v>
      </c>
    </row>
    <row r="257" spans="1:14" ht="12.75" customHeight="1" thickBot="1" x14ac:dyDescent="0.25">
      <c r="A257" s="2" t="s">
        <v>185</v>
      </c>
      <c r="B257" s="2" t="s">
        <v>237</v>
      </c>
      <c r="C257" s="2" t="s">
        <v>537</v>
      </c>
      <c r="D257" s="2" t="s">
        <v>538</v>
      </c>
      <c r="E257" s="2" t="s">
        <v>240</v>
      </c>
      <c r="F257" s="2" t="s">
        <v>539</v>
      </c>
      <c r="G257" s="2" t="s">
        <v>504</v>
      </c>
      <c r="H257" s="2" t="s">
        <v>27</v>
      </c>
      <c r="I257" s="3">
        <v>44286</v>
      </c>
      <c r="J257" s="2" t="s">
        <v>22</v>
      </c>
      <c r="K257" s="4">
        <v>15352.63</v>
      </c>
      <c r="L257" s="15">
        <v>50</v>
      </c>
      <c r="M257" s="4">
        <v>0</v>
      </c>
      <c r="N257" s="10">
        <f t="shared" si="31"/>
        <v>15352.63</v>
      </c>
    </row>
    <row r="258" spans="1:14" ht="12.75" customHeight="1" thickBot="1" x14ac:dyDescent="0.25">
      <c r="A258" s="2" t="s">
        <v>185</v>
      </c>
      <c r="B258" s="2" t="s">
        <v>237</v>
      </c>
      <c r="C258" s="2" t="s">
        <v>537</v>
      </c>
      <c r="D258" s="2" t="s">
        <v>538</v>
      </c>
      <c r="E258" s="2" t="s">
        <v>241</v>
      </c>
      <c r="F258" s="2" t="s">
        <v>539</v>
      </c>
      <c r="G258" s="2" t="s">
        <v>504</v>
      </c>
      <c r="H258" s="2" t="s">
        <v>20</v>
      </c>
      <c r="I258" s="3">
        <v>44287</v>
      </c>
      <c r="J258" s="2" t="s">
        <v>23</v>
      </c>
      <c r="K258" s="4">
        <v>18701.099999999999</v>
      </c>
      <c r="L258" s="15">
        <v>49</v>
      </c>
      <c r="M258" s="4">
        <v>0</v>
      </c>
      <c r="N258" s="10">
        <f t="shared" ref="N258:N264" si="32">SUM(K258-M258)</f>
        <v>18701.099999999999</v>
      </c>
    </row>
    <row r="259" spans="1:14" ht="12.75" customHeight="1" thickBot="1" x14ac:dyDescent="0.25">
      <c r="A259" s="2" t="s">
        <v>185</v>
      </c>
      <c r="B259" s="2" t="s">
        <v>237</v>
      </c>
      <c r="C259" s="2" t="s">
        <v>537</v>
      </c>
      <c r="D259" s="2" t="s">
        <v>538</v>
      </c>
      <c r="E259" s="2" t="s">
        <v>241</v>
      </c>
      <c r="F259" s="2" t="s">
        <v>539</v>
      </c>
      <c r="G259" s="2" t="s">
        <v>504</v>
      </c>
      <c r="H259" s="2" t="s">
        <v>20</v>
      </c>
      <c r="I259" s="3">
        <v>44287</v>
      </c>
      <c r="J259" s="2" t="s">
        <v>25</v>
      </c>
      <c r="K259" s="4">
        <v>4679.3999999999996</v>
      </c>
      <c r="L259" s="15">
        <v>49</v>
      </c>
      <c r="M259" s="4">
        <v>0</v>
      </c>
      <c r="N259" s="10">
        <f t="shared" si="32"/>
        <v>4679.3999999999996</v>
      </c>
    </row>
    <row r="260" spans="1:14" ht="12.75" customHeight="1" thickBot="1" x14ac:dyDescent="0.25">
      <c r="A260" s="2" t="s">
        <v>185</v>
      </c>
      <c r="B260" s="2" t="s">
        <v>237</v>
      </c>
      <c r="C260" s="2" t="s">
        <v>537</v>
      </c>
      <c r="D260" s="2" t="s">
        <v>538</v>
      </c>
      <c r="E260" s="2" t="s">
        <v>242</v>
      </c>
      <c r="F260" s="2" t="s">
        <v>539</v>
      </c>
      <c r="G260" s="2" t="s">
        <v>504</v>
      </c>
      <c r="H260" s="2" t="s">
        <v>30</v>
      </c>
      <c r="I260" s="3">
        <v>44279</v>
      </c>
      <c r="J260" s="2" t="s">
        <v>16</v>
      </c>
      <c r="K260" s="4">
        <v>12184.65</v>
      </c>
      <c r="L260" s="15">
        <v>57</v>
      </c>
      <c r="M260" s="4">
        <v>12184.32</v>
      </c>
      <c r="N260" s="10">
        <f t="shared" si="32"/>
        <v>0.32999999999992724</v>
      </c>
    </row>
    <row r="261" spans="1:14" ht="12.75" customHeight="1" thickBot="1" x14ac:dyDescent="0.25">
      <c r="A261" s="2" t="s">
        <v>185</v>
      </c>
      <c r="B261" s="2" t="s">
        <v>243</v>
      </c>
      <c r="C261" s="2" t="s">
        <v>537</v>
      </c>
      <c r="D261" s="2" t="s">
        <v>538</v>
      </c>
      <c r="E261" s="2" t="s">
        <v>244</v>
      </c>
      <c r="F261" s="2" t="s">
        <v>539</v>
      </c>
      <c r="G261" s="2" t="s">
        <v>504</v>
      </c>
      <c r="H261" s="2" t="s">
        <v>19</v>
      </c>
      <c r="I261" s="3">
        <v>44330</v>
      </c>
      <c r="J261" s="2" t="s">
        <v>17</v>
      </c>
      <c r="K261" s="4">
        <v>14747.41</v>
      </c>
      <c r="L261" s="15">
        <v>6</v>
      </c>
      <c r="M261" s="4">
        <v>1393</v>
      </c>
      <c r="N261" s="10">
        <f t="shared" si="32"/>
        <v>13354.41</v>
      </c>
    </row>
    <row r="262" spans="1:14" ht="12.75" customHeight="1" thickBot="1" x14ac:dyDescent="0.25">
      <c r="A262" s="2" t="s">
        <v>185</v>
      </c>
      <c r="B262" s="2" t="s">
        <v>243</v>
      </c>
      <c r="C262" s="2" t="s">
        <v>537</v>
      </c>
      <c r="D262" s="2" t="s">
        <v>538</v>
      </c>
      <c r="E262" s="2" t="s">
        <v>245</v>
      </c>
      <c r="F262" s="2" t="s">
        <v>539</v>
      </c>
      <c r="G262" s="2" t="s">
        <v>504</v>
      </c>
      <c r="H262" s="2" t="s">
        <v>27</v>
      </c>
      <c r="I262" s="3">
        <v>44328</v>
      </c>
      <c r="J262" s="2" t="s">
        <v>22</v>
      </c>
      <c r="K262" s="4">
        <v>18918.36</v>
      </c>
      <c r="L262" s="15">
        <v>8</v>
      </c>
      <c r="M262" s="4">
        <v>0</v>
      </c>
      <c r="N262" s="10">
        <f t="shared" si="32"/>
        <v>18918.36</v>
      </c>
    </row>
    <row r="263" spans="1:14" ht="12.75" customHeight="1" thickBot="1" x14ac:dyDescent="0.25">
      <c r="A263" s="2" t="s">
        <v>185</v>
      </c>
      <c r="B263" s="2" t="s">
        <v>243</v>
      </c>
      <c r="C263" s="2" t="s">
        <v>537</v>
      </c>
      <c r="D263" s="2" t="s">
        <v>538</v>
      </c>
      <c r="E263" s="2" t="s">
        <v>246</v>
      </c>
      <c r="F263" s="2" t="s">
        <v>539</v>
      </c>
      <c r="G263" s="2" t="s">
        <v>504</v>
      </c>
      <c r="H263" s="2" t="s">
        <v>14</v>
      </c>
      <c r="I263" s="3">
        <v>44315</v>
      </c>
      <c r="J263" s="2" t="s">
        <v>15</v>
      </c>
      <c r="K263" s="4">
        <v>21648.91</v>
      </c>
      <c r="L263" s="15">
        <v>21</v>
      </c>
      <c r="M263" s="4">
        <v>0</v>
      </c>
      <c r="N263" s="10">
        <f t="shared" si="32"/>
        <v>21648.91</v>
      </c>
    </row>
    <row r="264" spans="1:14" ht="12.75" customHeight="1" thickBot="1" x14ac:dyDescent="0.25">
      <c r="A264" s="2" t="s">
        <v>185</v>
      </c>
      <c r="B264" s="2" t="s">
        <v>243</v>
      </c>
      <c r="C264" s="2" t="s">
        <v>537</v>
      </c>
      <c r="D264" s="2" t="s">
        <v>538</v>
      </c>
      <c r="E264" s="2" t="s">
        <v>246</v>
      </c>
      <c r="F264" s="2" t="s">
        <v>539</v>
      </c>
      <c r="G264" s="2" t="s">
        <v>504</v>
      </c>
      <c r="H264" s="2" t="s">
        <v>14</v>
      </c>
      <c r="I264" s="3">
        <v>44316</v>
      </c>
      <c r="J264" s="2" t="s">
        <v>16</v>
      </c>
      <c r="K264" s="4">
        <v>14432.6</v>
      </c>
      <c r="L264" s="15">
        <v>20</v>
      </c>
      <c r="M264" s="4">
        <v>0</v>
      </c>
      <c r="N264" s="10">
        <f t="shared" si="32"/>
        <v>14432.6</v>
      </c>
    </row>
    <row r="265" spans="1:14" ht="12.75" customHeight="1" thickBot="1" x14ac:dyDescent="0.25">
      <c r="A265" s="2" t="s">
        <v>185</v>
      </c>
      <c r="B265" s="2" t="s">
        <v>243</v>
      </c>
      <c r="C265" s="2" t="s">
        <v>537</v>
      </c>
      <c r="D265" s="2" t="s">
        <v>538</v>
      </c>
      <c r="E265" s="2" t="s">
        <v>247</v>
      </c>
      <c r="F265" s="2" t="s">
        <v>539</v>
      </c>
      <c r="G265" s="2" t="s">
        <v>504</v>
      </c>
      <c r="H265" s="2" t="s">
        <v>27</v>
      </c>
      <c r="I265" s="3">
        <v>44328</v>
      </c>
      <c r="J265" s="2" t="s">
        <v>22</v>
      </c>
      <c r="K265" s="4">
        <v>22755.8</v>
      </c>
      <c r="L265" s="15">
        <v>8</v>
      </c>
      <c r="M265" s="4">
        <v>0</v>
      </c>
      <c r="N265" s="10">
        <f t="shared" ref="N265:N270" si="33">SUM(K265-M265)</f>
        <v>22755.8</v>
      </c>
    </row>
    <row r="266" spans="1:14" ht="12.75" customHeight="1" thickBot="1" x14ac:dyDescent="0.25">
      <c r="A266" s="2" t="s">
        <v>185</v>
      </c>
      <c r="B266" s="2" t="s">
        <v>243</v>
      </c>
      <c r="C266" s="2" t="s">
        <v>537</v>
      </c>
      <c r="D266" s="2" t="s">
        <v>538</v>
      </c>
      <c r="E266" s="2" t="s">
        <v>248</v>
      </c>
      <c r="F266" s="2" t="s">
        <v>539</v>
      </c>
      <c r="G266" s="2" t="s">
        <v>504</v>
      </c>
      <c r="H266" s="2" t="s">
        <v>30</v>
      </c>
      <c r="I266" s="3">
        <v>44330</v>
      </c>
      <c r="J266" s="2" t="s">
        <v>21</v>
      </c>
      <c r="K266" s="4">
        <v>22577.07</v>
      </c>
      <c r="L266" s="15">
        <v>6</v>
      </c>
      <c r="M266" s="4">
        <v>0</v>
      </c>
      <c r="N266" s="10">
        <f t="shared" si="33"/>
        <v>22577.07</v>
      </c>
    </row>
    <row r="267" spans="1:14" ht="12.75" customHeight="1" thickBot="1" x14ac:dyDescent="0.25">
      <c r="A267" s="2" t="s">
        <v>185</v>
      </c>
      <c r="B267" s="2" t="s">
        <v>243</v>
      </c>
      <c r="C267" s="2" t="s">
        <v>537</v>
      </c>
      <c r="D267" s="2" t="s">
        <v>538</v>
      </c>
      <c r="E267" s="2" t="s">
        <v>249</v>
      </c>
      <c r="F267" s="2" t="s">
        <v>539</v>
      </c>
      <c r="G267" s="2" t="s">
        <v>504</v>
      </c>
      <c r="H267" s="2" t="s">
        <v>14</v>
      </c>
      <c r="I267" s="3">
        <v>44320</v>
      </c>
      <c r="J267" s="2" t="s">
        <v>15</v>
      </c>
      <c r="K267" s="4">
        <v>22694.85</v>
      </c>
      <c r="L267" s="15">
        <v>16</v>
      </c>
      <c r="M267" s="4">
        <v>0</v>
      </c>
      <c r="N267" s="10">
        <f t="shared" si="33"/>
        <v>22694.85</v>
      </c>
    </row>
    <row r="268" spans="1:14" ht="12.75" customHeight="1" thickBot="1" x14ac:dyDescent="0.25">
      <c r="A268" s="2" t="s">
        <v>185</v>
      </c>
      <c r="B268" s="2" t="s">
        <v>243</v>
      </c>
      <c r="C268" s="2" t="s">
        <v>537</v>
      </c>
      <c r="D268" s="2" t="s">
        <v>538</v>
      </c>
      <c r="E268" s="2" t="s">
        <v>249</v>
      </c>
      <c r="F268" s="2" t="s">
        <v>539</v>
      </c>
      <c r="G268" s="2" t="s">
        <v>504</v>
      </c>
      <c r="H268" s="2" t="s">
        <v>14</v>
      </c>
      <c r="I268" s="3">
        <v>44320</v>
      </c>
      <c r="J268" s="2" t="s">
        <v>16</v>
      </c>
      <c r="K268" s="4">
        <v>15129.9</v>
      </c>
      <c r="L268" s="15">
        <v>16</v>
      </c>
      <c r="M268" s="4">
        <v>0</v>
      </c>
      <c r="N268" s="10">
        <f t="shared" si="33"/>
        <v>15129.9</v>
      </c>
    </row>
    <row r="269" spans="1:14" ht="12.75" customHeight="1" thickBot="1" x14ac:dyDescent="0.25">
      <c r="A269" s="2" t="s">
        <v>185</v>
      </c>
      <c r="B269" s="2" t="s">
        <v>243</v>
      </c>
      <c r="C269" s="2" t="s">
        <v>537</v>
      </c>
      <c r="D269" s="2" t="s">
        <v>538</v>
      </c>
      <c r="E269" s="2" t="s">
        <v>250</v>
      </c>
      <c r="F269" s="2" t="s">
        <v>539</v>
      </c>
      <c r="G269" s="2" t="s">
        <v>504</v>
      </c>
      <c r="H269" s="2" t="s">
        <v>14</v>
      </c>
      <c r="I269" s="3">
        <v>44300</v>
      </c>
      <c r="J269" s="2" t="s">
        <v>15</v>
      </c>
      <c r="K269" s="4">
        <v>25666.67</v>
      </c>
      <c r="L269" s="15">
        <v>36</v>
      </c>
      <c r="M269" s="4">
        <v>0</v>
      </c>
      <c r="N269" s="10">
        <f t="shared" si="33"/>
        <v>25666.67</v>
      </c>
    </row>
    <row r="270" spans="1:14" ht="12.75" customHeight="1" thickBot="1" x14ac:dyDescent="0.25">
      <c r="A270" s="2" t="s">
        <v>185</v>
      </c>
      <c r="B270" s="2" t="s">
        <v>243</v>
      </c>
      <c r="C270" s="2" t="s">
        <v>537</v>
      </c>
      <c r="D270" s="2" t="s">
        <v>538</v>
      </c>
      <c r="E270" s="2" t="s">
        <v>250</v>
      </c>
      <c r="F270" s="2" t="s">
        <v>539</v>
      </c>
      <c r="G270" s="2" t="s">
        <v>504</v>
      </c>
      <c r="H270" s="2" t="s">
        <v>14</v>
      </c>
      <c r="I270" s="3">
        <v>44300</v>
      </c>
      <c r="J270" s="2" t="s">
        <v>16</v>
      </c>
      <c r="K270" s="4">
        <v>17111.12</v>
      </c>
      <c r="L270" s="15">
        <v>36</v>
      </c>
      <c r="M270" s="4">
        <v>0</v>
      </c>
      <c r="N270" s="10">
        <f t="shared" si="33"/>
        <v>17111.12</v>
      </c>
    </row>
    <row r="271" spans="1:14" ht="12.75" customHeight="1" thickBot="1" x14ac:dyDescent="0.25">
      <c r="A271" s="2" t="s">
        <v>185</v>
      </c>
      <c r="B271" s="2" t="s">
        <v>243</v>
      </c>
      <c r="C271" s="2" t="s">
        <v>537</v>
      </c>
      <c r="D271" s="2" t="s">
        <v>538</v>
      </c>
      <c r="E271" s="2" t="s">
        <v>251</v>
      </c>
      <c r="F271" s="2" t="s">
        <v>539</v>
      </c>
      <c r="G271" s="2" t="s">
        <v>504</v>
      </c>
      <c r="H271" s="2" t="s">
        <v>27</v>
      </c>
      <c r="I271" s="3">
        <v>44319</v>
      </c>
      <c r="J271" s="2" t="s">
        <v>22</v>
      </c>
      <c r="K271" s="4">
        <v>22774.13</v>
      </c>
      <c r="L271" s="15">
        <v>17</v>
      </c>
      <c r="M271" s="4">
        <v>0</v>
      </c>
      <c r="N271" s="10">
        <f t="shared" ref="N271:N276" si="34">SUM(K271-M271)</f>
        <v>22774.13</v>
      </c>
    </row>
    <row r="272" spans="1:14" ht="12.75" customHeight="1" thickBot="1" x14ac:dyDescent="0.25">
      <c r="A272" s="2" t="s">
        <v>185</v>
      </c>
      <c r="B272" s="2" t="s">
        <v>243</v>
      </c>
      <c r="C272" s="2" t="s">
        <v>537</v>
      </c>
      <c r="D272" s="2" t="s">
        <v>538</v>
      </c>
      <c r="E272" s="2" t="s">
        <v>252</v>
      </c>
      <c r="F272" s="2" t="s">
        <v>539</v>
      </c>
      <c r="G272" s="2" t="s">
        <v>504</v>
      </c>
      <c r="H272" s="2" t="s">
        <v>20</v>
      </c>
      <c r="I272" s="3">
        <v>44287</v>
      </c>
      <c r="J272" s="2" t="s">
        <v>25</v>
      </c>
      <c r="K272" s="4">
        <v>5961.23</v>
      </c>
      <c r="L272" s="15">
        <v>49</v>
      </c>
      <c r="M272" s="4">
        <v>0</v>
      </c>
      <c r="N272" s="10">
        <f t="shared" si="34"/>
        <v>5961.23</v>
      </c>
    </row>
    <row r="273" spans="1:14" ht="12.75" customHeight="1" thickBot="1" x14ac:dyDescent="0.25">
      <c r="A273" s="2" t="s">
        <v>185</v>
      </c>
      <c r="B273" s="2" t="s">
        <v>243</v>
      </c>
      <c r="C273" s="2" t="s">
        <v>537</v>
      </c>
      <c r="D273" s="2" t="s">
        <v>538</v>
      </c>
      <c r="E273" s="2" t="s">
        <v>253</v>
      </c>
      <c r="F273" s="2" t="s">
        <v>539</v>
      </c>
      <c r="G273" s="2" t="s">
        <v>504</v>
      </c>
      <c r="H273" s="2" t="s">
        <v>20</v>
      </c>
      <c r="I273" s="3">
        <v>44319</v>
      </c>
      <c r="J273" s="2" t="s">
        <v>25</v>
      </c>
      <c r="K273" s="4">
        <v>5120.9399999999996</v>
      </c>
      <c r="L273" s="15">
        <v>17</v>
      </c>
      <c r="M273" s="4">
        <v>0</v>
      </c>
      <c r="N273" s="10">
        <f t="shared" si="34"/>
        <v>5120.9399999999996</v>
      </c>
    </row>
    <row r="274" spans="1:14" ht="12.75" customHeight="1" thickBot="1" x14ac:dyDescent="0.25">
      <c r="A274" s="2" t="s">
        <v>185</v>
      </c>
      <c r="B274" s="2" t="s">
        <v>243</v>
      </c>
      <c r="C274" s="2" t="s">
        <v>537</v>
      </c>
      <c r="D274" s="2" t="s">
        <v>538</v>
      </c>
      <c r="E274" s="2" t="s">
        <v>254</v>
      </c>
      <c r="F274" s="2" t="s">
        <v>539</v>
      </c>
      <c r="G274" s="2" t="s">
        <v>504</v>
      </c>
      <c r="H274" s="2" t="s">
        <v>20</v>
      </c>
      <c r="I274" s="3">
        <v>44287</v>
      </c>
      <c r="J274" s="2" t="s">
        <v>25</v>
      </c>
      <c r="K274" s="4">
        <v>7741.51</v>
      </c>
      <c r="L274" s="15">
        <v>49</v>
      </c>
      <c r="M274" s="4">
        <v>0</v>
      </c>
      <c r="N274" s="10">
        <f t="shared" si="34"/>
        <v>7741.51</v>
      </c>
    </row>
    <row r="275" spans="1:14" ht="12.75" customHeight="1" thickBot="1" x14ac:dyDescent="0.25">
      <c r="A275" s="2" t="s">
        <v>185</v>
      </c>
      <c r="B275" s="2" t="s">
        <v>243</v>
      </c>
      <c r="C275" s="2" t="s">
        <v>537</v>
      </c>
      <c r="D275" s="2" t="s">
        <v>538</v>
      </c>
      <c r="E275" s="2" t="s">
        <v>255</v>
      </c>
      <c r="F275" s="2" t="s">
        <v>539</v>
      </c>
      <c r="G275" s="2" t="s">
        <v>504</v>
      </c>
      <c r="H275" s="2" t="s">
        <v>20</v>
      </c>
      <c r="I275" s="3">
        <v>44287</v>
      </c>
      <c r="J275" s="2" t="s">
        <v>25</v>
      </c>
      <c r="K275" s="4">
        <v>7818.22</v>
      </c>
      <c r="L275" s="15">
        <v>49</v>
      </c>
      <c r="M275" s="4">
        <v>0</v>
      </c>
      <c r="N275" s="10">
        <f t="shared" si="34"/>
        <v>7818.22</v>
      </c>
    </row>
    <row r="276" spans="1:14" ht="12.75" customHeight="1" thickBot="1" x14ac:dyDescent="0.25">
      <c r="A276" s="2" t="s">
        <v>185</v>
      </c>
      <c r="B276" s="2" t="s">
        <v>243</v>
      </c>
      <c r="C276" s="2" t="s">
        <v>537</v>
      </c>
      <c r="D276" s="2" t="s">
        <v>538</v>
      </c>
      <c r="E276" s="2" t="s">
        <v>256</v>
      </c>
      <c r="F276" s="2" t="s">
        <v>539</v>
      </c>
      <c r="G276" s="2" t="s">
        <v>504</v>
      </c>
      <c r="H276" s="2" t="s">
        <v>27</v>
      </c>
      <c r="I276" s="3">
        <v>44319</v>
      </c>
      <c r="J276" s="2" t="s">
        <v>22</v>
      </c>
      <c r="K276" s="4">
        <v>26531.67</v>
      </c>
      <c r="L276" s="15">
        <v>17</v>
      </c>
      <c r="M276" s="4">
        <v>0</v>
      </c>
      <c r="N276" s="10">
        <f t="shared" si="34"/>
        <v>26531.67</v>
      </c>
    </row>
    <row r="277" spans="1:14" ht="12.75" customHeight="1" thickBot="1" x14ac:dyDescent="0.25">
      <c r="A277" s="2" t="s">
        <v>185</v>
      </c>
      <c r="B277" s="2" t="s">
        <v>243</v>
      </c>
      <c r="C277" s="2" t="s">
        <v>537</v>
      </c>
      <c r="D277" s="2" t="s">
        <v>538</v>
      </c>
      <c r="E277" s="2" t="s">
        <v>257</v>
      </c>
      <c r="F277" s="2" t="s">
        <v>539</v>
      </c>
      <c r="G277" s="2" t="s">
        <v>504</v>
      </c>
      <c r="H277" s="2" t="s">
        <v>37</v>
      </c>
      <c r="I277" s="3">
        <v>44302</v>
      </c>
      <c r="J277" s="2" t="s">
        <v>23</v>
      </c>
      <c r="K277" s="4">
        <v>34576.160000000003</v>
      </c>
      <c r="L277" s="15">
        <v>34</v>
      </c>
      <c r="M277" s="4">
        <v>19765.310000000001</v>
      </c>
      <c r="N277" s="10">
        <f t="shared" ref="N277:N285" si="35">SUM(K277-M277)</f>
        <v>14810.850000000002</v>
      </c>
    </row>
    <row r="278" spans="1:14" ht="12.75" customHeight="1" thickBot="1" x14ac:dyDescent="0.25">
      <c r="A278" s="2" t="s">
        <v>185</v>
      </c>
      <c r="B278" s="2" t="s">
        <v>243</v>
      </c>
      <c r="C278" s="2" t="s">
        <v>537</v>
      </c>
      <c r="D278" s="2" t="s">
        <v>538</v>
      </c>
      <c r="E278" s="2" t="s">
        <v>258</v>
      </c>
      <c r="F278" s="2" t="s">
        <v>539</v>
      </c>
      <c r="G278" s="2" t="s">
        <v>504</v>
      </c>
      <c r="H278" s="2" t="s">
        <v>19</v>
      </c>
      <c r="I278" s="3">
        <v>44319</v>
      </c>
      <c r="J278" s="2" t="s">
        <v>17</v>
      </c>
      <c r="K278" s="4">
        <v>25823.77</v>
      </c>
      <c r="L278" s="15">
        <v>17</v>
      </c>
      <c r="M278" s="4">
        <v>0</v>
      </c>
      <c r="N278" s="10">
        <f t="shared" si="35"/>
        <v>25823.77</v>
      </c>
    </row>
    <row r="279" spans="1:14" ht="12.75" customHeight="1" thickBot="1" x14ac:dyDescent="0.25">
      <c r="A279" s="2" t="s">
        <v>185</v>
      </c>
      <c r="B279" s="2" t="s">
        <v>243</v>
      </c>
      <c r="C279" s="2" t="s">
        <v>537</v>
      </c>
      <c r="D279" s="2" t="s">
        <v>538</v>
      </c>
      <c r="E279" s="2" t="s">
        <v>259</v>
      </c>
      <c r="F279" s="2" t="s">
        <v>539</v>
      </c>
      <c r="G279" s="2" t="s">
        <v>504</v>
      </c>
      <c r="H279" s="2" t="s">
        <v>20</v>
      </c>
      <c r="I279" s="3">
        <v>44287</v>
      </c>
      <c r="J279" s="2" t="s">
        <v>25</v>
      </c>
      <c r="K279" s="4">
        <v>7807.76</v>
      </c>
      <c r="L279" s="15">
        <v>49</v>
      </c>
      <c r="M279" s="4">
        <v>0</v>
      </c>
      <c r="N279" s="10">
        <f t="shared" si="35"/>
        <v>7807.76</v>
      </c>
    </row>
    <row r="280" spans="1:14" ht="12.75" customHeight="1" thickBot="1" x14ac:dyDescent="0.25">
      <c r="A280" s="2" t="s">
        <v>185</v>
      </c>
      <c r="B280" s="2" t="s">
        <v>243</v>
      </c>
      <c r="C280" s="2" t="s">
        <v>537</v>
      </c>
      <c r="D280" s="2" t="s">
        <v>538</v>
      </c>
      <c r="E280" s="2" t="s">
        <v>260</v>
      </c>
      <c r="F280" s="2" t="s">
        <v>539</v>
      </c>
      <c r="G280" s="2" t="s">
        <v>504</v>
      </c>
      <c r="H280" s="2" t="s">
        <v>20</v>
      </c>
      <c r="I280" s="3">
        <v>44257</v>
      </c>
      <c r="J280" s="2" t="s">
        <v>25</v>
      </c>
      <c r="K280" s="4">
        <v>8760.52</v>
      </c>
      <c r="L280" s="15">
        <v>79</v>
      </c>
      <c r="M280" s="4">
        <v>0</v>
      </c>
      <c r="N280" s="10">
        <f t="shared" si="35"/>
        <v>8760.52</v>
      </c>
    </row>
    <row r="281" spans="1:14" ht="12.75" customHeight="1" thickBot="1" x14ac:dyDescent="0.25">
      <c r="A281" s="2" t="s">
        <v>185</v>
      </c>
      <c r="B281" s="2" t="s">
        <v>243</v>
      </c>
      <c r="C281" s="2" t="s">
        <v>537</v>
      </c>
      <c r="D281" s="2" t="s">
        <v>538</v>
      </c>
      <c r="E281" s="2" t="s">
        <v>261</v>
      </c>
      <c r="F281" s="2" t="s">
        <v>539</v>
      </c>
      <c r="G281" s="2" t="s">
        <v>504</v>
      </c>
      <c r="H281" s="2" t="s">
        <v>20</v>
      </c>
      <c r="I281" s="3">
        <v>44253</v>
      </c>
      <c r="J281" s="2" t="s">
        <v>22</v>
      </c>
      <c r="K281" s="4">
        <v>21942.15</v>
      </c>
      <c r="L281" s="15">
        <v>83</v>
      </c>
      <c r="M281" s="4">
        <v>0</v>
      </c>
      <c r="N281" s="10">
        <f t="shared" si="35"/>
        <v>21942.15</v>
      </c>
    </row>
    <row r="282" spans="1:14" ht="12.75" customHeight="1" thickBot="1" x14ac:dyDescent="0.25">
      <c r="A282" s="2" t="s">
        <v>185</v>
      </c>
      <c r="B282" s="2" t="s">
        <v>243</v>
      </c>
      <c r="C282" s="2" t="s">
        <v>537</v>
      </c>
      <c r="D282" s="2" t="s">
        <v>538</v>
      </c>
      <c r="E282" s="2" t="s">
        <v>262</v>
      </c>
      <c r="F282" s="2" t="s">
        <v>539</v>
      </c>
      <c r="G282" s="2" t="s">
        <v>504</v>
      </c>
      <c r="H282" s="2" t="s">
        <v>30</v>
      </c>
      <c r="I282" s="3">
        <v>44253</v>
      </c>
      <c r="J282" s="2" t="s">
        <v>21</v>
      </c>
      <c r="K282" s="4">
        <v>26687.83</v>
      </c>
      <c r="L282" s="15">
        <v>83</v>
      </c>
      <c r="M282" s="4">
        <v>0</v>
      </c>
      <c r="N282" s="10">
        <f t="shared" si="35"/>
        <v>26687.83</v>
      </c>
    </row>
    <row r="283" spans="1:14" ht="12.75" customHeight="1" thickBot="1" x14ac:dyDescent="0.25">
      <c r="A283" s="2" t="s">
        <v>185</v>
      </c>
      <c r="B283" s="2" t="s">
        <v>243</v>
      </c>
      <c r="C283" s="2" t="s">
        <v>537</v>
      </c>
      <c r="D283" s="2" t="s">
        <v>538</v>
      </c>
      <c r="E283" s="2" t="s">
        <v>263</v>
      </c>
      <c r="F283" s="2" t="s">
        <v>539</v>
      </c>
      <c r="G283" s="2" t="s">
        <v>504</v>
      </c>
      <c r="H283" s="2" t="s">
        <v>30</v>
      </c>
      <c r="I283" s="3">
        <v>44301</v>
      </c>
      <c r="J283" s="2" t="s">
        <v>17</v>
      </c>
      <c r="K283" s="4">
        <v>17477.14</v>
      </c>
      <c r="L283" s="15">
        <v>35</v>
      </c>
      <c r="M283" s="4">
        <v>0</v>
      </c>
      <c r="N283" s="10">
        <f t="shared" si="35"/>
        <v>17477.14</v>
      </c>
    </row>
    <row r="284" spans="1:14" ht="12.75" customHeight="1" thickBot="1" x14ac:dyDescent="0.25">
      <c r="A284" s="2" t="s">
        <v>185</v>
      </c>
      <c r="B284" s="2" t="s">
        <v>243</v>
      </c>
      <c r="C284" s="2" t="s">
        <v>537</v>
      </c>
      <c r="D284" s="2" t="s">
        <v>538</v>
      </c>
      <c r="E284" s="2" t="s">
        <v>263</v>
      </c>
      <c r="F284" s="2" t="s">
        <v>539</v>
      </c>
      <c r="G284" s="2" t="s">
        <v>504</v>
      </c>
      <c r="H284" s="2" t="s">
        <v>30</v>
      </c>
      <c r="I284" s="3">
        <v>44319</v>
      </c>
      <c r="J284" s="2" t="s">
        <v>21</v>
      </c>
      <c r="K284" s="4">
        <v>23302.84</v>
      </c>
      <c r="L284" s="15">
        <v>17</v>
      </c>
      <c r="M284" s="4">
        <v>0</v>
      </c>
      <c r="N284" s="10">
        <f t="shared" si="35"/>
        <v>23302.84</v>
      </c>
    </row>
    <row r="285" spans="1:14" ht="12.75" customHeight="1" thickBot="1" x14ac:dyDescent="0.25">
      <c r="A285" s="2" t="s">
        <v>185</v>
      </c>
      <c r="B285" s="2" t="s">
        <v>243</v>
      </c>
      <c r="C285" s="2" t="s">
        <v>537</v>
      </c>
      <c r="D285" s="2" t="s">
        <v>538</v>
      </c>
      <c r="E285" s="2" t="s">
        <v>264</v>
      </c>
      <c r="F285" s="2" t="s">
        <v>539</v>
      </c>
      <c r="G285" s="2" t="s">
        <v>504</v>
      </c>
      <c r="H285" s="2" t="s">
        <v>14</v>
      </c>
      <c r="I285" s="3">
        <v>44319</v>
      </c>
      <c r="J285" s="2" t="s">
        <v>15</v>
      </c>
      <c r="K285" s="4">
        <v>19172.759999999998</v>
      </c>
      <c r="L285" s="15">
        <v>17</v>
      </c>
      <c r="M285" s="4">
        <v>0</v>
      </c>
      <c r="N285" s="10">
        <f t="shared" si="35"/>
        <v>19172.759999999998</v>
      </c>
    </row>
    <row r="286" spans="1:14" ht="12.75" customHeight="1" thickBot="1" x14ac:dyDescent="0.25">
      <c r="A286" s="2" t="s">
        <v>185</v>
      </c>
      <c r="B286" s="2" t="s">
        <v>243</v>
      </c>
      <c r="C286" s="2" t="s">
        <v>537</v>
      </c>
      <c r="D286" s="2" t="s">
        <v>538</v>
      </c>
      <c r="E286" s="2" t="s">
        <v>264</v>
      </c>
      <c r="F286" s="2" t="s">
        <v>539</v>
      </c>
      <c r="G286" s="2" t="s">
        <v>504</v>
      </c>
      <c r="H286" s="2" t="s">
        <v>14</v>
      </c>
      <c r="I286" s="3">
        <v>44319</v>
      </c>
      <c r="J286" s="2" t="s">
        <v>16</v>
      </c>
      <c r="K286" s="4">
        <v>12781.84</v>
      </c>
      <c r="L286" s="15">
        <v>17</v>
      </c>
      <c r="M286" s="4">
        <v>0</v>
      </c>
      <c r="N286" s="10">
        <f t="shared" ref="N286:N294" si="36">SUM(K286-M286)</f>
        <v>12781.84</v>
      </c>
    </row>
    <row r="287" spans="1:14" ht="12.75" customHeight="1" thickBot="1" x14ac:dyDescent="0.25">
      <c r="A287" s="2" t="s">
        <v>185</v>
      </c>
      <c r="B287" s="2" t="s">
        <v>243</v>
      </c>
      <c r="C287" s="2" t="s">
        <v>537</v>
      </c>
      <c r="D287" s="2" t="s">
        <v>538</v>
      </c>
      <c r="E287" s="2" t="s">
        <v>265</v>
      </c>
      <c r="F287" s="2" t="s">
        <v>539</v>
      </c>
      <c r="G287" s="2" t="s">
        <v>504</v>
      </c>
      <c r="H287" s="2" t="s">
        <v>14</v>
      </c>
      <c r="I287" s="3">
        <v>44319</v>
      </c>
      <c r="J287" s="2" t="s">
        <v>15</v>
      </c>
      <c r="K287" s="4">
        <v>15510.77</v>
      </c>
      <c r="L287" s="15">
        <v>17</v>
      </c>
      <c r="M287" s="4">
        <v>0</v>
      </c>
      <c r="N287" s="10">
        <f t="shared" si="36"/>
        <v>15510.77</v>
      </c>
    </row>
    <row r="288" spans="1:14" ht="12.75" customHeight="1" thickBot="1" x14ac:dyDescent="0.25">
      <c r="A288" s="2" t="s">
        <v>185</v>
      </c>
      <c r="B288" s="2" t="s">
        <v>243</v>
      </c>
      <c r="C288" s="2" t="s">
        <v>537</v>
      </c>
      <c r="D288" s="2" t="s">
        <v>538</v>
      </c>
      <c r="E288" s="2" t="s">
        <v>265</v>
      </c>
      <c r="F288" s="2" t="s">
        <v>539</v>
      </c>
      <c r="G288" s="2" t="s">
        <v>504</v>
      </c>
      <c r="H288" s="2" t="s">
        <v>14</v>
      </c>
      <c r="I288" s="3">
        <v>44319</v>
      </c>
      <c r="J288" s="2" t="s">
        <v>16</v>
      </c>
      <c r="K288" s="4">
        <v>10340.51</v>
      </c>
      <c r="L288" s="15">
        <v>17</v>
      </c>
      <c r="M288" s="4">
        <v>0</v>
      </c>
      <c r="N288" s="10">
        <f t="shared" si="36"/>
        <v>10340.51</v>
      </c>
    </row>
    <row r="289" spans="1:14" ht="12.75" customHeight="1" thickBot="1" x14ac:dyDescent="0.25">
      <c r="A289" s="2" t="s">
        <v>185</v>
      </c>
      <c r="B289" s="2" t="s">
        <v>243</v>
      </c>
      <c r="C289" s="2" t="s">
        <v>537</v>
      </c>
      <c r="D289" s="2" t="s">
        <v>538</v>
      </c>
      <c r="E289" s="2" t="s">
        <v>266</v>
      </c>
      <c r="F289" s="2" t="s">
        <v>539</v>
      </c>
      <c r="G289" s="2" t="s">
        <v>125</v>
      </c>
      <c r="H289" s="2" t="s">
        <v>20</v>
      </c>
      <c r="I289" s="3">
        <v>43433</v>
      </c>
      <c r="J289" s="2" t="s">
        <v>23</v>
      </c>
      <c r="K289" s="4">
        <v>28336.04</v>
      </c>
      <c r="L289" s="15">
        <v>903</v>
      </c>
      <c r="M289" s="4">
        <v>0</v>
      </c>
      <c r="N289" s="10">
        <f t="shared" si="36"/>
        <v>28336.04</v>
      </c>
    </row>
    <row r="290" spans="1:14" ht="12.75" customHeight="1" thickBot="1" x14ac:dyDescent="0.25">
      <c r="A290" s="2" t="s">
        <v>185</v>
      </c>
      <c r="B290" s="2" t="s">
        <v>243</v>
      </c>
      <c r="C290" s="2" t="s">
        <v>537</v>
      </c>
      <c r="D290" s="2" t="s">
        <v>538</v>
      </c>
      <c r="E290" s="2" t="s">
        <v>266</v>
      </c>
      <c r="F290" s="2" t="s">
        <v>539</v>
      </c>
      <c r="G290" s="2" t="s">
        <v>125</v>
      </c>
      <c r="H290" s="2" t="s">
        <v>20</v>
      </c>
      <c r="I290" s="3">
        <v>43433</v>
      </c>
      <c r="J290" s="2" t="s">
        <v>25</v>
      </c>
      <c r="K290" s="4">
        <v>7084.01</v>
      </c>
      <c r="L290" s="15">
        <v>903</v>
      </c>
      <c r="M290" s="4">
        <v>0</v>
      </c>
      <c r="N290" s="10">
        <f t="shared" si="36"/>
        <v>7084.01</v>
      </c>
    </row>
    <row r="291" spans="1:14" ht="12.75" customHeight="1" thickBot="1" x14ac:dyDescent="0.25">
      <c r="A291" s="2" t="s">
        <v>185</v>
      </c>
      <c r="B291" s="2" t="s">
        <v>243</v>
      </c>
      <c r="C291" s="2" t="s">
        <v>537</v>
      </c>
      <c r="D291" s="2" t="s">
        <v>538</v>
      </c>
      <c r="E291" s="2" t="s">
        <v>267</v>
      </c>
      <c r="F291" s="2" t="s">
        <v>539</v>
      </c>
      <c r="G291" s="2" t="s">
        <v>504</v>
      </c>
      <c r="H291" s="2" t="s">
        <v>20</v>
      </c>
      <c r="I291" s="3">
        <v>44281</v>
      </c>
      <c r="J291" s="2" t="s">
        <v>23</v>
      </c>
      <c r="K291" s="4">
        <v>28541.15</v>
      </c>
      <c r="L291" s="15">
        <v>55</v>
      </c>
      <c r="M291" s="4">
        <v>0</v>
      </c>
      <c r="N291" s="10">
        <f t="shared" si="36"/>
        <v>28541.15</v>
      </c>
    </row>
    <row r="292" spans="1:14" ht="12.75" customHeight="1" thickBot="1" x14ac:dyDescent="0.25">
      <c r="A292" s="2" t="s">
        <v>185</v>
      </c>
      <c r="B292" s="2" t="s">
        <v>243</v>
      </c>
      <c r="C292" s="2" t="s">
        <v>537</v>
      </c>
      <c r="D292" s="2" t="s">
        <v>538</v>
      </c>
      <c r="E292" s="2" t="s">
        <v>267</v>
      </c>
      <c r="F292" s="2" t="s">
        <v>539</v>
      </c>
      <c r="G292" s="2" t="s">
        <v>504</v>
      </c>
      <c r="H292" s="2" t="s">
        <v>20</v>
      </c>
      <c r="I292" s="3">
        <v>44287</v>
      </c>
      <c r="J292" s="2" t="s">
        <v>25</v>
      </c>
      <c r="K292" s="4">
        <v>7135.29</v>
      </c>
      <c r="L292" s="15">
        <v>49</v>
      </c>
      <c r="M292" s="4">
        <v>0</v>
      </c>
      <c r="N292" s="10">
        <f t="shared" si="36"/>
        <v>7135.29</v>
      </c>
    </row>
    <row r="293" spans="1:14" ht="12.75" customHeight="1" thickBot="1" x14ac:dyDescent="0.25">
      <c r="A293" s="2" t="s">
        <v>185</v>
      </c>
      <c r="B293" s="2" t="s">
        <v>243</v>
      </c>
      <c r="C293" s="2" t="s">
        <v>537</v>
      </c>
      <c r="D293" s="2" t="s">
        <v>538</v>
      </c>
      <c r="E293" s="2" t="s">
        <v>268</v>
      </c>
      <c r="F293" s="2" t="s">
        <v>539</v>
      </c>
      <c r="G293" s="2" t="s">
        <v>504</v>
      </c>
      <c r="H293" s="2" t="s">
        <v>19</v>
      </c>
      <c r="I293" s="3">
        <v>44328</v>
      </c>
      <c r="J293" s="2" t="s">
        <v>17</v>
      </c>
      <c r="K293" s="4">
        <v>18035.27</v>
      </c>
      <c r="L293" s="15">
        <v>8</v>
      </c>
      <c r="M293" s="4">
        <v>2636</v>
      </c>
      <c r="N293" s="10">
        <f t="shared" si="36"/>
        <v>15399.27</v>
      </c>
    </row>
    <row r="294" spans="1:14" ht="12.75" customHeight="1" thickBot="1" x14ac:dyDescent="0.25">
      <c r="A294" s="2" t="s">
        <v>185</v>
      </c>
      <c r="B294" s="2" t="s">
        <v>243</v>
      </c>
      <c r="C294" s="2" t="s">
        <v>537</v>
      </c>
      <c r="D294" s="2" t="s">
        <v>538</v>
      </c>
      <c r="E294" s="2" t="s">
        <v>269</v>
      </c>
      <c r="F294" s="2" t="s">
        <v>539</v>
      </c>
      <c r="G294" s="2" t="s">
        <v>504</v>
      </c>
      <c r="H294" s="2" t="s">
        <v>14</v>
      </c>
      <c r="I294" s="3">
        <v>44186</v>
      </c>
      <c r="J294" s="2" t="s">
        <v>15</v>
      </c>
      <c r="K294" s="4">
        <v>26114.07</v>
      </c>
      <c r="L294" s="15">
        <v>150</v>
      </c>
      <c r="M294" s="4">
        <v>26114.04</v>
      </c>
      <c r="N294" s="10">
        <f t="shared" si="36"/>
        <v>2.9999999998835847E-2</v>
      </c>
    </row>
    <row r="295" spans="1:14" ht="12.75" customHeight="1" thickBot="1" x14ac:dyDescent="0.25">
      <c r="A295" s="2" t="s">
        <v>185</v>
      </c>
      <c r="B295" s="2" t="s">
        <v>270</v>
      </c>
      <c r="C295" s="2" t="s">
        <v>537</v>
      </c>
      <c r="D295" s="2" t="s">
        <v>538</v>
      </c>
      <c r="E295" s="2" t="s">
        <v>271</v>
      </c>
      <c r="F295" s="2" t="s">
        <v>539</v>
      </c>
      <c r="G295" s="2" t="s">
        <v>504</v>
      </c>
      <c r="H295" s="2" t="s">
        <v>20</v>
      </c>
      <c r="I295" s="3">
        <v>44314</v>
      </c>
      <c r="J295" s="2" t="s">
        <v>25</v>
      </c>
      <c r="K295" s="4">
        <v>7556.39</v>
      </c>
      <c r="L295" s="15">
        <v>22</v>
      </c>
      <c r="M295" s="4">
        <v>0</v>
      </c>
      <c r="N295" s="10">
        <f t="shared" ref="N295:N299" si="37">SUM(K295-M295)</f>
        <v>7556.39</v>
      </c>
    </row>
    <row r="296" spans="1:14" ht="12.75" customHeight="1" thickBot="1" x14ac:dyDescent="0.25">
      <c r="A296" s="2" t="s">
        <v>185</v>
      </c>
      <c r="B296" s="2" t="s">
        <v>270</v>
      </c>
      <c r="C296" s="2" t="s">
        <v>537</v>
      </c>
      <c r="D296" s="2" t="s">
        <v>538</v>
      </c>
      <c r="E296" s="2" t="s">
        <v>272</v>
      </c>
      <c r="F296" s="2" t="s">
        <v>539</v>
      </c>
      <c r="G296" s="2" t="s">
        <v>504</v>
      </c>
      <c r="H296" s="2" t="s">
        <v>27</v>
      </c>
      <c r="I296" s="3">
        <v>44323</v>
      </c>
      <c r="J296" s="2" t="s">
        <v>22</v>
      </c>
      <c r="K296" s="4">
        <v>15752.3</v>
      </c>
      <c r="L296" s="15">
        <v>13</v>
      </c>
      <c r="M296" s="4">
        <v>0</v>
      </c>
      <c r="N296" s="10">
        <f t="shared" si="37"/>
        <v>15752.3</v>
      </c>
    </row>
    <row r="297" spans="1:14" ht="12.75" customHeight="1" thickBot="1" x14ac:dyDescent="0.25">
      <c r="A297" s="2" t="s">
        <v>185</v>
      </c>
      <c r="B297" s="2" t="s">
        <v>270</v>
      </c>
      <c r="C297" s="2" t="s">
        <v>537</v>
      </c>
      <c r="D297" s="2" t="s">
        <v>538</v>
      </c>
      <c r="E297" s="2" t="s">
        <v>273</v>
      </c>
      <c r="F297" s="2" t="s">
        <v>539</v>
      </c>
      <c r="G297" s="2" t="s">
        <v>504</v>
      </c>
      <c r="H297" s="2" t="s">
        <v>19</v>
      </c>
      <c r="I297" s="3">
        <v>44319</v>
      </c>
      <c r="J297" s="2" t="s">
        <v>17</v>
      </c>
      <c r="K297" s="4">
        <v>10410.42</v>
      </c>
      <c r="L297" s="15">
        <v>17</v>
      </c>
      <c r="M297" s="4">
        <v>0</v>
      </c>
      <c r="N297" s="10">
        <f t="shared" si="37"/>
        <v>10410.42</v>
      </c>
    </row>
    <row r="298" spans="1:14" ht="12.75" customHeight="1" thickBot="1" x14ac:dyDescent="0.25">
      <c r="A298" s="2" t="s">
        <v>185</v>
      </c>
      <c r="B298" s="2" t="s">
        <v>270</v>
      </c>
      <c r="C298" s="2" t="s">
        <v>537</v>
      </c>
      <c r="D298" s="2" t="s">
        <v>538</v>
      </c>
      <c r="E298" s="2" t="s">
        <v>274</v>
      </c>
      <c r="F298" s="2" t="s">
        <v>539</v>
      </c>
      <c r="G298" s="2" t="s">
        <v>504</v>
      </c>
      <c r="H298" s="2" t="s">
        <v>19</v>
      </c>
      <c r="I298" s="3">
        <v>44319</v>
      </c>
      <c r="J298" s="2" t="s">
        <v>17</v>
      </c>
      <c r="K298" s="4">
        <v>10410.42</v>
      </c>
      <c r="L298" s="15">
        <v>17</v>
      </c>
      <c r="M298" s="4">
        <v>0</v>
      </c>
      <c r="N298" s="10">
        <f t="shared" si="37"/>
        <v>10410.42</v>
      </c>
    </row>
    <row r="299" spans="1:14" ht="12.75" customHeight="1" thickBot="1" x14ac:dyDescent="0.25">
      <c r="A299" s="2" t="s">
        <v>185</v>
      </c>
      <c r="B299" s="2" t="s">
        <v>270</v>
      </c>
      <c r="C299" s="2" t="s">
        <v>537</v>
      </c>
      <c r="D299" s="2" t="s">
        <v>538</v>
      </c>
      <c r="E299" s="2" t="s">
        <v>275</v>
      </c>
      <c r="F299" s="2" t="s">
        <v>539</v>
      </c>
      <c r="G299" s="2" t="s">
        <v>125</v>
      </c>
      <c r="H299" s="2" t="s">
        <v>30</v>
      </c>
      <c r="I299" s="3">
        <v>43034</v>
      </c>
      <c r="J299" s="2" t="s">
        <v>17</v>
      </c>
      <c r="K299" s="4">
        <v>23107.05</v>
      </c>
      <c r="L299" s="15">
        <v>1302</v>
      </c>
      <c r="M299" s="4">
        <v>18485.64</v>
      </c>
      <c r="N299" s="10">
        <f t="shared" si="37"/>
        <v>4621.41</v>
      </c>
    </row>
    <row r="300" spans="1:14" ht="12.75" customHeight="1" thickBot="1" x14ac:dyDescent="0.25">
      <c r="A300" s="2" t="s">
        <v>185</v>
      </c>
      <c r="B300" s="2" t="s">
        <v>270</v>
      </c>
      <c r="C300" s="2" t="s">
        <v>537</v>
      </c>
      <c r="D300" s="2" t="s">
        <v>538</v>
      </c>
      <c r="E300" s="2" t="s">
        <v>276</v>
      </c>
      <c r="F300" s="2" t="s">
        <v>539</v>
      </c>
      <c r="G300" s="2" t="s">
        <v>504</v>
      </c>
      <c r="H300" s="2" t="s">
        <v>20</v>
      </c>
      <c r="I300" s="3">
        <v>44319</v>
      </c>
      <c r="J300" s="2" t="s">
        <v>25</v>
      </c>
      <c r="K300" s="4">
        <v>8541.2900000000009</v>
      </c>
      <c r="L300" s="15">
        <v>17</v>
      </c>
      <c r="M300" s="4">
        <v>0</v>
      </c>
      <c r="N300" s="10">
        <f t="shared" ref="N300:N306" si="38">SUM(K300-M300)</f>
        <v>8541.2900000000009</v>
      </c>
    </row>
    <row r="301" spans="1:14" ht="12.75" customHeight="1" thickBot="1" x14ac:dyDescent="0.25">
      <c r="A301" s="2" t="s">
        <v>185</v>
      </c>
      <c r="B301" s="2" t="s">
        <v>270</v>
      </c>
      <c r="C301" s="2" t="s">
        <v>537</v>
      </c>
      <c r="D301" s="2" t="s">
        <v>538</v>
      </c>
      <c r="E301" s="2" t="s">
        <v>277</v>
      </c>
      <c r="F301" s="2" t="s">
        <v>539</v>
      </c>
      <c r="G301" s="2" t="s">
        <v>504</v>
      </c>
      <c r="H301" s="2" t="s">
        <v>20</v>
      </c>
      <c r="I301" s="3">
        <v>44286</v>
      </c>
      <c r="J301" s="2" t="s">
        <v>25</v>
      </c>
      <c r="K301" s="4">
        <v>6799.1</v>
      </c>
      <c r="L301" s="15">
        <v>50</v>
      </c>
      <c r="M301" s="4">
        <v>0</v>
      </c>
      <c r="N301" s="10">
        <f t="shared" si="38"/>
        <v>6799.1</v>
      </c>
    </row>
    <row r="302" spans="1:14" ht="12.75" customHeight="1" thickBot="1" x14ac:dyDescent="0.25">
      <c r="A302" s="2" t="s">
        <v>185</v>
      </c>
      <c r="B302" s="2" t="s">
        <v>270</v>
      </c>
      <c r="C302" s="2" t="s">
        <v>537</v>
      </c>
      <c r="D302" s="2" t="s">
        <v>538</v>
      </c>
      <c r="E302" s="2" t="s">
        <v>278</v>
      </c>
      <c r="F302" s="2" t="s">
        <v>539</v>
      </c>
      <c r="G302" s="2" t="s">
        <v>504</v>
      </c>
      <c r="H302" s="2" t="s">
        <v>20</v>
      </c>
      <c r="I302" s="3">
        <v>44319</v>
      </c>
      <c r="J302" s="2" t="s">
        <v>25</v>
      </c>
      <c r="K302" s="4">
        <v>8302.68</v>
      </c>
      <c r="L302" s="15">
        <v>17</v>
      </c>
      <c r="M302" s="4">
        <v>0</v>
      </c>
      <c r="N302" s="10">
        <f t="shared" si="38"/>
        <v>8302.68</v>
      </c>
    </row>
    <row r="303" spans="1:14" ht="12.75" customHeight="1" thickBot="1" x14ac:dyDescent="0.25">
      <c r="A303" s="2" t="s">
        <v>185</v>
      </c>
      <c r="B303" s="2" t="s">
        <v>270</v>
      </c>
      <c r="C303" s="2" t="s">
        <v>537</v>
      </c>
      <c r="D303" s="2" t="s">
        <v>538</v>
      </c>
      <c r="E303" s="2" t="s">
        <v>279</v>
      </c>
      <c r="F303" s="2" t="s">
        <v>539</v>
      </c>
      <c r="G303" s="2" t="s">
        <v>504</v>
      </c>
      <c r="H303" s="2" t="s">
        <v>14</v>
      </c>
      <c r="I303" s="3">
        <v>44309</v>
      </c>
      <c r="J303" s="2" t="s">
        <v>15</v>
      </c>
      <c r="K303" s="4">
        <v>14175</v>
      </c>
      <c r="L303" s="15">
        <v>27</v>
      </c>
      <c r="M303" s="4">
        <v>0</v>
      </c>
      <c r="N303" s="10">
        <f t="shared" si="38"/>
        <v>14175</v>
      </c>
    </row>
    <row r="304" spans="1:14" ht="12.75" customHeight="1" thickBot="1" x14ac:dyDescent="0.25">
      <c r="A304" s="2" t="s">
        <v>185</v>
      </c>
      <c r="B304" s="2" t="s">
        <v>270</v>
      </c>
      <c r="C304" s="2" t="s">
        <v>537</v>
      </c>
      <c r="D304" s="2" t="s">
        <v>538</v>
      </c>
      <c r="E304" s="2" t="s">
        <v>279</v>
      </c>
      <c r="F304" s="2" t="s">
        <v>539</v>
      </c>
      <c r="G304" s="2" t="s">
        <v>504</v>
      </c>
      <c r="H304" s="2" t="s">
        <v>14</v>
      </c>
      <c r="I304" s="3">
        <v>44309</v>
      </c>
      <c r="J304" s="2" t="s">
        <v>16</v>
      </c>
      <c r="K304" s="4">
        <v>9450</v>
      </c>
      <c r="L304" s="15">
        <v>27</v>
      </c>
      <c r="M304" s="4">
        <v>0</v>
      </c>
      <c r="N304" s="10">
        <f t="shared" si="38"/>
        <v>9450</v>
      </c>
    </row>
    <row r="305" spans="1:14" ht="12.75" customHeight="1" thickBot="1" x14ac:dyDescent="0.25">
      <c r="A305" s="2" t="s">
        <v>185</v>
      </c>
      <c r="B305" s="2" t="s">
        <v>270</v>
      </c>
      <c r="C305" s="2" t="s">
        <v>537</v>
      </c>
      <c r="D305" s="2" t="s">
        <v>538</v>
      </c>
      <c r="E305" s="2" t="s">
        <v>280</v>
      </c>
      <c r="F305" s="2" t="s">
        <v>539</v>
      </c>
      <c r="G305" s="2" t="s">
        <v>504</v>
      </c>
      <c r="H305" s="2" t="s">
        <v>14</v>
      </c>
      <c r="I305" s="3">
        <v>44309</v>
      </c>
      <c r="J305" s="2" t="s">
        <v>15</v>
      </c>
      <c r="K305" s="4">
        <v>13755</v>
      </c>
      <c r="L305" s="15">
        <v>27</v>
      </c>
      <c r="M305" s="4">
        <v>0</v>
      </c>
      <c r="N305" s="10">
        <f t="shared" si="38"/>
        <v>13755</v>
      </c>
    </row>
    <row r="306" spans="1:14" ht="12.75" customHeight="1" thickBot="1" x14ac:dyDescent="0.25">
      <c r="A306" s="2" t="s">
        <v>185</v>
      </c>
      <c r="B306" s="2" t="s">
        <v>270</v>
      </c>
      <c r="C306" s="2" t="s">
        <v>537</v>
      </c>
      <c r="D306" s="2" t="s">
        <v>538</v>
      </c>
      <c r="E306" s="2" t="s">
        <v>280</v>
      </c>
      <c r="F306" s="2" t="s">
        <v>539</v>
      </c>
      <c r="G306" s="2" t="s">
        <v>504</v>
      </c>
      <c r="H306" s="2" t="s">
        <v>14</v>
      </c>
      <c r="I306" s="3">
        <v>44309</v>
      </c>
      <c r="J306" s="2" t="s">
        <v>16</v>
      </c>
      <c r="K306" s="4">
        <v>9170</v>
      </c>
      <c r="L306" s="15">
        <v>27</v>
      </c>
      <c r="M306" s="4">
        <v>0</v>
      </c>
      <c r="N306" s="10">
        <f t="shared" si="38"/>
        <v>9170</v>
      </c>
    </row>
    <row r="307" spans="1:14" ht="12.75" customHeight="1" thickBot="1" x14ac:dyDescent="0.25">
      <c r="A307" s="2" t="s">
        <v>185</v>
      </c>
      <c r="B307" s="2" t="s">
        <v>270</v>
      </c>
      <c r="C307" s="2" t="s">
        <v>537</v>
      </c>
      <c r="D307" s="2" t="s">
        <v>538</v>
      </c>
      <c r="E307" s="2" t="s">
        <v>281</v>
      </c>
      <c r="F307" s="2" t="s">
        <v>539</v>
      </c>
      <c r="G307" s="2" t="s">
        <v>504</v>
      </c>
      <c r="H307" s="2" t="s">
        <v>27</v>
      </c>
      <c r="I307" s="3">
        <v>44319</v>
      </c>
      <c r="J307" s="2" t="s">
        <v>22</v>
      </c>
      <c r="K307" s="4">
        <v>22363.95</v>
      </c>
      <c r="L307" s="15">
        <v>17</v>
      </c>
      <c r="M307" s="4">
        <v>0</v>
      </c>
      <c r="N307" s="10">
        <f t="shared" ref="N307:N310" si="39">SUM(K307-M307)</f>
        <v>22363.95</v>
      </c>
    </row>
    <row r="308" spans="1:14" ht="12.75" customHeight="1" thickBot="1" x14ac:dyDescent="0.25">
      <c r="A308" s="2" t="s">
        <v>185</v>
      </c>
      <c r="B308" s="2" t="s">
        <v>270</v>
      </c>
      <c r="C308" s="2" t="s">
        <v>537</v>
      </c>
      <c r="D308" s="2" t="s">
        <v>538</v>
      </c>
      <c r="E308" s="2" t="s">
        <v>282</v>
      </c>
      <c r="F308" s="2" t="s">
        <v>539</v>
      </c>
      <c r="G308" s="2" t="s">
        <v>504</v>
      </c>
      <c r="H308" s="2" t="s">
        <v>14</v>
      </c>
      <c r="I308" s="3">
        <v>44316</v>
      </c>
      <c r="J308" s="2" t="s">
        <v>15</v>
      </c>
      <c r="K308" s="4">
        <v>25499.27</v>
      </c>
      <c r="L308" s="15">
        <v>20</v>
      </c>
      <c r="M308" s="4">
        <v>0</v>
      </c>
      <c r="N308" s="10">
        <f t="shared" si="39"/>
        <v>25499.27</v>
      </c>
    </row>
    <row r="309" spans="1:14" ht="12.75" customHeight="1" thickBot="1" x14ac:dyDescent="0.25">
      <c r="A309" s="2" t="s">
        <v>185</v>
      </c>
      <c r="B309" s="2" t="s">
        <v>270</v>
      </c>
      <c r="C309" s="2" t="s">
        <v>537</v>
      </c>
      <c r="D309" s="2" t="s">
        <v>538</v>
      </c>
      <c r="E309" s="2" t="s">
        <v>282</v>
      </c>
      <c r="F309" s="2" t="s">
        <v>539</v>
      </c>
      <c r="G309" s="2" t="s">
        <v>504</v>
      </c>
      <c r="H309" s="2" t="s">
        <v>14</v>
      </c>
      <c r="I309" s="3">
        <v>44322</v>
      </c>
      <c r="J309" s="2" t="s">
        <v>16</v>
      </c>
      <c r="K309" s="4">
        <v>16999.52</v>
      </c>
      <c r="L309" s="15">
        <v>14</v>
      </c>
      <c r="M309" s="4">
        <v>0</v>
      </c>
      <c r="N309" s="10">
        <f t="shared" si="39"/>
        <v>16999.52</v>
      </c>
    </row>
    <row r="310" spans="1:14" ht="12.75" customHeight="1" thickBot="1" x14ac:dyDescent="0.25">
      <c r="A310" s="2" t="s">
        <v>185</v>
      </c>
      <c r="B310" s="2" t="s">
        <v>283</v>
      </c>
      <c r="C310" s="2" t="s">
        <v>537</v>
      </c>
      <c r="D310" s="2" t="s">
        <v>538</v>
      </c>
      <c r="E310" s="2" t="s">
        <v>284</v>
      </c>
      <c r="F310" s="2" t="s">
        <v>539</v>
      </c>
      <c r="G310" s="2" t="s">
        <v>504</v>
      </c>
      <c r="H310" s="2" t="s">
        <v>20</v>
      </c>
      <c r="I310" s="3">
        <v>44308</v>
      </c>
      <c r="J310" s="2" t="s">
        <v>25</v>
      </c>
      <c r="K310" s="4">
        <v>9307.73</v>
      </c>
      <c r="L310" s="15">
        <v>28</v>
      </c>
      <c r="M310" s="4">
        <v>485</v>
      </c>
      <c r="N310" s="10">
        <f t="shared" si="39"/>
        <v>8822.73</v>
      </c>
    </row>
    <row r="311" spans="1:14" ht="12.75" customHeight="1" thickBot="1" x14ac:dyDescent="0.25">
      <c r="A311" s="2" t="s">
        <v>185</v>
      </c>
      <c r="B311" s="2" t="s">
        <v>283</v>
      </c>
      <c r="C311" s="2" t="s">
        <v>537</v>
      </c>
      <c r="D311" s="2" t="s">
        <v>538</v>
      </c>
      <c r="E311" s="2" t="s">
        <v>285</v>
      </c>
      <c r="F311" s="2" t="s">
        <v>539</v>
      </c>
      <c r="G311" s="2" t="s">
        <v>504</v>
      </c>
      <c r="H311" s="2" t="s">
        <v>19</v>
      </c>
      <c r="I311" s="3">
        <v>44326</v>
      </c>
      <c r="J311" s="2" t="s">
        <v>17</v>
      </c>
      <c r="K311" s="4">
        <v>20032.990000000002</v>
      </c>
      <c r="L311" s="15">
        <v>10</v>
      </c>
      <c r="M311" s="4">
        <v>1429</v>
      </c>
      <c r="N311" s="10">
        <f t="shared" ref="N311:N323" si="40">SUM(K311-M311)</f>
        <v>18603.990000000002</v>
      </c>
    </row>
    <row r="312" spans="1:14" ht="12.75" customHeight="1" thickBot="1" x14ac:dyDescent="0.25">
      <c r="A312" s="2" t="s">
        <v>185</v>
      </c>
      <c r="B312" s="2" t="s">
        <v>283</v>
      </c>
      <c r="C312" s="2" t="s">
        <v>537</v>
      </c>
      <c r="D312" s="2" t="s">
        <v>538</v>
      </c>
      <c r="E312" s="2" t="s">
        <v>286</v>
      </c>
      <c r="F312" s="2" t="s">
        <v>539</v>
      </c>
      <c r="G312" s="2" t="s">
        <v>504</v>
      </c>
      <c r="H312" s="2" t="s">
        <v>27</v>
      </c>
      <c r="I312" s="3">
        <v>44319</v>
      </c>
      <c r="J312" s="2" t="s">
        <v>22</v>
      </c>
      <c r="K312" s="4">
        <v>20832.75</v>
      </c>
      <c r="L312" s="15">
        <v>17</v>
      </c>
      <c r="M312" s="4">
        <v>0</v>
      </c>
      <c r="N312" s="10">
        <f t="shared" si="40"/>
        <v>20832.75</v>
      </c>
    </row>
    <row r="313" spans="1:14" ht="12.75" customHeight="1" thickBot="1" x14ac:dyDescent="0.25">
      <c r="A313" s="2" t="s">
        <v>185</v>
      </c>
      <c r="B313" s="2" t="s">
        <v>283</v>
      </c>
      <c r="C313" s="2" t="s">
        <v>537</v>
      </c>
      <c r="D313" s="2" t="s">
        <v>538</v>
      </c>
      <c r="E313" s="2" t="s">
        <v>287</v>
      </c>
      <c r="F313" s="2" t="s">
        <v>539</v>
      </c>
      <c r="G313" s="2" t="s">
        <v>504</v>
      </c>
      <c r="H313" s="2" t="s">
        <v>27</v>
      </c>
      <c r="I313" s="3">
        <v>44287</v>
      </c>
      <c r="J313" s="2" t="s">
        <v>22</v>
      </c>
      <c r="K313" s="4">
        <v>29192.28</v>
      </c>
      <c r="L313" s="15">
        <v>49</v>
      </c>
      <c r="M313" s="4">
        <v>0</v>
      </c>
      <c r="N313" s="10">
        <f t="shared" si="40"/>
        <v>29192.28</v>
      </c>
    </row>
    <row r="314" spans="1:14" ht="12.75" customHeight="1" thickBot="1" x14ac:dyDescent="0.25">
      <c r="A314" s="2" t="s">
        <v>185</v>
      </c>
      <c r="B314" s="2" t="s">
        <v>283</v>
      </c>
      <c r="C314" s="2" t="s">
        <v>537</v>
      </c>
      <c r="D314" s="2" t="s">
        <v>538</v>
      </c>
      <c r="E314" s="2" t="s">
        <v>288</v>
      </c>
      <c r="F314" s="2" t="s">
        <v>539</v>
      </c>
      <c r="G314" s="2" t="s">
        <v>504</v>
      </c>
      <c r="H314" s="2" t="s">
        <v>14</v>
      </c>
      <c r="I314" s="3">
        <v>44322</v>
      </c>
      <c r="J314" s="2" t="s">
        <v>16</v>
      </c>
      <c r="K314" s="4">
        <v>12905</v>
      </c>
      <c r="L314" s="15">
        <v>14</v>
      </c>
      <c r="M314" s="4">
        <v>0</v>
      </c>
      <c r="N314" s="10">
        <f t="shared" si="40"/>
        <v>12905</v>
      </c>
    </row>
    <row r="315" spans="1:14" ht="12.75" customHeight="1" thickBot="1" x14ac:dyDescent="0.25">
      <c r="A315" s="2" t="s">
        <v>185</v>
      </c>
      <c r="B315" s="2" t="s">
        <v>283</v>
      </c>
      <c r="C315" s="2" t="s">
        <v>537</v>
      </c>
      <c r="D315" s="2" t="s">
        <v>538</v>
      </c>
      <c r="E315" s="2" t="s">
        <v>289</v>
      </c>
      <c r="F315" s="2" t="s">
        <v>539</v>
      </c>
      <c r="G315" s="2" t="s">
        <v>504</v>
      </c>
      <c r="H315" s="2" t="s">
        <v>19</v>
      </c>
      <c r="I315" s="3">
        <v>44322</v>
      </c>
      <c r="J315" s="2" t="s">
        <v>17</v>
      </c>
      <c r="K315" s="4">
        <v>28312.45</v>
      </c>
      <c r="L315" s="15">
        <v>14</v>
      </c>
      <c r="M315" s="4">
        <v>0</v>
      </c>
      <c r="N315" s="10">
        <f t="shared" si="40"/>
        <v>28312.45</v>
      </c>
    </row>
    <row r="316" spans="1:14" ht="12.75" customHeight="1" thickBot="1" x14ac:dyDescent="0.25">
      <c r="A316" s="2" t="s">
        <v>185</v>
      </c>
      <c r="B316" s="2" t="s">
        <v>283</v>
      </c>
      <c r="C316" s="2" t="s">
        <v>537</v>
      </c>
      <c r="D316" s="2" t="s">
        <v>538</v>
      </c>
      <c r="E316" s="2" t="s">
        <v>290</v>
      </c>
      <c r="F316" s="2" t="s">
        <v>539</v>
      </c>
      <c r="G316" s="2" t="s">
        <v>504</v>
      </c>
      <c r="H316" s="2" t="s">
        <v>14</v>
      </c>
      <c r="I316" s="3">
        <v>44320</v>
      </c>
      <c r="J316" s="2" t="s">
        <v>16</v>
      </c>
      <c r="K316" s="4">
        <v>18453.46</v>
      </c>
      <c r="L316" s="15">
        <v>16</v>
      </c>
      <c r="M316" s="4">
        <v>0</v>
      </c>
      <c r="N316" s="10">
        <f t="shared" si="40"/>
        <v>18453.46</v>
      </c>
    </row>
    <row r="317" spans="1:14" ht="12.75" customHeight="1" thickBot="1" x14ac:dyDescent="0.25">
      <c r="A317" s="2" t="s">
        <v>185</v>
      </c>
      <c r="B317" s="2" t="s">
        <v>283</v>
      </c>
      <c r="C317" s="2" t="s">
        <v>537</v>
      </c>
      <c r="D317" s="2" t="s">
        <v>538</v>
      </c>
      <c r="E317" s="2" t="s">
        <v>291</v>
      </c>
      <c r="F317" s="2" t="s">
        <v>539</v>
      </c>
      <c r="G317" s="2" t="s">
        <v>504</v>
      </c>
      <c r="H317" s="2" t="s">
        <v>30</v>
      </c>
      <c r="I317" s="3">
        <v>44320</v>
      </c>
      <c r="J317" s="2" t="s">
        <v>21</v>
      </c>
      <c r="K317" s="4">
        <v>34151.660000000003</v>
      </c>
      <c r="L317" s="15">
        <v>16</v>
      </c>
      <c r="M317" s="4">
        <v>0</v>
      </c>
      <c r="N317" s="10">
        <f t="shared" si="40"/>
        <v>34151.660000000003</v>
      </c>
    </row>
    <row r="318" spans="1:14" ht="12.75" customHeight="1" thickBot="1" x14ac:dyDescent="0.25">
      <c r="A318" s="2" t="s">
        <v>185</v>
      </c>
      <c r="B318" s="2" t="s">
        <v>283</v>
      </c>
      <c r="C318" s="2" t="s">
        <v>537</v>
      </c>
      <c r="D318" s="2" t="s">
        <v>538</v>
      </c>
      <c r="E318" s="2" t="s">
        <v>292</v>
      </c>
      <c r="F318" s="2" t="s">
        <v>539</v>
      </c>
      <c r="G318" s="2" t="s">
        <v>504</v>
      </c>
      <c r="H318" s="2" t="s">
        <v>14</v>
      </c>
      <c r="I318" s="3">
        <v>44316</v>
      </c>
      <c r="J318" s="2" t="s">
        <v>15</v>
      </c>
      <c r="K318" s="4">
        <v>24179.1</v>
      </c>
      <c r="L318" s="15">
        <v>20</v>
      </c>
      <c r="M318" s="4">
        <v>0</v>
      </c>
      <c r="N318" s="10">
        <f t="shared" si="40"/>
        <v>24179.1</v>
      </c>
    </row>
    <row r="319" spans="1:14" ht="12.75" customHeight="1" thickBot="1" x14ac:dyDescent="0.25">
      <c r="A319" s="2" t="s">
        <v>185</v>
      </c>
      <c r="B319" s="2" t="s">
        <v>283</v>
      </c>
      <c r="C319" s="2" t="s">
        <v>537</v>
      </c>
      <c r="D319" s="2" t="s">
        <v>538</v>
      </c>
      <c r="E319" s="2" t="s">
        <v>292</v>
      </c>
      <c r="F319" s="2" t="s">
        <v>539</v>
      </c>
      <c r="G319" s="2" t="s">
        <v>504</v>
      </c>
      <c r="H319" s="2" t="s">
        <v>14</v>
      </c>
      <c r="I319" s="3">
        <v>44321</v>
      </c>
      <c r="J319" s="2" t="s">
        <v>16</v>
      </c>
      <c r="K319" s="4">
        <v>16119.4</v>
      </c>
      <c r="L319" s="15">
        <v>15</v>
      </c>
      <c r="M319" s="4">
        <v>0</v>
      </c>
      <c r="N319" s="10">
        <f t="shared" si="40"/>
        <v>16119.4</v>
      </c>
    </row>
    <row r="320" spans="1:14" ht="12.75" customHeight="1" thickBot="1" x14ac:dyDescent="0.25">
      <c r="A320" s="2" t="s">
        <v>185</v>
      </c>
      <c r="B320" s="2" t="s">
        <v>283</v>
      </c>
      <c r="C320" s="2" t="s">
        <v>537</v>
      </c>
      <c r="D320" s="2" t="s">
        <v>538</v>
      </c>
      <c r="E320" s="2" t="s">
        <v>293</v>
      </c>
      <c r="F320" s="2" t="s">
        <v>539</v>
      </c>
      <c r="G320" s="2" t="s">
        <v>504</v>
      </c>
      <c r="H320" s="2" t="s">
        <v>14</v>
      </c>
      <c r="I320" s="3">
        <v>44306</v>
      </c>
      <c r="J320" s="2" t="s">
        <v>15</v>
      </c>
      <c r="K320" s="4">
        <v>22110.1</v>
      </c>
      <c r="L320" s="15">
        <v>30</v>
      </c>
      <c r="M320" s="4">
        <v>0</v>
      </c>
      <c r="N320" s="10">
        <f t="shared" si="40"/>
        <v>22110.1</v>
      </c>
    </row>
    <row r="321" spans="1:14" ht="12.75" customHeight="1" thickBot="1" x14ac:dyDescent="0.25">
      <c r="A321" s="2" t="s">
        <v>185</v>
      </c>
      <c r="B321" s="2" t="s">
        <v>283</v>
      </c>
      <c r="C321" s="2" t="s">
        <v>537</v>
      </c>
      <c r="D321" s="2" t="s">
        <v>538</v>
      </c>
      <c r="E321" s="2" t="s">
        <v>293</v>
      </c>
      <c r="F321" s="2" t="s">
        <v>539</v>
      </c>
      <c r="G321" s="2" t="s">
        <v>504</v>
      </c>
      <c r="H321" s="2" t="s">
        <v>14</v>
      </c>
      <c r="I321" s="3">
        <v>44308</v>
      </c>
      <c r="J321" s="2" t="s">
        <v>16</v>
      </c>
      <c r="K321" s="4">
        <v>14740.07</v>
      </c>
      <c r="L321" s="15">
        <v>28</v>
      </c>
      <c r="M321" s="4">
        <v>0</v>
      </c>
      <c r="N321" s="10">
        <f t="shared" si="40"/>
        <v>14740.07</v>
      </c>
    </row>
    <row r="322" spans="1:14" ht="12.75" customHeight="1" thickBot="1" x14ac:dyDescent="0.25">
      <c r="A322" s="2" t="s">
        <v>185</v>
      </c>
      <c r="B322" s="2" t="s">
        <v>283</v>
      </c>
      <c r="C322" s="2" t="s">
        <v>537</v>
      </c>
      <c r="D322" s="2" t="s">
        <v>538</v>
      </c>
      <c r="E322" s="2" t="s">
        <v>294</v>
      </c>
      <c r="F322" s="2" t="s">
        <v>539</v>
      </c>
      <c r="G322" s="2" t="s">
        <v>504</v>
      </c>
      <c r="H322" s="2" t="s">
        <v>14</v>
      </c>
      <c r="I322" s="3">
        <v>44320</v>
      </c>
      <c r="J322" s="2" t="s">
        <v>15</v>
      </c>
      <c r="K322" s="4">
        <v>13825.88</v>
      </c>
      <c r="L322" s="15">
        <v>16</v>
      </c>
      <c r="M322" s="4">
        <v>0</v>
      </c>
      <c r="N322" s="10">
        <f t="shared" si="40"/>
        <v>13825.88</v>
      </c>
    </row>
    <row r="323" spans="1:14" ht="12.75" customHeight="1" thickBot="1" x14ac:dyDescent="0.25">
      <c r="A323" s="2" t="s">
        <v>185</v>
      </c>
      <c r="B323" s="2" t="s">
        <v>283</v>
      </c>
      <c r="C323" s="2" t="s">
        <v>537</v>
      </c>
      <c r="D323" s="2" t="s">
        <v>538</v>
      </c>
      <c r="E323" s="2" t="s">
        <v>294</v>
      </c>
      <c r="F323" s="2" t="s">
        <v>539</v>
      </c>
      <c r="G323" s="2" t="s">
        <v>504</v>
      </c>
      <c r="H323" s="2" t="s">
        <v>14</v>
      </c>
      <c r="I323" s="3">
        <v>44320</v>
      </c>
      <c r="J323" s="2" t="s">
        <v>16</v>
      </c>
      <c r="K323" s="4">
        <v>9217.26</v>
      </c>
      <c r="L323" s="15">
        <v>16</v>
      </c>
      <c r="M323" s="4">
        <v>0</v>
      </c>
      <c r="N323" s="10">
        <f t="shared" si="40"/>
        <v>9217.26</v>
      </c>
    </row>
    <row r="324" spans="1:14" ht="12.75" customHeight="1" thickBot="1" x14ac:dyDescent="0.25">
      <c r="A324" s="2" t="s">
        <v>185</v>
      </c>
      <c r="B324" s="2" t="s">
        <v>283</v>
      </c>
      <c r="C324" s="2" t="s">
        <v>537</v>
      </c>
      <c r="D324" s="2" t="s">
        <v>538</v>
      </c>
      <c r="E324" s="2" t="s">
        <v>295</v>
      </c>
      <c r="F324" s="2" t="s">
        <v>539</v>
      </c>
      <c r="G324" s="2" t="s">
        <v>504</v>
      </c>
      <c r="H324" s="2" t="s">
        <v>30</v>
      </c>
      <c r="I324" s="3">
        <v>44287</v>
      </c>
      <c r="J324" s="2" t="s">
        <v>17</v>
      </c>
      <c r="K324" s="4">
        <v>32467.9</v>
      </c>
      <c r="L324" s="15">
        <v>49</v>
      </c>
      <c r="M324" s="4">
        <v>1200</v>
      </c>
      <c r="N324" s="10">
        <f t="shared" ref="N324:N327" si="41">SUM(K324-M324)</f>
        <v>31267.9</v>
      </c>
    </row>
    <row r="325" spans="1:14" ht="12.75" customHeight="1" thickBot="1" x14ac:dyDescent="0.25">
      <c r="A325" s="2" t="s">
        <v>185</v>
      </c>
      <c r="B325" s="2" t="s">
        <v>283</v>
      </c>
      <c r="C325" s="2" t="s">
        <v>537</v>
      </c>
      <c r="D325" s="2" t="s">
        <v>538</v>
      </c>
      <c r="E325" s="2" t="s">
        <v>295</v>
      </c>
      <c r="F325" s="2" t="s">
        <v>539</v>
      </c>
      <c r="G325" s="2" t="s">
        <v>504</v>
      </c>
      <c r="H325" s="2" t="s">
        <v>30</v>
      </c>
      <c r="I325" s="3">
        <v>44319</v>
      </c>
      <c r="J325" s="2" t="s">
        <v>21</v>
      </c>
      <c r="K325" s="4">
        <v>42890.52</v>
      </c>
      <c r="L325" s="15">
        <v>17</v>
      </c>
      <c r="M325" s="4">
        <v>0</v>
      </c>
      <c r="N325" s="10">
        <f t="shared" si="41"/>
        <v>42890.52</v>
      </c>
    </row>
    <row r="326" spans="1:14" ht="12.75" customHeight="1" thickBot="1" x14ac:dyDescent="0.25">
      <c r="A326" s="2" t="s">
        <v>185</v>
      </c>
      <c r="B326" s="2" t="s">
        <v>296</v>
      </c>
      <c r="C326" s="2" t="s">
        <v>537</v>
      </c>
      <c r="D326" s="2" t="s">
        <v>538</v>
      </c>
      <c r="E326" s="2" t="s">
        <v>297</v>
      </c>
      <c r="F326" s="2" t="s">
        <v>539</v>
      </c>
      <c r="G326" s="2" t="s">
        <v>504</v>
      </c>
      <c r="H326" s="2" t="s">
        <v>20</v>
      </c>
      <c r="I326" s="3">
        <v>44313</v>
      </c>
      <c r="J326" s="2" t="s">
        <v>25</v>
      </c>
      <c r="K326" s="4">
        <v>8051.2</v>
      </c>
      <c r="L326" s="15">
        <v>23</v>
      </c>
      <c r="M326" s="4">
        <v>0</v>
      </c>
      <c r="N326" s="10">
        <f t="shared" si="41"/>
        <v>8051.2</v>
      </c>
    </row>
    <row r="327" spans="1:14" ht="12.75" customHeight="1" thickBot="1" x14ac:dyDescent="0.25">
      <c r="A327" s="2" t="s">
        <v>185</v>
      </c>
      <c r="B327" s="2" t="s">
        <v>296</v>
      </c>
      <c r="C327" s="2" t="s">
        <v>537</v>
      </c>
      <c r="D327" s="2" t="s">
        <v>538</v>
      </c>
      <c r="E327" s="2" t="s">
        <v>298</v>
      </c>
      <c r="F327" s="2" t="s">
        <v>539</v>
      </c>
      <c r="G327" s="2" t="s">
        <v>504</v>
      </c>
      <c r="H327" s="2" t="s">
        <v>20</v>
      </c>
      <c r="I327" s="3">
        <v>44315</v>
      </c>
      <c r="J327" s="2" t="s">
        <v>25</v>
      </c>
      <c r="K327" s="4">
        <v>7747.98</v>
      </c>
      <c r="L327" s="15">
        <v>21</v>
      </c>
      <c r="M327" s="4">
        <v>0</v>
      </c>
      <c r="N327" s="10">
        <f t="shared" si="41"/>
        <v>7747.98</v>
      </c>
    </row>
    <row r="328" spans="1:14" ht="12.75" customHeight="1" thickBot="1" x14ac:dyDescent="0.25">
      <c r="A328" s="2" t="s">
        <v>185</v>
      </c>
      <c r="B328" s="2" t="s">
        <v>296</v>
      </c>
      <c r="C328" s="2" t="s">
        <v>537</v>
      </c>
      <c r="D328" s="2" t="s">
        <v>538</v>
      </c>
      <c r="E328" s="2" t="s">
        <v>299</v>
      </c>
      <c r="F328" s="2" t="s">
        <v>539</v>
      </c>
      <c r="G328" s="2" t="s">
        <v>504</v>
      </c>
      <c r="H328" s="2" t="s">
        <v>19</v>
      </c>
      <c r="I328" s="3">
        <v>44313</v>
      </c>
      <c r="J328" s="2" t="s">
        <v>17</v>
      </c>
      <c r="K328" s="4">
        <v>20304.66</v>
      </c>
      <c r="L328" s="15">
        <v>23</v>
      </c>
      <c r="M328" s="4">
        <v>492</v>
      </c>
      <c r="N328" s="10">
        <f t="shared" ref="N328:N333" si="42">SUM(K328-M328)</f>
        <v>19812.66</v>
      </c>
    </row>
    <row r="329" spans="1:14" ht="12.75" customHeight="1" thickBot="1" x14ac:dyDescent="0.25">
      <c r="A329" s="2" t="s">
        <v>185</v>
      </c>
      <c r="B329" s="2" t="s">
        <v>296</v>
      </c>
      <c r="C329" s="2" t="s">
        <v>537</v>
      </c>
      <c r="D329" s="2" t="s">
        <v>538</v>
      </c>
      <c r="E329" s="2" t="s">
        <v>300</v>
      </c>
      <c r="F329" s="2" t="s">
        <v>539</v>
      </c>
      <c r="G329" s="2" t="s">
        <v>504</v>
      </c>
      <c r="H329" s="2" t="s">
        <v>30</v>
      </c>
      <c r="I329" s="3">
        <v>44320</v>
      </c>
      <c r="J329" s="2" t="s">
        <v>21</v>
      </c>
      <c r="K329" s="4">
        <v>30720.44</v>
      </c>
      <c r="L329" s="15">
        <v>16</v>
      </c>
      <c r="M329" s="4">
        <v>497</v>
      </c>
      <c r="N329" s="10">
        <f t="shared" si="42"/>
        <v>30223.439999999999</v>
      </c>
    </row>
    <row r="330" spans="1:14" ht="12.75" customHeight="1" thickBot="1" x14ac:dyDescent="0.25">
      <c r="A330" s="2" t="s">
        <v>185</v>
      </c>
      <c r="B330" s="2" t="s">
        <v>296</v>
      </c>
      <c r="C330" s="2" t="s">
        <v>537</v>
      </c>
      <c r="D330" s="2" t="s">
        <v>538</v>
      </c>
      <c r="E330" s="2" t="s">
        <v>301</v>
      </c>
      <c r="F330" s="2" t="s">
        <v>539</v>
      </c>
      <c r="G330" s="2" t="s">
        <v>504</v>
      </c>
      <c r="H330" s="2" t="s">
        <v>19</v>
      </c>
      <c r="I330" s="3">
        <v>44320</v>
      </c>
      <c r="J330" s="2" t="s">
        <v>17</v>
      </c>
      <c r="K330" s="4">
        <v>18799.5</v>
      </c>
      <c r="L330" s="15">
        <v>16</v>
      </c>
      <c r="M330" s="4">
        <v>2397</v>
      </c>
      <c r="N330" s="10">
        <f t="shared" si="42"/>
        <v>16402.5</v>
      </c>
    </row>
    <row r="331" spans="1:14" ht="12.75" customHeight="1" thickBot="1" x14ac:dyDescent="0.25">
      <c r="A331" s="2" t="s">
        <v>185</v>
      </c>
      <c r="B331" s="2" t="s">
        <v>296</v>
      </c>
      <c r="C331" s="2" t="s">
        <v>537</v>
      </c>
      <c r="D331" s="2" t="s">
        <v>538</v>
      </c>
      <c r="E331" s="2" t="s">
        <v>302</v>
      </c>
      <c r="F331" s="2" t="s">
        <v>539</v>
      </c>
      <c r="G331" s="2" t="s">
        <v>504</v>
      </c>
      <c r="H331" s="2" t="s">
        <v>27</v>
      </c>
      <c r="I331" s="3">
        <v>44285</v>
      </c>
      <c r="J331" s="2" t="s">
        <v>22</v>
      </c>
      <c r="K331" s="4">
        <v>23842.61</v>
      </c>
      <c r="L331" s="15">
        <v>51</v>
      </c>
      <c r="M331" s="4">
        <v>0</v>
      </c>
      <c r="N331" s="10">
        <f t="shared" si="42"/>
        <v>23842.61</v>
      </c>
    </row>
    <row r="332" spans="1:14" ht="12.75" customHeight="1" thickBot="1" x14ac:dyDescent="0.25">
      <c r="A332" s="2" t="s">
        <v>185</v>
      </c>
      <c r="B332" s="2" t="s">
        <v>296</v>
      </c>
      <c r="C332" s="2" t="s">
        <v>537</v>
      </c>
      <c r="D332" s="2" t="s">
        <v>538</v>
      </c>
      <c r="E332" s="2" t="s">
        <v>303</v>
      </c>
      <c r="F332" s="2" t="s">
        <v>539</v>
      </c>
      <c r="G332" s="2" t="s">
        <v>504</v>
      </c>
      <c r="H332" s="2" t="s">
        <v>27</v>
      </c>
      <c r="I332" s="3">
        <v>44315</v>
      </c>
      <c r="J332" s="2" t="s">
        <v>21</v>
      </c>
      <c r="K332" s="4">
        <v>27694.2</v>
      </c>
      <c r="L332" s="15">
        <v>21</v>
      </c>
      <c r="M332" s="4">
        <v>0</v>
      </c>
      <c r="N332" s="10">
        <f t="shared" si="42"/>
        <v>27694.2</v>
      </c>
    </row>
    <row r="333" spans="1:14" ht="12.75" customHeight="1" thickBot="1" x14ac:dyDescent="0.25">
      <c r="A333" s="2" t="s">
        <v>185</v>
      </c>
      <c r="B333" s="2" t="s">
        <v>296</v>
      </c>
      <c r="C333" s="2" t="s">
        <v>537</v>
      </c>
      <c r="D333" s="2" t="s">
        <v>538</v>
      </c>
      <c r="E333" s="2" t="s">
        <v>303</v>
      </c>
      <c r="F333" s="2" t="s">
        <v>539</v>
      </c>
      <c r="G333" s="2" t="s">
        <v>504</v>
      </c>
      <c r="H333" s="2" t="s">
        <v>27</v>
      </c>
      <c r="I333" s="3">
        <v>44321</v>
      </c>
      <c r="J333" s="2" t="s">
        <v>22</v>
      </c>
      <c r="K333" s="4">
        <v>20770.64</v>
      </c>
      <c r="L333" s="15">
        <v>15</v>
      </c>
      <c r="M333" s="4">
        <v>0</v>
      </c>
      <c r="N333" s="10">
        <f t="shared" si="42"/>
        <v>20770.64</v>
      </c>
    </row>
    <row r="334" spans="1:14" ht="12.75" customHeight="1" thickBot="1" x14ac:dyDescent="0.25">
      <c r="A334" s="2" t="s">
        <v>185</v>
      </c>
      <c r="B334" s="2" t="s">
        <v>296</v>
      </c>
      <c r="C334" s="2" t="s">
        <v>537</v>
      </c>
      <c r="D334" s="2" t="s">
        <v>538</v>
      </c>
      <c r="E334" s="2" t="s">
        <v>304</v>
      </c>
      <c r="F334" s="2" t="s">
        <v>539</v>
      </c>
      <c r="G334" s="2" t="s">
        <v>504</v>
      </c>
      <c r="H334" s="2" t="s">
        <v>20</v>
      </c>
      <c r="I334" s="3">
        <v>44334</v>
      </c>
      <c r="J334" s="2" t="s">
        <v>25</v>
      </c>
      <c r="K334" s="4">
        <v>5592.84</v>
      </c>
      <c r="L334" s="15">
        <v>2</v>
      </c>
      <c r="M334" s="4">
        <v>0</v>
      </c>
      <c r="N334" s="10">
        <f t="shared" ref="N334:N339" si="43">SUM(K334-M334)</f>
        <v>5592.84</v>
      </c>
    </row>
    <row r="335" spans="1:14" ht="12.75" customHeight="1" thickBot="1" x14ac:dyDescent="0.25">
      <c r="A335" s="2" t="s">
        <v>185</v>
      </c>
      <c r="B335" s="2" t="s">
        <v>296</v>
      </c>
      <c r="C335" s="2" t="s">
        <v>537</v>
      </c>
      <c r="D335" s="2" t="s">
        <v>538</v>
      </c>
      <c r="E335" s="2" t="s">
        <v>305</v>
      </c>
      <c r="F335" s="2" t="s">
        <v>539</v>
      </c>
      <c r="G335" s="2" t="s">
        <v>504</v>
      </c>
      <c r="H335" s="2" t="s">
        <v>27</v>
      </c>
      <c r="I335" s="3">
        <v>44320</v>
      </c>
      <c r="J335" s="2" t="s">
        <v>21</v>
      </c>
      <c r="K335" s="4">
        <v>24481.13</v>
      </c>
      <c r="L335" s="15">
        <v>16</v>
      </c>
      <c r="M335" s="4">
        <v>0</v>
      </c>
      <c r="N335" s="10">
        <f t="shared" si="43"/>
        <v>24481.13</v>
      </c>
    </row>
    <row r="336" spans="1:14" ht="12.75" customHeight="1" thickBot="1" x14ac:dyDescent="0.25">
      <c r="A336" s="2" t="s">
        <v>185</v>
      </c>
      <c r="B336" s="2" t="s">
        <v>296</v>
      </c>
      <c r="C336" s="2" t="s">
        <v>537</v>
      </c>
      <c r="D336" s="2" t="s">
        <v>538</v>
      </c>
      <c r="E336" s="2" t="s">
        <v>306</v>
      </c>
      <c r="F336" s="2" t="s">
        <v>539</v>
      </c>
      <c r="G336" s="2" t="s">
        <v>504</v>
      </c>
      <c r="H336" s="2" t="s">
        <v>27</v>
      </c>
      <c r="I336" s="3">
        <v>44314</v>
      </c>
      <c r="J336" s="2" t="s">
        <v>22</v>
      </c>
      <c r="K336" s="4">
        <v>21997.35</v>
      </c>
      <c r="L336" s="15">
        <v>22</v>
      </c>
      <c r="M336" s="4">
        <v>0</v>
      </c>
      <c r="N336" s="10">
        <f t="shared" si="43"/>
        <v>21997.35</v>
      </c>
    </row>
    <row r="337" spans="1:14" ht="12.75" customHeight="1" thickBot="1" x14ac:dyDescent="0.25">
      <c r="A337" s="2" t="s">
        <v>185</v>
      </c>
      <c r="B337" s="2" t="s">
        <v>296</v>
      </c>
      <c r="C337" s="2" t="s">
        <v>537</v>
      </c>
      <c r="D337" s="2" t="s">
        <v>538</v>
      </c>
      <c r="E337" s="2" t="s">
        <v>307</v>
      </c>
      <c r="F337" s="2" t="s">
        <v>539</v>
      </c>
      <c r="G337" s="2" t="s">
        <v>504</v>
      </c>
      <c r="H337" s="2" t="s">
        <v>19</v>
      </c>
      <c r="I337" s="3">
        <v>44319</v>
      </c>
      <c r="J337" s="2" t="s">
        <v>17</v>
      </c>
      <c r="K337" s="4">
        <v>16859.849999999999</v>
      </c>
      <c r="L337" s="15">
        <v>17</v>
      </c>
      <c r="M337" s="4">
        <v>0</v>
      </c>
      <c r="N337" s="10">
        <f t="shared" si="43"/>
        <v>16859.849999999999</v>
      </c>
    </row>
    <row r="338" spans="1:14" ht="12.75" customHeight="1" thickBot="1" x14ac:dyDescent="0.25">
      <c r="A338" s="2" t="s">
        <v>185</v>
      </c>
      <c r="B338" s="2" t="s">
        <v>296</v>
      </c>
      <c r="C338" s="2" t="s">
        <v>537</v>
      </c>
      <c r="D338" s="2" t="s">
        <v>538</v>
      </c>
      <c r="E338" s="2" t="s">
        <v>308</v>
      </c>
      <c r="F338" s="2" t="s">
        <v>539</v>
      </c>
      <c r="G338" s="2" t="s">
        <v>504</v>
      </c>
      <c r="H338" s="2" t="s">
        <v>20</v>
      </c>
      <c r="I338" s="3">
        <v>44320</v>
      </c>
      <c r="J338" s="2" t="s">
        <v>23</v>
      </c>
      <c r="K338" s="4">
        <v>41017.11</v>
      </c>
      <c r="L338" s="15">
        <v>16</v>
      </c>
      <c r="M338" s="4">
        <v>1109.6300000000001</v>
      </c>
      <c r="N338" s="10">
        <f t="shared" si="43"/>
        <v>39907.480000000003</v>
      </c>
    </row>
    <row r="339" spans="1:14" ht="12.75" customHeight="1" thickBot="1" x14ac:dyDescent="0.25">
      <c r="A339" s="2" t="s">
        <v>185</v>
      </c>
      <c r="B339" s="2" t="s">
        <v>296</v>
      </c>
      <c r="C339" s="2" t="s">
        <v>537</v>
      </c>
      <c r="D339" s="2" t="s">
        <v>538</v>
      </c>
      <c r="E339" s="2" t="s">
        <v>308</v>
      </c>
      <c r="F339" s="2" t="s">
        <v>539</v>
      </c>
      <c r="G339" s="2" t="s">
        <v>504</v>
      </c>
      <c r="H339" s="2" t="s">
        <v>20</v>
      </c>
      <c r="I339" s="3">
        <v>44320</v>
      </c>
      <c r="J339" s="2" t="s">
        <v>25</v>
      </c>
      <c r="K339" s="4">
        <v>10046.23</v>
      </c>
      <c r="L339" s="15">
        <v>16</v>
      </c>
      <c r="M339" s="4">
        <v>0</v>
      </c>
      <c r="N339" s="10">
        <f t="shared" si="43"/>
        <v>10046.23</v>
      </c>
    </row>
    <row r="340" spans="1:14" ht="12.75" customHeight="1" thickBot="1" x14ac:dyDescent="0.25">
      <c r="A340" s="2" t="s">
        <v>185</v>
      </c>
      <c r="B340" s="2" t="s">
        <v>296</v>
      </c>
      <c r="C340" s="2" t="s">
        <v>537</v>
      </c>
      <c r="D340" s="2" t="s">
        <v>538</v>
      </c>
      <c r="E340" s="2" t="s">
        <v>309</v>
      </c>
      <c r="F340" s="2" t="s">
        <v>539</v>
      </c>
      <c r="G340" s="2" t="s">
        <v>504</v>
      </c>
      <c r="H340" s="2" t="s">
        <v>37</v>
      </c>
      <c r="I340" s="3">
        <v>44228</v>
      </c>
      <c r="J340" s="2" t="s">
        <v>23</v>
      </c>
      <c r="K340" s="4">
        <v>34294.410000000003</v>
      </c>
      <c r="L340" s="15">
        <v>108</v>
      </c>
      <c r="M340" s="4">
        <v>1934.64</v>
      </c>
      <c r="N340" s="10">
        <f t="shared" ref="N340:N342" si="44">SUM(K340-M340)</f>
        <v>32359.770000000004</v>
      </c>
    </row>
    <row r="341" spans="1:14" ht="12.75" customHeight="1" thickBot="1" x14ac:dyDescent="0.25">
      <c r="A341" s="2" t="s">
        <v>185</v>
      </c>
      <c r="B341" s="2" t="s">
        <v>296</v>
      </c>
      <c r="C341" s="2" t="s">
        <v>537</v>
      </c>
      <c r="D341" s="2" t="s">
        <v>538</v>
      </c>
      <c r="E341" s="2" t="s">
        <v>310</v>
      </c>
      <c r="F341" s="2" t="s">
        <v>539</v>
      </c>
      <c r="G341" s="2" t="s">
        <v>504</v>
      </c>
      <c r="H341" s="2" t="s">
        <v>20</v>
      </c>
      <c r="I341" s="3">
        <v>44277</v>
      </c>
      <c r="J341" s="2" t="s">
        <v>25</v>
      </c>
      <c r="K341" s="4">
        <v>9912.7199999999993</v>
      </c>
      <c r="L341" s="15">
        <v>59</v>
      </c>
      <c r="M341" s="4">
        <v>0</v>
      </c>
      <c r="N341" s="10">
        <f t="shared" si="44"/>
        <v>9912.7199999999993</v>
      </c>
    </row>
    <row r="342" spans="1:14" ht="12.75" customHeight="1" thickBot="1" x14ac:dyDescent="0.25">
      <c r="A342" s="2" t="s">
        <v>185</v>
      </c>
      <c r="B342" s="2" t="s">
        <v>311</v>
      </c>
      <c r="C342" s="2" t="s">
        <v>537</v>
      </c>
      <c r="D342" s="2" t="s">
        <v>538</v>
      </c>
      <c r="E342" s="2" t="s">
        <v>312</v>
      </c>
      <c r="F342" s="2" t="s">
        <v>539</v>
      </c>
      <c r="G342" s="2" t="s">
        <v>504</v>
      </c>
      <c r="H342" s="2" t="s">
        <v>20</v>
      </c>
      <c r="I342" s="3">
        <v>44308</v>
      </c>
      <c r="J342" s="2" t="s">
        <v>23</v>
      </c>
      <c r="K342" s="4">
        <v>25647.599999999999</v>
      </c>
      <c r="L342" s="15">
        <v>28</v>
      </c>
      <c r="M342" s="4">
        <v>7016.11</v>
      </c>
      <c r="N342" s="10">
        <f t="shared" si="44"/>
        <v>18631.489999999998</v>
      </c>
    </row>
    <row r="343" spans="1:14" ht="12.75" customHeight="1" thickBot="1" x14ac:dyDescent="0.25">
      <c r="A343" s="2" t="s">
        <v>185</v>
      </c>
      <c r="B343" s="2" t="s">
        <v>311</v>
      </c>
      <c r="C343" s="2" t="s">
        <v>537</v>
      </c>
      <c r="D343" s="2" t="s">
        <v>538</v>
      </c>
      <c r="E343" s="2" t="s">
        <v>312</v>
      </c>
      <c r="F343" s="2" t="s">
        <v>539</v>
      </c>
      <c r="G343" s="2" t="s">
        <v>504</v>
      </c>
      <c r="H343" s="2" t="s">
        <v>20</v>
      </c>
      <c r="I343" s="3">
        <v>44308</v>
      </c>
      <c r="J343" s="2" t="s">
        <v>25</v>
      </c>
      <c r="K343" s="4">
        <v>6411.9</v>
      </c>
      <c r="L343" s="15">
        <v>28</v>
      </c>
      <c r="M343" s="4">
        <v>0</v>
      </c>
      <c r="N343" s="10">
        <f t="shared" ref="N343:N347" si="45">SUM(K343-M343)</f>
        <v>6411.9</v>
      </c>
    </row>
    <row r="344" spans="1:14" ht="12.75" customHeight="1" thickBot="1" x14ac:dyDescent="0.25">
      <c r="A344" s="2" t="s">
        <v>185</v>
      </c>
      <c r="B344" s="2" t="s">
        <v>311</v>
      </c>
      <c r="C344" s="2" t="s">
        <v>537</v>
      </c>
      <c r="D344" s="2" t="s">
        <v>538</v>
      </c>
      <c r="E344" s="2" t="s">
        <v>313</v>
      </c>
      <c r="F344" s="2" t="s">
        <v>539</v>
      </c>
      <c r="G344" s="2" t="s">
        <v>504</v>
      </c>
      <c r="H344" s="2" t="s">
        <v>20</v>
      </c>
      <c r="I344" s="3">
        <v>44307</v>
      </c>
      <c r="J344" s="2" t="s">
        <v>23</v>
      </c>
      <c r="K344" s="4">
        <v>35092</v>
      </c>
      <c r="L344" s="15">
        <v>29</v>
      </c>
      <c r="M344" s="4">
        <v>0</v>
      </c>
      <c r="N344" s="10">
        <f t="shared" si="45"/>
        <v>35092</v>
      </c>
    </row>
    <row r="345" spans="1:14" ht="12.75" customHeight="1" thickBot="1" x14ac:dyDescent="0.25">
      <c r="A345" s="2" t="s">
        <v>185</v>
      </c>
      <c r="B345" s="2" t="s">
        <v>311</v>
      </c>
      <c r="C345" s="2" t="s">
        <v>537</v>
      </c>
      <c r="D345" s="2" t="s">
        <v>538</v>
      </c>
      <c r="E345" s="2" t="s">
        <v>313</v>
      </c>
      <c r="F345" s="2" t="s">
        <v>539</v>
      </c>
      <c r="G345" s="2" t="s">
        <v>504</v>
      </c>
      <c r="H345" s="2" t="s">
        <v>20</v>
      </c>
      <c r="I345" s="3">
        <v>44307</v>
      </c>
      <c r="J345" s="2" t="s">
        <v>25</v>
      </c>
      <c r="K345" s="4">
        <v>8773</v>
      </c>
      <c r="L345" s="15">
        <v>29</v>
      </c>
      <c r="M345" s="4">
        <v>0</v>
      </c>
      <c r="N345" s="10">
        <f t="shared" si="45"/>
        <v>8773</v>
      </c>
    </row>
    <row r="346" spans="1:14" ht="12.75" customHeight="1" thickBot="1" x14ac:dyDescent="0.25">
      <c r="A346" s="2" t="s">
        <v>185</v>
      </c>
      <c r="B346" s="2" t="s">
        <v>311</v>
      </c>
      <c r="C346" s="2" t="s">
        <v>537</v>
      </c>
      <c r="D346" s="2" t="s">
        <v>538</v>
      </c>
      <c r="E346" s="2" t="s">
        <v>314</v>
      </c>
      <c r="F346" s="2" t="s">
        <v>539</v>
      </c>
      <c r="G346" s="2" t="s">
        <v>504</v>
      </c>
      <c r="H346" s="2" t="s">
        <v>27</v>
      </c>
      <c r="I346" s="3">
        <v>44316</v>
      </c>
      <c r="J346" s="2" t="s">
        <v>22</v>
      </c>
      <c r="K346" s="4">
        <v>24628.720000000001</v>
      </c>
      <c r="L346" s="15">
        <v>20</v>
      </c>
      <c r="M346" s="4">
        <v>0</v>
      </c>
      <c r="N346" s="10">
        <f t="shared" si="45"/>
        <v>24628.720000000001</v>
      </c>
    </row>
    <row r="347" spans="1:14" ht="12.75" customHeight="1" thickBot="1" x14ac:dyDescent="0.25">
      <c r="A347" s="2" t="s">
        <v>185</v>
      </c>
      <c r="B347" s="2" t="s">
        <v>311</v>
      </c>
      <c r="C347" s="2" t="s">
        <v>537</v>
      </c>
      <c r="D347" s="2" t="s">
        <v>538</v>
      </c>
      <c r="E347" s="2" t="s">
        <v>315</v>
      </c>
      <c r="F347" s="2" t="s">
        <v>539</v>
      </c>
      <c r="G347" s="2" t="s">
        <v>504</v>
      </c>
      <c r="H347" s="2" t="s">
        <v>20</v>
      </c>
      <c r="I347" s="3">
        <v>44307</v>
      </c>
      <c r="J347" s="2" t="s">
        <v>25</v>
      </c>
      <c r="K347" s="4">
        <v>7542.44</v>
      </c>
      <c r="L347" s="15">
        <v>29</v>
      </c>
      <c r="M347" s="4">
        <v>0</v>
      </c>
      <c r="N347" s="10">
        <f t="shared" si="45"/>
        <v>7542.44</v>
      </c>
    </row>
    <row r="348" spans="1:14" ht="12.75" customHeight="1" thickBot="1" x14ac:dyDescent="0.25">
      <c r="A348" s="2" t="s">
        <v>185</v>
      </c>
      <c r="B348" s="2" t="s">
        <v>311</v>
      </c>
      <c r="C348" s="2" t="s">
        <v>537</v>
      </c>
      <c r="D348" s="2" t="s">
        <v>538</v>
      </c>
      <c r="E348" s="2" t="s">
        <v>316</v>
      </c>
      <c r="F348" s="2" t="s">
        <v>539</v>
      </c>
      <c r="G348" s="2" t="s">
        <v>504</v>
      </c>
      <c r="H348" s="2" t="s">
        <v>20</v>
      </c>
      <c r="I348" s="3">
        <v>44308</v>
      </c>
      <c r="J348" s="2" t="s">
        <v>25</v>
      </c>
      <c r="K348" s="4">
        <v>6778.41</v>
      </c>
      <c r="L348" s="15">
        <v>28</v>
      </c>
      <c r="M348" s="4">
        <v>0</v>
      </c>
      <c r="N348" s="10">
        <f t="shared" ref="N348:N350" si="46">SUM(K348-M348)</f>
        <v>6778.41</v>
      </c>
    </row>
    <row r="349" spans="1:14" ht="12.75" customHeight="1" thickBot="1" x14ac:dyDescent="0.25">
      <c r="A349" s="2" t="s">
        <v>185</v>
      </c>
      <c r="B349" s="2" t="s">
        <v>311</v>
      </c>
      <c r="C349" s="2" t="s">
        <v>537</v>
      </c>
      <c r="D349" s="2" t="s">
        <v>538</v>
      </c>
      <c r="E349" s="2" t="s">
        <v>317</v>
      </c>
      <c r="F349" s="2" t="s">
        <v>539</v>
      </c>
      <c r="G349" s="2" t="s">
        <v>504</v>
      </c>
      <c r="H349" s="2" t="s">
        <v>30</v>
      </c>
      <c r="I349" s="3">
        <v>44285</v>
      </c>
      <c r="J349" s="2" t="s">
        <v>21</v>
      </c>
      <c r="K349" s="4">
        <v>20335.189999999999</v>
      </c>
      <c r="L349" s="15">
        <v>51</v>
      </c>
      <c r="M349" s="4">
        <v>0</v>
      </c>
      <c r="N349" s="10">
        <f t="shared" si="46"/>
        <v>20335.189999999999</v>
      </c>
    </row>
    <row r="350" spans="1:14" ht="12.75" customHeight="1" thickBot="1" x14ac:dyDescent="0.25">
      <c r="A350" s="2" t="s">
        <v>185</v>
      </c>
      <c r="B350" s="2" t="s">
        <v>311</v>
      </c>
      <c r="C350" s="2" t="s">
        <v>537</v>
      </c>
      <c r="D350" s="2" t="s">
        <v>538</v>
      </c>
      <c r="E350" s="2" t="s">
        <v>318</v>
      </c>
      <c r="F350" s="2" t="s">
        <v>539</v>
      </c>
      <c r="G350" s="2" t="s">
        <v>504</v>
      </c>
      <c r="H350" s="2" t="s">
        <v>14</v>
      </c>
      <c r="I350" s="3">
        <v>44319</v>
      </c>
      <c r="J350" s="2" t="s">
        <v>15</v>
      </c>
      <c r="K350" s="4">
        <v>24721.09</v>
      </c>
      <c r="L350" s="15">
        <v>17</v>
      </c>
      <c r="M350" s="4">
        <v>0</v>
      </c>
      <c r="N350" s="10">
        <f t="shared" si="46"/>
        <v>24721.09</v>
      </c>
    </row>
    <row r="351" spans="1:14" ht="12.75" customHeight="1" thickBot="1" x14ac:dyDescent="0.25">
      <c r="A351" s="2" t="s">
        <v>185</v>
      </c>
      <c r="B351" s="2" t="s">
        <v>311</v>
      </c>
      <c r="C351" s="2" t="s">
        <v>537</v>
      </c>
      <c r="D351" s="2" t="s">
        <v>538</v>
      </c>
      <c r="E351" s="2" t="s">
        <v>318</v>
      </c>
      <c r="F351" s="2" t="s">
        <v>539</v>
      </c>
      <c r="G351" s="2" t="s">
        <v>504</v>
      </c>
      <c r="H351" s="2" t="s">
        <v>14</v>
      </c>
      <c r="I351" s="3">
        <v>44319</v>
      </c>
      <c r="J351" s="2" t="s">
        <v>16</v>
      </c>
      <c r="K351" s="4">
        <v>16480.73</v>
      </c>
      <c r="L351" s="15">
        <v>17</v>
      </c>
      <c r="M351" s="4">
        <v>0</v>
      </c>
      <c r="N351" s="10">
        <f t="shared" ref="N351:N359" si="47">SUM(K351-M351)</f>
        <v>16480.73</v>
      </c>
    </row>
    <row r="352" spans="1:14" ht="12.75" customHeight="1" thickBot="1" x14ac:dyDescent="0.25">
      <c r="A352" s="2" t="s">
        <v>185</v>
      </c>
      <c r="B352" s="2" t="s">
        <v>319</v>
      </c>
      <c r="C352" s="2" t="s">
        <v>537</v>
      </c>
      <c r="D352" s="2" t="s">
        <v>538</v>
      </c>
      <c r="E352" s="2" t="s">
        <v>320</v>
      </c>
      <c r="F352" s="2" t="s">
        <v>539</v>
      </c>
      <c r="G352" s="2" t="s">
        <v>66</v>
      </c>
      <c r="H352" s="2" t="s">
        <v>37</v>
      </c>
      <c r="I352" s="3">
        <v>43613</v>
      </c>
      <c r="J352" s="2" t="s">
        <v>17</v>
      </c>
      <c r="K352" s="4">
        <v>21052.7</v>
      </c>
      <c r="L352" s="15">
        <v>723</v>
      </c>
      <c r="M352" s="4">
        <v>0</v>
      </c>
      <c r="N352" s="10">
        <f t="shared" si="47"/>
        <v>21052.7</v>
      </c>
    </row>
    <row r="353" spans="1:14" ht="12.75" customHeight="1" thickBot="1" x14ac:dyDescent="0.25">
      <c r="A353" s="2" t="s">
        <v>185</v>
      </c>
      <c r="B353" s="2" t="s">
        <v>319</v>
      </c>
      <c r="C353" s="2" t="s">
        <v>537</v>
      </c>
      <c r="D353" s="2" t="s">
        <v>538</v>
      </c>
      <c r="E353" s="2" t="s">
        <v>320</v>
      </c>
      <c r="F353" s="2" t="s">
        <v>539</v>
      </c>
      <c r="G353" s="2" t="s">
        <v>66</v>
      </c>
      <c r="H353" s="2" t="s">
        <v>37</v>
      </c>
      <c r="I353" s="3">
        <v>43675</v>
      </c>
      <c r="J353" s="2" t="s">
        <v>21</v>
      </c>
      <c r="K353" s="4">
        <v>28070.25</v>
      </c>
      <c r="L353" s="15">
        <v>661</v>
      </c>
      <c r="M353" s="4">
        <v>0</v>
      </c>
      <c r="N353" s="10">
        <f t="shared" si="47"/>
        <v>28070.25</v>
      </c>
    </row>
    <row r="354" spans="1:14" ht="12.75" customHeight="1" thickBot="1" x14ac:dyDescent="0.25">
      <c r="A354" s="2" t="s">
        <v>185</v>
      </c>
      <c r="B354" s="2" t="s">
        <v>319</v>
      </c>
      <c r="C354" s="2" t="s">
        <v>537</v>
      </c>
      <c r="D354" s="2" t="s">
        <v>538</v>
      </c>
      <c r="E354" s="2" t="s">
        <v>320</v>
      </c>
      <c r="F354" s="2" t="s">
        <v>539</v>
      </c>
      <c r="G354" s="2" t="s">
        <v>66</v>
      </c>
      <c r="H354" s="2" t="s">
        <v>37</v>
      </c>
      <c r="I354" s="3">
        <v>43789</v>
      </c>
      <c r="J354" s="2" t="s">
        <v>22</v>
      </c>
      <c r="K354" s="4">
        <v>21052.68</v>
      </c>
      <c r="L354" s="15">
        <v>547</v>
      </c>
      <c r="M354" s="4">
        <v>0</v>
      </c>
      <c r="N354" s="10">
        <f t="shared" si="47"/>
        <v>21052.68</v>
      </c>
    </row>
    <row r="355" spans="1:14" ht="12.75" customHeight="1" thickBot="1" x14ac:dyDescent="0.25">
      <c r="A355" s="2" t="s">
        <v>185</v>
      </c>
      <c r="B355" s="2" t="s">
        <v>319</v>
      </c>
      <c r="C355" s="2" t="s">
        <v>537</v>
      </c>
      <c r="D355" s="2" t="s">
        <v>538</v>
      </c>
      <c r="E355" s="2" t="s">
        <v>320</v>
      </c>
      <c r="F355" s="2" t="s">
        <v>539</v>
      </c>
      <c r="G355" s="2" t="s">
        <v>66</v>
      </c>
      <c r="H355" s="2" t="s">
        <v>37</v>
      </c>
      <c r="I355" s="3">
        <v>44022</v>
      </c>
      <c r="J355" s="2" t="s">
        <v>23</v>
      </c>
      <c r="K355" s="4">
        <v>28070.25</v>
      </c>
      <c r="L355" s="15">
        <v>314</v>
      </c>
      <c r="M355" s="4">
        <v>0</v>
      </c>
      <c r="N355" s="10">
        <f t="shared" si="47"/>
        <v>28070.25</v>
      </c>
    </row>
    <row r="356" spans="1:14" ht="12.75" customHeight="1" thickBot="1" x14ac:dyDescent="0.25">
      <c r="A356" s="2" t="s">
        <v>185</v>
      </c>
      <c r="B356" s="2" t="s">
        <v>319</v>
      </c>
      <c r="C356" s="2" t="s">
        <v>537</v>
      </c>
      <c r="D356" s="2" t="s">
        <v>538</v>
      </c>
      <c r="E356" s="2" t="s">
        <v>321</v>
      </c>
      <c r="F356" s="2" t="s">
        <v>539</v>
      </c>
      <c r="G356" s="2" t="s">
        <v>504</v>
      </c>
      <c r="H356" s="2" t="s">
        <v>20</v>
      </c>
      <c r="I356" s="3">
        <v>43801</v>
      </c>
      <c r="J356" s="2" t="s">
        <v>22</v>
      </c>
      <c r="K356" s="4">
        <v>20831.88</v>
      </c>
      <c r="L356" s="15">
        <v>535</v>
      </c>
      <c r="M356" s="4">
        <v>0</v>
      </c>
      <c r="N356" s="10">
        <f t="shared" si="47"/>
        <v>20831.88</v>
      </c>
    </row>
    <row r="357" spans="1:14" ht="12.75" customHeight="1" thickBot="1" x14ac:dyDescent="0.25">
      <c r="A357" s="2" t="s">
        <v>185</v>
      </c>
      <c r="B357" s="2" t="s">
        <v>319</v>
      </c>
      <c r="C357" s="2" t="s">
        <v>537</v>
      </c>
      <c r="D357" s="2" t="s">
        <v>538</v>
      </c>
      <c r="E357" s="2" t="s">
        <v>321</v>
      </c>
      <c r="F357" s="2" t="s">
        <v>539</v>
      </c>
      <c r="G357" s="2" t="s">
        <v>504</v>
      </c>
      <c r="H357" s="2" t="s">
        <v>20</v>
      </c>
      <c r="I357" s="3">
        <v>43826</v>
      </c>
      <c r="J357" s="2" t="s">
        <v>23</v>
      </c>
      <c r="K357" s="4">
        <v>27775.83</v>
      </c>
      <c r="L357" s="15">
        <v>510</v>
      </c>
      <c r="M357" s="4">
        <v>0</v>
      </c>
      <c r="N357" s="10">
        <f t="shared" si="47"/>
        <v>27775.83</v>
      </c>
    </row>
    <row r="358" spans="1:14" ht="12.75" customHeight="1" thickBot="1" x14ac:dyDescent="0.25">
      <c r="A358" s="2" t="s">
        <v>185</v>
      </c>
      <c r="B358" s="2" t="s">
        <v>319</v>
      </c>
      <c r="C358" s="2" t="s">
        <v>537</v>
      </c>
      <c r="D358" s="2" t="s">
        <v>538</v>
      </c>
      <c r="E358" s="2" t="s">
        <v>322</v>
      </c>
      <c r="F358" s="2" t="s">
        <v>539</v>
      </c>
      <c r="G358" s="2" t="s">
        <v>504</v>
      </c>
      <c r="H358" s="2" t="s">
        <v>20</v>
      </c>
      <c r="I358" s="3">
        <v>44256</v>
      </c>
      <c r="J358" s="2" t="s">
        <v>22</v>
      </c>
      <c r="K358" s="4">
        <v>23042.240000000002</v>
      </c>
      <c r="L358" s="15">
        <v>80</v>
      </c>
      <c r="M358" s="4">
        <v>0</v>
      </c>
      <c r="N358" s="10">
        <f t="shared" si="47"/>
        <v>23042.240000000002</v>
      </c>
    </row>
    <row r="359" spans="1:14" ht="12.75" customHeight="1" thickBot="1" x14ac:dyDescent="0.25">
      <c r="A359" s="2" t="s">
        <v>185</v>
      </c>
      <c r="B359" s="2" t="s">
        <v>319</v>
      </c>
      <c r="C359" s="2" t="s">
        <v>537</v>
      </c>
      <c r="D359" s="2" t="s">
        <v>538</v>
      </c>
      <c r="E359" s="2" t="s">
        <v>509</v>
      </c>
      <c r="F359" s="2" t="s">
        <v>539</v>
      </c>
      <c r="G359" s="2" t="s">
        <v>504</v>
      </c>
      <c r="H359" s="2" t="s">
        <v>30</v>
      </c>
      <c r="I359" s="3">
        <v>44335</v>
      </c>
      <c r="J359" s="2" t="s">
        <v>21</v>
      </c>
      <c r="K359" s="4">
        <v>25612.28</v>
      </c>
      <c r="L359" s="15">
        <v>1</v>
      </c>
      <c r="M359" s="4">
        <v>0</v>
      </c>
      <c r="N359" s="10">
        <f t="shared" si="47"/>
        <v>25612.28</v>
      </c>
    </row>
    <row r="360" spans="1:14" ht="12.75" customHeight="1" thickBot="1" x14ac:dyDescent="0.25">
      <c r="A360" s="2" t="s">
        <v>185</v>
      </c>
      <c r="B360" s="2" t="s">
        <v>319</v>
      </c>
      <c r="C360" s="2" t="s">
        <v>537</v>
      </c>
      <c r="D360" s="2" t="s">
        <v>538</v>
      </c>
      <c r="E360" s="2" t="s">
        <v>323</v>
      </c>
      <c r="F360" s="2" t="s">
        <v>539</v>
      </c>
      <c r="G360" s="2" t="s">
        <v>504</v>
      </c>
      <c r="H360" s="2" t="s">
        <v>20</v>
      </c>
      <c r="I360" s="3">
        <v>44320</v>
      </c>
      <c r="J360" s="2" t="s">
        <v>25</v>
      </c>
      <c r="K360" s="4">
        <v>6590.5</v>
      </c>
      <c r="L360" s="15">
        <v>16</v>
      </c>
      <c r="M360" s="4">
        <v>0</v>
      </c>
      <c r="N360" s="10">
        <f t="shared" ref="N360:N363" si="48">SUM(K360-M360)</f>
        <v>6590.5</v>
      </c>
    </row>
    <row r="361" spans="1:14" ht="12.75" customHeight="1" thickBot="1" x14ac:dyDescent="0.25">
      <c r="A361" s="2" t="s">
        <v>185</v>
      </c>
      <c r="B361" s="2" t="s">
        <v>319</v>
      </c>
      <c r="C361" s="2" t="s">
        <v>537</v>
      </c>
      <c r="D361" s="2" t="s">
        <v>538</v>
      </c>
      <c r="E361" s="2" t="s">
        <v>324</v>
      </c>
      <c r="F361" s="2" t="s">
        <v>539</v>
      </c>
      <c r="G361" s="2" t="s">
        <v>504</v>
      </c>
      <c r="H361" s="2" t="s">
        <v>20</v>
      </c>
      <c r="I361" s="3">
        <v>44312</v>
      </c>
      <c r="J361" s="2" t="s">
        <v>25</v>
      </c>
      <c r="K361" s="4">
        <v>7310</v>
      </c>
      <c r="L361" s="15">
        <v>24</v>
      </c>
      <c r="M361" s="4">
        <v>0</v>
      </c>
      <c r="N361" s="10">
        <f t="shared" si="48"/>
        <v>7310</v>
      </c>
    </row>
    <row r="362" spans="1:14" ht="12.75" customHeight="1" thickBot="1" x14ac:dyDescent="0.25">
      <c r="A362" s="2" t="s">
        <v>185</v>
      </c>
      <c r="B362" s="2" t="s">
        <v>319</v>
      </c>
      <c r="C362" s="2" t="s">
        <v>537</v>
      </c>
      <c r="D362" s="2" t="s">
        <v>538</v>
      </c>
      <c r="E362" s="2" t="s">
        <v>325</v>
      </c>
      <c r="F362" s="2" t="s">
        <v>539</v>
      </c>
      <c r="G362" s="2" t="s">
        <v>504</v>
      </c>
      <c r="H362" s="2" t="s">
        <v>19</v>
      </c>
      <c r="I362" s="3">
        <v>44200</v>
      </c>
      <c r="J362" s="2" t="s">
        <v>17</v>
      </c>
      <c r="K362" s="4">
        <v>32153.41</v>
      </c>
      <c r="L362" s="15">
        <v>136</v>
      </c>
      <c r="M362" s="4">
        <v>0</v>
      </c>
      <c r="N362" s="10">
        <f t="shared" si="48"/>
        <v>32153.41</v>
      </c>
    </row>
    <row r="363" spans="1:14" ht="12.75" customHeight="1" thickBot="1" x14ac:dyDescent="0.25">
      <c r="A363" s="2" t="s">
        <v>185</v>
      </c>
      <c r="B363" s="2" t="s">
        <v>319</v>
      </c>
      <c r="C363" s="2" t="s">
        <v>537</v>
      </c>
      <c r="D363" s="2" t="s">
        <v>538</v>
      </c>
      <c r="E363" s="2" t="s">
        <v>326</v>
      </c>
      <c r="F363" s="2" t="s">
        <v>539</v>
      </c>
      <c r="G363" s="2" t="s">
        <v>504</v>
      </c>
      <c r="H363" s="2" t="s">
        <v>37</v>
      </c>
      <c r="I363" s="3">
        <v>44334</v>
      </c>
      <c r="J363" s="2" t="s">
        <v>23</v>
      </c>
      <c r="K363" s="4">
        <v>37088.32</v>
      </c>
      <c r="L363" s="15">
        <v>2</v>
      </c>
      <c r="M363" s="4">
        <v>0</v>
      </c>
      <c r="N363" s="10">
        <f t="shared" si="48"/>
        <v>37088.32</v>
      </c>
    </row>
    <row r="364" spans="1:14" ht="12.75" customHeight="1" thickBot="1" x14ac:dyDescent="0.25">
      <c r="A364" s="2" t="s">
        <v>185</v>
      </c>
      <c r="B364" s="2" t="s">
        <v>319</v>
      </c>
      <c r="C364" s="2" t="s">
        <v>537</v>
      </c>
      <c r="D364" s="2" t="s">
        <v>538</v>
      </c>
      <c r="E364" s="2" t="s">
        <v>327</v>
      </c>
      <c r="F364" s="2" t="s">
        <v>539</v>
      </c>
      <c r="G364" s="2" t="s">
        <v>504</v>
      </c>
      <c r="H364" s="2" t="s">
        <v>20</v>
      </c>
      <c r="I364" s="3">
        <v>44315</v>
      </c>
      <c r="J364" s="2" t="s">
        <v>25</v>
      </c>
      <c r="K364" s="4">
        <v>11203.31</v>
      </c>
      <c r="L364" s="15">
        <v>21</v>
      </c>
      <c r="M364" s="4">
        <v>0</v>
      </c>
      <c r="N364" s="10">
        <f t="shared" ref="N364:N372" si="49">SUM(K364-M364)</f>
        <v>11203.31</v>
      </c>
    </row>
    <row r="365" spans="1:14" ht="12.75" customHeight="1" thickBot="1" x14ac:dyDescent="0.25">
      <c r="A365" s="2" t="s">
        <v>185</v>
      </c>
      <c r="B365" s="2" t="s">
        <v>319</v>
      </c>
      <c r="C365" s="2" t="s">
        <v>537</v>
      </c>
      <c r="D365" s="2" t="s">
        <v>538</v>
      </c>
      <c r="E365" s="2" t="s">
        <v>328</v>
      </c>
      <c r="F365" s="2" t="s">
        <v>539</v>
      </c>
      <c r="G365" s="2" t="s">
        <v>504</v>
      </c>
      <c r="H365" s="2" t="s">
        <v>14</v>
      </c>
      <c r="I365" s="3">
        <v>44312</v>
      </c>
      <c r="J365" s="2" t="s">
        <v>15</v>
      </c>
      <c r="K365" s="4">
        <v>22187.79</v>
      </c>
      <c r="L365" s="15">
        <v>24</v>
      </c>
      <c r="M365" s="4">
        <v>0</v>
      </c>
      <c r="N365" s="10">
        <f t="shared" si="49"/>
        <v>22187.79</v>
      </c>
    </row>
    <row r="366" spans="1:14" ht="12.75" customHeight="1" thickBot="1" x14ac:dyDescent="0.25">
      <c r="A366" s="2" t="s">
        <v>185</v>
      </c>
      <c r="B366" s="2" t="s">
        <v>319</v>
      </c>
      <c r="C366" s="2" t="s">
        <v>537</v>
      </c>
      <c r="D366" s="2" t="s">
        <v>538</v>
      </c>
      <c r="E366" s="2" t="s">
        <v>328</v>
      </c>
      <c r="F366" s="2" t="s">
        <v>539</v>
      </c>
      <c r="G366" s="2" t="s">
        <v>504</v>
      </c>
      <c r="H366" s="2" t="s">
        <v>14</v>
      </c>
      <c r="I366" s="3">
        <v>44312</v>
      </c>
      <c r="J366" s="2" t="s">
        <v>16</v>
      </c>
      <c r="K366" s="4">
        <v>14791.86</v>
      </c>
      <c r="L366" s="15">
        <v>24</v>
      </c>
      <c r="M366" s="4">
        <v>0</v>
      </c>
      <c r="N366" s="10">
        <f t="shared" si="49"/>
        <v>14791.86</v>
      </c>
    </row>
    <row r="367" spans="1:14" ht="12.75" customHeight="1" thickBot="1" x14ac:dyDescent="0.25">
      <c r="A367" s="2" t="s">
        <v>185</v>
      </c>
      <c r="B367" s="2" t="s">
        <v>319</v>
      </c>
      <c r="C367" s="2" t="s">
        <v>537</v>
      </c>
      <c r="D367" s="2" t="s">
        <v>538</v>
      </c>
      <c r="E367" s="2" t="s">
        <v>329</v>
      </c>
      <c r="F367" s="2" t="s">
        <v>539</v>
      </c>
      <c r="G367" s="2" t="s">
        <v>504</v>
      </c>
      <c r="H367" s="2" t="s">
        <v>14</v>
      </c>
      <c r="I367" s="3">
        <v>44328</v>
      </c>
      <c r="J367" s="2" t="s">
        <v>15</v>
      </c>
      <c r="K367" s="4">
        <v>23693.87</v>
      </c>
      <c r="L367" s="15">
        <v>8</v>
      </c>
      <c r="M367" s="4">
        <v>0</v>
      </c>
      <c r="N367" s="10">
        <f t="shared" si="49"/>
        <v>23693.87</v>
      </c>
    </row>
    <row r="368" spans="1:14" ht="12.75" customHeight="1" thickBot="1" x14ac:dyDescent="0.25">
      <c r="A368" s="2" t="s">
        <v>185</v>
      </c>
      <c r="B368" s="2" t="s">
        <v>319</v>
      </c>
      <c r="C368" s="2" t="s">
        <v>537</v>
      </c>
      <c r="D368" s="2" t="s">
        <v>538</v>
      </c>
      <c r="E368" s="2" t="s">
        <v>329</v>
      </c>
      <c r="F368" s="2" t="s">
        <v>539</v>
      </c>
      <c r="G368" s="2" t="s">
        <v>504</v>
      </c>
      <c r="H368" s="2" t="s">
        <v>14</v>
      </c>
      <c r="I368" s="3">
        <v>44328</v>
      </c>
      <c r="J368" s="2" t="s">
        <v>16</v>
      </c>
      <c r="K368" s="4">
        <v>15795.91</v>
      </c>
      <c r="L368" s="15">
        <v>8</v>
      </c>
      <c r="M368" s="4">
        <v>0</v>
      </c>
      <c r="N368" s="10">
        <f t="shared" si="49"/>
        <v>15795.91</v>
      </c>
    </row>
    <row r="369" spans="1:14" ht="12.75" customHeight="1" thickBot="1" x14ac:dyDescent="0.25">
      <c r="A369" s="2" t="s">
        <v>185</v>
      </c>
      <c r="B369" s="2" t="s">
        <v>319</v>
      </c>
      <c r="C369" s="2" t="s">
        <v>537</v>
      </c>
      <c r="D369" s="2" t="s">
        <v>538</v>
      </c>
      <c r="E369" s="2" t="s">
        <v>330</v>
      </c>
      <c r="F369" s="2" t="s">
        <v>539</v>
      </c>
      <c r="G369" s="2" t="s">
        <v>504</v>
      </c>
      <c r="H369" s="2" t="s">
        <v>20</v>
      </c>
      <c r="I369" s="3">
        <v>44320</v>
      </c>
      <c r="J369" s="2" t="s">
        <v>25</v>
      </c>
      <c r="K369" s="4">
        <v>8752.8700000000008</v>
      </c>
      <c r="L369" s="15">
        <v>16</v>
      </c>
      <c r="M369" s="4">
        <v>0</v>
      </c>
      <c r="N369" s="10">
        <f t="shared" si="49"/>
        <v>8752.8700000000008</v>
      </c>
    </row>
    <row r="370" spans="1:14" ht="12.75" customHeight="1" thickBot="1" x14ac:dyDescent="0.25">
      <c r="A370" s="2" t="s">
        <v>185</v>
      </c>
      <c r="B370" s="2" t="s">
        <v>319</v>
      </c>
      <c r="C370" s="2" t="s">
        <v>537</v>
      </c>
      <c r="D370" s="2" t="s">
        <v>538</v>
      </c>
      <c r="E370" s="2" t="s">
        <v>331</v>
      </c>
      <c r="F370" s="2" t="s">
        <v>539</v>
      </c>
      <c r="G370" s="2" t="s">
        <v>504</v>
      </c>
      <c r="H370" s="2" t="s">
        <v>27</v>
      </c>
      <c r="I370" s="3">
        <v>44320</v>
      </c>
      <c r="J370" s="2" t="s">
        <v>22</v>
      </c>
      <c r="K370" s="4">
        <v>17122.22</v>
      </c>
      <c r="L370" s="15">
        <v>16</v>
      </c>
      <c r="M370" s="4">
        <v>0</v>
      </c>
      <c r="N370" s="10">
        <f t="shared" si="49"/>
        <v>17122.22</v>
      </c>
    </row>
    <row r="371" spans="1:14" ht="12.75" customHeight="1" thickBot="1" x14ac:dyDescent="0.25">
      <c r="A371" s="2" t="s">
        <v>185</v>
      </c>
      <c r="B371" s="2" t="s">
        <v>319</v>
      </c>
      <c r="C371" s="2" t="s">
        <v>537</v>
      </c>
      <c r="D371" s="2" t="s">
        <v>538</v>
      </c>
      <c r="E371" s="2" t="s">
        <v>332</v>
      </c>
      <c r="F371" s="2" t="s">
        <v>539</v>
      </c>
      <c r="G371" s="2" t="s">
        <v>504</v>
      </c>
      <c r="H371" s="2" t="s">
        <v>14</v>
      </c>
      <c r="I371" s="3">
        <v>44294</v>
      </c>
      <c r="J371" s="2" t="s">
        <v>15</v>
      </c>
      <c r="K371" s="4">
        <v>19228.5</v>
      </c>
      <c r="L371" s="15">
        <v>42</v>
      </c>
      <c r="M371" s="4">
        <v>0</v>
      </c>
      <c r="N371" s="10">
        <f t="shared" si="49"/>
        <v>19228.5</v>
      </c>
    </row>
    <row r="372" spans="1:14" ht="12.75" customHeight="1" thickBot="1" x14ac:dyDescent="0.25">
      <c r="A372" s="2" t="s">
        <v>185</v>
      </c>
      <c r="B372" s="2" t="s">
        <v>319</v>
      </c>
      <c r="C372" s="2" t="s">
        <v>537</v>
      </c>
      <c r="D372" s="2" t="s">
        <v>538</v>
      </c>
      <c r="E372" s="2" t="s">
        <v>333</v>
      </c>
      <c r="F372" s="2" t="s">
        <v>539</v>
      </c>
      <c r="G372" s="2" t="s">
        <v>504</v>
      </c>
      <c r="H372" s="2" t="s">
        <v>27</v>
      </c>
      <c r="I372" s="3">
        <v>44319</v>
      </c>
      <c r="J372" s="2" t="s">
        <v>22</v>
      </c>
      <c r="K372" s="4">
        <v>19219.64</v>
      </c>
      <c r="L372" s="15">
        <v>17</v>
      </c>
      <c r="M372" s="4">
        <v>0</v>
      </c>
      <c r="N372" s="10">
        <f t="shared" si="49"/>
        <v>19219.64</v>
      </c>
    </row>
    <row r="373" spans="1:14" ht="12.75" customHeight="1" thickBot="1" x14ac:dyDescent="0.25">
      <c r="A373" s="2" t="s">
        <v>334</v>
      </c>
      <c r="B373" s="2" t="s">
        <v>335</v>
      </c>
      <c r="C373" s="2" t="s">
        <v>537</v>
      </c>
      <c r="D373" s="2" t="s">
        <v>538</v>
      </c>
      <c r="E373" s="2" t="s">
        <v>336</v>
      </c>
      <c r="F373" s="2" t="s">
        <v>539</v>
      </c>
      <c r="G373" s="2" t="s">
        <v>504</v>
      </c>
      <c r="H373" s="2" t="s">
        <v>20</v>
      </c>
      <c r="I373" s="3">
        <v>44319</v>
      </c>
      <c r="J373" s="2" t="s">
        <v>25</v>
      </c>
      <c r="K373" s="4">
        <v>5824.7</v>
      </c>
      <c r="L373" s="15">
        <v>17</v>
      </c>
      <c r="M373" s="4">
        <v>0</v>
      </c>
      <c r="N373" s="10">
        <f t="shared" ref="N373:N377" si="50">SUM(K373-M373)</f>
        <v>5824.7</v>
      </c>
    </row>
    <row r="374" spans="1:14" ht="12.75" customHeight="1" thickBot="1" x14ac:dyDescent="0.25">
      <c r="A374" s="2" t="s">
        <v>334</v>
      </c>
      <c r="B374" s="2" t="s">
        <v>335</v>
      </c>
      <c r="C374" s="2" t="s">
        <v>537</v>
      </c>
      <c r="D374" s="2" t="s">
        <v>538</v>
      </c>
      <c r="E374" s="2" t="s">
        <v>337</v>
      </c>
      <c r="F374" s="2" t="s">
        <v>539</v>
      </c>
      <c r="G374" s="2" t="s">
        <v>504</v>
      </c>
      <c r="H374" s="2" t="s">
        <v>37</v>
      </c>
      <c r="I374" s="3">
        <v>44319</v>
      </c>
      <c r="J374" s="2" t="s">
        <v>23</v>
      </c>
      <c r="K374" s="4">
        <v>25819.77</v>
      </c>
      <c r="L374" s="15">
        <v>17</v>
      </c>
      <c r="M374" s="4">
        <v>0</v>
      </c>
      <c r="N374" s="10">
        <f t="shared" si="50"/>
        <v>25819.77</v>
      </c>
    </row>
    <row r="375" spans="1:14" ht="12.75" customHeight="1" thickBot="1" x14ac:dyDescent="0.25">
      <c r="A375" s="2" t="s">
        <v>334</v>
      </c>
      <c r="B375" s="2" t="s">
        <v>338</v>
      </c>
      <c r="C375" s="2" t="s">
        <v>537</v>
      </c>
      <c r="D375" s="2" t="s">
        <v>538</v>
      </c>
      <c r="E375" s="2" t="s">
        <v>339</v>
      </c>
      <c r="F375" s="2" t="s">
        <v>539</v>
      </c>
      <c r="G375" s="2" t="s">
        <v>504</v>
      </c>
      <c r="H375" s="2" t="s">
        <v>37</v>
      </c>
      <c r="I375" s="3">
        <v>44319</v>
      </c>
      <c r="J375" s="2" t="s">
        <v>23</v>
      </c>
      <c r="K375" s="4">
        <v>27639.01</v>
      </c>
      <c r="L375" s="15">
        <v>17</v>
      </c>
      <c r="M375" s="4">
        <v>0</v>
      </c>
      <c r="N375" s="10">
        <f t="shared" si="50"/>
        <v>27639.01</v>
      </c>
    </row>
    <row r="376" spans="1:14" ht="12.75" customHeight="1" thickBot="1" x14ac:dyDescent="0.25">
      <c r="A376" s="2" t="s">
        <v>334</v>
      </c>
      <c r="B376" s="2" t="s">
        <v>338</v>
      </c>
      <c r="C376" s="2" t="s">
        <v>537</v>
      </c>
      <c r="D376" s="2" t="s">
        <v>538</v>
      </c>
      <c r="E376" s="2" t="s">
        <v>340</v>
      </c>
      <c r="F376" s="2" t="s">
        <v>539</v>
      </c>
      <c r="G376" s="2" t="s">
        <v>504</v>
      </c>
      <c r="H376" s="2" t="s">
        <v>20</v>
      </c>
      <c r="I376" s="3">
        <v>44308</v>
      </c>
      <c r="J376" s="2" t="s">
        <v>25</v>
      </c>
      <c r="K376" s="4">
        <v>7181.54</v>
      </c>
      <c r="L376" s="15">
        <v>28</v>
      </c>
      <c r="M376" s="4">
        <v>0</v>
      </c>
      <c r="N376" s="10">
        <f t="shared" si="50"/>
        <v>7181.54</v>
      </c>
    </row>
    <row r="377" spans="1:14" ht="12.75" customHeight="1" thickBot="1" x14ac:dyDescent="0.25">
      <c r="A377" s="2" t="s">
        <v>334</v>
      </c>
      <c r="B377" s="2" t="s">
        <v>338</v>
      </c>
      <c r="C377" s="2" t="s">
        <v>537</v>
      </c>
      <c r="D377" s="2" t="s">
        <v>538</v>
      </c>
      <c r="E377" s="2" t="s">
        <v>341</v>
      </c>
      <c r="F377" s="2" t="s">
        <v>539</v>
      </c>
      <c r="G377" s="2" t="s">
        <v>504</v>
      </c>
      <c r="H377" s="2" t="s">
        <v>19</v>
      </c>
      <c r="I377" s="3">
        <v>44319</v>
      </c>
      <c r="J377" s="2" t="s">
        <v>17</v>
      </c>
      <c r="K377" s="4">
        <v>20927.12</v>
      </c>
      <c r="L377" s="15">
        <v>17</v>
      </c>
      <c r="M377" s="4">
        <v>0</v>
      </c>
      <c r="N377" s="10">
        <f t="shared" si="50"/>
        <v>20927.12</v>
      </c>
    </row>
    <row r="378" spans="1:14" ht="12.75" customHeight="1" thickBot="1" x14ac:dyDescent="0.25">
      <c r="A378" s="2" t="s">
        <v>334</v>
      </c>
      <c r="B378" s="2" t="s">
        <v>338</v>
      </c>
      <c r="C378" s="2" t="s">
        <v>537</v>
      </c>
      <c r="D378" s="2" t="s">
        <v>538</v>
      </c>
      <c r="E378" s="2" t="s">
        <v>342</v>
      </c>
      <c r="F378" s="2" t="s">
        <v>539</v>
      </c>
      <c r="G378" s="2" t="s">
        <v>504</v>
      </c>
      <c r="H378" s="2" t="s">
        <v>40</v>
      </c>
      <c r="I378" s="3">
        <v>44323</v>
      </c>
      <c r="J378" s="2" t="s">
        <v>15</v>
      </c>
      <c r="K378" s="4">
        <v>19066.43</v>
      </c>
      <c r="L378" s="15">
        <v>13</v>
      </c>
      <c r="M378" s="4">
        <v>0</v>
      </c>
      <c r="N378" s="10">
        <f t="shared" ref="N378:N382" si="51">SUM(K378-M378)</f>
        <v>19066.43</v>
      </c>
    </row>
    <row r="379" spans="1:14" ht="12.75" customHeight="1" thickBot="1" x14ac:dyDescent="0.25">
      <c r="A379" s="2" t="s">
        <v>334</v>
      </c>
      <c r="B379" s="2" t="s">
        <v>338</v>
      </c>
      <c r="C379" s="2" t="s">
        <v>537</v>
      </c>
      <c r="D379" s="2" t="s">
        <v>538</v>
      </c>
      <c r="E379" s="2" t="s">
        <v>343</v>
      </c>
      <c r="F379" s="2" t="s">
        <v>539</v>
      </c>
      <c r="G379" s="2" t="s">
        <v>504</v>
      </c>
      <c r="H379" s="2" t="s">
        <v>19</v>
      </c>
      <c r="I379" s="3">
        <v>44334</v>
      </c>
      <c r="J379" s="2" t="s">
        <v>17</v>
      </c>
      <c r="K379" s="4">
        <v>21171.74</v>
      </c>
      <c r="L379" s="15">
        <v>2</v>
      </c>
      <c r="M379" s="4">
        <v>0</v>
      </c>
      <c r="N379" s="10">
        <f t="shared" si="51"/>
        <v>21171.74</v>
      </c>
    </row>
    <row r="380" spans="1:14" ht="12.75" customHeight="1" thickBot="1" x14ac:dyDescent="0.25">
      <c r="A380" s="2" t="s">
        <v>334</v>
      </c>
      <c r="B380" s="2" t="s">
        <v>344</v>
      </c>
      <c r="C380" s="2" t="s">
        <v>537</v>
      </c>
      <c r="D380" s="2" t="s">
        <v>538</v>
      </c>
      <c r="E380" s="2" t="s">
        <v>345</v>
      </c>
      <c r="F380" s="2" t="s">
        <v>539</v>
      </c>
      <c r="G380" s="2" t="s">
        <v>504</v>
      </c>
      <c r="H380" s="2" t="s">
        <v>30</v>
      </c>
      <c r="I380" s="3">
        <v>44314</v>
      </c>
      <c r="J380" s="2" t="s">
        <v>21</v>
      </c>
      <c r="K380" s="4">
        <v>26420.93</v>
      </c>
      <c r="L380" s="15">
        <v>22</v>
      </c>
      <c r="M380" s="4">
        <v>0</v>
      </c>
      <c r="N380" s="10">
        <f t="shared" si="51"/>
        <v>26420.93</v>
      </c>
    </row>
    <row r="381" spans="1:14" ht="12.75" customHeight="1" thickBot="1" x14ac:dyDescent="0.25">
      <c r="A381" s="2" t="s">
        <v>334</v>
      </c>
      <c r="B381" s="2" t="s">
        <v>344</v>
      </c>
      <c r="C381" s="2" t="s">
        <v>537</v>
      </c>
      <c r="D381" s="2" t="s">
        <v>538</v>
      </c>
      <c r="E381" s="2" t="s">
        <v>510</v>
      </c>
      <c r="F381" s="2" t="s">
        <v>539</v>
      </c>
      <c r="G381" s="2" t="s">
        <v>504</v>
      </c>
      <c r="H381" s="2" t="s">
        <v>14</v>
      </c>
      <c r="I381" s="3">
        <v>44335</v>
      </c>
      <c r="J381" s="2" t="s">
        <v>16</v>
      </c>
      <c r="K381" s="4">
        <v>13737.79</v>
      </c>
      <c r="L381" s="15">
        <v>1</v>
      </c>
      <c r="M381" s="4">
        <v>0</v>
      </c>
      <c r="N381" s="10">
        <f t="shared" si="51"/>
        <v>13737.79</v>
      </c>
    </row>
    <row r="382" spans="1:14" ht="12.75" customHeight="1" thickBot="1" x14ac:dyDescent="0.25">
      <c r="A382" s="2" t="s">
        <v>334</v>
      </c>
      <c r="B382" s="2" t="s">
        <v>344</v>
      </c>
      <c r="C382" s="2" t="s">
        <v>537</v>
      </c>
      <c r="D382" s="2" t="s">
        <v>538</v>
      </c>
      <c r="E382" s="2" t="s">
        <v>346</v>
      </c>
      <c r="F382" s="2" t="s">
        <v>539</v>
      </c>
      <c r="G382" s="2" t="s">
        <v>504</v>
      </c>
      <c r="H382" s="2" t="s">
        <v>20</v>
      </c>
      <c r="I382" s="3">
        <v>44319</v>
      </c>
      <c r="J382" s="2" t="s">
        <v>25</v>
      </c>
      <c r="K382" s="4">
        <v>6904.73</v>
      </c>
      <c r="L382" s="15">
        <v>17</v>
      </c>
      <c r="M382" s="4">
        <v>0</v>
      </c>
      <c r="N382" s="10">
        <f t="shared" si="51"/>
        <v>6904.73</v>
      </c>
    </row>
    <row r="383" spans="1:14" ht="12.75" customHeight="1" thickBot="1" x14ac:dyDescent="0.25">
      <c r="A383" s="2" t="s">
        <v>334</v>
      </c>
      <c r="B383" s="2" t="s">
        <v>344</v>
      </c>
      <c r="C383" s="2" t="s">
        <v>537</v>
      </c>
      <c r="D383" s="2" t="s">
        <v>538</v>
      </c>
      <c r="E383" s="2" t="s">
        <v>347</v>
      </c>
      <c r="F383" s="2" t="s">
        <v>539</v>
      </c>
      <c r="G383" s="2" t="s">
        <v>504</v>
      </c>
      <c r="H383" s="2" t="s">
        <v>37</v>
      </c>
      <c r="I383" s="3">
        <v>44315</v>
      </c>
      <c r="J383" s="2" t="s">
        <v>23</v>
      </c>
      <c r="K383" s="4">
        <v>28122.85</v>
      </c>
      <c r="L383" s="15">
        <v>21</v>
      </c>
      <c r="M383" s="4">
        <v>0</v>
      </c>
      <c r="N383" s="10">
        <f t="shared" ref="N383:N390" si="52">SUM(K383-M383)</f>
        <v>28122.85</v>
      </c>
    </row>
    <row r="384" spans="1:14" ht="12.75" customHeight="1" thickBot="1" x14ac:dyDescent="0.25">
      <c r="A384" s="2" t="s">
        <v>334</v>
      </c>
      <c r="B384" s="2" t="s">
        <v>344</v>
      </c>
      <c r="C384" s="2" t="s">
        <v>537</v>
      </c>
      <c r="D384" s="2" t="s">
        <v>538</v>
      </c>
      <c r="E384" s="2" t="s">
        <v>348</v>
      </c>
      <c r="F384" s="2" t="s">
        <v>539</v>
      </c>
      <c r="G384" s="2" t="s">
        <v>504</v>
      </c>
      <c r="H384" s="2" t="s">
        <v>20</v>
      </c>
      <c r="I384" s="3">
        <v>44179</v>
      </c>
      <c r="J384" s="2" t="s">
        <v>21</v>
      </c>
      <c r="K384" s="4">
        <v>30499.73</v>
      </c>
      <c r="L384" s="15">
        <v>157</v>
      </c>
      <c r="M384" s="4">
        <v>30498.87</v>
      </c>
      <c r="N384" s="10">
        <f t="shared" si="52"/>
        <v>0.86000000000058208</v>
      </c>
    </row>
    <row r="385" spans="1:14" ht="12.75" customHeight="1" thickBot="1" x14ac:dyDescent="0.25">
      <c r="A385" s="2" t="s">
        <v>334</v>
      </c>
      <c r="B385" s="2" t="s">
        <v>344</v>
      </c>
      <c r="C385" s="2" t="s">
        <v>537</v>
      </c>
      <c r="D385" s="2" t="s">
        <v>538</v>
      </c>
      <c r="E385" s="2" t="s">
        <v>348</v>
      </c>
      <c r="F385" s="2" t="s">
        <v>539</v>
      </c>
      <c r="G385" s="2" t="s">
        <v>504</v>
      </c>
      <c r="H385" s="2" t="s">
        <v>20</v>
      </c>
      <c r="I385" s="3">
        <v>44315</v>
      </c>
      <c r="J385" s="2" t="s">
        <v>23</v>
      </c>
      <c r="K385" s="4">
        <v>30499.73</v>
      </c>
      <c r="L385" s="15">
        <v>21</v>
      </c>
      <c r="M385" s="4">
        <v>0</v>
      </c>
      <c r="N385" s="10">
        <f t="shared" si="52"/>
        <v>30499.73</v>
      </c>
    </row>
    <row r="386" spans="1:14" ht="12.75" customHeight="1" thickBot="1" x14ac:dyDescent="0.25">
      <c r="A386" s="2" t="s">
        <v>334</v>
      </c>
      <c r="B386" s="2" t="s">
        <v>344</v>
      </c>
      <c r="C386" s="2" t="s">
        <v>537</v>
      </c>
      <c r="D386" s="2" t="s">
        <v>538</v>
      </c>
      <c r="E386" s="2" t="s">
        <v>348</v>
      </c>
      <c r="F386" s="2" t="s">
        <v>539</v>
      </c>
      <c r="G386" s="2" t="s">
        <v>504</v>
      </c>
      <c r="H386" s="2" t="s">
        <v>20</v>
      </c>
      <c r="I386" s="3">
        <v>44319</v>
      </c>
      <c r="J386" s="2" t="s">
        <v>25</v>
      </c>
      <c r="K386" s="4">
        <v>7624.93</v>
      </c>
      <c r="L386" s="15">
        <v>17</v>
      </c>
      <c r="M386" s="4">
        <v>0</v>
      </c>
      <c r="N386" s="10">
        <f t="shared" si="52"/>
        <v>7624.93</v>
      </c>
    </row>
    <row r="387" spans="1:14" ht="12.75" customHeight="1" thickBot="1" x14ac:dyDescent="0.25">
      <c r="A387" s="2" t="s">
        <v>334</v>
      </c>
      <c r="B387" s="2" t="s">
        <v>344</v>
      </c>
      <c r="C387" s="2" t="s">
        <v>537</v>
      </c>
      <c r="D387" s="2" t="s">
        <v>538</v>
      </c>
      <c r="E387" s="2" t="s">
        <v>349</v>
      </c>
      <c r="F387" s="2" t="s">
        <v>539</v>
      </c>
      <c r="G387" s="2" t="s">
        <v>504</v>
      </c>
      <c r="H387" s="2" t="s">
        <v>27</v>
      </c>
      <c r="I387" s="3">
        <v>44316</v>
      </c>
      <c r="J387" s="2" t="s">
        <v>22</v>
      </c>
      <c r="K387" s="4">
        <v>25462.6</v>
      </c>
      <c r="L387" s="15">
        <v>20</v>
      </c>
      <c r="M387" s="4">
        <v>0</v>
      </c>
      <c r="N387" s="10">
        <f t="shared" si="52"/>
        <v>25462.6</v>
      </c>
    </row>
    <row r="388" spans="1:14" ht="12.75" customHeight="1" thickBot="1" x14ac:dyDescent="0.25">
      <c r="A388" s="2" t="s">
        <v>334</v>
      </c>
      <c r="B388" s="2" t="s">
        <v>344</v>
      </c>
      <c r="C388" s="2" t="s">
        <v>537</v>
      </c>
      <c r="D388" s="2" t="s">
        <v>538</v>
      </c>
      <c r="E388" s="2" t="s">
        <v>350</v>
      </c>
      <c r="F388" s="2" t="s">
        <v>539</v>
      </c>
      <c r="G388" s="2" t="s">
        <v>504</v>
      </c>
      <c r="H388" s="2" t="s">
        <v>37</v>
      </c>
      <c r="I388" s="3">
        <v>44315</v>
      </c>
      <c r="J388" s="2" t="s">
        <v>23</v>
      </c>
      <c r="K388" s="4">
        <v>29710.41</v>
      </c>
      <c r="L388" s="15">
        <v>21</v>
      </c>
      <c r="M388" s="4">
        <v>0</v>
      </c>
      <c r="N388" s="10">
        <f t="shared" si="52"/>
        <v>29710.41</v>
      </c>
    </row>
    <row r="389" spans="1:14" ht="12.75" customHeight="1" thickBot="1" x14ac:dyDescent="0.25">
      <c r="A389" s="2" t="s">
        <v>334</v>
      </c>
      <c r="B389" s="2" t="s">
        <v>351</v>
      </c>
      <c r="C389" s="2" t="s">
        <v>537</v>
      </c>
      <c r="D389" s="2" t="s">
        <v>538</v>
      </c>
      <c r="E389" s="2" t="s">
        <v>352</v>
      </c>
      <c r="F389" s="2" t="s">
        <v>539</v>
      </c>
      <c r="G389" s="2" t="s">
        <v>504</v>
      </c>
      <c r="H389" s="2" t="s">
        <v>30</v>
      </c>
      <c r="I389" s="3">
        <v>44314</v>
      </c>
      <c r="J389" s="2" t="s">
        <v>21</v>
      </c>
      <c r="K389" s="4">
        <v>26980.720000000001</v>
      </c>
      <c r="L389" s="15">
        <v>22</v>
      </c>
      <c r="M389" s="4">
        <v>0</v>
      </c>
      <c r="N389" s="10">
        <f t="shared" si="52"/>
        <v>26980.720000000001</v>
      </c>
    </row>
    <row r="390" spans="1:14" ht="12.75" customHeight="1" thickBot="1" x14ac:dyDescent="0.25">
      <c r="A390" s="2" t="s">
        <v>334</v>
      </c>
      <c r="B390" s="2" t="s">
        <v>351</v>
      </c>
      <c r="C390" s="2" t="s">
        <v>537</v>
      </c>
      <c r="D390" s="2" t="s">
        <v>538</v>
      </c>
      <c r="E390" s="2" t="s">
        <v>353</v>
      </c>
      <c r="F390" s="2" t="s">
        <v>539</v>
      </c>
      <c r="G390" s="2" t="s">
        <v>504</v>
      </c>
      <c r="H390" s="2" t="s">
        <v>19</v>
      </c>
      <c r="I390" s="3">
        <v>44334</v>
      </c>
      <c r="J390" s="2" t="s">
        <v>17</v>
      </c>
      <c r="K390" s="4">
        <v>17451.93</v>
      </c>
      <c r="L390" s="15">
        <v>2</v>
      </c>
      <c r="M390" s="4">
        <v>0</v>
      </c>
      <c r="N390" s="10">
        <f t="shared" si="52"/>
        <v>17451.93</v>
      </c>
    </row>
    <row r="391" spans="1:14" ht="12.75" customHeight="1" thickBot="1" x14ac:dyDescent="0.25">
      <c r="A391" s="2" t="s">
        <v>334</v>
      </c>
      <c r="B391" s="2" t="s">
        <v>511</v>
      </c>
      <c r="C391" s="2" t="s">
        <v>537</v>
      </c>
      <c r="D391" s="2" t="s">
        <v>538</v>
      </c>
      <c r="E391" s="2" t="s">
        <v>512</v>
      </c>
      <c r="F391" s="2" t="s">
        <v>539</v>
      </c>
      <c r="G391" s="2" t="s">
        <v>504</v>
      </c>
      <c r="H391" s="2" t="s">
        <v>19</v>
      </c>
      <c r="I391" s="3">
        <v>44335</v>
      </c>
      <c r="J391" s="2" t="s">
        <v>17</v>
      </c>
      <c r="K391" s="4">
        <v>24225.77</v>
      </c>
      <c r="L391" s="15">
        <v>1</v>
      </c>
      <c r="M391" s="4">
        <v>0</v>
      </c>
      <c r="N391" s="10">
        <f t="shared" ref="N391:N392" si="53">SUM(K391-M391)</f>
        <v>24225.77</v>
      </c>
    </row>
    <row r="392" spans="1:14" ht="12.75" customHeight="1" thickBot="1" x14ac:dyDescent="0.25">
      <c r="A392" s="2" t="s">
        <v>334</v>
      </c>
      <c r="B392" s="2" t="s">
        <v>354</v>
      </c>
      <c r="C392" s="2" t="s">
        <v>537</v>
      </c>
      <c r="D392" s="2" t="s">
        <v>538</v>
      </c>
      <c r="E392" s="2" t="s">
        <v>355</v>
      </c>
      <c r="F392" s="2" t="s">
        <v>539</v>
      </c>
      <c r="G392" s="2" t="s">
        <v>504</v>
      </c>
      <c r="H392" s="2" t="s">
        <v>27</v>
      </c>
      <c r="I392" s="3">
        <v>44330</v>
      </c>
      <c r="J392" s="2" t="s">
        <v>22</v>
      </c>
      <c r="K392" s="4">
        <v>57395.75</v>
      </c>
      <c r="L392" s="15">
        <v>6</v>
      </c>
      <c r="M392" s="4">
        <v>0</v>
      </c>
      <c r="N392" s="10">
        <f t="shared" si="53"/>
        <v>57395.75</v>
      </c>
    </row>
    <row r="393" spans="1:14" ht="12.75" customHeight="1" thickBot="1" x14ac:dyDescent="0.25">
      <c r="A393" s="2" t="s">
        <v>334</v>
      </c>
      <c r="B393" s="2" t="s">
        <v>354</v>
      </c>
      <c r="C393" s="2" t="s">
        <v>537</v>
      </c>
      <c r="D393" s="2" t="s">
        <v>538</v>
      </c>
      <c r="E393" s="2" t="s">
        <v>356</v>
      </c>
      <c r="F393" s="2" t="s">
        <v>539</v>
      </c>
      <c r="G393" s="2" t="s">
        <v>504</v>
      </c>
      <c r="H393" s="2" t="s">
        <v>37</v>
      </c>
      <c r="I393" s="3">
        <v>44182</v>
      </c>
      <c r="J393" s="2" t="s">
        <v>22</v>
      </c>
      <c r="K393" s="4">
        <v>38068.85</v>
      </c>
      <c r="L393" s="15">
        <v>154</v>
      </c>
      <c r="M393" s="4">
        <v>38065.85</v>
      </c>
      <c r="N393" s="10">
        <f t="shared" ref="N393:N400" si="54">SUM(K393-M393)</f>
        <v>3</v>
      </c>
    </row>
    <row r="394" spans="1:14" ht="12.75" customHeight="1" thickBot="1" x14ac:dyDescent="0.25">
      <c r="A394" s="2" t="s">
        <v>334</v>
      </c>
      <c r="B394" s="2" t="s">
        <v>354</v>
      </c>
      <c r="C394" s="2" t="s">
        <v>537</v>
      </c>
      <c r="D394" s="2" t="s">
        <v>538</v>
      </c>
      <c r="E394" s="2" t="s">
        <v>356</v>
      </c>
      <c r="F394" s="2" t="s">
        <v>539</v>
      </c>
      <c r="G394" s="2" t="s">
        <v>504</v>
      </c>
      <c r="H394" s="2" t="s">
        <v>37</v>
      </c>
      <c r="I394" s="3">
        <v>44287</v>
      </c>
      <c r="J394" s="2" t="s">
        <v>23</v>
      </c>
      <c r="K394" s="4">
        <v>50013.67</v>
      </c>
      <c r="L394" s="15">
        <v>49</v>
      </c>
      <c r="M394" s="4">
        <v>0</v>
      </c>
      <c r="N394" s="10">
        <f t="shared" si="54"/>
        <v>50013.67</v>
      </c>
    </row>
    <row r="395" spans="1:14" ht="12.75" customHeight="1" thickBot="1" x14ac:dyDescent="0.25">
      <c r="A395" s="2" t="s">
        <v>334</v>
      </c>
      <c r="B395" s="2" t="s">
        <v>354</v>
      </c>
      <c r="C395" s="2" t="s">
        <v>537</v>
      </c>
      <c r="D395" s="2" t="s">
        <v>538</v>
      </c>
      <c r="E395" s="2" t="s">
        <v>357</v>
      </c>
      <c r="F395" s="2" t="s">
        <v>539</v>
      </c>
      <c r="G395" s="2" t="s">
        <v>504</v>
      </c>
      <c r="H395" s="2" t="s">
        <v>27</v>
      </c>
      <c r="I395" s="3">
        <v>44286</v>
      </c>
      <c r="J395" s="2" t="s">
        <v>22</v>
      </c>
      <c r="K395" s="4">
        <v>32139.88</v>
      </c>
      <c r="L395" s="15">
        <v>50</v>
      </c>
      <c r="M395" s="4">
        <v>0</v>
      </c>
      <c r="N395" s="10">
        <f t="shared" si="54"/>
        <v>32139.88</v>
      </c>
    </row>
    <row r="396" spans="1:14" ht="12.75" customHeight="1" thickBot="1" x14ac:dyDescent="0.25">
      <c r="A396" s="2" t="s">
        <v>334</v>
      </c>
      <c r="B396" s="2" t="s">
        <v>354</v>
      </c>
      <c r="C396" s="2" t="s">
        <v>537</v>
      </c>
      <c r="D396" s="2" t="s">
        <v>538</v>
      </c>
      <c r="E396" s="2" t="s">
        <v>358</v>
      </c>
      <c r="F396" s="2" t="s">
        <v>539</v>
      </c>
      <c r="G396" s="2" t="s">
        <v>504</v>
      </c>
      <c r="H396" s="2" t="s">
        <v>20</v>
      </c>
      <c r="I396" s="3">
        <v>44334</v>
      </c>
      <c r="J396" s="2" t="s">
        <v>25</v>
      </c>
      <c r="K396" s="4">
        <v>8728.2999999999993</v>
      </c>
      <c r="L396" s="15">
        <v>2</v>
      </c>
      <c r="M396" s="4">
        <v>0</v>
      </c>
      <c r="N396" s="10">
        <f t="shared" si="54"/>
        <v>8728.2999999999993</v>
      </c>
    </row>
    <row r="397" spans="1:14" ht="12.75" customHeight="1" thickBot="1" x14ac:dyDescent="0.25">
      <c r="A397" s="2" t="s">
        <v>334</v>
      </c>
      <c r="B397" s="2" t="s">
        <v>354</v>
      </c>
      <c r="C397" s="2" t="s">
        <v>537</v>
      </c>
      <c r="D397" s="2" t="s">
        <v>538</v>
      </c>
      <c r="E397" s="2" t="s">
        <v>359</v>
      </c>
      <c r="F397" s="2" t="s">
        <v>539</v>
      </c>
      <c r="G397" s="2" t="s">
        <v>504</v>
      </c>
      <c r="H397" s="2" t="s">
        <v>14</v>
      </c>
      <c r="I397" s="3">
        <v>44324</v>
      </c>
      <c r="J397" s="2" t="s">
        <v>16</v>
      </c>
      <c r="K397" s="4">
        <v>19391.55</v>
      </c>
      <c r="L397" s="15">
        <v>12</v>
      </c>
      <c r="M397" s="4">
        <v>0</v>
      </c>
      <c r="N397" s="10">
        <f t="shared" si="54"/>
        <v>19391.55</v>
      </c>
    </row>
    <row r="398" spans="1:14" ht="12.75" customHeight="1" thickBot="1" x14ac:dyDescent="0.25">
      <c r="A398" s="2" t="s">
        <v>334</v>
      </c>
      <c r="B398" s="2" t="s">
        <v>354</v>
      </c>
      <c r="C398" s="2" t="s">
        <v>537</v>
      </c>
      <c r="D398" s="2" t="s">
        <v>538</v>
      </c>
      <c r="E398" s="2" t="s">
        <v>360</v>
      </c>
      <c r="F398" s="2" t="s">
        <v>539</v>
      </c>
      <c r="G398" s="2" t="s">
        <v>504</v>
      </c>
      <c r="H398" s="2" t="s">
        <v>14</v>
      </c>
      <c r="I398" s="3">
        <v>44324</v>
      </c>
      <c r="J398" s="2" t="s">
        <v>16</v>
      </c>
      <c r="K398" s="4">
        <v>19899.77</v>
      </c>
      <c r="L398" s="15">
        <v>12</v>
      </c>
      <c r="M398" s="4">
        <v>0</v>
      </c>
      <c r="N398" s="10">
        <f t="shared" si="54"/>
        <v>19899.77</v>
      </c>
    </row>
    <row r="399" spans="1:14" ht="12.75" customHeight="1" thickBot="1" x14ac:dyDescent="0.25">
      <c r="A399" s="2" t="s">
        <v>334</v>
      </c>
      <c r="B399" s="2" t="s">
        <v>361</v>
      </c>
      <c r="C399" s="2" t="s">
        <v>537</v>
      </c>
      <c r="D399" s="2" t="s">
        <v>538</v>
      </c>
      <c r="E399" s="2" t="s">
        <v>362</v>
      </c>
      <c r="F399" s="2" t="s">
        <v>539</v>
      </c>
      <c r="G399" s="2" t="s">
        <v>504</v>
      </c>
      <c r="H399" s="2" t="s">
        <v>20</v>
      </c>
      <c r="I399" s="3">
        <v>44286</v>
      </c>
      <c r="J399" s="2" t="s">
        <v>25</v>
      </c>
      <c r="K399" s="4">
        <v>7967.71</v>
      </c>
      <c r="L399" s="15">
        <v>50</v>
      </c>
      <c r="M399" s="4">
        <v>0</v>
      </c>
      <c r="N399" s="10">
        <f t="shared" si="54"/>
        <v>7967.71</v>
      </c>
    </row>
    <row r="400" spans="1:14" ht="12.75" customHeight="1" thickBot="1" x14ac:dyDescent="0.25">
      <c r="A400" s="2" t="s">
        <v>363</v>
      </c>
      <c r="B400" s="2" t="s">
        <v>364</v>
      </c>
      <c r="C400" s="2" t="s">
        <v>537</v>
      </c>
      <c r="D400" s="2" t="s">
        <v>538</v>
      </c>
      <c r="E400" s="2" t="s">
        <v>365</v>
      </c>
      <c r="F400" s="2" t="s">
        <v>539</v>
      </c>
      <c r="G400" s="2" t="s">
        <v>504</v>
      </c>
      <c r="H400" s="2" t="s">
        <v>37</v>
      </c>
      <c r="I400" s="3">
        <v>44253</v>
      </c>
      <c r="J400" s="2" t="s">
        <v>23</v>
      </c>
      <c r="K400" s="4">
        <v>34597.660000000003</v>
      </c>
      <c r="L400" s="15">
        <v>83</v>
      </c>
      <c r="M400" s="4">
        <v>0</v>
      </c>
      <c r="N400" s="10">
        <f t="shared" si="54"/>
        <v>34597.660000000003</v>
      </c>
    </row>
    <row r="401" spans="1:14" ht="12.75" customHeight="1" thickBot="1" x14ac:dyDescent="0.25">
      <c r="A401" s="2" t="s">
        <v>363</v>
      </c>
      <c r="B401" s="2" t="s">
        <v>364</v>
      </c>
      <c r="C401" s="2" t="s">
        <v>537</v>
      </c>
      <c r="D401" s="2" t="s">
        <v>538</v>
      </c>
      <c r="E401" s="2" t="s">
        <v>366</v>
      </c>
      <c r="F401" s="2" t="s">
        <v>539</v>
      </c>
      <c r="G401" s="2" t="s">
        <v>504</v>
      </c>
      <c r="H401" s="2" t="s">
        <v>20</v>
      </c>
      <c r="I401" s="3">
        <v>44315</v>
      </c>
      <c r="J401" s="2" t="s">
        <v>25</v>
      </c>
      <c r="K401" s="4">
        <v>8845.26</v>
      </c>
      <c r="L401" s="15">
        <v>21</v>
      </c>
      <c r="M401" s="4">
        <v>0</v>
      </c>
      <c r="N401" s="10">
        <f t="shared" ref="N401:N403" si="55">SUM(K401-M401)</f>
        <v>8845.26</v>
      </c>
    </row>
    <row r="402" spans="1:14" ht="12.75" customHeight="1" thickBot="1" x14ac:dyDescent="0.25">
      <c r="A402" s="2" t="s">
        <v>363</v>
      </c>
      <c r="B402" s="2" t="s">
        <v>364</v>
      </c>
      <c r="C402" s="2" t="s">
        <v>537</v>
      </c>
      <c r="D402" s="2" t="s">
        <v>538</v>
      </c>
      <c r="E402" s="2" t="s">
        <v>367</v>
      </c>
      <c r="F402" s="2" t="s">
        <v>539</v>
      </c>
      <c r="G402" s="2" t="s">
        <v>504</v>
      </c>
      <c r="H402" s="2" t="s">
        <v>14</v>
      </c>
      <c r="I402" s="3">
        <v>44321</v>
      </c>
      <c r="J402" s="2" t="s">
        <v>16</v>
      </c>
      <c r="K402" s="4">
        <v>15042.28</v>
      </c>
      <c r="L402" s="15">
        <v>15</v>
      </c>
      <c r="M402" s="4">
        <v>0</v>
      </c>
      <c r="N402" s="10">
        <f t="shared" si="55"/>
        <v>15042.28</v>
      </c>
    </row>
    <row r="403" spans="1:14" ht="12.75" customHeight="1" thickBot="1" x14ac:dyDescent="0.25">
      <c r="A403" s="2" t="s">
        <v>368</v>
      </c>
      <c r="B403" s="2" t="s">
        <v>369</v>
      </c>
      <c r="C403" s="2" t="s">
        <v>537</v>
      </c>
      <c r="D403" s="2" t="s">
        <v>538</v>
      </c>
      <c r="E403" s="2" t="s">
        <v>370</v>
      </c>
      <c r="F403" s="2" t="s">
        <v>539</v>
      </c>
      <c r="G403" s="2" t="s">
        <v>504</v>
      </c>
      <c r="H403" s="2" t="s">
        <v>30</v>
      </c>
      <c r="I403" s="3">
        <v>44330</v>
      </c>
      <c r="J403" s="2" t="s">
        <v>21</v>
      </c>
      <c r="K403" s="4">
        <v>36041.25</v>
      </c>
      <c r="L403" s="15">
        <v>6</v>
      </c>
      <c r="M403" s="4">
        <v>0</v>
      </c>
      <c r="N403" s="10">
        <f t="shared" si="55"/>
        <v>36041.25</v>
      </c>
    </row>
    <row r="404" spans="1:14" ht="12.75" customHeight="1" thickBot="1" x14ac:dyDescent="0.25">
      <c r="A404" s="2" t="s">
        <v>368</v>
      </c>
      <c r="B404" s="2" t="s">
        <v>369</v>
      </c>
      <c r="C404" s="2" t="s">
        <v>537</v>
      </c>
      <c r="D404" s="2" t="s">
        <v>538</v>
      </c>
      <c r="E404" s="2" t="s">
        <v>371</v>
      </c>
      <c r="F404" s="2" t="s">
        <v>539</v>
      </c>
      <c r="G404" s="2" t="s">
        <v>504</v>
      </c>
      <c r="H404" s="2" t="s">
        <v>20</v>
      </c>
      <c r="I404" s="3">
        <v>44334</v>
      </c>
      <c r="J404" s="2" t="s">
        <v>25</v>
      </c>
      <c r="K404" s="4">
        <v>12441.71</v>
      </c>
      <c r="L404" s="15">
        <v>2</v>
      </c>
      <c r="M404" s="4">
        <v>0</v>
      </c>
      <c r="N404" s="10">
        <f t="shared" ref="N404:N409" si="56">SUM(K404-M404)</f>
        <v>12441.71</v>
      </c>
    </row>
    <row r="405" spans="1:14" ht="12.75" customHeight="1" thickBot="1" x14ac:dyDescent="0.25">
      <c r="A405" s="2" t="s">
        <v>368</v>
      </c>
      <c r="B405" s="2" t="s">
        <v>369</v>
      </c>
      <c r="C405" s="2" t="s">
        <v>537</v>
      </c>
      <c r="D405" s="2" t="s">
        <v>538</v>
      </c>
      <c r="E405" s="2" t="s">
        <v>372</v>
      </c>
      <c r="F405" s="2" t="s">
        <v>539</v>
      </c>
      <c r="G405" s="2" t="s">
        <v>504</v>
      </c>
      <c r="H405" s="2" t="s">
        <v>14</v>
      </c>
      <c r="I405" s="3">
        <v>44319</v>
      </c>
      <c r="J405" s="2" t="s">
        <v>15</v>
      </c>
      <c r="K405" s="4">
        <v>33441.599999999999</v>
      </c>
      <c r="L405" s="15">
        <v>17</v>
      </c>
      <c r="M405" s="4">
        <v>0</v>
      </c>
      <c r="N405" s="10">
        <f t="shared" si="56"/>
        <v>33441.599999999999</v>
      </c>
    </row>
    <row r="406" spans="1:14" ht="12.75" customHeight="1" thickBot="1" x14ac:dyDescent="0.25">
      <c r="A406" s="2" t="s">
        <v>368</v>
      </c>
      <c r="B406" s="2" t="s">
        <v>369</v>
      </c>
      <c r="C406" s="2" t="s">
        <v>537</v>
      </c>
      <c r="D406" s="2" t="s">
        <v>538</v>
      </c>
      <c r="E406" s="2" t="s">
        <v>372</v>
      </c>
      <c r="F406" s="2" t="s">
        <v>539</v>
      </c>
      <c r="G406" s="2" t="s">
        <v>504</v>
      </c>
      <c r="H406" s="2" t="s">
        <v>14</v>
      </c>
      <c r="I406" s="3">
        <v>44323</v>
      </c>
      <c r="J406" s="2" t="s">
        <v>16</v>
      </c>
      <c r="K406" s="4">
        <v>22294.400000000001</v>
      </c>
      <c r="L406" s="15">
        <v>13</v>
      </c>
      <c r="M406" s="4">
        <v>0</v>
      </c>
      <c r="N406" s="10">
        <f t="shared" si="56"/>
        <v>22294.400000000001</v>
      </c>
    </row>
    <row r="407" spans="1:14" ht="12.75" customHeight="1" thickBot="1" x14ac:dyDescent="0.25">
      <c r="A407" s="2" t="s">
        <v>368</v>
      </c>
      <c r="B407" s="2" t="s">
        <v>369</v>
      </c>
      <c r="C407" s="2" t="s">
        <v>537</v>
      </c>
      <c r="D407" s="2" t="s">
        <v>538</v>
      </c>
      <c r="E407" s="2" t="s">
        <v>373</v>
      </c>
      <c r="F407" s="2" t="s">
        <v>539</v>
      </c>
      <c r="G407" s="2" t="s">
        <v>504</v>
      </c>
      <c r="H407" s="2" t="s">
        <v>27</v>
      </c>
      <c r="I407" s="3">
        <v>44321</v>
      </c>
      <c r="J407" s="2" t="s">
        <v>21</v>
      </c>
      <c r="K407" s="4">
        <v>29212.89</v>
      </c>
      <c r="L407" s="15">
        <v>15</v>
      </c>
      <c r="M407" s="4">
        <v>0</v>
      </c>
      <c r="N407" s="10">
        <f t="shared" si="56"/>
        <v>29212.89</v>
      </c>
    </row>
    <row r="408" spans="1:14" ht="12.75" customHeight="1" thickBot="1" x14ac:dyDescent="0.25">
      <c r="A408" s="2" t="s">
        <v>368</v>
      </c>
      <c r="B408" s="2" t="s">
        <v>369</v>
      </c>
      <c r="C408" s="2" t="s">
        <v>537</v>
      </c>
      <c r="D408" s="2" t="s">
        <v>538</v>
      </c>
      <c r="E408" s="2" t="s">
        <v>373</v>
      </c>
      <c r="F408" s="2" t="s">
        <v>539</v>
      </c>
      <c r="G408" s="2" t="s">
        <v>504</v>
      </c>
      <c r="H408" s="2" t="s">
        <v>27</v>
      </c>
      <c r="I408" s="3">
        <v>44321</v>
      </c>
      <c r="J408" s="2" t="s">
        <v>22</v>
      </c>
      <c r="K408" s="4">
        <v>21909.66</v>
      </c>
      <c r="L408" s="15">
        <v>15</v>
      </c>
      <c r="M408" s="4">
        <v>0</v>
      </c>
      <c r="N408" s="10">
        <f t="shared" si="56"/>
        <v>21909.66</v>
      </c>
    </row>
    <row r="409" spans="1:14" ht="12.75" customHeight="1" thickBot="1" x14ac:dyDescent="0.25">
      <c r="A409" s="2" t="s">
        <v>368</v>
      </c>
      <c r="B409" s="2" t="s">
        <v>369</v>
      </c>
      <c r="C409" s="2" t="s">
        <v>537</v>
      </c>
      <c r="D409" s="2" t="s">
        <v>538</v>
      </c>
      <c r="E409" s="2" t="s">
        <v>374</v>
      </c>
      <c r="F409" s="2" t="s">
        <v>539</v>
      </c>
      <c r="G409" s="2" t="s">
        <v>504</v>
      </c>
      <c r="H409" s="2" t="s">
        <v>27</v>
      </c>
      <c r="I409" s="3">
        <v>44330</v>
      </c>
      <c r="J409" s="2" t="s">
        <v>22</v>
      </c>
      <c r="K409" s="4">
        <v>21313.18</v>
      </c>
      <c r="L409" s="15">
        <v>6</v>
      </c>
      <c r="M409" s="4">
        <v>0</v>
      </c>
      <c r="N409" s="10">
        <f t="shared" si="56"/>
        <v>21313.18</v>
      </c>
    </row>
    <row r="410" spans="1:14" ht="12.75" customHeight="1" thickBot="1" x14ac:dyDescent="0.25">
      <c r="A410" s="2" t="s">
        <v>368</v>
      </c>
      <c r="B410" s="2" t="s">
        <v>369</v>
      </c>
      <c r="C410" s="2" t="s">
        <v>537</v>
      </c>
      <c r="D410" s="2" t="s">
        <v>538</v>
      </c>
      <c r="E410" s="2" t="s">
        <v>375</v>
      </c>
      <c r="F410" s="2" t="s">
        <v>539</v>
      </c>
      <c r="G410" s="2" t="s">
        <v>504</v>
      </c>
      <c r="H410" s="2" t="s">
        <v>30</v>
      </c>
      <c r="I410" s="3">
        <v>44330</v>
      </c>
      <c r="J410" s="2" t="s">
        <v>17</v>
      </c>
      <c r="K410" s="4">
        <v>20028.93</v>
      </c>
      <c r="L410" s="15">
        <v>6</v>
      </c>
      <c r="M410" s="4">
        <v>0</v>
      </c>
      <c r="N410" s="10">
        <f t="shared" ref="N410:N420" si="57">SUM(K410-M410)</f>
        <v>20028.93</v>
      </c>
    </row>
    <row r="411" spans="1:14" ht="12.75" customHeight="1" thickBot="1" x14ac:dyDescent="0.25">
      <c r="A411" s="2" t="s">
        <v>368</v>
      </c>
      <c r="B411" s="2" t="s">
        <v>369</v>
      </c>
      <c r="C411" s="2" t="s">
        <v>537</v>
      </c>
      <c r="D411" s="2" t="s">
        <v>538</v>
      </c>
      <c r="E411" s="2" t="s">
        <v>375</v>
      </c>
      <c r="F411" s="2" t="s">
        <v>539</v>
      </c>
      <c r="G411" s="2" t="s">
        <v>504</v>
      </c>
      <c r="H411" s="2" t="s">
        <v>30</v>
      </c>
      <c r="I411" s="3">
        <v>44335</v>
      </c>
      <c r="J411" s="2" t="s">
        <v>21</v>
      </c>
      <c r="K411" s="4">
        <v>26705.25</v>
      </c>
      <c r="L411" s="15">
        <v>1</v>
      </c>
      <c r="M411" s="4">
        <v>0</v>
      </c>
      <c r="N411" s="10">
        <f t="shared" si="57"/>
        <v>26705.25</v>
      </c>
    </row>
    <row r="412" spans="1:14" ht="12.75" customHeight="1" thickBot="1" x14ac:dyDescent="0.25">
      <c r="A412" s="2" t="s">
        <v>368</v>
      </c>
      <c r="B412" s="2" t="s">
        <v>369</v>
      </c>
      <c r="C412" s="2" t="s">
        <v>537</v>
      </c>
      <c r="D412" s="2" t="s">
        <v>538</v>
      </c>
      <c r="E412" s="2" t="s">
        <v>513</v>
      </c>
      <c r="F412" s="2" t="s">
        <v>539</v>
      </c>
      <c r="G412" s="2" t="s">
        <v>504</v>
      </c>
      <c r="H412" s="2" t="s">
        <v>27</v>
      </c>
      <c r="I412" s="3">
        <v>44335</v>
      </c>
      <c r="J412" s="2" t="s">
        <v>21</v>
      </c>
      <c r="K412" s="4">
        <v>25380</v>
      </c>
      <c r="L412" s="15">
        <v>1</v>
      </c>
      <c r="M412" s="4">
        <v>0</v>
      </c>
      <c r="N412" s="10">
        <f t="shared" si="57"/>
        <v>25380</v>
      </c>
    </row>
    <row r="413" spans="1:14" ht="12.75" customHeight="1" thickBot="1" x14ac:dyDescent="0.25">
      <c r="A413" s="2" t="s">
        <v>368</v>
      </c>
      <c r="B413" s="2" t="s">
        <v>369</v>
      </c>
      <c r="C413" s="2" t="s">
        <v>537</v>
      </c>
      <c r="D413" s="2" t="s">
        <v>538</v>
      </c>
      <c r="E413" s="2" t="s">
        <v>513</v>
      </c>
      <c r="F413" s="2" t="s">
        <v>539</v>
      </c>
      <c r="G413" s="2" t="s">
        <v>504</v>
      </c>
      <c r="H413" s="2" t="s">
        <v>27</v>
      </c>
      <c r="I413" s="3">
        <v>44335</v>
      </c>
      <c r="J413" s="2" t="s">
        <v>22</v>
      </c>
      <c r="K413" s="4">
        <v>19035</v>
      </c>
      <c r="L413" s="15">
        <v>1</v>
      </c>
      <c r="M413" s="4">
        <v>0</v>
      </c>
      <c r="N413" s="10">
        <f t="shared" si="57"/>
        <v>19035</v>
      </c>
    </row>
    <row r="414" spans="1:14" ht="12.75" customHeight="1" thickBot="1" x14ac:dyDescent="0.25">
      <c r="A414" s="2" t="s">
        <v>368</v>
      </c>
      <c r="B414" s="2" t="s">
        <v>369</v>
      </c>
      <c r="C414" s="2" t="s">
        <v>537</v>
      </c>
      <c r="D414" s="2" t="s">
        <v>538</v>
      </c>
      <c r="E414" s="2" t="s">
        <v>376</v>
      </c>
      <c r="F414" s="2" t="s">
        <v>539</v>
      </c>
      <c r="G414" s="2" t="s">
        <v>504</v>
      </c>
      <c r="H414" s="2" t="s">
        <v>14</v>
      </c>
      <c r="I414" s="3">
        <v>44327</v>
      </c>
      <c r="J414" s="2" t="s">
        <v>15</v>
      </c>
      <c r="K414" s="4">
        <v>20503.009999999998</v>
      </c>
      <c r="L414" s="15">
        <v>9</v>
      </c>
      <c r="M414" s="4">
        <v>0</v>
      </c>
      <c r="N414" s="10">
        <f t="shared" si="57"/>
        <v>20503.009999999998</v>
      </c>
    </row>
    <row r="415" spans="1:14" ht="12.75" customHeight="1" thickBot="1" x14ac:dyDescent="0.25">
      <c r="A415" s="2" t="s">
        <v>368</v>
      </c>
      <c r="B415" s="2" t="s">
        <v>369</v>
      </c>
      <c r="C415" s="2" t="s">
        <v>537</v>
      </c>
      <c r="D415" s="2" t="s">
        <v>538</v>
      </c>
      <c r="E415" s="2" t="s">
        <v>376</v>
      </c>
      <c r="F415" s="2" t="s">
        <v>539</v>
      </c>
      <c r="G415" s="2" t="s">
        <v>504</v>
      </c>
      <c r="H415" s="2" t="s">
        <v>14</v>
      </c>
      <c r="I415" s="3">
        <v>44330</v>
      </c>
      <c r="J415" s="2" t="s">
        <v>16</v>
      </c>
      <c r="K415" s="4">
        <v>13668.67</v>
      </c>
      <c r="L415" s="15">
        <v>6</v>
      </c>
      <c r="M415" s="4">
        <v>0</v>
      </c>
      <c r="N415" s="10">
        <f t="shared" si="57"/>
        <v>13668.67</v>
      </c>
    </row>
    <row r="416" spans="1:14" ht="12.75" customHeight="1" thickBot="1" x14ac:dyDescent="0.25">
      <c r="A416" s="2" t="s">
        <v>368</v>
      </c>
      <c r="B416" s="2" t="s">
        <v>377</v>
      </c>
      <c r="C416" s="2" t="s">
        <v>537</v>
      </c>
      <c r="D416" s="2" t="s">
        <v>538</v>
      </c>
      <c r="E416" s="2" t="s">
        <v>514</v>
      </c>
      <c r="F416" s="2" t="s">
        <v>539</v>
      </c>
      <c r="G416" s="2" t="s">
        <v>504</v>
      </c>
      <c r="H416" s="2" t="s">
        <v>20</v>
      </c>
      <c r="I416" s="3">
        <v>44335</v>
      </c>
      <c r="J416" s="2" t="s">
        <v>25</v>
      </c>
      <c r="K416" s="4">
        <v>5868.44</v>
      </c>
      <c r="L416" s="15">
        <v>1</v>
      </c>
      <c r="M416" s="4">
        <v>0</v>
      </c>
      <c r="N416" s="10">
        <f t="shared" si="57"/>
        <v>5868.44</v>
      </c>
    </row>
    <row r="417" spans="1:14" ht="12.75" customHeight="1" thickBot="1" x14ac:dyDescent="0.25">
      <c r="A417" s="2" t="s">
        <v>368</v>
      </c>
      <c r="B417" s="2" t="s">
        <v>377</v>
      </c>
      <c r="C417" s="2" t="s">
        <v>537</v>
      </c>
      <c r="D417" s="2" t="s">
        <v>538</v>
      </c>
      <c r="E417" s="2" t="s">
        <v>378</v>
      </c>
      <c r="F417" s="2" t="s">
        <v>539</v>
      </c>
      <c r="G417" s="2" t="s">
        <v>504</v>
      </c>
      <c r="H417" s="2" t="s">
        <v>37</v>
      </c>
      <c r="I417" s="3">
        <v>44324</v>
      </c>
      <c r="J417" s="2" t="s">
        <v>23</v>
      </c>
      <c r="K417" s="4">
        <v>22069.35</v>
      </c>
      <c r="L417" s="15">
        <v>12</v>
      </c>
      <c r="M417" s="4">
        <v>0</v>
      </c>
      <c r="N417" s="10">
        <f t="shared" si="57"/>
        <v>22069.35</v>
      </c>
    </row>
    <row r="418" spans="1:14" ht="12.75" customHeight="1" thickBot="1" x14ac:dyDescent="0.25">
      <c r="A418" s="2" t="s">
        <v>368</v>
      </c>
      <c r="B418" s="2" t="s">
        <v>377</v>
      </c>
      <c r="C418" s="2" t="s">
        <v>537</v>
      </c>
      <c r="D418" s="2" t="s">
        <v>538</v>
      </c>
      <c r="E418" s="2" t="s">
        <v>379</v>
      </c>
      <c r="F418" s="2" t="s">
        <v>539</v>
      </c>
      <c r="G418" s="2" t="s">
        <v>504</v>
      </c>
      <c r="H418" s="2" t="s">
        <v>27</v>
      </c>
      <c r="I418" s="3">
        <v>44322</v>
      </c>
      <c r="J418" s="2" t="s">
        <v>22</v>
      </c>
      <c r="K418" s="4">
        <v>19715.740000000002</v>
      </c>
      <c r="L418" s="15">
        <v>14</v>
      </c>
      <c r="M418" s="4">
        <v>0</v>
      </c>
      <c r="N418" s="10">
        <f t="shared" si="57"/>
        <v>19715.740000000002</v>
      </c>
    </row>
    <row r="419" spans="1:14" ht="12.75" customHeight="1" thickBot="1" x14ac:dyDescent="0.25">
      <c r="A419" s="2" t="s">
        <v>368</v>
      </c>
      <c r="B419" s="2" t="s">
        <v>377</v>
      </c>
      <c r="C419" s="2" t="s">
        <v>537</v>
      </c>
      <c r="D419" s="2" t="s">
        <v>538</v>
      </c>
      <c r="E419" s="2" t="s">
        <v>380</v>
      </c>
      <c r="F419" s="2" t="s">
        <v>539</v>
      </c>
      <c r="G419" s="2" t="s">
        <v>504</v>
      </c>
      <c r="H419" s="2" t="s">
        <v>30</v>
      </c>
      <c r="I419" s="3">
        <v>44324</v>
      </c>
      <c r="J419" s="2" t="s">
        <v>21</v>
      </c>
      <c r="K419" s="4">
        <v>29966.92</v>
      </c>
      <c r="L419" s="15">
        <v>12</v>
      </c>
      <c r="M419" s="4">
        <v>0</v>
      </c>
      <c r="N419" s="10">
        <f t="shared" si="57"/>
        <v>29966.92</v>
      </c>
    </row>
    <row r="420" spans="1:14" ht="12.75" customHeight="1" thickBot="1" x14ac:dyDescent="0.25">
      <c r="A420" s="2" t="s">
        <v>368</v>
      </c>
      <c r="B420" s="2" t="s">
        <v>377</v>
      </c>
      <c r="C420" s="2" t="s">
        <v>537</v>
      </c>
      <c r="D420" s="2" t="s">
        <v>538</v>
      </c>
      <c r="E420" s="2" t="s">
        <v>381</v>
      </c>
      <c r="F420" s="2" t="s">
        <v>539</v>
      </c>
      <c r="G420" s="2" t="s">
        <v>504</v>
      </c>
      <c r="H420" s="2" t="s">
        <v>19</v>
      </c>
      <c r="I420" s="3">
        <v>44334</v>
      </c>
      <c r="J420" s="2" t="s">
        <v>17</v>
      </c>
      <c r="K420" s="4">
        <v>13652.78</v>
      </c>
      <c r="L420" s="15">
        <v>2</v>
      </c>
      <c r="M420" s="4">
        <v>0</v>
      </c>
      <c r="N420" s="10">
        <f t="shared" si="57"/>
        <v>13652.78</v>
      </c>
    </row>
    <row r="421" spans="1:14" ht="12.75" customHeight="1" thickBot="1" x14ac:dyDescent="0.25">
      <c r="A421" s="2" t="s">
        <v>368</v>
      </c>
      <c r="B421" s="2" t="s">
        <v>377</v>
      </c>
      <c r="C421" s="2" t="s">
        <v>537</v>
      </c>
      <c r="D421" s="2" t="s">
        <v>538</v>
      </c>
      <c r="E421" s="2" t="s">
        <v>382</v>
      </c>
      <c r="F421" s="2" t="s">
        <v>539</v>
      </c>
      <c r="G421" s="2" t="s">
        <v>504</v>
      </c>
      <c r="H421" s="2" t="s">
        <v>30</v>
      </c>
      <c r="I421" s="3">
        <v>44330</v>
      </c>
      <c r="J421" s="2" t="s">
        <v>17</v>
      </c>
      <c r="K421" s="4">
        <v>13652.78</v>
      </c>
      <c r="L421" s="15">
        <v>6</v>
      </c>
      <c r="M421" s="4">
        <v>0</v>
      </c>
      <c r="N421" s="10">
        <f t="shared" ref="N421:N430" si="58">SUM(K421-M421)</f>
        <v>13652.78</v>
      </c>
    </row>
    <row r="422" spans="1:14" ht="12.75" customHeight="1" thickBot="1" x14ac:dyDescent="0.25">
      <c r="A422" s="2" t="s">
        <v>368</v>
      </c>
      <c r="B422" s="2" t="s">
        <v>377</v>
      </c>
      <c r="C422" s="2" t="s">
        <v>537</v>
      </c>
      <c r="D422" s="2" t="s">
        <v>538</v>
      </c>
      <c r="E422" s="2" t="s">
        <v>382</v>
      </c>
      <c r="F422" s="2" t="s">
        <v>539</v>
      </c>
      <c r="G422" s="2" t="s">
        <v>504</v>
      </c>
      <c r="H422" s="2" t="s">
        <v>30</v>
      </c>
      <c r="I422" s="3">
        <v>44334</v>
      </c>
      <c r="J422" s="2" t="s">
        <v>21</v>
      </c>
      <c r="K422" s="4">
        <v>18203.71</v>
      </c>
      <c r="L422" s="15">
        <v>2</v>
      </c>
      <c r="M422" s="4">
        <v>0</v>
      </c>
      <c r="N422" s="10">
        <f t="shared" si="58"/>
        <v>18203.71</v>
      </c>
    </row>
    <row r="423" spans="1:14" ht="12.75" customHeight="1" thickBot="1" x14ac:dyDescent="0.25">
      <c r="A423" s="2" t="s">
        <v>368</v>
      </c>
      <c r="B423" s="2" t="s">
        <v>377</v>
      </c>
      <c r="C423" s="2" t="s">
        <v>537</v>
      </c>
      <c r="D423" s="2" t="s">
        <v>538</v>
      </c>
      <c r="E423" s="2" t="s">
        <v>515</v>
      </c>
      <c r="F423" s="2" t="s">
        <v>539</v>
      </c>
      <c r="G423" s="2" t="s">
        <v>504</v>
      </c>
      <c r="H423" s="2" t="s">
        <v>27</v>
      </c>
      <c r="I423" s="3">
        <v>44335</v>
      </c>
      <c r="J423" s="2" t="s">
        <v>22</v>
      </c>
      <c r="K423" s="4">
        <v>15554.15</v>
      </c>
      <c r="L423" s="15">
        <v>1</v>
      </c>
      <c r="M423" s="4">
        <v>0</v>
      </c>
      <c r="N423" s="10">
        <f t="shared" si="58"/>
        <v>15554.15</v>
      </c>
    </row>
    <row r="424" spans="1:14" ht="12.75" customHeight="1" thickBot="1" x14ac:dyDescent="0.25">
      <c r="A424" s="2" t="s">
        <v>368</v>
      </c>
      <c r="B424" s="2" t="s">
        <v>377</v>
      </c>
      <c r="C424" s="2" t="s">
        <v>537</v>
      </c>
      <c r="D424" s="2" t="s">
        <v>538</v>
      </c>
      <c r="E424" s="2" t="s">
        <v>516</v>
      </c>
      <c r="F424" s="2" t="s">
        <v>539</v>
      </c>
      <c r="G424" s="2" t="s">
        <v>504</v>
      </c>
      <c r="H424" s="2" t="s">
        <v>20</v>
      </c>
      <c r="I424" s="3">
        <v>44335</v>
      </c>
      <c r="J424" s="2" t="s">
        <v>25</v>
      </c>
      <c r="K424" s="4">
        <v>6161.05</v>
      </c>
      <c r="L424" s="15">
        <v>1</v>
      </c>
      <c r="M424" s="4">
        <v>0</v>
      </c>
      <c r="N424" s="10">
        <f t="shared" si="58"/>
        <v>6161.05</v>
      </c>
    </row>
    <row r="425" spans="1:14" ht="12.75" customHeight="1" thickBot="1" x14ac:dyDescent="0.25">
      <c r="A425" s="2" t="s">
        <v>368</v>
      </c>
      <c r="B425" s="2" t="s">
        <v>377</v>
      </c>
      <c r="C425" s="2" t="s">
        <v>537</v>
      </c>
      <c r="D425" s="2" t="s">
        <v>538</v>
      </c>
      <c r="E425" s="2" t="s">
        <v>383</v>
      </c>
      <c r="F425" s="2" t="s">
        <v>539</v>
      </c>
      <c r="G425" s="2" t="s">
        <v>504</v>
      </c>
      <c r="H425" s="2" t="s">
        <v>37</v>
      </c>
      <c r="I425" s="3">
        <v>44330</v>
      </c>
      <c r="J425" s="2" t="s">
        <v>23</v>
      </c>
      <c r="K425" s="4">
        <v>26900.93</v>
      </c>
      <c r="L425" s="15">
        <v>6</v>
      </c>
      <c r="M425" s="4">
        <v>0</v>
      </c>
      <c r="N425" s="10">
        <f t="shared" si="58"/>
        <v>26900.93</v>
      </c>
    </row>
    <row r="426" spans="1:14" ht="12.75" customHeight="1" thickBot="1" x14ac:dyDescent="0.25">
      <c r="A426" s="2" t="s">
        <v>368</v>
      </c>
      <c r="B426" s="2" t="s">
        <v>377</v>
      </c>
      <c r="C426" s="2" t="s">
        <v>537</v>
      </c>
      <c r="D426" s="2" t="s">
        <v>538</v>
      </c>
      <c r="E426" s="2" t="s">
        <v>384</v>
      </c>
      <c r="F426" s="2" t="s">
        <v>539</v>
      </c>
      <c r="G426" s="2" t="s">
        <v>504</v>
      </c>
      <c r="H426" s="2" t="s">
        <v>14</v>
      </c>
      <c r="I426" s="3">
        <v>44334</v>
      </c>
      <c r="J426" s="2" t="s">
        <v>15</v>
      </c>
      <c r="K426" s="4">
        <v>17016.330000000002</v>
      </c>
      <c r="L426" s="15">
        <v>2</v>
      </c>
      <c r="M426" s="4">
        <v>0</v>
      </c>
      <c r="N426" s="10">
        <f t="shared" si="58"/>
        <v>17016.330000000002</v>
      </c>
    </row>
    <row r="427" spans="1:14" ht="12.75" customHeight="1" thickBot="1" x14ac:dyDescent="0.25">
      <c r="A427" s="2" t="s">
        <v>368</v>
      </c>
      <c r="B427" s="2" t="s">
        <v>377</v>
      </c>
      <c r="C427" s="2" t="s">
        <v>537</v>
      </c>
      <c r="D427" s="2" t="s">
        <v>538</v>
      </c>
      <c r="E427" s="2" t="s">
        <v>384</v>
      </c>
      <c r="F427" s="2" t="s">
        <v>539</v>
      </c>
      <c r="G427" s="2" t="s">
        <v>504</v>
      </c>
      <c r="H427" s="2" t="s">
        <v>14</v>
      </c>
      <c r="I427" s="3">
        <v>44334</v>
      </c>
      <c r="J427" s="2" t="s">
        <v>16</v>
      </c>
      <c r="K427" s="4">
        <v>11344.22</v>
      </c>
      <c r="L427" s="15">
        <v>2</v>
      </c>
      <c r="M427" s="4">
        <v>0</v>
      </c>
      <c r="N427" s="10">
        <f t="shared" si="58"/>
        <v>11344.22</v>
      </c>
    </row>
    <row r="428" spans="1:14" ht="12.75" customHeight="1" thickBot="1" x14ac:dyDescent="0.25">
      <c r="A428" s="2" t="s">
        <v>385</v>
      </c>
      <c r="B428" s="2" t="s">
        <v>386</v>
      </c>
      <c r="C428" s="2" t="s">
        <v>537</v>
      </c>
      <c r="D428" s="2" t="s">
        <v>538</v>
      </c>
      <c r="E428" s="2" t="s">
        <v>387</v>
      </c>
      <c r="F428" s="2" t="s">
        <v>539</v>
      </c>
      <c r="G428" s="2" t="s">
        <v>504</v>
      </c>
      <c r="H428" s="2" t="s">
        <v>20</v>
      </c>
      <c r="I428" s="3">
        <v>44323</v>
      </c>
      <c r="J428" s="2" t="s">
        <v>25</v>
      </c>
      <c r="K428" s="4">
        <v>11261.53</v>
      </c>
      <c r="L428" s="15">
        <v>13</v>
      </c>
      <c r="M428" s="4">
        <v>0</v>
      </c>
      <c r="N428" s="10">
        <f t="shared" si="58"/>
        <v>11261.53</v>
      </c>
    </row>
    <row r="429" spans="1:14" ht="12.75" customHeight="1" thickBot="1" x14ac:dyDescent="0.25">
      <c r="A429" s="2" t="s">
        <v>385</v>
      </c>
      <c r="B429" s="2" t="s">
        <v>386</v>
      </c>
      <c r="C429" s="2" t="s">
        <v>537</v>
      </c>
      <c r="D429" s="2" t="s">
        <v>538</v>
      </c>
      <c r="E429" s="2" t="s">
        <v>388</v>
      </c>
      <c r="F429" s="2" t="s">
        <v>539</v>
      </c>
      <c r="G429" s="2" t="s">
        <v>504</v>
      </c>
      <c r="H429" s="2" t="s">
        <v>20</v>
      </c>
      <c r="I429" s="3">
        <v>44319</v>
      </c>
      <c r="J429" s="2" t="s">
        <v>25</v>
      </c>
      <c r="K429" s="4">
        <v>9590.7000000000007</v>
      </c>
      <c r="L429" s="15">
        <v>17</v>
      </c>
      <c r="M429" s="4">
        <v>0</v>
      </c>
      <c r="N429" s="10">
        <f t="shared" si="58"/>
        <v>9590.7000000000007</v>
      </c>
    </row>
    <row r="430" spans="1:14" ht="12.75" customHeight="1" thickBot="1" x14ac:dyDescent="0.25">
      <c r="A430" s="2" t="s">
        <v>385</v>
      </c>
      <c r="B430" s="2" t="s">
        <v>386</v>
      </c>
      <c r="C430" s="2" t="s">
        <v>537</v>
      </c>
      <c r="D430" s="2" t="s">
        <v>538</v>
      </c>
      <c r="E430" s="2" t="s">
        <v>389</v>
      </c>
      <c r="F430" s="2" t="s">
        <v>539</v>
      </c>
      <c r="G430" s="2" t="s">
        <v>504</v>
      </c>
      <c r="H430" s="2" t="s">
        <v>20</v>
      </c>
      <c r="I430" s="3">
        <v>44321</v>
      </c>
      <c r="J430" s="2" t="s">
        <v>25</v>
      </c>
      <c r="K430" s="4">
        <v>9881.8700000000008</v>
      </c>
      <c r="L430" s="15">
        <v>15</v>
      </c>
      <c r="M430" s="4">
        <v>0</v>
      </c>
      <c r="N430" s="10">
        <f t="shared" si="58"/>
        <v>9881.8700000000008</v>
      </c>
    </row>
    <row r="431" spans="1:14" ht="12.75" customHeight="1" thickBot="1" x14ac:dyDescent="0.25">
      <c r="A431" s="2" t="s">
        <v>385</v>
      </c>
      <c r="B431" s="2" t="s">
        <v>386</v>
      </c>
      <c r="C431" s="2" t="s">
        <v>537</v>
      </c>
      <c r="D431" s="2" t="s">
        <v>538</v>
      </c>
      <c r="E431" s="2" t="s">
        <v>390</v>
      </c>
      <c r="F431" s="2" t="s">
        <v>539</v>
      </c>
      <c r="G431" s="2" t="s">
        <v>504</v>
      </c>
      <c r="H431" s="2" t="s">
        <v>20</v>
      </c>
      <c r="I431" s="3">
        <v>44320</v>
      </c>
      <c r="J431" s="2" t="s">
        <v>25</v>
      </c>
      <c r="K431" s="4">
        <v>10214.67</v>
      </c>
      <c r="L431" s="15">
        <v>16</v>
      </c>
      <c r="M431" s="4">
        <v>0</v>
      </c>
      <c r="N431" s="10">
        <f t="shared" ref="N431:N437" si="59">SUM(K431-M431)</f>
        <v>10214.67</v>
      </c>
    </row>
    <row r="432" spans="1:14" ht="12.75" customHeight="1" thickBot="1" x14ac:dyDescent="0.25">
      <c r="A432" s="2" t="s">
        <v>385</v>
      </c>
      <c r="B432" s="2" t="s">
        <v>386</v>
      </c>
      <c r="C432" s="2" t="s">
        <v>537</v>
      </c>
      <c r="D432" s="2" t="s">
        <v>538</v>
      </c>
      <c r="E432" s="2" t="s">
        <v>517</v>
      </c>
      <c r="F432" s="2" t="s">
        <v>539</v>
      </c>
      <c r="G432" s="2" t="s">
        <v>504</v>
      </c>
      <c r="H432" s="2" t="s">
        <v>19</v>
      </c>
      <c r="I432" s="3">
        <v>44305</v>
      </c>
      <c r="J432" s="2" t="s">
        <v>17</v>
      </c>
      <c r="K432" s="4">
        <v>30864.36</v>
      </c>
      <c r="L432" s="15">
        <v>31</v>
      </c>
      <c r="M432" s="4">
        <v>30864.35</v>
      </c>
      <c r="N432" s="10">
        <f t="shared" si="59"/>
        <v>1.0000000002037268E-2</v>
      </c>
    </row>
    <row r="433" spans="1:14" ht="12.75" customHeight="1" thickBot="1" x14ac:dyDescent="0.25">
      <c r="A433" s="2" t="s">
        <v>385</v>
      </c>
      <c r="B433" s="2" t="s">
        <v>386</v>
      </c>
      <c r="C433" s="2" t="s">
        <v>537</v>
      </c>
      <c r="D433" s="2" t="s">
        <v>538</v>
      </c>
      <c r="E433" s="2" t="s">
        <v>391</v>
      </c>
      <c r="F433" s="2" t="s">
        <v>539</v>
      </c>
      <c r="G433" s="2" t="s">
        <v>504</v>
      </c>
      <c r="H433" s="2" t="s">
        <v>30</v>
      </c>
      <c r="I433" s="3">
        <v>43250</v>
      </c>
      <c r="J433" s="2" t="s">
        <v>21</v>
      </c>
      <c r="K433" s="4">
        <v>38937.800000000003</v>
      </c>
      <c r="L433" s="15">
        <v>1086</v>
      </c>
      <c r="M433" s="4">
        <v>0</v>
      </c>
      <c r="N433" s="10">
        <f t="shared" si="59"/>
        <v>38937.800000000003</v>
      </c>
    </row>
    <row r="434" spans="1:14" ht="12.75" customHeight="1" thickBot="1" x14ac:dyDescent="0.25">
      <c r="A434" s="2" t="s">
        <v>385</v>
      </c>
      <c r="B434" s="2" t="s">
        <v>386</v>
      </c>
      <c r="C434" s="2" t="s">
        <v>537</v>
      </c>
      <c r="D434" s="2" t="s">
        <v>538</v>
      </c>
      <c r="E434" s="2" t="s">
        <v>392</v>
      </c>
      <c r="F434" s="2" t="s">
        <v>539</v>
      </c>
      <c r="G434" s="2" t="s">
        <v>504</v>
      </c>
      <c r="H434" s="2" t="s">
        <v>20</v>
      </c>
      <c r="I434" s="3">
        <v>44286</v>
      </c>
      <c r="J434" s="2" t="s">
        <v>23</v>
      </c>
      <c r="K434" s="4">
        <v>44135.47</v>
      </c>
      <c r="L434" s="15">
        <v>50</v>
      </c>
      <c r="M434" s="4">
        <v>0</v>
      </c>
      <c r="N434" s="10">
        <f t="shared" si="59"/>
        <v>44135.47</v>
      </c>
    </row>
    <row r="435" spans="1:14" ht="12.75" customHeight="1" thickBot="1" x14ac:dyDescent="0.25">
      <c r="A435" s="2" t="s">
        <v>385</v>
      </c>
      <c r="B435" s="2" t="s">
        <v>386</v>
      </c>
      <c r="C435" s="2" t="s">
        <v>537</v>
      </c>
      <c r="D435" s="2" t="s">
        <v>538</v>
      </c>
      <c r="E435" s="2" t="s">
        <v>392</v>
      </c>
      <c r="F435" s="2" t="s">
        <v>539</v>
      </c>
      <c r="G435" s="2" t="s">
        <v>504</v>
      </c>
      <c r="H435" s="2" t="s">
        <v>20</v>
      </c>
      <c r="I435" s="3">
        <v>44294</v>
      </c>
      <c r="J435" s="2" t="s">
        <v>25</v>
      </c>
      <c r="K435" s="4">
        <v>12339.81</v>
      </c>
      <c r="L435" s="15">
        <v>42</v>
      </c>
      <c r="M435" s="4">
        <v>0</v>
      </c>
      <c r="N435" s="10">
        <f t="shared" si="59"/>
        <v>12339.81</v>
      </c>
    </row>
    <row r="436" spans="1:14" ht="12.75" customHeight="1" thickBot="1" x14ac:dyDescent="0.25">
      <c r="A436" s="2" t="s">
        <v>385</v>
      </c>
      <c r="B436" s="2" t="s">
        <v>386</v>
      </c>
      <c r="C436" s="2" t="s">
        <v>537</v>
      </c>
      <c r="D436" s="2" t="s">
        <v>538</v>
      </c>
      <c r="E436" s="2" t="s">
        <v>393</v>
      </c>
      <c r="F436" s="2" t="s">
        <v>539</v>
      </c>
      <c r="G436" s="2" t="s">
        <v>504</v>
      </c>
      <c r="H436" s="2" t="s">
        <v>27</v>
      </c>
      <c r="I436" s="3">
        <v>44319</v>
      </c>
      <c r="J436" s="2" t="s">
        <v>22</v>
      </c>
      <c r="K436" s="4">
        <v>24477.66</v>
      </c>
      <c r="L436" s="15">
        <v>17</v>
      </c>
      <c r="M436" s="4">
        <v>0</v>
      </c>
      <c r="N436" s="10">
        <f t="shared" si="59"/>
        <v>24477.66</v>
      </c>
    </row>
    <row r="437" spans="1:14" ht="12.75" customHeight="1" thickBot="1" x14ac:dyDescent="0.25">
      <c r="A437" s="2" t="s">
        <v>385</v>
      </c>
      <c r="B437" s="2" t="s">
        <v>386</v>
      </c>
      <c r="C437" s="2" t="s">
        <v>537</v>
      </c>
      <c r="D437" s="2" t="s">
        <v>538</v>
      </c>
      <c r="E437" s="2" t="s">
        <v>394</v>
      </c>
      <c r="F437" s="2" t="s">
        <v>539</v>
      </c>
      <c r="G437" s="2" t="s">
        <v>504</v>
      </c>
      <c r="H437" s="2" t="s">
        <v>14</v>
      </c>
      <c r="I437" s="3">
        <v>44312</v>
      </c>
      <c r="J437" s="2" t="s">
        <v>16</v>
      </c>
      <c r="K437" s="4">
        <v>24236.71</v>
      </c>
      <c r="L437" s="15">
        <v>24</v>
      </c>
      <c r="M437" s="4">
        <v>0</v>
      </c>
      <c r="N437" s="10">
        <f t="shared" si="59"/>
        <v>24236.71</v>
      </c>
    </row>
    <row r="438" spans="1:14" ht="12.75" customHeight="1" thickBot="1" x14ac:dyDescent="0.25">
      <c r="A438" s="2" t="s">
        <v>385</v>
      </c>
      <c r="B438" s="2" t="s">
        <v>386</v>
      </c>
      <c r="C438" s="2" t="s">
        <v>537</v>
      </c>
      <c r="D438" s="2" t="s">
        <v>538</v>
      </c>
      <c r="E438" s="2" t="s">
        <v>395</v>
      </c>
      <c r="F438" s="2" t="s">
        <v>539</v>
      </c>
      <c r="G438" s="2" t="s">
        <v>504</v>
      </c>
      <c r="H438" s="2" t="s">
        <v>20</v>
      </c>
      <c r="I438" s="3">
        <v>44316</v>
      </c>
      <c r="J438" s="2" t="s">
        <v>25</v>
      </c>
      <c r="K438" s="4">
        <v>6849.24</v>
      </c>
      <c r="L438" s="15">
        <v>20</v>
      </c>
      <c r="M438" s="4">
        <v>0</v>
      </c>
      <c r="N438" s="10">
        <f t="shared" ref="N438:N445" si="60">SUM(K438-M438)</f>
        <v>6849.24</v>
      </c>
    </row>
    <row r="439" spans="1:14" ht="12.75" customHeight="1" thickBot="1" x14ac:dyDescent="0.25">
      <c r="A439" s="2" t="s">
        <v>385</v>
      </c>
      <c r="B439" s="2" t="s">
        <v>386</v>
      </c>
      <c r="C439" s="2" t="s">
        <v>537</v>
      </c>
      <c r="D439" s="2" t="s">
        <v>538</v>
      </c>
      <c r="E439" s="2" t="s">
        <v>396</v>
      </c>
      <c r="F439" s="2" t="s">
        <v>539</v>
      </c>
      <c r="G439" s="2" t="s">
        <v>504</v>
      </c>
      <c r="H439" s="2" t="s">
        <v>30</v>
      </c>
      <c r="I439" s="3">
        <v>44316</v>
      </c>
      <c r="J439" s="2" t="s">
        <v>21</v>
      </c>
      <c r="K439" s="4">
        <v>45552.18</v>
      </c>
      <c r="L439" s="15">
        <v>20</v>
      </c>
      <c r="M439" s="4">
        <v>0</v>
      </c>
      <c r="N439" s="10">
        <f t="shared" si="60"/>
        <v>45552.18</v>
      </c>
    </row>
    <row r="440" spans="1:14" ht="12.75" customHeight="1" thickBot="1" x14ac:dyDescent="0.25">
      <c r="A440" s="2" t="s">
        <v>385</v>
      </c>
      <c r="B440" s="2" t="s">
        <v>386</v>
      </c>
      <c r="C440" s="2" t="s">
        <v>537</v>
      </c>
      <c r="D440" s="2" t="s">
        <v>538</v>
      </c>
      <c r="E440" s="2" t="s">
        <v>397</v>
      </c>
      <c r="F440" s="2" t="s">
        <v>539</v>
      </c>
      <c r="G440" s="2" t="s">
        <v>504</v>
      </c>
      <c r="H440" s="2" t="s">
        <v>19</v>
      </c>
      <c r="I440" s="3">
        <v>44326</v>
      </c>
      <c r="J440" s="2" t="s">
        <v>17</v>
      </c>
      <c r="K440" s="4">
        <v>23396.1</v>
      </c>
      <c r="L440" s="15">
        <v>10</v>
      </c>
      <c r="M440" s="4">
        <v>0</v>
      </c>
      <c r="N440" s="10">
        <f t="shared" si="60"/>
        <v>23396.1</v>
      </c>
    </row>
    <row r="441" spans="1:14" ht="12.75" customHeight="1" thickBot="1" x14ac:dyDescent="0.25">
      <c r="A441" s="2" t="s">
        <v>385</v>
      </c>
      <c r="B441" s="2" t="s">
        <v>398</v>
      </c>
      <c r="C441" s="2" t="s">
        <v>537</v>
      </c>
      <c r="D441" s="2" t="s">
        <v>538</v>
      </c>
      <c r="E441" s="2" t="s">
        <v>399</v>
      </c>
      <c r="F441" s="2" t="s">
        <v>539</v>
      </c>
      <c r="G441" s="2" t="s">
        <v>504</v>
      </c>
      <c r="H441" s="2" t="s">
        <v>30</v>
      </c>
      <c r="I441" s="3">
        <v>44127</v>
      </c>
      <c r="J441" s="2" t="s">
        <v>17</v>
      </c>
      <c r="K441" s="4">
        <v>41969.8</v>
      </c>
      <c r="L441" s="15">
        <v>209</v>
      </c>
      <c r="M441" s="4">
        <v>0</v>
      </c>
      <c r="N441" s="10">
        <f t="shared" si="60"/>
        <v>41969.8</v>
      </c>
    </row>
    <row r="442" spans="1:14" ht="12.75" customHeight="1" thickBot="1" x14ac:dyDescent="0.25">
      <c r="A442" s="2" t="s">
        <v>385</v>
      </c>
      <c r="B442" s="2" t="s">
        <v>398</v>
      </c>
      <c r="C442" s="2" t="s">
        <v>537</v>
      </c>
      <c r="D442" s="2" t="s">
        <v>538</v>
      </c>
      <c r="E442" s="2" t="s">
        <v>399</v>
      </c>
      <c r="F442" s="2" t="s">
        <v>539</v>
      </c>
      <c r="G442" s="2" t="s">
        <v>504</v>
      </c>
      <c r="H442" s="2" t="s">
        <v>30</v>
      </c>
      <c r="I442" s="3">
        <v>44257</v>
      </c>
      <c r="J442" s="2" t="s">
        <v>21</v>
      </c>
      <c r="K442" s="4">
        <v>55959.72</v>
      </c>
      <c r="L442" s="15">
        <v>79</v>
      </c>
      <c r="M442" s="4">
        <v>687</v>
      </c>
      <c r="N442" s="10">
        <f t="shared" si="60"/>
        <v>55272.72</v>
      </c>
    </row>
    <row r="443" spans="1:14" ht="12.75" customHeight="1" thickBot="1" x14ac:dyDescent="0.25">
      <c r="A443" s="2" t="s">
        <v>385</v>
      </c>
      <c r="B443" s="2" t="s">
        <v>398</v>
      </c>
      <c r="C443" s="2" t="s">
        <v>537</v>
      </c>
      <c r="D443" s="2" t="s">
        <v>538</v>
      </c>
      <c r="E443" s="2" t="s">
        <v>400</v>
      </c>
      <c r="F443" s="2" t="s">
        <v>539</v>
      </c>
      <c r="G443" s="2" t="s">
        <v>504</v>
      </c>
      <c r="H443" s="2" t="s">
        <v>30</v>
      </c>
      <c r="I443" s="3">
        <v>44323</v>
      </c>
      <c r="J443" s="2" t="s">
        <v>21</v>
      </c>
      <c r="K443" s="4">
        <v>30918.58</v>
      </c>
      <c r="L443" s="15">
        <v>13</v>
      </c>
      <c r="M443" s="4">
        <v>0</v>
      </c>
      <c r="N443" s="10">
        <f t="shared" si="60"/>
        <v>30918.58</v>
      </c>
    </row>
    <row r="444" spans="1:14" ht="12.75" customHeight="1" thickBot="1" x14ac:dyDescent="0.25">
      <c r="A444" s="2" t="s">
        <v>385</v>
      </c>
      <c r="B444" s="2" t="s">
        <v>398</v>
      </c>
      <c r="C444" s="2" t="s">
        <v>537</v>
      </c>
      <c r="D444" s="2" t="s">
        <v>538</v>
      </c>
      <c r="E444" s="2" t="s">
        <v>401</v>
      </c>
      <c r="F444" s="2" t="s">
        <v>539</v>
      </c>
      <c r="G444" s="2" t="s">
        <v>504</v>
      </c>
      <c r="H444" s="2" t="s">
        <v>14</v>
      </c>
      <c r="I444" s="3">
        <v>44330</v>
      </c>
      <c r="J444" s="2" t="s">
        <v>16</v>
      </c>
      <c r="K444" s="4">
        <v>19974.37</v>
      </c>
      <c r="L444" s="15">
        <v>6</v>
      </c>
      <c r="M444" s="4">
        <v>0</v>
      </c>
      <c r="N444" s="10">
        <f t="shared" si="60"/>
        <v>19974.37</v>
      </c>
    </row>
    <row r="445" spans="1:14" ht="12.75" customHeight="1" thickBot="1" x14ac:dyDescent="0.25">
      <c r="A445" s="2" t="s">
        <v>385</v>
      </c>
      <c r="B445" s="2" t="s">
        <v>398</v>
      </c>
      <c r="C445" s="2" t="s">
        <v>537</v>
      </c>
      <c r="D445" s="2" t="s">
        <v>538</v>
      </c>
      <c r="E445" s="2" t="s">
        <v>402</v>
      </c>
      <c r="F445" s="2" t="s">
        <v>539</v>
      </c>
      <c r="G445" s="2" t="s">
        <v>504</v>
      </c>
      <c r="H445" s="2" t="s">
        <v>14</v>
      </c>
      <c r="I445" s="3">
        <v>44323</v>
      </c>
      <c r="J445" s="2" t="s">
        <v>16</v>
      </c>
      <c r="K445" s="4">
        <v>16192.88</v>
      </c>
      <c r="L445" s="15">
        <v>13</v>
      </c>
      <c r="M445" s="4">
        <v>0</v>
      </c>
      <c r="N445" s="10">
        <f t="shared" si="60"/>
        <v>16192.88</v>
      </c>
    </row>
    <row r="446" spans="1:14" ht="12.75" customHeight="1" thickBot="1" x14ac:dyDescent="0.25">
      <c r="A446" s="2" t="s">
        <v>385</v>
      </c>
      <c r="B446" s="2" t="s">
        <v>398</v>
      </c>
      <c r="C446" s="2" t="s">
        <v>537</v>
      </c>
      <c r="D446" s="2" t="s">
        <v>538</v>
      </c>
      <c r="E446" s="2" t="s">
        <v>403</v>
      </c>
      <c r="F446" s="2" t="s">
        <v>539</v>
      </c>
      <c r="G446" s="2" t="s">
        <v>504</v>
      </c>
      <c r="H446" s="2" t="s">
        <v>40</v>
      </c>
      <c r="I446" s="3">
        <v>44328</v>
      </c>
      <c r="J446" s="2" t="s">
        <v>15</v>
      </c>
      <c r="K446" s="4">
        <v>22950.43</v>
      </c>
      <c r="L446" s="15">
        <v>8</v>
      </c>
      <c r="M446" s="4">
        <v>0</v>
      </c>
      <c r="N446" s="10">
        <f t="shared" ref="N446:N454" si="61">SUM(K446-M446)</f>
        <v>22950.43</v>
      </c>
    </row>
    <row r="447" spans="1:14" ht="12.75" customHeight="1" thickBot="1" x14ac:dyDescent="0.25">
      <c r="A447" s="2" t="s">
        <v>385</v>
      </c>
      <c r="B447" s="2" t="s">
        <v>398</v>
      </c>
      <c r="C447" s="2" t="s">
        <v>537</v>
      </c>
      <c r="D447" s="2" t="s">
        <v>538</v>
      </c>
      <c r="E447" s="2" t="s">
        <v>404</v>
      </c>
      <c r="F447" s="2" t="s">
        <v>539</v>
      </c>
      <c r="G447" s="2" t="s">
        <v>504</v>
      </c>
      <c r="H447" s="2" t="s">
        <v>37</v>
      </c>
      <c r="I447" s="3">
        <v>44258</v>
      </c>
      <c r="J447" s="2" t="s">
        <v>23</v>
      </c>
      <c r="K447" s="4">
        <v>38735.879999999997</v>
      </c>
      <c r="L447" s="15">
        <v>78</v>
      </c>
      <c r="M447" s="4">
        <v>894</v>
      </c>
      <c r="N447" s="10">
        <f t="shared" si="61"/>
        <v>37841.879999999997</v>
      </c>
    </row>
    <row r="448" spans="1:14" ht="12.75" customHeight="1" thickBot="1" x14ac:dyDescent="0.25">
      <c r="A448" s="2" t="s">
        <v>385</v>
      </c>
      <c r="B448" s="2" t="s">
        <v>398</v>
      </c>
      <c r="C448" s="2" t="s">
        <v>537</v>
      </c>
      <c r="D448" s="2" t="s">
        <v>538</v>
      </c>
      <c r="E448" s="2" t="s">
        <v>405</v>
      </c>
      <c r="F448" s="2" t="s">
        <v>539</v>
      </c>
      <c r="G448" s="2" t="s">
        <v>504</v>
      </c>
      <c r="H448" s="2" t="s">
        <v>14</v>
      </c>
      <c r="I448" s="3">
        <v>44257</v>
      </c>
      <c r="J448" s="2" t="s">
        <v>16</v>
      </c>
      <c r="K448" s="4">
        <v>20176.37</v>
      </c>
      <c r="L448" s="15">
        <v>79</v>
      </c>
      <c r="M448" s="4">
        <v>0</v>
      </c>
      <c r="N448" s="10">
        <f t="shared" si="61"/>
        <v>20176.37</v>
      </c>
    </row>
    <row r="449" spans="1:14" ht="12.75" customHeight="1" thickBot="1" x14ac:dyDescent="0.25">
      <c r="A449" s="2" t="s">
        <v>385</v>
      </c>
      <c r="B449" s="2" t="s">
        <v>398</v>
      </c>
      <c r="C449" s="2" t="s">
        <v>537</v>
      </c>
      <c r="D449" s="2" t="s">
        <v>538</v>
      </c>
      <c r="E449" s="2" t="s">
        <v>518</v>
      </c>
      <c r="F449" s="2" t="s">
        <v>539</v>
      </c>
      <c r="G449" s="2" t="s">
        <v>504</v>
      </c>
      <c r="H449" s="2" t="s">
        <v>14</v>
      </c>
      <c r="I449" s="3">
        <v>44302</v>
      </c>
      <c r="J449" s="2" t="s">
        <v>16</v>
      </c>
      <c r="K449" s="4">
        <v>15076.57</v>
      </c>
      <c r="L449" s="15">
        <v>34</v>
      </c>
      <c r="M449" s="4">
        <v>15076.56</v>
      </c>
      <c r="N449" s="10">
        <f t="shared" si="61"/>
        <v>1.0000000000218279E-2</v>
      </c>
    </row>
    <row r="450" spans="1:14" ht="12.75" customHeight="1" thickBot="1" x14ac:dyDescent="0.25">
      <c r="A450" s="2" t="s">
        <v>385</v>
      </c>
      <c r="B450" s="2" t="s">
        <v>398</v>
      </c>
      <c r="C450" s="2" t="s">
        <v>537</v>
      </c>
      <c r="D450" s="2" t="s">
        <v>538</v>
      </c>
      <c r="E450" s="2" t="s">
        <v>406</v>
      </c>
      <c r="F450" s="2" t="s">
        <v>539</v>
      </c>
      <c r="G450" s="2" t="s">
        <v>504</v>
      </c>
      <c r="H450" s="2" t="s">
        <v>40</v>
      </c>
      <c r="I450" s="3">
        <v>44195</v>
      </c>
      <c r="J450" s="2" t="s">
        <v>15</v>
      </c>
      <c r="K450" s="4">
        <v>26227.18</v>
      </c>
      <c r="L450" s="15">
        <v>141</v>
      </c>
      <c r="M450" s="4">
        <v>0</v>
      </c>
      <c r="N450" s="10">
        <f t="shared" si="61"/>
        <v>26227.18</v>
      </c>
    </row>
    <row r="451" spans="1:14" ht="12.75" customHeight="1" thickBot="1" x14ac:dyDescent="0.25">
      <c r="A451" s="2" t="s">
        <v>385</v>
      </c>
      <c r="B451" s="2" t="s">
        <v>398</v>
      </c>
      <c r="C451" s="2" t="s">
        <v>537</v>
      </c>
      <c r="D451" s="2" t="s">
        <v>538</v>
      </c>
      <c r="E451" s="2" t="s">
        <v>407</v>
      </c>
      <c r="F451" s="2" t="s">
        <v>539</v>
      </c>
      <c r="G451" s="2" t="s">
        <v>504</v>
      </c>
      <c r="H451" s="2" t="s">
        <v>14</v>
      </c>
      <c r="I451" s="3">
        <v>44330</v>
      </c>
      <c r="J451" s="2" t="s">
        <v>16</v>
      </c>
      <c r="K451" s="4">
        <v>18318.52</v>
      </c>
      <c r="L451" s="15">
        <v>6</v>
      </c>
      <c r="M451" s="4">
        <v>0</v>
      </c>
      <c r="N451" s="10">
        <f t="shared" si="61"/>
        <v>18318.52</v>
      </c>
    </row>
    <row r="452" spans="1:14" ht="12.75" customHeight="1" thickBot="1" x14ac:dyDescent="0.25">
      <c r="A452" s="2" t="s">
        <v>385</v>
      </c>
      <c r="B452" s="2" t="s">
        <v>398</v>
      </c>
      <c r="C452" s="2" t="s">
        <v>537</v>
      </c>
      <c r="D452" s="2" t="s">
        <v>538</v>
      </c>
      <c r="E452" s="2" t="s">
        <v>408</v>
      </c>
      <c r="F452" s="2" t="s">
        <v>539</v>
      </c>
      <c r="G452" s="2" t="s">
        <v>504</v>
      </c>
      <c r="H452" s="2" t="s">
        <v>19</v>
      </c>
      <c r="I452" s="3">
        <v>44323</v>
      </c>
      <c r="J452" s="2" t="s">
        <v>17</v>
      </c>
      <c r="K452" s="4">
        <v>32524.53</v>
      </c>
      <c r="L452" s="15">
        <v>13</v>
      </c>
      <c r="M452" s="4">
        <v>0</v>
      </c>
      <c r="N452" s="10">
        <f t="shared" si="61"/>
        <v>32524.53</v>
      </c>
    </row>
    <row r="453" spans="1:14" ht="12.75" customHeight="1" thickBot="1" x14ac:dyDescent="0.25">
      <c r="A453" s="2" t="s">
        <v>385</v>
      </c>
      <c r="B453" s="2" t="s">
        <v>398</v>
      </c>
      <c r="C453" s="2" t="s">
        <v>537</v>
      </c>
      <c r="D453" s="2" t="s">
        <v>538</v>
      </c>
      <c r="E453" s="2" t="s">
        <v>409</v>
      </c>
      <c r="F453" s="2" t="s">
        <v>539</v>
      </c>
      <c r="G453" s="2" t="s">
        <v>504</v>
      </c>
      <c r="H453" s="2" t="s">
        <v>14</v>
      </c>
      <c r="I453" s="3">
        <v>44286</v>
      </c>
      <c r="J453" s="2" t="s">
        <v>16</v>
      </c>
      <c r="K453" s="4">
        <v>13883.19</v>
      </c>
      <c r="L453" s="15">
        <v>50</v>
      </c>
      <c r="M453" s="4">
        <v>0</v>
      </c>
      <c r="N453" s="10">
        <f t="shared" si="61"/>
        <v>13883.19</v>
      </c>
    </row>
    <row r="454" spans="1:14" ht="12.75" customHeight="1" thickBot="1" x14ac:dyDescent="0.25">
      <c r="A454" s="2" t="s">
        <v>385</v>
      </c>
      <c r="B454" s="2" t="s">
        <v>398</v>
      </c>
      <c r="C454" s="2" t="s">
        <v>537</v>
      </c>
      <c r="D454" s="2" t="s">
        <v>538</v>
      </c>
      <c r="E454" s="2" t="s">
        <v>410</v>
      </c>
      <c r="F454" s="2" t="s">
        <v>539</v>
      </c>
      <c r="G454" s="2" t="s">
        <v>504</v>
      </c>
      <c r="H454" s="2" t="s">
        <v>20</v>
      </c>
      <c r="I454" s="3">
        <v>44286</v>
      </c>
      <c r="J454" s="2" t="s">
        <v>25</v>
      </c>
      <c r="K454" s="4">
        <v>9734.2900000000009</v>
      </c>
      <c r="L454" s="15">
        <v>50</v>
      </c>
      <c r="M454" s="4">
        <v>234</v>
      </c>
      <c r="N454" s="10">
        <f t="shared" si="61"/>
        <v>9500.2900000000009</v>
      </c>
    </row>
    <row r="455" spans="1:14" ht="12.75" customHeight="1" thickBot="1" x14ac:dyDescent="0.25">
      <c r="A455" s="2" t="s">
        <v>385</v>
      </c>
      <c r="B455" s="2" t="s">
        <v>398</v>
      </c>
      <c r="C455" s="2" t="s">
        <v>537</v>
      </c>
      <c r="D455" s="2" t="s">
        <v>538</v>
      </c>
      <c r="E455" s="2" t="s">
        <v>411</v>
      </c>
      <c r="F455" s="2" t="s">
        <v>539</v>
      </c>
      <c r="G455" s="2" t="s">
        <v>504</v>
      </c>
      <c r="H455" s="2" t="s">
        <v>20</v>
      </c>
      <c r="I455" s="3">
        <v>44302</v>
      </c>
      <c r="J455" s="2" t="s">
        <v>25</v>
      </c>
      <c r="K455" s="4">
        <v>10907.63</v>
      </c>
      <c r="L455" s="15">
        <v>34</v>
      </c>
      <c r="M455" s="4">
        <v>0</v>
      </c>
      <c r="N455" s="10">
        <f t="shared" ref="N455:N462" si="62">SUM(K455-M455)</f>
        <v>10907.63</v>
      </c>
    </row>
    <row r="456" spans="1:14" ht="12.75" customHeight="1" thickBot="1" x14ac:dyDescent="0.25">
      <c r="A456" s="2" t="s">
        <v>385</v>
      </c>
      <c r="B456" s="2" t="s">
        <v>398</v>
      </c>
      <c r="C456" s="2" t="s">
        <v>537</v>
      </c>
      <c r="D456" s="2" t="s">
        <v>538</v>
      </c>
      <c r="E456" s="2" t="s">
        <v>412</v>
      </c>
      <c r="F456" s="2" t="s">
        <v>539</v>
      </c>
      <c r="G456" s="2" t="s">
        <v>504</v>
      </c>
      <c r="H456" s="2" t="s">
        <v>20</v>
      </c>
      <c r="I456" s="3">
        <v>44328</v>
      </c>
      <c r="J456" s="2" t="s">
        <v>25</v>
      </c>
      <c r="K456" s="4">
        <v>7293.7</v>
      </c>
      <c r="L456" s="15">
        <v>8</v>
      </c>
      <c r="M456" s="4">
        <v>0</v>
      </c>
      <c r="N456" s="10">
        <f t="shared" si="62"/>
        <v>7293.7</v>
      </c>
    </row>
    <row r="457" spans="1:14" ht="12.75" customHeight="1" thickBot="1" x14ac:dyDescent="0.25">
      <c r="A457" s="2" t="s">
        <v>385</v>
      </c>
      <c r="B457" s="2" t="s">
        <v>413</v>
      </c>
      <c r="C457" s="2" t="s">
        <v>537</v>
      </c>
      <c r="D457" s="2" t="s">
        <v>538</v>
      </c>
      <c r="E457" s="2" t="s">
        <v>414</v>
      </c>
      <c r="F457" s="2" t="s">
        <v>539</v>
      </c>
      <c r="G457" s="2" t="s">
        <v>504</v>
      </c>
      <c r="H457" s="2" t="s">
        <v>20</v>
      </c>
      <c r="I457" s="3">
        <v>44319</v>
      </c>
      <c r="J457" s="2" t="s">
        <v>23</v>
      </c>
      <c r="K457" s="4">
        <v>33888.79</v>
      </c>
      <c r="L457" s="15">
        <v>17</v>
      </c>
      <c r="M457" s="4">
        <v>0</v>
      </c>
      <c r="N457" s="10">
        <f t="shared" si="62"/>
        <v>33888.79</v>
      </c>
    </row>
    <row r="458" spans="1:14" ht="12.75" customHeight="1" thickBot="1" x14ac:dyDescent="0.25">
      <c r="A458" s="2" t="s">
        <v>385</v>
      </c>
      <c r="B458" s="2" t="s">
        <v>413</v>
      </c>
      <c r="C458" s="2" t="s">
        <v>537</v>
      </c>
      <c r="D458" s="2" t="s">
        <v>538</v>
      </c>
      <c r="E458" s="2" t="s">
        <v>414</v>
      </c>
      <c r="F458" s="2" t="s">
        <v>539</v>
      </c>
      <c r="G458" s="2" t="s">
        <v>504</v>
      </c>
      <c r="H458" s="2" t="s">
        <v>20</v>
      </c>
      <c r="I458" s="3">
        <v>44326</v>
      </c>
      <c r="J458" s="2" t="s">
        <v>25</v>
      </c>
      <c r="K458" s="4">
        <v>8472.2000000000007</v>
      </c>
      <c r="L458" s="15">
        <v>10</v>
      </c>
      <c r="M458" s="4">
        <v>0</v>
      </c>
      <c r="N458" s="10">
        <f t="shared" si="62"/>
        <v>8472.2000000000007</v>
      </c>
    </row>
    <row r="459" spans="1:14" ht="12.75" customHeight="1" thickBot="1" x14ac:dyDescent="0.25">
      <c r="A459" s="2" t="s">
        <v>385</v>
      </c>
      <c r="B459" s="2" t="s">
        <v>413</v>
      </c>
      <c r="C459" s="2" t="s">
        <v>537</v>
      </c>
      <c r="D459" s="2" t="s">
        <v>538</v>
      </c>
      <c r="E459" s="2" t="s">
        <v>415</v>
      </c>
      <c r="F459" s="2" t="s">
        <v>539</v>
      </c>
      <c r="G459" s="2" t="s">
        <v>504</v>
      </c>
      <c r="H459" s="2" t="s">
        <v>27</v>
      </c>
      <c r="I459" s="3">
        <v>44166</v>
      </c>
      <c r="J459" s="2" t="s">
        <v>22</v>
      </c>
      <c r="K459" s="4">
        <v>23775.38</v>
      </c>
      <c r="L459" s="15">
        <v>170</v>
      </c>
      <c r="M459" s="4">
        <v>0</v>
      </c>
      <c r="N459" s="10">
        <f t="shared" si="62"/>
        <v>23775.38</v>
      </c>
    </row>
    <row r="460" spans="1:14" ht="12.75" customHeight="1" thickBot="1" x14ac:dyDescent="0.25">
      <c r="A460" s="2" t="s">
        <v>385</v>
      </c>
      <c r="B460" s="2" t="s">
        <v>413</v>
      </c>
      <c r="C460" s="2" t="s">
        <v>537</v>
      </c>
      <c r="D460" s="2" t="s">
        <v>538</v>
      </c>
      <c r="E460" s="2" t="s">
        <v>416</v>
      </c>
      <c r="F460" s="2" t="s">
        <v>539</v>
      </c>
      <c r="G460" s="2" t="s">
        <v>504</v>
      </c>
      <c r="H460" s="2" t="s">
        <v>19</v>
      </c>
      <c r="I460" s="3">
        <v>44326</v>
      </c>
      <c r="J460" s="2" t="s">
        <v>17</v>
      </c>
      <c r="K460" s="4">
        <v>23785.1</v>
      </c>
      <c r="L460" s="15">
        <v>10</v>
      </c>
      <c r="M460" s="4">
        <v>417</v>
      </c>
      <c r="N460" s="10">
        <f t="shared" si="62"/>
        <v>23368.1</v>
      </c>
    </row>
    <row r="461" spans="1:14" ht="12.75" customHeight="1" thickBot="1" x14ac:dyDescent="0.25">
      <c r="A461" s="2" t="s">
        <v>385</v>
      </c>
      <c r="B461" s="2" t="s">
        <v>413</v>
      </c>
      <c r="C461" s="2" t="s">
        <v>537</v>
      </c>
      <c r="D461" s="2" t="s">
        <v>538</v>
      </c>
      <c r="E461" s="2" t="s">
        <v>417</v>
      </c>
      <c r="F461" s="2" t="s">
        <v>539</v>
      </c>
      <c r="G461" s="2" t="s">
        <v>504</v>
      </c>
      <c r="H461" s="2" t="s">
        <v>30</v>
      </c>
      <c r="I461" s="3">
        <v>44287</v>
      </c>
      <c r="J461" s="2" t="s">
        <v>21</v>
      </c>
      <c r="K461" s="4">
        <v>30384.38</v>
      </c>
      <c r="L461" s="15">
        <v>49</v>
      </c>
      <c r="M461" s="4">
        <v>0</v>
      </c>
      <c r="N461" s="10">
        <f t="shared" si="62"/>
        <v>30384.38</v>
      </c>
    </row>
    <row r="462" spans="1:14" ht="12.75" customHeight="1" thickBot="1" x14ac:dyDescent="0.25">
      <c r="A462" s="2" t="s">
        <v>385</v>
      </c>
      <c r="B462" s="2" t="s">
        <v>413</v>
      </c>
      <c r="C462" s="2" t="s">
        <v>537</v>
      </c>
      <c r="D462" s="2" t="s">
        <v>538</v>
      </c>
      <c r="E462" s="2" t="s">
        <v>418</v>
      </c>
      <c r="F462" s="2" t="s">
        <v>539</v>
      </c>
      <c r="G462" s="2" t="s">
        <v>504</v>
      </c>
      <c r="H462" s="2" t="s">
        <v>30</v>
      </c>
      <c r="I462" s="3">
        <v>44295</v>
      </c>
      <c r="J462" s="2" t="s">
        <v>21</v>
      </c>
      <c r="K462" s="4">
        <v>48199.75</v>
      </c>
      <c r="L462" s="15">
        <v>41</v>
      </c>
      <c r="M462" s="4">
        <v>0</v>
      </c>
      <c r="N462" s="10">
        <f t="shared" si="62"/>
        <v>48199.75</v>
      </c>
    </row>
    <row r="463" spans="1:14" ht="12.75" customHeight="1" thickBot="1" x14ac:dyDescent="0.25">
      <c r="A463" s="2" t="s">
        <v>385</v>
      </c>
      <c r="B463" s="2" t="s">
        <v>413</v>
      </c>
      <c r="C463" s="2" t="s">
        <v>537</v>
      </c>
      <c r="D463" s="2" t="s">
        <v>538</v>
      </c>
      <c r="E463" s="2" t="s">
        <v>419</v>
      </c>
      <c r="F463" s="2" t="s">
        <v>539</v>
      </c>
      <c r="G463" s="2" t="s">
        <v>504</v>
      </c>
      <c r="H463" s="2" t="s">
        <v>19</v>
      </c>
      <c r="I463" s="3">
        <v>44334</v>
      </c>
      <c r="J463" s="2" t="s">
        <v>17</v>
      </c>
      <c r="K463" s="4">
        <v>35421.620000000003</v>
      </c>
      <c r="L463" s="15">
        <v>2</v>
      </c>
      <c r="M463" s="4">
        <v>0</v>
      </c>
      <c r="N463" s="10">
        <f t="shared" ref="N463:N471" si="63">SUM(K463-M463)</f>
        <v>35421.620000000003</v>
      </c>
    </row>
    <row r="464" spans="1:14" ht="12.75" customHeight="1" thickBot="1" x14ac:dyDescent="0.25">
      <c r="A464" s="2" t="s">
        <v>385</v>
      </c>
      <c r="B464" s="2" t="s">
        <v>413</v>
      </c>
      <c r="C464" s="2" t="s">
        <v>537</v>
      </c>
      <c r="D464" s="2" t="s">
        <v>538</v>
      </c>
      <c r="E464" s="2" t="s">
        <v>420</v>
      </c>
      <c r="F464" s="2" t="s">
        <v>539</v>
      </c>
      <c r="G464" s="2" t="s">
        <v>504</v>
      </c>
      <c r="H464" s="2" t="s">
        <v>20</v>
      </c>
      <c r="I464" s="3">
        <v>44118</v>
      </c>
      <c r="J464" s="2" t="s">
        <v>25</v>
      </c>
      <c r="K464" s="4">
        <v>7992.4</v>
      </c>
      <c r="L464" s="15">
        <v>218</v>
      </c>
      <c r="M464" s="4">
        <v>0</v>
      </c>
      <c r="N464" s="10">
        <f t="shared" si="63"/>
        <v>7992.4</v>
      </c>
    </row>
    <row r="465" spans="1:14" ht="12.75" customHeight="1" thickBot="1" x14ac:dyDescent="0.25">
      <c r="A465" s="2" t="s">
        <v>385</v>
      </c>
      <c r="B465" s="2" t="s">
        <v>413</v>
      </c>
      <c r="C465" s="2" t="s">
        <v>537</v>
      </c>
      <c r="D465" s="2" t="s">
        <v>538</v>
      </c>
      <c r="E465" s="2" t="s">
        <v>421</v>
      </c>
      <c r="F465" s="2" t="s">
        <v>539</v>
      </c>
      <c r="G465" s="2" t="s">
        <v>504</v>
      </c>
      <c r="H465" s="2" t="s">
        <v>20</v>
      </c>
      <c r="I465" s="3">
        <v>44330</v>
      </c>
      <c r="J465" s="2" t="s">
        <v>25</v>
      </c>
      <c r="K465" s="4">
        <v>7283.74</v>
      </c>
      <c r="L465" s="15">
        <v>6</v>
      </c>
      <c r="M465" s="4">
        <v>0</v>
      </c>
      <c r="N465" s="10">
        <f t="shared" si="63"/>
        <v>7283.74</v>
      </c>
    </row>
    <row r="466" spans="1:14" ht="12.75" customHeight="1" thickBot="1" x14ac:dyDescent="0.25">
      <c r="A466" s="2" t="s">
        <v>385</v>
      </c>
      <c r="B466" s="2" t="s">
        <v>413</v>
      </c>
      <c r="C466" s="2" t="s">
        <v>537</v>
      </c>
      <c r="D466" s="2" t="s">
        <v>538</v>
      </c>
      <c r="E466" s="2" t="s">
        <v>422</v>
      </c>
      <c r="F466" s="2" t="s">
        <v>539</v>
      </c>
      <c r="G466" s="2" t="s">
        <v>504</v>
      </c>
      <c r="H466" s="2" t="s">
        <v>37</v>
      </c>
      <c r="I466" s="3">
        <v>44326</v>
      </c>
      <c r="J466" s="2" t="s">
        <v>23</v>
      </c>
      <c r="K466" s="4">
        <v>26572.71</v>
      </c>
      <c r="L466" s="15">
        <v>10</v>
      </c>
      <c r="M466" s="4">
        <v>1940</v>
      </c>
      <c r="N466" s="10">
        <f t="shared" si="63"/>
        <v>24632.71</v>
      </c>
    </row>
    <row r="467" spans="1:14" ht="12.75" customHeight="1" thickBot="1" x14ac:dyDescent="0.25">
      <c r="A467" s="2" t="s">
        <v>385</v>
      </c>
      <c r="B467" s="2" t="s">
        <v>413</v>
      </c>
      <c r="C467" s="2" t="s">
        <v>537</v>
      </c>
      <c r="D467" s="2" t="s">
        <v>538</v>
      </c>
      <c r="E467" s="2" t="s">
        <v>423</v>
      </c>
      <c r="F467" s="2" t="s">
        <v>539</v>
      </c>
      <c r="G467" s="2" t="s">
        <v>504</v>
      </c>
      <c r="H467" s="2" t="s">
        <v>20</v>
      </c>
      <c r="I467" s="3">
        <v>44319</v>
      </c>
      <c r="J467" s="2" t="s">
        <v>25</v>
      </c>
      <c r="K467" s="4">
        <v>8218.9500000000007</v>
      </c>
      <c r="L467" s="15">
        <v>17</v>
      </c>
      <c r="M467" s="4">
        <v>0</v>
      </c>
      <c r="N467" s="10">
        <f t="shared" si="63"/>
        <v>8218.9500000000007</v>
      </c>
    </row>
    <row r="468" spans="1:14" ht="12.75" customHeight="1" thickBot="1" x14ac:dyDescent="0.25">
      <c r="A468" s="2" t="s">
        <v>385</v>
      </c>
      <c r="B468" s="2" t="s">
        <v>413</v>
      </c>
      <c r="C468" s="2" t="s">
        <v>537</v>
      </c>
      <c r="D468" s="2" t="s">
        <v>538</v>
      </c>
      <c r="E468" s="2" t="s">
        <v>424</v>
      </c>
      <c r="F468" s="2" t="s">
        <v>539</v>
      </c>
      <c r="G468" s="2" t="s">
        <v>504</v>
      </c>
      <c r="H468" s="2" t="s">
        <v>14</v>
      </c>
      <c r="I468" s="3">
        <v>44320</v>
      </c>
      <c r="J468" s="2" t="s">
        <v>15</v>
      </c>
      <c r="K468" s="4">
        <v>30027.54</v>
      </c>
      <c r="L468" s="15">
        <v>16</v>
      </c>
      <c r="M468" s="4">
        <v>0</v>
      </c>
      <c r="N468" s="10">
        <f t="shared" si="63"/>
        <v>30027.54</v>
      </c>
    </row>
    <row r="469" spans="1:14" ht="12.75" customHeight="1" thickBot="1" x14ac:dyDescent="0.25">
      <c r="A469" s="2" t="s">
        <v>385</v>
      </c>
      <c r="B469" s="2" t="s">
        <v>413</v>
      </c>
      <c r="C469" s="2" t="s">
        <v>537</v>
      </c>
      <c r="D469" s="2" t="s">
        <v>538</v>
      </c>
      <c r="E469" s="2" t="s">
        <v>424</v>
      </c>
      <c r="F469" s="2" t="s">
        <v>539</v>
      </c>
      <c r="G469" s="2" t="s">
        <v>504</v>
      </c>
      <c r="H469" s="2" t="s">
        <v>14</v>
      </c>
      <c r="I469" s="3">
        <v>44326</v>
      </c>
      <c r="J469" s="2" t="s">
        <v>16</v>
      </c>
      <c r="K469" s="4">
        <v>20018.36</v>
      </c>
      <c r="L469" s="15">
        <v>10</v>
      </c>
      <c r="M469" s="4">
        <v>0</v>
      </c>
      <c r="N469" s="10">
        <f t="shared" si="63"/>
        <v>20018.36</v>
      </c>
    </row>
    <row r="470" spans="1:14" ht="12.75" customHeight="1" thickBot="1" x14ac:dyDescent="0.25">
      <c r="A470" s="2" t="s">
        <v>385</v>
      </c>
      <c r="B470" s="2" t="s">
        <v>413</v>
      </c>
      <c r="C470" s="2" t="s">
        <v>537</v>
      </c>
      <c r="D470" s="2" t="s">
        <v>538</v>
      </c>
      <c r="E470" s="2" t="s">
        <v>425</v>
      </c>
      <c r="F470" s="2" t="s">
        <v>539</v>
      </c>
      <c r="G470" s="2" t="s">
        <v>504</v>
      </c>
      <c r="H470" s="2" t="s">
        <v>30</v>
      </c>
      <c r="I470" s="3">
        <v>44330</v>
      </c>
      <c r="J470" s="2" t="s">
        <v>21</v>
      </c>
      <c r="K470" s="4">
        <v>29193.81</v>
      </c>
      <c r="L470" s="15">
        <v>6</v>
      </c>
      <c r="M470" s="4">
        <v>0</v>
      </c>
      <c r="N470" s="10">
        <f t="shared" si="63"/>
        <v>29193.81</v>
      </c>
    </row>
    <row r="471" spans="1:14" ht="12.75" customHeight="1" thickBot="1" x14ac:dyDescent="0.25">
      <c r="A471" s="2" t="s">
        <v>385</v>
      </c>
      <c r="B471" s="2" t="s">
        <v>413</v>
      </c>
      <c r="C471" s="2" t="s">
        <v>537</v>
      </c>
      <c r="D471" s="2" t="s">
        <v>538</v>
      </c>
      <c r="E471" s="2" t="s">
        <v>426</v>
      </c>
      <c r="F471" s="2" t="s">
        <v>539</v>
      </c>
      <c r="G471" s="2" t="s">
        <v>504</v>
      </c>
      <c r="H471" s="2" t="s">
        <v>30</v>
      </c>
      <c r="I471" s="3">
        <v>44238</v>
      </c>
      <c r="J471" s="2" t="s">
        <v>21</v>
      </c>
      <c r="K471" s="4">
        <v>34739.72</v>
      </c>
      <c r="L471" s="15">
        <v>98</v>
      </c>
      <c r="M471" s="4">
        <v>34739</v>
      </c>
      <c r="N471" s="10">
        <f t="shared" si="63"/>
        <v>0.72000000000116415</v>
      </c>
    </row>
    <row r="472" spans="1:14" ht="12.75" customHeight="1" thickBot="1" x14ac:dyDescent="0.25">
      <c r="A472" s="2" t="s">
        <v>385</v>
      </c>
      <c r="B472" s="2" t="s">
        <v>413</v>
      </c>
      <c r="C472" s="2" t="s">
        <v>537</v>
      </c>
      <c r="D472" s="2" t="s">
        <v>538</v>
      </c>
      <c r="E472" s="2" t="s">
        <v>427</v>
      </c>
      <c r="F472" s="2" t="s">
        <v>539</v>
      </c>
      <c r="G472" s="2" t="s">
        <v>504</v>
      </c>
      <c r="H472" s="2" t="s">
        <v>19</v>
      </c>
      <c r="I472" s="3">
        <v>44249</v>
      </c>
      <c r="J472" s="2" t="s">
        <v>16</v>
      </c>
      <c r="K472" s="4">
        <v>16631.71</v>
      </c>
      <c r="L472" s="15">
        <v>87</v>
      </c>
      <c r="M472" s="4">
        <v>1448.68</v>
      </c>
      <c r="N472" s="10">
        <f t="shared" ref="N472:N481" si="64">SUM(K472-M472)</f>
        <v>15183.029999999999</v>
      </c>
    </row>
    <row r="473" spans="1:14" ht="12.75" customHeight="1" thickBot="1" x14ac:dyDescent="0.25">
      <c r="A473" s="2" t="s">
        <v>385</v>
      </c>
      <c r="B473" s="2" t="s">
        <v>413</v>
      </c>
      <c r="C473" s="2" t="s">
        <v>537</v>
      </c>
      <c r="D473" s="2" t="s">
        <v>538</v>
      </c>
      <c r="E473" s="2" t="s">
        <v>427</v>
      </c>
      <c r="F473" s="2" t="s">
        <v>539</v>
      </c>
      <c r="G473" s="2" t="s">
        <v>504</v>
      </c>
      <c r="H473" s="2" t="s">
        <v>19</v>
      </c>
      <c r="I473" s="3">
        <v>44334</v>
      </c>
      <c r="J473" s="2" t="s">
        <v>17</v>
      </c>
      <c r="K473" s="4">
        <v>24947.56</v>
      </c>
      <c r="L473" s="15">
        <v>2</v>
      </c>
      <c r="M473" s="4">
        <v>0</v>
      </c>
      <c r="N473" s="10">
        <f t="shared" si="64"/>
        <v>24947.56</v>
      </c>
    </row>
    <row r="474" spans="1:14" ht="12.75" customHeight="1" thickBot="1" x14ac:dyDescent="0.25">
      <c r="A474" s="2" t="s">
        <v>385</v>
      </c>
      <c r="B474" s="2" t="s">
        <v>413</v>
      </c>
      <c r="C474" s="2" t="s">
        <v>537</v>
      </c>
      <c r="D474" s="2" t="s">
        <v>538</v>
      </c>
      <c r="E474" s="2" t="s">
        <v>428</v>
      </c>
      <c r="F474" s="2" t="s">
        <v>539</v>
      </c>
      <c r="G474" s="2" t="s">
        <v>504</v>
      </c>
      <c r="H474" s="2" t="s">
        <v>14</v>
      </c>
      <c r="I474" s="3">
        <v>44307</v>
      </c>
      <c r="J474" s="2" t="s">
        <v>15</v>
      </c>
      <c r="K474" s="4">
        <v>19361.95</v>
      </c>
      <c r="L474" s="15">
        <v>29</v>
      </c>
      <c r="M474" s="4">
        <v>0</v>
      </c>
      <c r="N474" s="10">
        <f t="shared" si="64"/>
        <v>19361.95</v>
      </c>
    </row>
    <row r="475" spans="1:14" ht="12.75" customHeight="1" thickBot="1" x14ac:dyDescent="0.25">
      <c r="A475" s="2" t="s">
        <v>385</v>
      </c>
      <c r="B475" s="2" t="s">
        <v>413</v>
      </c>
      <c r="C475" s="2" t="s">
        <v>537</v>
      </c>
      <c r="D475" s="2" t="s">
        <v>538</v>
      </c>
      <c r="E475" s="2" t="s">
        <v>428</v>
      </c>
      <c r="F475" s="2" t="s">
        <v>539</v>
      </c>
      <c r="G475" s="2" t="s">
        <v>504</v>
      </c>
      <c r="H475" s="2" t="s">
        <v>14</v>
      </c>
      <c r="I475" s="3">
        <v>44309</v>
      </c>
      <c r="J475" s="2" t="s">
        <v>16</v>
      </c>
      <c r="K475" s="4">
        <v>12907.96</v>
      </c>
      <c r="L475" s="15">
        <v>27</v>
      </c>
      <c r="M475" s="4">
        <v>0</v>
      </c>
      <c r="N475" s="10">
        <f t="shared" si="64"/>
        <v>12907.96</v>
      </c>
    </row>
    <row r="476" spans="1:14" ht="12.75" customHeight="1" thickBot="1" x14ac:dyDescent="0.25">
      <c r="A476" s="2" t="s">
        <v>385</v>
      </c>
      <c r="B476" s="2" t="s">
        <v>413</v>
      </c>
      <c r="C476" s="2" t="s">
        <v>537</v>
      </c>
      <c r="D476" s="2" t="s">
        <v>538</v>
      </c>
      <c r="E476" s="2" t="s">
        <v>429</v>
      </c>
      <c r="F476" s="2" t="s">
        <v>539</v>
      </c>
      <c r="G476" s="2" t="s">
        <v>504</v>
      </c>
      <c r="H476" s="2" t="s">
        <v>30</v>
      </c>
      <c r="I476" s="3">
        <v>44224</v>
      </c>
      <c r="J476" s="2" t="s">
        <v>21</v>
      </c>
      <c r="K476" s="4">
        <v>33062.57</v>
      </c>
      <c r="L476" s="15">
        <v>112</v>
      </c>
      <c r="M476" s="4">
        <v>0</v>
      </c>
      <c r="N476" s="10">
        <f t="shared" si="64"/>
        <v>33062.57</v>
      </c>
    </row>
    <row r="477" spans="1:14" ht="12.75" customHeight="1" thickBot="1" x14ac:dyDescent="0.25">
      <c r="A477" s="2" t="s">
        <v>385</v>
      </c>
      <c r="B477" s="2" t="s">
        <v>413</v>
      </c>
      <c r="C477" s="2" t="s">
        <v>537</v>
      </c>
      <c r="D477" s="2" t="s">
        <v>538</v>
      </c>
      <c r="E477" s="2" t="s">
        <v>430</v>
      </c>
      <c r="F477" s="2" t="s">
        <v>539</v>
      </c>
      <c r="G477" s="2" t="s">
        <v>504</v>
      </c>
      <c r="H477" s="2" t="s">
        <v>20</v>
      </c>
      <c r="I477" s="3">
        <v>44249</v>
      </c>
      <c r="J477" s="2" t="s">
        <v>23</v>
      </c>
      <c r="K477" s="4">
        <v>36467.56</v>
      </c>
      <c r="L477" s="15">
        <v>87</v>
      </c>
      <c r="M477" s="4">
        <v>0</v>
      </c>
      <c r="N477" s="10">
        <f t="shared" si="64"/>
        <v>36467.56</v>
      </c>
    </row>
    <row r="478" spans="1:14" ht="12.75" customHeight="1" thickBot="1" x14ac:dyDescent="0.25">
      <c r="A478" s="2" t="s">
        <v>385</v>
      </c>
      <c r="B478" s="2" t="s">
        <v>413</v>
      </c>
      <c r="C478" s="2" t="s">
        <v>537</v>
      </c>
      <c r="D478" s="2" t="s">
        <v>538</v>
      </c>
      <c r="E478" s="2" t="s">
        <v>430</v>
      </c>
      <c r="F478" s="2" t="s">
        <v>539</v>
      </c>
      <c r="G478" s="2" t="s">
        <v>504</v>
      </c>
      <c r="H478" s="2" t="s">
        <v>20</v>
      </c>
      <c r="I478" s="3">
        <v>44298</v>
      </c>
      <c r="J478" s="2" t="s">
        <v>25</v>
      </c>
      <c r="K478" s="4">
        <v>9116.89</v>
      </c>
      <c r="L478" s="15">
        <v>38</v>
      </c>
      <c r="M478" s="4">
        <v>0</v>
      </c>
      <c r="N478" s="10">
        <f t="shared" si="64"/>
        <v>9116.89</v>
      </c>
    </row>
    <row r="479" spans="1:14" ht="12.75" customHeight="1" thickBot="1" x14ac:dyDescent="0.25">
      <c r="A479" s="2" t="s">
        <v>385</v>
      </c>
      <c r="B479" s="2" t="s">
        <v>413</v>
      </c>
      <c r="C479" s="2" t="s">
        <v>537</v>
      </c>
      <c r="D479" s="2" t="s">
        <v>538</v>
      </c>
      <c r="E479" s="2" t="s">
        <v>431</v>
      </c>
      <c r="F479" s="2" t="s">
        <v>539</v>
      </c>
      <c r="G479" s="2" t="s">
        <v>504</v>
      </c>
      <c r="H479" s="2" t="s">
        <v>20</v>
      </c>
      <c r="I479" s="3">
        <v>44301</v>
      </c>
      <c r="J479" s="2" t="s">
        <v>25</v>
      </c>
      <c r="K479" s="4">
        <v>8877.5400000000009</v>
      </c>
      <c r="L479" s="15">
        <v>35</v>
      </c>
      <c r="M479" s="4">
        <v>0</v>
      </c>
      <c r="N479" s="10">
        <f t="shared" si="64"/>
        <v>8877.5400000000009</v>
      </c>
    </row>
    <row r="480" spans="1:14" ht="12.75" customHeight="1" thickBot="1" x14ac:dyDescent="0.25">
      <c r="A480" s="2" t="s">
        <v>385</v>
      </c>
      <c r="B480" s="2" t="s">
        <v>413</v>
      </c>
      <c r="C480" s="2" t="s">
        <v>537</v>
      </c>
      <c r="D480" s="2" t="s">
        <v>538</v>
      </c>
      <c r="E480" s="2" t="s">
        <v>432</v>
      </c>
      <c r="F480" s="2" t="s">
        <v>539</v>
      </c>
      <c r="G480" s="2" t="s">
        <v>504</v>
      </c>
      <c r="H480" s="2" t="s">
        <v>19</v>
      </c>
      <c r="I480" s="3">
        <v>44301</v>
      </c>
      <c r="J480" s="2" t="s">
        <v>17</v>
      </c>
      <c r="K480" s="4">
        <v>26158.2</v>
      </c>
      <c r="L480" s="15">
        <v>35</v>
      </c>
      <c r="M480" s="4">
        <v>431</v>
      </c>
      <c r="N480" s="10">
        <f t="shared" si="64"/>
        <v>25727.200000000001</v>
      </c>
    </row>
    <row r="481" spans="1:14" ht="12.75" customHeight="1" thickBot="1" x14ac:dyDescent="0.25">
      <c r="A481" s="2" t="s">
        <v>385</v>
      </c>
      <c r="B481" s="2" t="s">
        <v>413</v>
      </c>
      <c r="C481" s="2" t="s">
        <v>537</v>
      </c>
      <c r="D481" s="2" t="s">
        <v>538</v>
      </c>
      <c r="E481" s="2" t="s">
        <v>433</v>
      </c>
      <c r="F481" s="2" t="s">
        <v>539</v>
      </c>
      <c r="G481" s="2" t="s">
        <v>504</v>
      </c>
      <c r="H481" s="2" t="s">
        <v>19</v>
      </c>
      <c r="I481" s="3">
        <v>44330</v>
      </c>
      <c r="J481" s="2" t="s">
        <v>17</v>
      </c>
      <c r="K481" s="4">
        <v>22355.31</v>
      </c>
      <c r="L481" s="15">
        <v>6</v>
      </c>
      <c r="M481" s="4">
        <v>0</v>
      </c>
      <c r="N481" s="10">
        <f t="shared" si="64"/>
        <v>22355.31</v>
      </c>
    </row>
    <row r="482" spans="1:14" ht="12.75" customHeight="1" thickBot="1" x14ac:dyDescent="0.25">
      <c r="A482" s="2" t="s">
        <v>385</v>
      </c>
      <c r="B482" s="2" t="s">
        <v>413</v>
      </c>
      <c r="C482" s="2" t="s">
        <v>537</v>
      </c>
      <c r="D482" s="2" t="s">
        <v>538</v>
      </c>
      <c r="E482" s="2" t="s">
        <v>434</v>
      </c>
      <c r="F482" s="2" t="s">
        <v>539</v>
      </c>
      <c r="G482" s="2" t="s">
        <v>504</v>
      </c>
      <c r="H482" s="2" t="s">
        <v>20</v>
      </c>
      <c r="I482" s="3">
        <v>44242</v>
      </c>
      <c r="J482" s="2" t="s">
        <v>25</v>
      </c>
      <c r="K482" s="4">
        <v>7767.8</v>
      </c>
      <c r="L482" s="15">
        <v>94</v>
      </c>
      <c r="M482" s="4">
        <v>0</v>
      </c>
      <c r="N482" s="10">
        <f t="shared" ref="N482:N490" si="65">SUM(K482-M482)</f>
        <v>7767.8</v>
      </c>
    </row>
    <row r="483" spans="1:14" ht="12.75" customHeight="1" thickBot="1" x14ac:dyDescent="0.25">
      <c r="A483" s="2" t="s">
        <v>385</v>
      </c>
      <c r="B483" s="2" t="s">
        <v>413</v>
      </c>
      <c r="C483" s="2" t="s">
        <v>537</v>
      </c>
      <c r="D483" s="2" t="s">
        <v>538</v>
      </c>
      <c r="E483" s="2" t="s">
        <v>435</v>
      </c>
      <c r="F483" s="2" t="s">
        <v>539</v>
      </c>
      <c r="G483" s="2" t="s">
        <v>504</v>
      </c>
      <c r="H483" s="2" t="s">
        <v>20</v>
      </c>
      <c r="I483" s="3">
        <v>44320</v>
      </c>
      <c r="J483" s="2" t="s">
        <v>25</v>
      </c>
      <c r="K483" s="4">
        <v>10433</v>
      </c>
      <c r="L483" s="15">
        <v>16</v>
      </c>
      <c r="M483" s="4">
        <v>0</v>
      </c>
      <c r="N483" s="10">
        <f t="shared" si="65"/>
        <v>10433</v>
      </c>
    </row>
    <row r="484" spans="1:14" ht="12.75" customHeight="1" thickBot="1" x14ac:dyDescent="0.25">
      <c r="A484" s="2" t="s">
        <v>385</v>
      </c>
      <c r="B484" s="2" t="s">
        <v>413</v>
      </c>
      <c r="C484" s="2" t="s">
        <v>537</v>
      </c>
      <c r="D484" s="2" t="s">
        <v>538</v>
      </c>
      <c r="E484" s="2" t="s">
        <v>436</v>
      </c>
      <c r="F484" s="2" t="s">
        <v>539</v>
      </c>
      <c r="G484" s="2" t="s">
        <v>504</v>
      </c>
      <c r="H484" s="2" t="s">
        <v>20</v>
      </c>
      <c r="I484" s="3">
        <v>44266</v>
      </c>
      <c r="J484" s="2" t="s">
        <v>25</v>
      </c>
      <c r="K484" s="4">
        <v>8360.18</v>
      </c>
      <c r="L484" s="15">
        <v>70</v>
      </c>
      <c r="M484" s="4">
        <v>0</v>
      </c>
      <c r="N484" s="10">
        <f t="shared" si="65"/>
        <v>8360.18</v>
      </c>
    </row>
    <row r="485" spans="1:14" ht="12.75" customHeight="1" thickBot="1" x14ac:dyDescent="0.25">
      <c r="A485" s="2" t="s">
        <v>385</v>
      </c>
      <c r="B485" s="2" t="s">
        <v>437</v>
      </c>
      <c r="C485" s="2" t="s">
        <v>537</v>
      </c>
      <c r="D485" s="2" t="s">
        <v>538</v>
      </c>
      <c r="E485" s="2" t="s">
        <v>438</v>
      </c>
      <c r="F485" s="2" t="s">
        <v>539</v>
      </c>
      <c r="G485" s="2" t="s">
        <v>504</v>
      </c>
      <c r="H485" s="2" t="s">
        <v>40</v>
      </c>
      <c r="I485" s="3">
        <v>44333</v>
      </c>
      <c r="J485" s="2" t="s">
        <v>15</v>
      </c>
      <c r="K485" s="4">
        <v>22188.83</v>
      </c>
      <c r="L485" s="15">
        <v>3</v>
      </c>
      <c r="M485" s="4">
        <v>0</v>
      </c>
      <c r="N485" s="10">
        <f t="shared" si="65"/>
        <v>22188.83</v>
      </c>
    </row>
    <row r="486" spans="1:14" ht="12.75" customHeight="1" thickBot="1" x14ac:dyDescent="0.25">
      <c r="A486" s="2" t="s">
        <v>385</v>
      </c>
      <c r="B486" s="2" t="s">
        <v>437</v>
      </c>
      <c r="C486" s="2" t="s">
        <v>537</v>
      </c>
      <c r="D486" s="2" t="s">
        <v>538</v>
      </c>
      <c r="E486" s="2" t="s">
        <v>439</v>
      </c>
      <c r="F486" s="2" t="s">
        <v>539</v>
      </c>
      <c r="G486" s="2" t="s">
        <v>504</v>
      </c>
      <c r="H486" s="2" t="s">
        <v>27</v>
      </c>
      <c r="I486" s="3">
        <v>44229</v>
      </c>
      <c r="J486" s="2" t="s">
        <v>22</v>
      </c>
      <c r="K486" s="4">
        <v>22849.919999999998</v>
      </c>
      <c r="L486" s="15">
        <v>107</v>
      </c>
      <c r="M486" s="4">
        <v>3076</v>
      </c>
      <c r="N486" s="10">
        <f t="shared" si="65"/>
        <v>19773.919999999998</v>
      </c>
    </row>
    <row r="487" spans="1:14" ht="12.75" customHeight="1" thickBot="1" x14ac:dyDescent="0.25">
      <c r="A487" s="2" t="s">
        <v>385</v>
      </c>
      <c r="B487" s="2" t="s">
        <v>437</v>
      </c>
      <c r="C487" s="2" t="s">
        <v>537</v>
      </c>
      <c r="D487" s="2" t="s">
        <v>538</v>
      </c>
      <c r="E487" s="2" t="s">
        <v>440</v>
      </c>
      <c r="F487" s="2" t="s">
        <v>539</v>
      </c>
      <c r="G487" s="2" t="s">
        <v>504</v>
      </c>
      <c r="H487" s="2" t="s">
        <v>14</v>
      </c>
      <c r="I487" s="3">
        <v>44312</v>
      </c>
      <c r="J487" s="2" t="s">
        <v>15</v>
      </c>
      <c r="K487" s="4">
        <v>21520.52</v>
      </c>
      <c r="L487" s="15">
        <v>24</v>
      </c>
      <c r="M487" s="4">
        <v>0</v>
      </c>
      <c r="N487" s="10">
        <f t="shared" si="65"/>
        <v>21520.52</v>
      </c>
    </row>
    <row r="488" spans="1:14" ht="12.75" customHeight="1" thickBot="1" x14ac:dyDescent="0.25">
      <c r="A488" s="2" t="s">
        <v>385</v>
      </c>
      <c r="B488" s="2" t="s">
        <v>437</v>
      </c>
      <c r="C488" s="2" t="s">
        <v>537</v>
      </c>
      <c r="D488" s="2" t="s">
        <v>538</v>
      </c>
      <c r="E488" s="2" t="s">
        <v>440</v>
      </c>
      <c r="F488" s="2" t="s">
        <v>539</v>
      </c>
      <c r="G488" s="2" t="s">
        <v>504</v>
      </c>
      <c r="H488" s="2" t="s">
        <v>14</v>
      </c>
      <c r="I488" s="3">
        <v>44319</v>
      </c>
      <c r="J488" s="2" t="s">
        <v>16</v>
      </c>
      <c r="K488" s="4">
        <v>14347.02</v>
      </c>
      <c r="L488" s="15">
        <v>17</v>
      </c>
      <c r="M488" s="4">
        <v>0</v>
      </c>
      <c r="N488" s="10">
        <f t="shared" si="65"/>
        <v>14347.02</v>
      </c>
    </row>
    <row r="489" spans="1:14" ht="12.75" customHeight="1" thickBot="1" x14ac:dyDescent="0.25">
      <c r="A489" s="2" t="s">
        <v>385</v>
      </c>
      <c r="B489" s="2" t="s">
        <v>437</v>
      </c>
      <c r="C489" s="2" t="s">
        <v>537</v>
      </c>
      <c r="D489" s="2" t="s">
        <v>538</v>
      </c>
      <c r="E489" s="2" t="s">
        <v>441</v>
      </c>
      <c r="F489" s="2" t="s">
        <v>539</v>
      </c>
      <c r="G489" s="2" t="s">
        <v>504</v>
      </c>
      <c r="H489" s="2" t="s">
        <v>14</v>
      </c>
      <c r="I489" s="3">
        <v>44330</v>
      </c>
      <c r="J489" s="2" t="s">
        <v>16</v>
      </c>
      <c r="K489" s="4">
        <v>13312.85</v>
      </c>
      <c r="L489" s="15">
        <v>6</v>
      </c>
      <c r="M489" s="4">
        <v>0</v>
      </c>
      <c r="N489" s="10">
        <f t="shared" si="65"/>
        <v>13312.85</v>
      </c>
    </row>
    <row r="490" spans="1:14" ht="12.75" customHeight="1" thickBot="1" x14ac:dyDescent="0.25">
      <c r="A490" s="2" t="s">
        <v>385</v>
      </c>
      <c r="B490" s="2" t="s">
        <v>437</v>
      </c>
      <c r="C490" s="2" t="s">
        <v>537</v>
      </c>
      <c r="D490" s="2" t="s">
        <v>538</v>
      </c>
      <c r="E490" s="2" t="s">
        <v>442</v>
      </c>
      <c r="F490" s="2" t="s">
        <v>539</v>
      </c>
      <c r="G490" s="2" t="s">
        <v>504</v>
      </c>
      <c r="H490" s="2" t="s">
        <v>27</v>
      </c>
      <c r="I490" s="3">
        <v>44319</v>
      </c>
      <c r="J490" s="2" t="s">
        <v>22</v>
      </c>
      <c r="K490" s="4">
        <v>18142.5</v>
      </c>
      <c r="L490" s="15">
        <v>17</v>
      </c>
      <c r="M490" s="4">
        <v>0</v>
      </c>
      <c r="N490" s="10">
        <f t="shared" si="65"/>
        <v>18142.5</v>
      </c>
    </row>
    <row r="491" spans="1:14" ht="12.75" customHeight="1" thickBot="1" x14ac:dyDescent="0.25">
      <c r="A491" s="2" t="s">
        <v>385</v>
      </c>
      <c r="B491" s="2" t="s">
        <v>437</v>
      </c>
      <c r="C491" s="2" t="s">
        <v>537</v>
      </c>
      <c r="D491" s="2" t="s">
        <v>538</v>
      </c>
      <c r="E491" s="2" t="s">
        <v>443</v>
      </c>
      <c r="F491" s="2" t="s">
        <v>539</v>
      </c>
      <c r="G491" s="2" t="s">
        <v>504</v>
      </c>
      <c r="H491" s="2" t="s">
        <v>37</v>
      </c>
      <c r="I491" s="3">
        <v>44330</v>
      </c>
      <c r="J491" s="2" t="s">
        <v>23</v>
      </c>
      <c r="K491" s="4">
        <v>21056.87</v>
      </c>
      <c r="L491" s="15">
        <v>6</v>
      </c>
      <c r="M491" s="4">
        <v>0</v>
      </c>
      <c r="N491" s="10">
        <f t="shared" ref="N491:N496" si="66">SUM(K491-M491)</f>
        <v>21056.87</v>
      </c>
    </row>
    <row r="492" spans="1:14" ht="12.75" customHeight="1" thickBot="1" x14ac:dyDescent="0.25">
      <c r="A492" s="2" t="s">
        <v>385</v>
      </c>
      <c r="B492" s="2" t="s">
        <v>437</v>
      </c>
      <c r="C492" s="2" t="s">
        <v>537</v>
      </c>
      <c r="D492" s="2" t="s">
        <v>538</v>
      </c>
      <c r="E492" s="2" t="s">
        <v>444</v>
      </c>
      <c r="F492" s="2" t="s">
        <v>539</v>
      </c>
      <c r="G492" s="2" t="s">
        <v>504</v>
      </c>
      <c r="H492" s="2" t="s">
        <v>20</v>
      </c>
      <c r="I492" s="3">
        <v>44320</v>
      </c>
      <c r="J492" s="2" t="s">
        <v>25</v>
      </c>
      <c r="K492" s="4">
        <v>6409.26</v>
      </c>
      <c r="L492" s="15">
        <v>16</v>
      </c>
      <c r="M492" s="4">
        <v>0</v>
      </c>
      <c r="N492" s="10">
        <f t="shared" si="66"/>
        <v>6409.26</v>
      </c>
    </row>
    <row r="493" spans="1:14" ht="12.75" customHeight="1" thickBot="1" x14ac:dyDescent="0.25">
      <c r="A493" s="2" t="s">
        <v>385</v>
      </c>
      <c r="B493" s="2" t="s">
        <v>437</v>
      </c>
      <c r="C493" s="2" t="s">
        <v>537</v>
      </c>
      <c r="D493" s="2" t="s">
        <v>538</v>
      </c>
      <c r="E493" s="2" t="s">
        <v>445</v>
      </c>
      <c r="F493" s="2" t="s">
        <v>539</v>
      </c>
      <c r="G493" s="2" t="s">
        <v>504</v>
      </c>
      <c r="H493" s="2" t="s">
        <v>20</v>
      </c>
      <c r="I493" s="3">
        <v>44320</v>
      </c>
      <c r="J493" s="2" t="s">
        <v>25</v>
      </c>
      <c r="K493" s="4">
        <v>4645.7</v>
      </c>
      <c r="L493" s="15">
        <v>16</v>
      </c>
      <c r="M493" s="4">
        <v>0</v>
      </c>
      <c r="N493" s="10">
        <f t="shared" si="66"/>
        <v>4645.7</v>
      </c>
    </row>
    <row r="494" spans="1:14" ht="12.75" customHeight="1" thickBot="1" x14ac:dyDescent="0.25">
      <c r="A494" s="2" t="s">
        <v>385</v>
      </c>
      <c r="B494" s="2" t="s">
        <v>437</v>
      </c>
      <c r="C494" s="2" t="s">
        <v>537</v>
      </c>
      <c r="D494" s="2" t="s">
        <v>538</v>
      </c>
      <c r="E494" s="2" t="s">
        <v>446</v>
      </c>
      <c r="F494" s="2" t="s">
        <v>539</v>
      </c>
      <c r="G494" s="2" t="s">
        <v>504</v>
      </c>
      <c r="H494" s="2" t="s">
        <v>20</v>
      </c>
      <c r="I494" s="3">
        <v>44279</v>
      </c>
      <c r="J494" s="2" t="s">
        <v>25</v>
      </c>
      <c r="K494" s="4">
        <v>6220</v>
      </c>
      <c r="L494" s="15">
        <v>57</v>
      </c>
      <c r="M494" s="4">
        <v>0</v>
      </c>
      <c r="N494" s="10">
        <f t="shared" si="66"/>
        <v>6220</v>
      </c>
    </row>
    <row r="495" spans="1:14" ht="12.75" customHeight="1" thickBot="1" x14ac:dyDescent="0.25">
      <c r="A495" s="2" t="s">
        <v>385</v>
      </c>
      <c r="B495" s="2" t="s">
        <v>437</v>
      </c>
      <c r="C495" s="2" t="s">
        <v>537</v>
      </c>
      <c r="D495" s="2" t="s">
        <v>538</v>
      </c>
      <c r="E495" s="2" t="s">
        <v>447</v>
      </c>
      <c r="F495" s="2" t="s">
        <v>539</v>
      </c>
      <c r="G495" s="2" t="s">
        <v>504</v>
      </c>
      <c r="H495" s="2" t="s">
        <v>30</v>
      </c>
      <c r="I495" s="3">
        <v>44287</v>
      </c>
      <c r="J495" s="2" t="s">
        <v>17</v>
      </c>
      <c r="K495" s="4">
        <v>20802.650000000001</v>
      </c>
      <c r="L495" s="15">
        <v>49</v>
      </c>
      <c r="M495" s="4">
        <v>0</v>
      </c>
      <c r="N495" s="10">
        <f t="shared" si="66"/>
        <v>20802.650000000001</v>
      </c>
    </row>
    <row r="496" spans="1:14" ht="12.75" customHeight="1" thickBot="1" x14ac:dyDescent="0.25">
      <c r="A496" s="2" t="s">
        <v>385</v>
      </c>
      <c r="B496" s="2" t="s">
        <v>437</v>
      </c>
      <c r="C496" s="2" t="s">
        <v>537</v>
      </c>
      <c r="D496" s="2" t="s">
        <v>538</v>
      </c>
      <c r="E496" s="2" t="s">
        <v>447</v>
      </c>
      <c r="F496" s="2" t="s">
        <v>539</v>
      </c>
      <c r="G496" s="2" t="s">
        <v>504</v>
      </c>
      <c r="H496" s="2" t="s">
        <v>30</v>
      </c>
      <c r="I496" s="3">
        <v>44287</v>
      </c>
      <c r="J496" s="2" t="s">
        <v>21</v>
      </c>
      <c r="K496" s="4">
        <v>27736.87</v>
      </c>
      <c r="L496" s="15">
        <v>49</v>
      </c>
      <c r="M496" s="4">
        <v>0</v>
      </c>
      <c r="N496" s="10">
        <f t="shared" si="66"/>
        <v>27736.87</v>
      </c>
    </row>
    <row r="497" spans="1:14" ht="12.75" customHeight="1" thickBot="1" x14ac:dyDescent="0.25">
      <c r="A497" s="2" t="s">
        <v>385</v>
      </c>
      <c r="B497" s="2" t="s">
        <v>437</v>
      </c>
      <c r="C497" s="2" t="s">
        <v>537</v>
      </c>
      <c r="D497" s="2" t="s">
        <v>538</v>
      </c>
      <c r="E497" s="2" t="s">
        <v>448</v>
      </c>
      <c r="F497" s="2" t="s">
        <v>539</v>
      </c>
      <c r="G497" s="2" t="s">
        <v>504</v>
      </c>
      <c r="H497" s="2" t="s">
        <v>37</v>
      </c>
      <c r="I497" s="3">
        <v>44320</v>
      </c>
      <c r="J497" s="2" t="s">
        <v>23</v>
      </c>
      <c r="K497" s="4">
        <v>19792.18</v>
      </c>
      <c r="L497" s="15">
        <v>16</v>
      </c>
      <c r="M497" s="4">
        <v>0</v>
      </c>
      <c r="N497" s="10">
        <f t="shared" ref="N497:N503" si="67">SUM(K497-M497)</f>
        <v>19792.18</v>
      </c>
    </row>
    <row r="498" spans="1:14" ht="12.75" customHeight="1" thickBot="1" x14ac:dyDescent="0.25">
      <c r="A498" s="2" t="s">
        <v>385</v>
      </c>
      <c r="B498" s="2" t="s">
        <v>437</v>
      </c>
      <c r="C498" s="2" t="s">
        <v>537</v>
      </c>
      <c r="D498" s="2" t="s">
        <v>538</v>
      </c>
      <c r="E498" s="2" t="s">
        <v>449</v>
      </c>
      <c r="F498" s="2" t="s">
        <v>539</v>
      </c>
      <c r="G498" s="2" t="s">
        <v>504</v>
      </c>
      <c r="H498" s="2" t="s">
        <v>30</v>
      </c>
      <c r="I498" s="3">
        <v>44287</v>
      </c>
      <c r="J498" s="2" t="s">
        <v>21</v>
      </c>
      <c r="K498" s="4">
        <v>25599.040000000001</v>
      </c>
      <c r="L498" s="15">
        <v>49</v>
      </c>
      <c r="M498" s="4">
        <v>0</v>
      </c>
      <c r="N498" s="10">
        <f t="shared" si="67"/>
        <v>25599.040000000001</v>
      </c>
    </row>
    <row r="499" spans="1:14" ht="12.75" customHeight="1" thickBot="1" x14ac:dyDescent="0.25">
      <c r="A499" s="2" t="s">
        <v>385</v>
      </c>
      <c r="B499" s="2" t="s">
        <v>437</v>
      </c>
      <c r="C499" s="2" t="s">
        <v>537</v>
      </c>
      <c r="D499" s="2" t="s">
        <v>538</v>
      </c>
      <c r="E499" s="2" t="s">
        <v>450</v>
      </c>
      <c r="F499" s="2" t="s">
        <v>539</v>
      </c>
      <c r="G499" s="2" t="s">
        <v>504</v>
      </c>
      <c r="H499" s="2" t="s">
        <v>40</v>
      </c>
      <c r="I499" s="3">
        <v>44333</v>
      </c>
      <c r="J499" s="2" t="s">
        <v>15</v>
      </c>
      <c r="K499" s="4">
        <v>20468.990000000002</v>
      </c>
      <c r="L499" s="15">
        <v>3</v>
      </c>
      <c r="M499" s="4">
        <v>0</v>
      </c>
      <c r="N499" s="10">
        <f t="shared" si="67"/>
        <v>20468.990000000002</v>
      </c>
    </row>
    <row r="500" spans="1:14" ht="12.75" customHeight="1" thickBot="1" x14ac:dyDescent="0.25">
      <c r="A500" s="2" t="s">
        <v>385</v>
      </c>
      <c r="B500" s="2" t="s">
        <v>437</v>
      </c>
      <c r="C500" s="2" t="s">
        <v>537</v>
      </c>
      <c r="D500" s="2" t="s">
        <v>538</v>
      </c>
      <c r="E500" s="2" t="s">
        <v>451</v>
      </c>
      <c r="F500" s="2" t="s">
        <v>539</v>
      </c>
      <c r="G500" s="2" t="s">
        <v>504</v>
      </c>
      <c r="H500" s="2" t="s">
        <v>40</v>
      </c>
      <c r="I500" s="3">
        <v>44334</v>
      </c>
      <c r="J500" s="2" t="s">
        <v>15</v>
      </c>
      <c r="K500" s="4">
        <v>16015.99</v>
      </c>
      <c r="L500" s="15">
        <v>2</v>
      </c>
      <c r="M500" s="4">
        <v>0</v>
      </c>
      <c r="N500" s="10">
        <f t="shared" si="67"/>
        <v>16015.99</v>
      </c>
    </row>
    <row r="501" spans="1:14" ht="12.75" customHeight="1" thickBot="1" x14ac:dyDescent="0.25">
      <c r="A501" s="2" t="s">
        <v>385</v>
      </c>
      <c r="B501" s="2" t="s">
        <v>437</v>
      </c>
      <c r="C501" s="2" t="s">
        <v>537</v>
      </c>
      <c r="D501" s="2" t="s">
        <v>538</v>
      </c>
      <c r="E501" s="2" t="s">
        <v>452</v>
      </c>
      <c r="F501" s="2" t="s">
        <v>539</v>
      </c>
      <c r="G501" s="2" t="s">
        <v>504</v>
      </c>
      <c r="H501" s="2" t="s">
        <v>14</v>
      </c>
      <c r="I501" s="3">
        <v>44287</v>
      </c>
      <c r="J501" s="2" t="s">
        <v>15</v>
      </c>
      <c r="K501" s="4">
        <v>20092.22</v>
      </c>
      <c r="L501" s="15">
        <v>49</v>
      </c>
      <c r="M501" s="4">
        <v>0</v>
      </c>
      <c r="N501" s="10">
        <f t="shared" si="67"/>
        <v>20092.22</v>
      </c>
    </row>
    <row r="502" spans="1:14" ht="12.75" customHeight="1" thickBot="1" x14ac:dyDescent="0.25">
      <c r="A502" s="2" t="s">
        <v>385</v>
      </c>
      <c r="B502" s="2" t="s">
        <v>437</v>
      </c>
      <c r="C502" s="2" t="s">
        <v>537</v>
      </c>
      <c r="D502" s="2" t="s">
        <v>538</v>
      </c>
      <c r="E502" s="2" t="s">
        <v>452</v>
      </c>
      <c r="F502" s="2" t="s">
        <v>539</v>
      </c>
      <c r="G502" s="2" t="s">
        <v>504</v>
      </c>
      <c r="H502" s="2" t="s">
        <v>14</v>
      </c>
      <c r="I502" s="3">
        <v>44287</v>
      </c>
      <c r="J502" s="2" t="s">
        <v>16</v>
      </c>
      <c r="K502" s="4">
        <v>13394.81</v>
      </c>
      <c r="L502" s="15">
        <v>49</v>
      </c>
      <c r="M502" s="4">
        <v>0</v>
      </c>
      <c r="N502" s="10">
        <f t="shared" si="67"/>
        <v>13394.81</v>
      </c>
    </row>
    <row r="503" spans="1:14" ht="12.75" customHeight="1" thickBot="1" x14ac:dyDescent="0.25">
      <c r="A503" s="2" t="s">
        <v>385</v>
      </c>
      <c r="B503" s="2" t="s">
        <v>437</v>
      </c>
      <c r="C503" s="2" t="s">
        <v>537</v>
      </c>
      <c r="D503" s="2" t="s">
        <v>538</v>
      </c>
      <c r="E503" s="2" t="s">
        <v>453</v>
      </c>
      <c r="F503" s="2" t="s">
        <v>539</v>
      </c>
      <c r="G503" s="2" t="s">
        <v>504</v>
      </c>
      <c r="H503" s="2" t="s">
        <v>37</v>
      </c>
      <c r="I503" s="3">
        <v>44319</v>
      </c>
      <c r="J503" s="2" t="s">
        <v>23</v>
      </c>
      <c r="K503" s="4">
        <v>24508.89</v>
      </c>
      <c r="L503" s="15">
        <v>17</v>
      </c>
      <c r="M503" s="4">
        <v>0</v>
      </c>
      <c r="N503" s="10">
        <f t="shared" si="67"/>
        <v>24508.89</v>
      </c>
    </row>
    <row r="504" spans="1:14" ht="12.75" customHeight="1" thickBot="1" x14ac:dyDescent="0.25">
      <c r="A504" s="2" t="s">
        <v>385</v>
      </c>
      <c r="B504" s="2" t="s">
        <v>437</v>
      </c>
      <c r="C504" s="2" t="s">
        <v>537</v>
      </c>
      <c r="D504" s="2" t="s">
        <v>538</v>
      </c>
      <c r="E504" s="2" t="s">
        <v>454</v>
      </c>
      <c r="F504" s="2" t="s">
        <v>539</v>
      </c>
      <c r="G504" s="2" t="s">
        <v>504</v>
      </c>
      <c r="H504" s="2" t="s">
        <v>20</v>
      </c>
      <c r="I504" s="3">
        <v>44319</v>
      </c>
      <c r="J504" s="2" t="s">
        <v>25</v>
      </c>
      <c r="K504" s="4">
        <v>6342.45</v>
      </c>
      <c r="L504" s="15">
        <v>17</v>
      </c>
      <c r="M504" s="4">
        <v>0</v>
      </c>
      <c r="N504" s="10">
        <f t="shared" ref="N504:N509" si="68">SUM(K504-M504)</f>
        <v>6342.45</v>
      </c>
    </row>
    <row r="505" spans="1:14" ht="12.75" customHeight="1" thickBot="1" x14ac:dyDescent="0.25">
      <c r="A505" s="2" t="s">
        <v>385</v>
      </c>
      <c r="B505" s="2" t="s">
        <v>437</v>
      </c>
      <c r="C505" s="2" t="s">
        <v>537</v>
      </c>
      <c r="D505" s="2" t="s">
        <v>538</v>
      </c>
      <c r="E505" s="2" t="s">
        <v>455</v>
      </c>
      <c r="F505" s="2" t="s">
        <v>539</v>
      </c>
      <c r="G505" s="2" t="s">
        <v>504</v>
      </c>
      <c r="H505" s="2" t="s">
        <v>30</v>
      </c>
      <c r="I505" s="3">
        <v>44319</v>
      </c>
      <c r="J505" s="2" t="s">
        <v>17</v>
      </c>
      <c r="K505" s="4">
        <v>21534.27</v>
      </c>
      <c r="L505" s="15">
        <v>17</v>
      </c>
      <c r="M505" s="4">
        <v>21534.25</v>
      </c>
      <c r="N505" s="10">
        <f t="shared" si="68"/>
        <v>2.0000000000436557E-2</v>
      </c>
    </row>
    <row r="506" spans="1:14" ht="12.75" customHeight="1" thickBot="1" x14ac:dyDescent="0.25">
      <c r="A506" s="2" t="s">
        <v>385</v>
      </c>
      <c r="B506" s="2" t="s">
        <v>437</v>
      </c>
      <c r="C506" s="2" t="s">
        <v>537</v>
      </c>
      <c r="D506" s="2" t="s">
        <v>538</v>
      </c>
      <c r="E506" s="2" t="s">
        <v>455</v>
      </c>
      <c r="F506" s="2" t="s">
        <v>539</v>
      </c>
      <c r="G506" s="2" t="s">
        <v>504</v>
      </c>
      <c r="H506" s="2" t="s">
        <v>30</v>
      </c>
      <c r="I506" s="3">
        <v>44330</v>
      </c>
      <c r="J506" s="2" t="s">
        <v>21</v>
      </c>
      <c r="K506" s="4">
        <v>28712.37</v>
      </c>
      <c r="L506" s="15">
        <v>6</v>
      </c>
      <c r="M506" s="4">
        <v>0</v>
      </c>
      <c r="N506" s="10">
        <f t="shared" si="68"/>
        <v>28712.37</v>
      </c>
    </row>
    <row r="507" spans="1:14" ht="12.75" customHeight="1" thickBot="1" x14ac:dyDescent="0.25">
      <c r="A507" s="2" t="s">
        <v>385</v>
      </c>
      <c r="B507" s="2" t="s">
        <v>437</v>
      </c>
      <c r="C507" s="2" t="s">
        <v>537</v>
      </c>
      <c r="D507" s="2" t="s">
        <v>538</v>
      </c>
      <c r="E507" s="2" t="s">
        <v>456</v>
      </c>
      <c r="F507" s="2" t="s">
        <v>539</v>
      </c>
      <c r="G507" s="2" t="s">
        <v>504</v>
      </c>
      <c r="H507" s="2" t="s">
        <v>27</v>
      </c>
      <c r="I507" s="3">
        <v>44326</v>
      </c>
      <c r="J507" s="2" t="s">
        <v>22</v>
      </c>
      <c r="K507" s="4">
        <v>19735.64</v>
      </c>
      <c r="L507" s="15">
        <v>10</v>
      </c>
      <c r="M507" s="4">
        <v>0</v>
      </c>
      <c r="N507" s="10">
        <f t="shared" si="68"/>
        <v>19735.64</v>
      </c>
    </row>
    <row r="508" spans="1:14" ht="12.75" customHeight="1" thickBot="1" x14ac:dyDescent="0.25">
      <c r="A508" s="2" t="s">
        <v>385</v>
      </c>
      <c r="B508" s="2" t="s">
        <v>437</v>
      </c>
      <c r="C508" s="2" t="s">
        <v>537</v>
      </c>
      <c r="D508" s="2" t="s">
        <v>538</v>
      </c>
      <c r="E508" s="2" t="s">
        <v>457</v>
      </c>
      <c r="F508" s="2" t="s">
        <v>539</v>
      </c>
      <c r="G508" s="2" t="s">
        <v>504</v>
      </c>
      <c r="H508" s="2" t="s">
        <v>14</v>
      </c>
      <c r="I508" s="3">
        <v>44312</v>
      </c>
      <c r="J508" s="2" t="s">
        <v>16</v>
      </c>
      <c r="K508" s="4">
        <v>11064.14</v>
      </c>
      <c r="L508" s="15">
        <v>24</v>
      </c>
      <c r="M508" s="4">
        <v>0</v>
      </c>
      <c r="N508" s="10">
        <f t="shared" si="68"/>
        <v>11064.14</v>
      </c>
    </row>
    <row r="509" spans="1:14" ht="12.75" customHeight="1" thickBot="1" x14ac:dyDescent="0.25">
      <c r="A509" s="2" t="s">
        <v>385</v>
      </c>
      <c r="B509" s="2" t="s">
        <v>437</v>
      </c>
      <c r="C509" s="2" t="s">
        <v>537</v>
      </c>
      <c r="D509" s="2" t="s">
        <v>538</v>
      </c>
      <c r="E509" s="2" t="s">
        <v>458</v>
      </c>
      <c r="F509" s="2" t="s">
        <v>539</v>
      </c>
      <c r="G509" s="2" t="s">
        <v>504</v>
      </c>
      <c r="H509" s="2" t="s">
        <v>20</v>
      </c>
      <c r="I509" s="3">
        <v>44319</v>
      </c>
      <c r="J509" s="2" t="s">
        <v>25</v>
      </c>
      <c r="K509" s="4">
        <v>5600.85</v>
      </c>
      <c r="L509" s="15">
        <v>17</v>
      </c>
      <c r="M509" s="4">
        <v>0</v>
      </c>
      <c r="N509" s="10">
        <f t="shared" si="68"/>
        <v>5600.85</v>
      </c>
    </row>
    <row r="510" spans="1:14" ht="12.75" customHeight="1" thickBot="1" x14ac:dyDescent="0.25">
      <c r="A510" s="2" t="s">
        <v>385</v>
      </c>
      <c r="B510" s="2" t="s">
        <v>437</v>
      </c>
      <c r="C510" s="2" t="s">
        <v>537</v>
      </c>
      <c r="D510" s="2" t="s">
        <v>538</v>
      </c>
      <c r="E510" s="2" t="s">
        <v>459</v>
      </c>
      <c r="F510" s="2" t="s">
        <v>539</v>
      </c>
      <c r="G510" s="2" t="s">
        <v>504</v>
      </c>
      <c r="H510" s="2" t="s">
        <v>19</v>
      </c>
      <c r="I510" s="3">
        <v>44319</v>
      </c>
      <c r="J510" s="2" t="s">
        <v>16</v>
      </c>
      <c r="K510" s="4">
        <v>11174.8</v>
      </c>
      <c r="L510" s="15">
        <v>17</v>
      </c>
      <c r="M510" s="4">
        <v>0</v>
      </c>
      <c r="N510" s="10">
        <f t="shared" ref="N510:N518" si="69">SUM(K510-M510)</f>
        <v>11174.8</v>
      </c>
    </row>
    <row r="511" spans="1:14" ht="12.75" customHeight="1" thickBot="1" x14ac:dyDescent="0.25">
      <c r="A511" s="2" t="s">
        <v>385</v>
      </c>
      <c r="B511" s="2" t="s">
        <v>437</v>
      </c>
      <c r="C511" s="2" t="s">
        <v>537</v>
      </c>
      <c r="D511" s="2" t="s">
        <v>538</v>
      </c>
      <c r="E511" s="2" t="s">
        <v>459</v>
      </c>
      <c r="F511" s="2" t="s">
        <v>539</v>
      </c>
      <c r="G511" s="2" t="s">
        <v>504</v>
      </c>
      <c r="H511" s="2" t="s">
        <v>19</v>
      </c>
      <c r="I511" s="3">
        <v>44330</v>
      </c>
      <c r="J511" s="2" t="s">
        <v>17</v>
      </c>
      <c r="K511" s="4">
        <v>16762.2</v>
      </c>
      <c r="L511" s="15">
        <v>6</v>
      </c>
      <c r="M511" s="4">
        <v>0</v>
      </c>
      <c r="N511" s="10">
        <f t="shared" si="69"/>
        <v>16762.2</v>
      </c>
    </row>
    <row r="512" spans="1:14" ht="12.75" customHeight="1" thickBot="1" x14ac:dyDescent="0.25">
      <c r="A512" s="2" t="s">
        <v>385</v>
      </c>
      <c r="B512" s="2" t="s">
        <v>437</v>
      </c>
      <c r="C512" s="2" t="s">
        <v>537</v>
      </c>
      <c r="D512" s="2" t="s">
        <v>538</v>
      </c>
      <c r="E512" s="2" t="s">
        <v>460</v>
      </c>
      <c r="F512" s="2" t="s">
        <v>539</v>
      </c>
      <c r="G512" s="2" t="s">
        <v>504</v>
      </c>
      <c r="H512" s="2" t="s">
        <v>40</v>
      </c>
      <c r="I512" s="3">
        <v>44333</v>
      </c>
      <c r="J512" s="2" t="s">
        <v>15</v>
      </c>
      <c r="K512" s="4">
        <v>18406.43</v>
      </c>
      <c r="L512" s="15">
        <v>3</v>
      </c>
      <c r="M512" s="4">
        <v>0</v>
      </c>
      <c r="N512" s="10">
        <f t="shared" si="69"/>
        <v>18406.43</v>
      </c>
    </row>
    <row r="513" spans="1:14" ht="12.75" customHeight="1" thickBot="1" x14ac:dyDescent="0.25">
      <c r="A513" s="2" t="s">
        <v>385</v>
      </c>
      <c r="B513" s="2" t="s">
        <v>437</v>
      </c>
      <c r="C513" s="2" t="s">
        <v>537</v>
      </c>
      <c r="D513" s="2" t="s">
        <v>538</v>
      </c>
      <c r="E513" s="2" t="s">
        <v>461</v>
      </c>
      <c r="F513" s="2" t="s">
        <v>539</v>
      </c>
      <c r="G513" s="2" t="s">
        <v>504</v>
      </c>
      <c r="H513" s="2" t="s">
        <v>40</v>
      </c>
      <c r="I513" s="3">
        <v>44312</v>
      </c>
      <c r="J513" s="2" t="s">
        <v>15</v>
      </c>
      <c r="K513" s="4">
        <v>17967</v>
      </c>
      <c r="L513" s="15">
        <v>24</v>
      </c>
      <c r="M513" s="4">
        <v>0</v>
      </c>
      <c r="N513" s="10">
        <f t="shared" si="69"/>
        <v>17967</v>
      </c>
    </row>
    <row r="514" spans="1:14" ht="12.75" customHeight="1" thickBot="1" x14ac:dyDescent="0.25">
      <c r="A514" s="2" t="s">
        <v>385</v>
      </c>
      <c r="B514" s="2" t="s">
        <v>437</v>
      </c>
      <c r="C514" s="2" t="s">
        <v>537</v>
      </c>
      <c r="D514" s="2" t="s">
        <v>538</v>
      </c>
      <c r="E514" s="2" t="s">
        <v>462</v>
      </c>
      <c r="F514" s="2" t="s">
        <v>539</v>
      </c>
      <c r="G514" s="2" t="s">
        <v>504</v>
      </c>
      <c r="H514" s="2" t="s">
        <v>14</v>
      </c>
      <c r="I514" s="3">
        <v>44328</v>
      </c>
      <c r="J514" s="2" t="s">
        <v>15</v>
      </c>
      <c r="K514" s="4">
        <v>28505.35</v>
      </c>
      <c r="L514" s="15">
        <v>8</v>
      </c>
      <c r="M514" s="4">
        <v>0</v>
      </c>
      <c r="N514" s="10">
        <f t="shared" si="69"/>
        <v>28505.35</v>
      </c>
    </row>
    <row r="515" spans="1:14" ht="12.75" customHeight="1" thickBot="1" x14ac:dyDescent="0.25">
      <c r="A515" s="2" t="s">
        <v>385</v>
      </c>
      <c r="B515" s="2" t="s">
        <v>437</v>
      </c>
      <c r="C515" s="2" t="s">
        <v>537</v>
      </c>
      <c r="D515" s="2" t="s">
        <v>538</v>
      </c>
      <c r="E515" s="2" t="s">
        <v>462</v>
      </c>
      <c r="F515" s="2" t="s">
        <v>539</v>
      </c>
      <c r="G515" s="2" t="s">
        <v>504</v>
      </c>
      <c r="H515" s="2" t="s">
        <v>14</v>
      </c>
      <c r="I515" s="3">
        <v>44330</v>
      </c>
      <c r="J515" s="2" t="s">
        <v>16</v>
      </c>
      <c r="K515" s="4">
        <v>19003.57</v>
      </c>
      <c r="L515" s="15">
        <v>6</v>
      </c>
      <c r="M515" s="4">
        <v>0</v>
      </c>
      <c r="N515" s="10">
        <f t="shared" si="69"/>
        <v>19003.57</v>
      </c>
    </row>
    <row r="516" spans="1:14" ht="12.75" customHeight="1" thickBot="1" x14ac:dyDescent="0.25">
      <c r="A516" s="2" t="s">
        <v>385</v>
      </c>
      <c r="B516" s="2" t="s">
        <v>437</v>
      </c>
      <c r="C516" s="2" t="s">
        <v>537</v>
      </c>
      <c r="D516" s="2" t="s">
        <v>538</v>
      </c>
      <c r="E516" s="2" t="s">
        <v>463</v>
      </c>
      <c r="F516" s="2" t="s">
        <v>539</v>
      </c>
      <c r="G516" s="2" t="s">
        <v>504</v>
      </c>
      <c r="H516" s="2" t="s">
        <v>14</v>
      </c>
      <c r="I516" s="3">
        <v>44321</v>
      </c>
      <c r="J516" s="2" t="s">
        <v>15</v>
      </c>
      <c r="K516" s="4">
        <v>19275.23</v>
      </c>
      <c r="L516" s="15">
        <v>15</v>
      </c>
      <c r="M516" s="4">
        <v>0</v>
      </c>
      <c r="N516" s="10">
        <f t="shared" si="69"/>
        <v>19275.23</v>
      </c>
    </row>
    <row r="517" spans="1:14" ht="12.75" customHeight="1" thickBot="1" x14ac:dyDescent="0.25">
      <c r="A517" s="2" t="s">
        <v>385</v>
      </c>
      <c r="B517" s="2" t="s">
        <v>437</v>
      </c>
      <c r="C517" s="2" t="s">
        <v>537</v>
      </c>
      <c r="D517" s="2" t="s">
        <v>538</v>
      </c>
      <c r="E517" s="2" t="s">
        <v>463</v>
      </c>
      <c r="F517" s="2" t="s">
        <v>539</v>
      </c>
      <c r="G517" s="2" t="s">
        <v>504</v>
      </c>
      <c r="H517" s="2" t="s">
        <v>14</v>
      </c>
      <c r="I517" s="3">
        <v>44326</v>
      </c>
      <c r="J517" s="2" t="s">
        <v>16</v>
      </c>
      <c r="K517" s="4">
        <v>12850.15</v>
      </c>
      <c r="L517" s="15">
        <v>10</v>
      </c>
      <c r="M517" s="4">
        <v>0</v>
      </c>
      <c r="N517" s="10">
        <f t="shared" si="69"/>
        <v>12850.15</v>
      </c>
    </row>
    <row r="518" spans="1:14" ht="12.75" customHeight="1" thickBot="1" x14ac:dyDescent="0.25">
      <c r="A518" s="2" t="s">
        <v>385</v>
      </c>
      <c r="B518" s="2" t="s">
        <v>437</v>
      </c>
      <c r="C518" s="2" t="s">
        <v>537</v>
      </c>
      <c r="D518" s="2" t="s">
        <v>538</v>
      </c>
      <c r="E518" s="2" t="s">
        <v>464</v>
      </c>
      <c r="F518" s="2" t="s">
        <v>539</v>
      </c>
      <c r="G518" s="2" t="s">
        <v>504</v>
      </c>
      <c r="H518" s="2" t="s">
        <v>37</v>
      </c>
      <c r="I518" s="3">
        <v>44284</v>
      </c>
      <c r="J518" s="2" t="s">
        <v>23</v>
      </c>
      <c r="K518" s="4">
        <v>28946.13</v>
      </c>
      <c r="L518" s="15">
        <v>52</v>
      </c>
      <c r="M518" s="4">
        <v>0</v>
      </c>
      <c r="N518" s="10">
        <f t="shared" si="69"/>
        <v>28946.13</v>
      </c>
    </row>
    <row r="519" spans="1:14" ht="12.75" customHeight="1" thickBot="1" x14ac:dyDescent="0.25">
      <c r="A519" s="2" t="s">
        <v>385</v>
      </c>
      <c r="B519" s="2" t="s">
        <v>437</v>
      </c>
      <c r="C519" s="2" t="s">
        <v>537</v>
      </c>
      <c r="D519" s="2" t="s">
        <v>538</v>
      </c>
      <c r="E519" s="2" t="s">
        <v>465</v>
      </c>
      <c r="F519" s="2" t="s">
        <v>539</v>
      </c>
      <c r="G519" s="2" t="s">
        <v>504</v>
      </c>
      <c r="H519" s="2" t="s">
        <v>20</v>
      </c>
      <c r="I519" s="3">
        <v>44225</v>
      </c>
      <c r="J519" s="2" t="s">
        <v>25</v>
      </c>
      <c r="K519" s="4">
        <v>4379.99</v>
      </c>
      <c r="L519" s="15">
        <v>111</v>
      </c>
      <c r="M519" s="4">
        <v>0</v>
      </c>
      <c r="N519" s="10">
        <f t="shared" ref="N519:N524" si="70">SUM(K519-M519)</f>
        <v>4379.99</v>
      </c>
    </row>
    <row r="520" spans="1:14" ht="12.75" customHeight="1" thickBot="1" x14ac:dyDescent="0.25">
      <c r="A520" s="2" t="s">
        <v>385</v>
      </c>
      <c r="B520" s="2" t="s">
        <v>437</v>
      </c>
      <c r="C520" s="2" t="s">
        <v>537</v>
      </c>
      <c r="D520" s="2" t="s">
        <v>538</v>
      </c>
      <c r="E520" s="2" t="s">
        <v>466</v>
      </c>
      <c r="F520" s="2" t="s">
        <v>539</v>
      </c>
      <c r="G520" s="2" t="s">
        <v>504</v>
      </c>
      <c r="H520" s="2" t="s">
        <v>37</v>
      </c>
      <c r="I520" s="3">
        <v>44320</v>
      </c>
      <c r="J520" s="2" t="s">
        <v>23</v>
      </c>
      <c r="K520" s="4">
        <v>19195.75</v>
      </c>
      <c r="L520" s="15">
        <v>16</v>
      </c>
      <c r="M520" s="4">
        <v>0</v>
      </c>
      <c r="N520" s="10">
        <f t="shared" si="70"/>
        <v>19195.75</v>
      </c>
    </row>
    <row r="521" spans="1:14" ht="12.75" customHeight="1" thickBot="1" x14ac:dyDescent="0.25">
      <c r="A521" s="2" t="s">
        <v>385</v>
      </c>
      <c r="B521" s="2" t="s">
        <v>437</v>
      </c>
      <c r="C521" s="2" t="s">
        <v>537</v>
      </c>
      <c r="D521" s="2" t="s">
        <v>538</v>
      </c>
      <c r="E521" s="2" t="s">
        <v>467</v>
      </c>
      <c r="F521" s="2" t="s">
        <v>539</v>
      </c>
      <c r="G521" s="2" t="s">
        <v>504</v>
      </c>
      <c r="H521" s="2" t="s">
        <v>20</v>
      </c>
      <c r="I521" s="3">
        <v>44334</v>
      </c>
      <c r="J521" s="2" t="s">
        <v>25</v>
      </c>
      <c r="K521" s="4">
        <v>5609.77</v>
      </c>
      <c r="L521" s="15">
        <v>2</v>
      </c>
      <c r="M521" s="4">
        <v>0</v>
      </c>
      <c r="N521" s="10">
        <f t="shared" si="70"/>
        <v>5609.77</v>
      </c>
    </row>
    <row r="522" spans="1:14" ht="12.75" customHeight="1" thickBot="1" x14ac:dyDescent="0.25">
      <c r="A522" s="2" t="s">
        <v>385</v>
      </c>
      <c r="B522" s="2" t="s">
        <v>437</v>
      </c>
      <c r="C522" s="2" t="s">
        <v>537</v>
      </c>
      <c r="D522" s="2" t="s">
        <v>538</v>
      </c>
      <c r="E522" s="2" t="s">
        <v>468</v>
      </c>
      <c r="F522" s="2" t="s">
        <v>539</v>
      </c>
      <c r="G522" s="2" t="s">
        <v>504</v>
      </c>
      <c r="H522" s="2" t="s">
        <v>20</v>
      </c>
      <c r="I522" s="3">
        <v>44285</v>
      </c>
      <c r="J522" s="2" t="s">
        <v>25</v>
      </c>
      <c r="K522" s="4">
        <v>4767.53</v>
      </c>
      <c r="L522" s="15">
        <v>51</v>
      </c>
      <c r="M522" s="4">
        <v>1579.26</v>
      </c>
      <c r="N522" s="10">
        <f t="shared" si="70"/>
        <v>3188.2699999999995</v>
      </c>
    </row>
    <row r="523" spans="1:14" ht="12.75" customHeight="1" thickBot="1" x14ac:dyDescent="0.25">
      <c r="A523" s="2" t="s">
        <v>385</v>
      </c>
      <c r="B523" s="2" t="s">
        <v>437</v>
      </c>
      <c r="C523" s="2" t="s">
        <v>537</v>
      </c>
      <c r="D523" s="2" t="s">
        <v>538</v>
      </c>
      <c r="E523" s="2" t="s">
        <v>469</v>
      </c>
      <c r="F523" s="2" t="s">
        <v>539</v>
      </c>
      <c r="G523" s="2" t="s">
        <v>504</v>
      </c>
      <c r="H523" s="2" t="s">
        <v>20</v>
      </c>
      <c r="I523" s="3">
        <v>44225</v>
      </c>
      <c r="J523" s="2" t="s">
        <v>25</v>
      </c>
      <c r="K523" s="4">
        <v>6282.53</v>
      </c>
      <c r="L523" s="15">
        <v>111</v>
      </c>
      <c r="M523" s="4">
        <v>0</v>
      </c>
      <c r="N523" s="10">
        <f t="shared" si="70"/>
        <v>6282.53</v>
      </c>
    </row>
    <row r="524" spans="1:14" ht="12.75" customHeight="1" thickBot="1" x14ac:dyDescent="0.25">
      <c r="A524" s="2" t="s">
        <v>385</v>
      </c>
      <c r="B524" s="2" t="s">
        <v>437</v>
      </c>
      <c r="C524" s="2" t="s">
        <v>537</v>
      </c>
      <c r="D524" s="2" t="s">
        <v>538</v>
      </c>
      <c r="E524" s="2" t="s">
        <v>470</v>
      </c>
      <c r="F524" s="2" t="s">
        <v>539</v>
      </c>
      <c r="G524" s="2" t="s">
        <v>504</v>
      </c>
      <c r="H524" s="2" t="s">
        <v>14</v>
      </c>
      <c r="I524" s="3">
        <v>44326</v>
      </c>
      <c r="J524" s="2" t="s">
        <v>16</v>
      </c>
      <c r="K524" s="4">
        <v>12453.1</v>
      </c>
      <c r="L524" s="15">
        <v>10</v>
      </c>
      <c r="M524" s="4">
        <v>0</v>
      </c>
      <c r="N524" s="10">
        <f t="shared" si="70"/>
        <v>12453.1</v>
      </c>
    </row>
    <row r="525" spans="1:14" ht="12.75" customHeight="1" thickBot="1" x14ac:dyDescent="0.25">
      <c r="A525" s="2" t="s">
        <v>385</v>
      </c>
      <c r="B525" s="2" t="s">
        <v>437</v>
      </c>
      <c r="C525" s="2" t="s">
        <v>537</v>
      </c>
      <c r="D525" s="2" t="s">
        <v>538</v>
      </c>
      <c r="E525" s="2" t="s">
        <v>471</v>
      </c>
      <c r="F525" s="2" t="s">
        <v>539</v>
      </c>
      <c r="G525" s="2" t="s">
        <v>504</v>
      </c>
      <c r="H525" s="2" t="s">
        <v>30</v>
      </c>
      <c r="I525" s="3">
        <v>44319</v>
      </c>
      <c r="J525" s="2" t="s">
        <v>21</v>
      </c>
      <c r="K525" s="4">
        <v>23182.53</v>
      </c>
      <c r="L525" s="15">
        <v>17</v>
      </c>
      <c r="M525" s="4">
        <v>0</v>
      </c>
      <c r="N525" s="10">
        <f t="shared" ref="N525:N532" si="71">SUM(K525-M525)</f>
        <v>23182.53</v>
      </c>
    </row>
    <row r="526" spans="1:14" ht="12.75" customHeight="1" thickBot="1" x14ac:dyDescent="0.25">
      <c r="A526" s="2" t="s">
        <v>385</v>
      </c>
      <c r="B526" s="2" t="s">
        <v>472</v>
      </c>
      <c r="C526" s="2" t="s">
        <v>537</v>
      </c>
      <c r="D526" s="2" t="s">
        <v>538</v>
      </c>
      <c r="E526" s="2" t="s">
        <v>473</v>
      </c>
      <c r="F526" s="2" t="s">
        <v>539</v>
      </c>
      <c r="G526" s="2" t="s">
        <v>504</v>
      </c>
      <c r="H526" s="2" t="s">
        <v>20</v>
      </c>
      <c r="I526" s="3">
        <v>44036</v>
      </c>
      <c r="J526" s="2" t="s">
        <v>25</v>
      </c>
      <c r="K526" s="4">
        <v>6426.74</v>
      </c>
      <c r="L526" s="15">
        <v>300</v>
      </c>
      <c r="M526" s="4">
        <v>0</v>
      </c>
      <c r="N526" s="10">
        <f t="shared" si="71"/>
        <v>6426.74</v>
      </c>
    </row>
    <row r="527" spans="1:14" ht="12.75" customHeight="1" thickBot="1" x14ac:dyDescent="0.25">
      <c r="A527" s="2" t="s">
        <v>385</v>
      </c>
      <c r="B527" s="2" t="s">
        <v>472</v>
      </c>
      <c r="C527" s="2" t="s">
        <v>537</v>
      </c>
      <c r="D527" s="2" t="s">
        <v>538</v>
      </c>
      <c r="E527" s="2" t="s">
        <v>474</v>
      </c>
      <c r="F527" s="2" t="s">
        <v>539</v>
      </c>
      <c r="G527" s="2" t="s">
        <v>125</v>
      </c>
      <c r="H527" s="2" t="s">
        <v>20</v>
      </c>
      <c r="I527" s="3">
        <v>43633</v>
      </c>
      <c r="J527" s="2" t="s">
        <v>25</v>
      </c>
      <c r="K527" s="4">
        <v>5835.8</v>
      </c>
      <c r="L527" s="15">
        <v>703</v>
      </c>
      <c r="M527" s="4">
        <v>0</v>
      </c>
      <c r="N527" s="10">
        <f t="shared" si="71"/>
        <v>5835.8</v>
      </c>
    </row>
    <row r="528" spans="1:14" ht="12.75" customHeight="1" thickBot="1" x14ac:dyDescent="0.25">
      <c r="A528" s="2" t="s">
        <v>385</v>
      </c>
      <c r="B528" s="2" t="s">
        <v>472</v>
      </c>
      <c r="C528" s="2" t="s">
        <v>537</v>
      </c>
      <c r="D528" s="2" t="s">
        <v>538</v>
      </c>
      <c r="E528" s="2" t="s">
        <v>475</v>
      </c>
      <c r="F528" s="2" t="s">
        <v>539</v>
      </c>
      <c r="G528" s="2" t="s">
        <v>504</v>
      </c>
      <c r="H528" s="2" t="s">
        <v>30</v>
      </c>
      <c r="I528" s="3">
        <v>44330</v>
      </c>
      <c r="J528" s="2" t="s">
        <v>21</v>
      </c>
      <c r="K528" s="4">
        <v>35676.36</v>
      </c>
      <c r="L528" s="15">
        <v>6</v>
      </c>
      <c r="M528" s="4">
        <v>35675.99</v>
      </c>
      <c r="N528" s="10">
        <f t="shared" si="71"/>
        <v>0.37000000000261934</v>
      </c>
    </row>
    <row r="529" spans="1:14" ht="12.75" customHeight="1" thickBot="1" x14ac:dyDescent="0.25">
      <c r="A529" s="2" t="s">
        <v>385</v>
      </c>
      <c r="B529" s="2" t="s">
        <v>472</v>
      </c>
      <c r="C529" s="2" t="s">
        <v>537</v>
      </c>
      <c r="D529" s="2" t="s">
        <v>538</v>
      </c>
      <c r="E529" s="2" t="s">
        <v>476</v>
      </c>
      <c r="F529" s="2" t="s">
        <v>539</v>
      </c>
      <c r="G529" s="2" t="s">
        <v>504</v>
      </c>
      <c r="H529" s="2" t="s">
        <v>20</v>
      </c>
      <c r="I529" s="3">
        <v>44287</v>
      </c>
      <c r="J529" s="2" t="s">
        <v>23</v>
      </c>
      <c r="K529" s="4">
        <v>25247.57</v>
      </c>
      <c r="L529" s="15">
        <v>49</v>
      </c>
      <c r="M529" s="4">
        <v>0</v>
      </c>
      <c r="N529" s="10">
        <f t="shared" si="71"/>
        <v>25247.57</v>
      </c>
    </row>
    <row r="530" spans="1:14" ht="12.75" customHeight="1" thickBot="1" x14ac:dyDescent="0.25">
      <c r="A530" s="2" t="s">
        <v>385</v>
      </c>
      <c r="B530" s="2" t="s">
        <v>472</v>
      </c>
      <c r="C530" s="2" t="s">
        <v>537</v>
      </c>
      <c r="D530" s="2" t="s">
        <v>538</v>
      </c>
      <c r="E530" s="2" t="s">
        <v>476</v>
      </c>
      <c r="F530" s="2" t="s">
        <v>539</v>
      </c>
      <c r="G530" s="2" t="s">
        <v>504</v>
      </c>
      <c r="H530" s="2" t="s">
        <v>20</v>
      </c>
      <c r="I530" s="3">
        <v>44301</v>
      </c>
      <c r="J530" s="2" t="s">
        <v>25</v>
      </c>
      <c r="K530" s="4">
        <v>6328.58</v>
      </c>
      <c r="L530" s="15">
        <v>35</v>
      </c>
      <c r="M530" s="4">
        <v>0</v>
      </c>
      <c r="N530" s="10">
        <f t="shared" si="71"/>
        <v>6328.58</v>
      </c>
    </row>
    <row r="531" spans="1:14" ht="12.75" customHeight="1" thickBot="1" x14ac:dyDescent="0.25">
      <c r="A531" s="2" t="s">
        <v>385</v>
      </c>
      <c r="B531" s="2" t="s">
        <v>472</v>
      </c>
      <c r="C531" s="2" t="s">
        <v>537</v>
      </c>
      <c r="D531" s="2" t="s">
        <v>538</v>
      </c>
      <c r="E531" s="2" t="s">
        <v>477</v>
      </c>
      <c r="F531" s="2" t="s">
        <v>539</v>
      </c>
      <c r="G531" s="2" t="s">
        <v>504</v>
      </c>
      <c r="H531" s="2" t="s">
        <v>20</v>
      </c>
      <c r="I531" s="3">
        <v>44319</v>
      </c>
      <c r="J531" s="2" t="s">
        <v>25</v>
      </c>
      <c r="K531" s="4">
        <v>6041.55</v>
      </c>
      <c r="L531" s="15">
        <v>17</v>
      </c>
      <c r="M531" s="4">
        <v>0</v>
      </c>
      <c r="N531" s="10">
        <f t="shared" si="71"/>
        <v>6041.55</v>
      </c>
    </row>
    <row r="532" spans="1:14" ht="12.75" customHeight="1" thickBot="1" x14ac:dyDescent="0.25">
      <c r="A532" s="2" t="s">
        <v>385</v>
      </c>
      <c r="B532" s="2" t="s">
        <v>472</v>
      </c>
      <c r="C532" s="2" t="s">
        <v>537</v>
      </c>
      <c r="D532" s="2" t="s">
        <v>538</v>
      </c>
      <c r="E532" s="2" t="s">
        <v>478</v>
      </c>
      <c r="F532" s="2" t="s">
        <v>539</v>
      </c>
      <c r="G532" s="2" t="s">
        <v>504</v>
      </c>
      <c r="H532" s="2" t="s">
        <v>20</v>
      </c>
      <c r="I532" s="3">
        <v>44326</v>
      </c>
      <c r="J532" s="2" t="s">
        <v>25</v>
      </c>
      <c r="K532" s="4">
        <v>6730.16</v>
      </c>
      <c r="L532" s="15">
        <v>10</v>
      </c>
      <c r="M532" s="4">
        <v>0</v>
      </c>
      <c r="N532" s="10">
        <f t="shared" si="71"/>
        <v>6730.16</v>
      </c>
    </row>
    <row r="533" spans="1:14" ht="12.75" customHeight="1" thickBot="1" x14ac:dyDescent="0.25">
      <c r="A533" s="2" t="s">
        <v>385</v>
      </c>
      <c r="B533" s="2" t="s">
        <v>472</v>
      </c>
      <c r="C533" s="2" t="s">
        <v>537</v>
      </c>
      <c r="D533" s="2" t="s">
        <v>538</v>
      </c>
      <c r="E533" s="2" t="s">
        <v>479</v>
      </c>
      <c r="F533" s="2" t="s">
        <v>539</v>
      </c>
      <c r="G533" s="2" t="s">
        <v>504</v>
      </c>
      <c r="H533" s="2" t="s">
        <v>20</v>
      </c>
      <c r="I533" s="3">
        <v>44287</v>
      </c>
      <c r="J533" s="2" t="s">
        <v>23</v>
      </c>
      <c r="K533" s="4">
        <v>26486.85</v>
      </c>
      <c r="L533" s="15">
        <v>49</v>
      </c>
      <c r="M533" s="4">
        <v>0</v>
      </c>
      <c r="N533" s="10">
        <f t="shared" ref="N533:N540" si="72">SUM(K533-M533)</f>
        <v>26486.85</v>
      </c>
    </row>
    <row r="534" spans="1:14" ht="12.75" customHeight="1" thickBot="1" x14ac:dyDescent="0.25">
      <c r="A534" s="2" t="s">
        <v>385</v>
      </c>
      <c r="B534" s="2" t="s">
        <v>472</v>
      </c>
      <c r="C534" s="2" t="s">
        <v>537</v>
      </c>
      <c r="D534" s="2" t="s">
        <v>538</v>
      </c>
      <c r="E534" s="2" t="s">
        <v>479</v>
      </c>
      <c r="F534" s="2" t="s">
        <v>539</v>
      </c>
      <c r="G534" s="2" t="s">
        <v>504</v>
      </c>
      <c r="H534" s="2" t="s">
        <v>20</v>
      </c>
      <c r="I534" s="3">
        <v>44301</v>
      </c>
      <c r="J534" s="2" t="s">
        <v>25</v>
      </c>
      <c r="K534" s="4">
        <v>6621.72</v>
      </c>
      <c r="L534" s="15">
        <v>35</v>
      </c>
      <c r="M534" s="4">
        <v>0</v>
      </c>
      <c r="N534" s="10">
        <f t="shared" si="72"/>
        <v>6621.72</v>
      </c>
    </row>
    <row r="535" spans="1:14" ht="12.75" customHeight="1" thickBot="1" x14ac:dyDescent="0.25">
      <c r="A535" s="2" t="s">
        <v>385</v>
      </c>
      <c r="B535" s="2" t="s">
        <v>472</v>
      </c>
      <c r="C535" s="2" t="s">
        <v>537</v>
      </c>
      <c r="D535" s="2" t="s">
        <v>538</v>
      </c>
      <c r="E535" s="2" t="s">
        <v>480</v>
      </c>
      <c r="F535" s="2" t="s">
        <v>539</v>
      </c>
      <c r="G535" s="2" t="s">
        <v>504</v>
      </c>
      <c r="H535" s="2" t="s">
        <v>20</v>
      </c>
      <c r="I535" s="3">
        <v>44224</v>
      </c>
      <c r="J535" s="2" t="s">
        <v>25</v>
      </c>
      <c r="K535" s="4">
        <v>6734.65</v>
      </c>
      <c r="L535" s="15">
        <v>112</v>
      </c>
      <c r="M535" s="4">
        <v>0</v>
      </c>
      <c r="N535" s="10">
        <f t="shared" si="72"/>
        <v>6734.65</v>
      </c>
    </row>
    <row r="536" spans="1:14" ht="12.75" customHeight="1" thickBot="1" x14ac:dyDescent="0.25">
      <c r="A536" s="2" t="s">
        <v>385</v>
      </c>
      <c r="B536" s="2" t="s">
        <v>472</v>
      </c>
      <c r="C536" s="2" t="s">
        <v>537</v>
      </c>
      <c r="D536" s="2" t="s">
        <v>538</v>
      </c>
      <c r="E536" s="2" t="s">
        <v>481</v>
      </c>
      <c r="F536" s="2" t="s">
        <v>539</v>
      </c>
      <c r="G536" s="2" t="s">
        <v>504</v>
      </c>
      <c r="H536" s="2" t="s">
        <v>19</v>
      </c>
      <c r="I536" s="3">
        <v>44270</v>
      </c>
      <c r="J536" s="2" t="s">
        <v>15</v>
      </c>
      <c r="K536" s="4">
        <v>19595.400000000001</v>
      </c>
      <c r="L536" s="15">
        <v>66</v>
      </c>
      <c r="M536" s="4">
        <v>18290.5</v>
      </c>
      <c r="N536" s="10">
        <f t="shared" si="72"/>
        <v>1304.9000000000015</v>
      </c>
    </row>
    <row r="537" spans="1:14" ht="12.75" customHeight="1" thickBot="1" x14ac:dyDescent="0.25">
      <c r="A537" s="2" t="s">
        <v>385</v>
      </c>
      <c r="B537" s="2" t="s">
        <v>472</v>
      </c>
      <c r="C537" s="2" t="s">
        <v>537</v>
      </c>
      <c r="D537" s="2" t="s">
        <v>538</v>
      </c>
      <c r="E537" s="2" t="s">
        <v>481</v>
      </c>
      <c r="F537" s="2" t="s">
        <v>539</v>
      </c>
      <c r="G537" s="2" t="s">
        <v>504</v>
      </c>
      <c r="H537" s="2" t="s">
        <v>19</v>
      </c>
      <c r="I537" s="3">
        <v>44320</v>
      </c>
      <c r="J537" s="2" t="s">
        <v>17</v>
      </c>
      <c r="K537" s="4">
        <v>19595.400000000001</v>
      </c>
      <c r="L537" s="15">
        <v>16</v>
      </c>
      <c r="M537" s="4">
        <v>0</v>
      </c>
      <c r="N537" s="10">
        <f t="shared" si="72"/>
        <v>19595.400000000001</v>
      </c>
    </row>
    <row r="538" spans="1:14" ht="12.75" customHeight="1" thickBot="1" x14ac:dyDescent="0.25">
      <c r="A538" s="2" t="s">
        <v>385</v>
      </c>
      <c r="B538" s="2" t="s">
        <v>472</v>
      </c>
      <c r="C538" s="2" t="s">
        <v>537</v>
      </c>
      <c r="D538" s="2" t="s">
        <v>538</v>
      </c>
      <c r="E538" s="2" t="s">
        <v>482</v>
      </c>
      <c r="F538" s="2" t="s">
        <v>539</v>
      </c>
      <c r="G538" s="2" t="s">
        <v>504</v>
      </c>
      <c r="H538" s="2" t="s">
        <v>20</v>
      </c>
      <c r="I538" s="3">
        <v>44278</v>
      </c>
      <c r="J538" s="2" t="s">
        <v>23</v>
      </c>
      <c r="K538" s="4">
        <v>24459.78</v>
      </c>
      <c r="L538" s="15">
        <v>58</v>
      </c>
      <c r="M538" s="4">
        <v>0</v>
      </c>
      <c r="N538" s="10">
        <f t="shared" si="72"/>
        <v>24459.78</v>
      </c>
    </row>
    <row r="539" spans="1:14" ht="12.75" customHeight="1" thickBot="1" x14ac:dyDescent="0.25">
      <c r="A539" s="2" t="s">
        <v>385</v>
      </c>
      <c r="B539" s="2" t="s">
        <v>472</v>
      </c>
      <c r="C539" s="2" t="s">
        <v>537</v>
      </c>
      <c r="D539" s="2" t="s">
        <v>538</v>
      </c>
      <c r="E539" s="2" t="s">
        <v>482</v>
      </c>
      <c r="F539" s="2" t="s">
        <v>539</v>
      </c>
      <c r="G539" s="2" t="s">
        <v>504</v>
      </c>
      <c r="H539" s="2" t="s">
        <v>20</v>
      </c>
      <c r="I539" s="3">
        <v>44301</v>
      </c>
      <c r="J539" s="2" t="s">
        <v>25</v>
      </c>
      <c r="K539" s="4">
        <v>6114.94</v>
      </c>
      <c r="L539" s="15">
        <v>35</v>
      </c>
      <c r="M539" s="4">
        <v>0</v>
      </c>
      <c r="N539" s="10">
        <f t="shared" si="72"/>
        <v>6114.94</v>
      </c>
    </row>
    <row r="540" spans="1:14" ht="12.75" customHeight="1" thickBot="1" x14ac:dyDescent="0.25">
      <c r="A540" s="2" t="s">
        <v>385</v>
      </c>
      <c r="B540" s="2" t="s">
        <v>472</v>
      </c>
      <c r="C540" s="2" t="s">
        <v>537</v>
      </c>
      <c r="D540" s="2" t="s">
        <v>538</v>
      </c>
      <c r="E540" s="2" t="s">
        <v>483</v>
      </c>
      <c r="F540" s="2" t="s">
        <v>539</v>
      </c>
      <c r="G540" s="2" t="s">
        <v>504</v>
      </c>
      <c r="H540" s="2" t="s">
        <v>20</v>
      </c>
      <c r="I540" s="3">
        <v>44314</v>
      </c>
      <c r="J540" s="2" t="s">
        <v>23</v>
      </c>
      <c r="K540" s="4">
        <v>28330.83</v>
      </c>
      <c r="L540" s="15">
        <v>22</v>
      </c>
      <c r="M540" s="4">
        <v>0</v>
      </c>
      <c r="N540" s="10">
        <f t="shared" si="72"/>
        <v>28330.83</v>
      </c>
    </row>
    <row r="541" spans="1:14" ht="12.75" customHeight="1" thickBot="1" x14ac:dyDescent="0.25">
      <c r="A541" s="2" t="s">
        <v>385</v>
      </c>
      <c r="B541" s="2" t="s">
        <v>472</v>
      </c>
      <c r="C541" s="2" t="s">
        <v>537</v>
      </c>
      <c r="D541" s="2" t="s">
        <v>538</v>
      </c>
      <c r="E541" s="2" t="s">
        <v>483</v>
      </c>
      <c r="F541" s="2" t="s">
        <v>539</v>
      </c>
      <c r="G541" s="2" t="s">
        <v>504</v>
      </c>
      <c r="H541" s="2" t="s">
        <v>20</v>
      </c>
      <c r="I541" s="3">
        <v>44320</v>
      </c>
      <c r="J541" s="2" t="s">
        <v>25</v>
      </c>
      <c r="K541" s="4">
        <v>7082.71</v>
      </c>
      <c r="L541" s="15">
        <v>16</v>
      </c>
      <c r="M541" s="4">
        <v>75</v>
      </c>
      <c r="N541" s="10">
        <f t="shared" ref="N541:N543" si="73">SUM(K541-M541)</f>
        <v>7007.71</v>
      </c>
    </row>
    <row r="542" spans="1:14" ht="12.75" customHeight="1" thickBot="1" x14ac:dyDescent="0.25">
      <c r="A542" s="2" t="s">
        <v>385</v>
      </c>
      <c r="B542" s="2" t="s">
        <v>472</v>
      </c>
      <c r="C542" s="2" t="s">
        <v>537</v>
      </c>
      <c r="D542" s="2" t="s">
        <v>538</v>
      </c>
      <c r="E542" s="2" t="s">
        <v>484</v>
      </c>
      <c r="F542" s="2" t="s">
        <v>539</v>
      </c>
      <c r="G542" s="2" t="s">
        <v>504</v>
      </c>
      <c r="H542" s="2" t="s">
        <v>27</v>
      </c>
      <c r="I542" s="3">
        <v>44267</v>
      </c>
      <c r="J542" s="2" t="s">
        <v>22</v>
      </c>
      <c r="K542" s="4">
        <v>20662.740000000002</v>
      </c>
      <c r="L542" s="15">
        <v>69</v>
      </c>
      <c r="M542" s="4">
        <v>20662.54</v>
      </c>
      <c r="N542" s="10">
        <f t="shared" si="73"/>
        <v>0.2000000000007276</v>
      </c>
    </row>
    <row r="543" spans="1:14" ht="12.75" customHeight="1" thickBot="1" x14ac:dyDescent="0.25">
      <c r="A543" s="2" t="s">
        <v>385</v>
      </c>
      <c r="B543" s="2" t="s">
        <v>485</v>
      </c>
      <c r="C543" s="2" t="s">
        <v>537</v>
      </c>
      <c r="D543" s="2" t="s">
        <v>538</v>
      </c>
      <c r="E543" s="2" t="s">
        <v>486</v>
      </c>
      <c r="F543" s="2" t="s">
        <v>539</v>
      </c>
      <c r="G543" s="2" t="s">
        <v>504</v>
      </c>
      <c r="H543" s="2" t="s">
        <v>20</v>
      </c>
      <c r="I543" s="3">
        <v>44286</v>
      </c>
      <c r="J543" s="2" t="s">
        <v>25</v>
      </c>
      <c r="K543" s="4">
        <v>6646.47</v>
      </c>
      <c r="L543" s="15">
        <v>50</v>
      </c>
      <c r="M543" s="4">
        <v>0</v>
      </c>
      <c r="N543" s="10">
        <f t="shared" si="73"/>
        <v>6646.47</v>
      </c>
    </row>
    <row r="544" spans="1:14" ht="12.75" customHeight="1" thickBot="1" x14ac:dyDescent="0.25">
      <c r="A544" s="2" t="s">
        <v>385</v>
      </c>
      <c r="B544" s="2" t="s">
        <v>485</v>
      </c>
      <c r="C544" s="2" t="s">
        <v>537</v>
      </c>
      <c r="D544" s="2" t="s">
        <v>538</v>
      </c>
      <c r="E544" s="2" t="s">
        <v>487</v>
      </c>
      <c r="F544" s="2" t="s">
        <v>539</v>
      </c>
      <c r="G544" s="2" t="s">
        <v>504</v>
      </c>
      <c r="H544" s="2" t="s">
        <v>27</v>
      </c>
      <c r="I544" s="3">
        <v>44316</v>
      </c>
      <c r="J544" s="2" t="s">
        <v>22</v>
      </c>
      <c r="K544" s="4">
        <v>18833.36</v>
      </c>
      <c r="L544" s="15">
        <v>20</v>
      </c>
      <c r="M544" s="4">
        <v>0</v>
      </c>
      <c r="N544" s="10">
        <f t="shared" ref="N544:N551" si="74">SUM(K544-M544)</f>
        <v>18833.36</v>
      </c>
    </row>
    <row r="545" spans="1:14" ht="12.75" customHeight="1" thickBot="1" x14ac:dyDescent="0.25">
      <c r="A545" s="2" t="s">
        <v>385</v>
      </c>
      <c r="B545" s="2" t="s">
        <v>485</v>
      </c>
      <c r="C545" s="2" t="s">
        <v>537</v>
      </c>
      <c r="D545" s="2" t="s">
        <v>538</v>
      </c>
      <c r="E545" s="2" t="s">
        <v>488</v>
      </c>
      <c r="F545" s="2" t="s">
        <v>539</v>
      </c>
      <c r="G545" s="2" t="s">
        <v>504</v>
      </c>
      <c r="H545" s="2" t="s">
        <v>19</v>
      </c>
      <c r="I545" s="3">
        <v>44319</v>
      </c>
      <c r="J545" s="2" t="s">
        <v>17</v>
      </c>
      <c r="K545" s="4">
        <v>21134.7</v>
      </c>
      <c r="L545" s="15">
        <v>17</v>
      </c>
      <c r="M545" s="4">
        <v>0</v>
      </c>
      <c r="N545" s="10">
        <f t="shared" si="74"/>
        <v>21134.7</v>
      </c>
    </row>
    <row r="546" spans="1:14" ht="12.75" customHeight="1" thickBot="1" x14ac:dyDescent="0.25">
      <c r="A546" s="2" t="s">
        <v>489</v>
      </c>
      <c r="B546" s="2" t="s">
        <v>490</v>
      </c>
      <c r="C546" s="2" t="s">
        <v>537</v>
      </c>
      <c r="D546" s="2" t="s">
        <v>538</v>
      </c>
      <c r="E546" s="2" t="s">
        <v>491</v>
      </c>
      <c r="F546" s="2" t="s">
        <v>539</v>
      </c>
      <c r="G546" s="2" t="s">
        <v>504</v>
      </c>
      <c r="H546" s="2" t="s">
        <v>20</v>
      </c>
      <c r="I546" s="3">
        <v>44256</v>
      </c>
      <c r="J546" s="2" t="s">
        <v>23</v>
      </c>
      <c r="K546" s="4">
        <v>30307.45</v>
      </c>
      <c r="L546" s="15">
        <v>80</v>
      </c>
      <c r="M546" s="4">
        <v>0</v>
      </c>
      <c r="N546" s="10">
        <f t="shared" si="74"/>
        <v>30307.45</v>
      </c>
    </row>
    <row r="547" spans="1:14" ht="12.75" customHeight="1" thickBot="1" x14ac:dyDescent="0.25">
      <c r="A547" s="2" t="s">
        <v>489</v>
      </c>
      <c r="B547" s="2" t="s">
        <v>490</v>
      </c>
      <c r="C547" s="2" t="s">
        <v>537</v>
      </c>
      <c r="D547" s="2" t="s">
        <v>538</v>
      </c>
      <c r="E547" s="2" t="s">
        <v>491</v>
      </c>
      <c r="F547" s="2" t="s">
        <v>539</v>
      </c>
      <c r="G547" s="2" t="s">
        <v>504</v>
      </c>
      <c r="H547" s="2" t="s">
        <v>20</v>
      </c>
      <c r="I547" s="3">
        <v>44286</v>
      </c>
      <c r="J547" s="2" t="s">
        <v>25</v>
      </c>
      <c r="K547" s="4">
        <v>7576.86</v>
      </c>
      <c r="L547" s="15">
        <v>50</v>
      </c>
      <c r="M547" s="4">
        <v>0</v>
      </c>
      <c r="N547" s="10">
        <f t="shared" si="74"/>
        <v>7576.86</v>
      </c>
    </row>
    <row r="548" spans="1:14" ht="12.75" customHeight="1" thickBot="1" x14ac:dyDescent="0.25">
      <c r="A548" s="2" t="s">
        <v>489</v>
      </c>
      <c r="B548" s="2" t="s">
        <v>490</v>
      </c>
      <c r="C548" s="2" t="s">
        <v>537</v>
      </c>
      <c r="D548" s="2" t="s">
        <v>538</v>
      </c>
      <c r="E548" s="2" t="s">
        <v>492</v>
      </c>
      <c r="F548" s="2" t="s">
        <v>539</v>
      </c>
      <c r="G548" s="2" t="s">
        <v>125</v>
      </c>
      <c r="H548" s="2" t="s">
        <v>27</v>
      </c>
      <c r="I548" s="3">
        <v>43951</v>
      </c>
      <c r="J548" s="2" t="s">
        <v>21</v>
      </c>
      <c r="K548" s="4">
        <v>27363.66</v>
      </c>
      <c r="L548" s="15">
        <v>385</v>
      </c>
      <c r="M548" s="4">
        <v>0</v>
      </c>
      <c r="N548" s="10">
        <f t="shared" si="74"/>
        <v>27363.66</v>
      </c>
    </row>
    <row r="549" spans="1:14" ht="12.75" customHeight="1" thickBot="1" x14ac:dyDescent="0.25">
      <c r="A549" s="2" t="s">
        <v>489</v>
      </c>
      <c r="B549" s="2" t="s">
        <v>490</v>
      </c>
      <c r="C549" s="2" t="s">
        <v>537</v>
      </c>
      <c r="D549" s="2" t="s">
        <v>538</v>
      </c>
      <c r="E549" s="2" t="s">
        <v>492</v>
      </c>
      <c r="F549" s="2" t="s">
        <v>539</v>
      </c>
      <c r="G549" s="2" t="s">
        <v>125</v>
      </c>
      <c r="H549" s="2" t="s">
        <v>27</v>
      </c>
      <c r="I549" s="3">
        <v>44005</v>
      </c>
      <c r="J549" s="2" t="s">
        <v>22</v>
      </c>
      <c r="K549" s="4">
        <v>20522.73</v>
      </c>
      <c r="L549" s="15">
        <v>331</v>
      </c>
      <c r="M549" s="4">
        <v>0</v>
      </c>
      <c r="N549" s="10">
        <f t="shared" si="74"/>
        <v>20522.73</v>
      </c>
    </row>
    <row r="550" spans="1:14" ht="12.75" customHeight="1" thickBot="1" x14ac:dyDescent="0.25">
      <c r="A550" s="2" t="s">
        <v>489</v>
      </c>
      <c r="B550" s="2" t="s">
        <v>493</v>
      </c>
      <c r="C550" s="2" t="s">
        <v>537</v>
      </c>
      <c r="D550" s="2" t="s">
        <v>538</v>
      </c>
      <c r="E550" s="2" t="s">
        <v>494</v>
      </c>
      <c r="F550" s="2" t="s">
        <v>539</v>
      </c>
      <c r="G550" s="2" t="s">
        <v>504</v>
      </c>
      <c r="H550" s="2" t="s">
        <v>20</v>
      </c>
      <c r="I550" s="3">
        <v>44315</v>
      </c>
      <c r="J550" s="2" t="s">
        <v>25</v>
      </c>
      <c r="K550" s="4">
        <v>7801.97</v>
      </c>
      <c r="L550" s="15">
        <v>21</v>
      </c>
      <c r="M550" s="4">
        <v>0</v>
      </c>
      <c r="N550" s="10">
        <f t="shared" si="74"/>
        <v>7801.97</v>
      </c>
    </row>
    <row r="551" spans="1:14" ht="12.75" customHeight="1" thickBot="1" x14ac:dyDescent="0.25">
      <c r="A551" s="2" t="s">
        <v>489</v>
      </c>
      <c r="B551" s="2" t="s">
        <v>493</v>
      </c>
      <c r="C551" s="2" t="s">
        <v>537</v>
      </c>
      <c r="D551" s="2" t="s">
        <v>538</v>
      </c>
      <c r="E551" s="2" t="s">
        <v>495</v>
      </c>
      <c r="F551" s="2" t="s">
        <v>539</v>
      </c>
      <c r="G551" s="2" t="s">
        <v>125</v>
      </c>
      <c r="H551" s="2" t="s">
        <v>14</v>
      </c>
      <c r="I551" s="3">
        <v>42711</v>
      </c>
      <c r="J551" s="2" t="s">
        <v>125</v>
      </c>
      <c r="K551" s="4">
        <v>4958</v>
      </c>
      <c r="L551" s="15">
        <v>1625</v>
      </c>
      <c r="M551" s="4">
        <v>0</v>
      </c>
      <c r="N551" s="10">
        <f t="shared" si="74"/>
        <v>4958</v>
      </c>
    </row>
    <row r="552" spans="1:14" ht="12.75" customHeight="1" thickBot="1" x14ac:dyDescent="0.25">
      <c r="A552" s="2" t="s">
        <v>489</v>
      </c>
      <c r="B552" s="2" t="s">
        <v>493</v>
      </c>
      <c r="C552" s="2" t="s">
        <v>537</v>
      </c>
      <c r="D552" s="2" t="s">
        <v>538</v>
      </c>
      <c r="E552" s="2" t="s">
        <v>495</v>
      </c>
      <c r="F552" s="2" t="s">
        <v>539</v>
      </c>
      <c r="G552" s="2" t="s">
        <v>125</v>
      </c>
      <c r="H552" s="2" t="s">
        <v>14</v>
      </c>
      <c r="I552" s="3">
        <v>42711</v>
      </c>
      <c r="J552" s="2" t="s">
        <v>66</v>
      </c>
      <c r="K552" s="4">
        <v>4958</v>
      </c>
      <c r="L552" s="15">
        <v>1625</v>
      </c>
      <c r="M552" s="4">
        <v>0</v>
      </c>
      <c r="N552" s="10">
        <f t="shared" ref="N552:N558" si="75">SUM(K552-M552)</f>
        <v>4958</v>
      </c>
    </row>
    <row r="553" spans="1:14" ht="12.75" customHeight="1" thickBot="1" x14ac:dyDescent="0.25">
      <c r="A553" s="2" t="s">
        <v>489</v>
      </c>
      <c r="B553" s="2" t="s">
        <v>493</v>
      </c>
      <c r="C553" s="2" t="s">
        <v>537</v>
      </c>
      <c r="D553" s="2" t="s">
        <v>538</v>
      </c>
      <c r="E553" s="2" t="s">
        <v>495</v>
      </c>
      <c r="F553" s="2" t="s">
        <v>539</v>
      </c>
      <c r="G553" s="2" t="s">
        <v>125</v>
      </c>
      <c r="H553" s="2" t="s">
        <v>14</v>
      </c>
      <c r="I553" s="3">
        <v>42711</v>
      </c>
      <c r="J553" s="2" t="s">
        <v>15</v>
      </c>
      <c r="K553" s="4">
        <v>5085.59</v>
      </c>
      <c r="L553" s="15">
        <v>1625</v>
      </c>
      <c r="M553" s="4">
        <v>0</v>
      </c>
      <c r="N553" s="10">
        <f t="shared" si="75"/>
        <v>5085.59</v>
      </c>
    </row>
    <row r="554" spans="1:14" ht="12.75" customHeight="1" thickBot="1" x14ac:dyDescent="0.25">
      <c r="A554" s="2" t="s">
        <v>489</v>
      </c>
      <c r="B554" s="2" t="s">
        <v>493</v>
      </c>
      <c r="C554" s="2" t="s">
        <v>537</v>
      </c>
      <c r="D554" s="2" t="s">
        <v>538</v>
      </c>
      <c r="E554" s="2" t="s">
        <v>495</v>
      </c>
      <c r="F554" s="2" t="s">
        <v>539</v>
      </c>
      <c r="G554" s="2" t="s">
        <v>125</v>
      </c>
      <c r="H554" s="2" t="s">
        <v>14</v>
      </c>
      <c r="I554" s="3">
        <v>42711</v>
      </c>
      <c r="J554" s="2" t="s">
        <v>16</v>
      </c>
      <c r="K554" s="4">
        <v>10001.06</v>
      </c>
      <c r="L554" s="15">
        <v>1625</v>
      </c>
      <c r="M554" s="4">
        <v>0</v>
      </c>
      <c r="N554" s="10">
        <f t="shared" si="75"/>
        <v>10001.06</v>
      </c>
    </row>
    <row r="555" spans="1:14" ht="12.75" customHeight="1" thickBot="1" x14ac:dyDescent="0.25">
      <c r="A555" s="2" t="s">
        <v>489</v>
      </c>
      <c r="B555" s="2" t="s">
        <v>496</v>
      </c>
      <c r="C555" s="2" t="s">
        <v>537</v>
      </c>
      <c r="D555" s="2" t="s">
        <v>538</v>
      </c>
      <c r="E555" s="2" t="s">
        <v>497</v>
      </c>
      <c r="F555" s="2" t="s">
        <v>539</v>
      </c>
      <c r="G555" s="2" t="s">
        <v>504</v>
      </c>
      <c r="H555" s="2" t="s">
        <v>20</v>
      </c>
      <c r="I555" s="3">
        <v>44286</v>
      </c>
      <c r="J555" s="2" t="s">
        <v>25</v>
      </c>
      <c r="K555" s="4">
        <v>7938.69</v>
      </c>
      <c r="L555" s="15">
        <v>50</v>
      </c>
      <c r="M555" s="4">
        <v>0</v>
      </c>
      <c r="N555" s="10">
        <f t="shared" si="75"/>
        <v>7938.69</v>
      </c>
    </row>
    <row r="556" spans="1:14" ht="12.75" customHeight="1" thickBot="1" x14ac:dyDescent="0.25">
      <c r="A556" s="2" t="s">
        <v>489</v>
      </c>
      <c r="B556" s="2" t="s">
        <v>496</v>
      </c>
      <c r="C556" s="2" t="s">
        <v>537</v>
      </c>
      <c r="D556" s="2" t="s">
        <v>538</v>
      </c>
      <c r="E556" s="2" t="s">
        <v>498</v>
      </c>
      <c r="F556" s="2" t="s">
        <v>539</v>
      </c>
      <c r="G556" s="2" t="s">
        <v>125</v>
      </c>
      <c r="H556" s="2" t="s">
        <v>27</v>
      </c>
      <c r="I556" s="3">
        <v>43551</v>
      </c>
      <c r="J556" s="2" t="s">
        <v>21</v>
      </c>
      <c r="K556" s="4">
        <v>22112.13</v>
      </c>
      <c r="L556" s="15">
        <v>785</v>
      </c>
      <c r="M556" s="4">
        <v>0</v>
      </c>
      <c r="N556" s="10">
        <f t="shared" si="75"/>
        <v>22112.13</v>
      </c>
    </row>
    <row r="557" spans="1:14" ht="12.75" customHeight="1" thickBot="1" x14ac:dyDescent="0.25">
      <c r="A557" s="2" t="s">
        <v>489</v>
      </c>
      <c r="B557" s="2" t="s">
        <v>496</v>
      </c>
      <c r="C557" s="2" t="s">
        <v>537</v>
      </c>
      <c r="D557" s="2" t="s">
        <v>538</v>
      </c>
      <c r="E557" s="2" t="s">
        <v>498</v>
      </c>
      <c r="F557" s="2" t="s">
        <v>539</v>
      </c>
      <c r="G557" s="2" t="s">
        <v>125</v>
      </c>
      <c r="H557" s="2" t="s">
        <v>27</v>
      </c>
      <c r="I557" s="3">
        <v>43587</v>
      </c>
      <c r="J557" s="2" t="s">
        <v>22</v>
      </c>
      <c r="K557" s="4">
        <v>16584.09</v>
      </c>
      <c r="L557" s="15">
        <v>749</v>
      </c>
      <c r="M557" s="4">
        <v>0</v>
      </c>
      <c r="N557" s="10">
        <f t="shared" si="75"/>
        <v>16584.09</v>
      </c>
    </row>
    <row r="558" spans="1:14" ht="12.75" customHeight="1" thickBot="1" x14ac:dyDescent="0.25">
      <c r="A558" s="2" t="s">
        <v>489</v>
      </c>
      <c r="B558" s="2" t="s">
        <v>496</v>
      </c>
      <c r="C558" s="2" t="s">
        <v>537</v>
      </c>
      <c r="D558" s="2" t="s">
        <v>538</v>
      </c>
      <c r="E558" s="2" t="s">
        <v>499</v>
      </c>
      <c r="F558" s="2" t="s">
        <v>539</v>
      </c>
      <c r="G558" s="2" t="s">
        <v>504</v>
      </c>
      <c r="H558" s="2" t="s">
        <v>20</v>
      </c>
      <c r="I558" s="3">
        <v>44286</v>
      </c>
      <c r="J558" s="2" t="s">
        <v>25</v>
      </c>
      <c r="K558" s="4">
        <v>7384.8</v>
      </c>
      <c r="L558" s="15">
        <v>50</v>
      </c>
      <c r="M558" s="4">
        <v>685</v>
      </c>
      <c r="N558" s="10">
        <f t="shared" si="75"/>
        <v>6699.8</v>
      </c>
    </row>
    <row r="559" spans="1:14" ht="12.75" customHeight="1" thickBot="1" x14ac:dyDescent="0.25">
      <c r="A559" s="2" t="s">
        <v>489</v>
      </c>
      <c r="B559" s="2" t="s">
        <v>496</v>
      </c>
      <c r="C559" s="2" t="s">
        <v>537</v>
      </c>
      <c r="D559" s="2" t="s">
        <v>538</v>
      </c>
      <c r="E559" s="2" t="s">
        <v>500</v>
      </c>
      <c r="F559" s="2" t="s">
        <v>539</v>
      </c>
      <c r="G559" s="2" t="s">
        <v>504</v>
      </c>
      <c r="H559" s="2" t="s">
        <v>14</v>
      </c>
      <c r="I559" s="3">
        <v>44315</v>
      </c>
      <c r="J559" s="2" t="s">
        <v>16</v>
      </c>
      <c r="K559" s="4">
        <v>11106.89</v>
      </c>
      <c r="L559" s="15">
        <v>21</v>
      </c>
      <c r="M559" s="4">
        <v>0</v>
      </c>
      <c r="N559" s="10">
        <f t="shared" ref="N559:N564" si="76">SUM(K559-M559)</f>
        <v>11106.89</v>
      </c>
    </row>
    <row r="560" spans="1:14" ht="12.75" customHeight="1" thickBot="1" x14ac:dyDescent="0.25">
      <c r="A560" s="2" t="s">
        <v>489</v>
      </c>
      <c r="B560" s="2" t="s">
        <v>496</v>
      </c>
      <c r="C560" s="2" t="s">
        <v>537</v>
      </c>
      <c r="D560" s="2" t="s">
        <v>538</v>
      </c>
      <c r="E560" s="2" t="s">
        <v>519</v>
      </c>
      <c r="F560" s="2" t="s">
        <v>539</v>
      </c>
      <c r="G560" s="2" t="s">
        <v>504</v>
      </c>
      <c r="H560" s="2" t="s">
        <v>30</v>
      </c>
      <c r="I560" s="3">
        <v>44335</v>
      </c>
      <c r="J560" s="2" t="s">
        <v>17</v>
      </c>
      <c r="K560" s="4">
        <v>14002.29</v>
      </c>
      <c r="L560" s="15">
        <v>1</v>
      </c>
      <c r="M560" s="4">
        <v>0</v>
      </c>
      <c r="N560" s="10">
        <f t="shared" si="76"/>
        <v>14002.29</v>
      </c>
    </row>
    <row r="561" spans="1:14" ht="12.75" customHeight="1" thickBot="1" x14ac:dyDescent="0.25">
      <c r="A561" s="2" t="s">
        <v>489</v>
      </c>
      <c r="B561" s="2" t="s">
        <v>496</v>
      </c>
      <c r="C561" s="2" t="s">
        <v>537</v>
      </c>
      <c r="D561" s="2" t="s">
        <v>538</v>
      </c>
      <c r="E561" s="2" t="s">
        <v>519</v>
      </c>
      <c r="F561" s="2" t="s">
        <v>539</v>
      </c>
      <c r="G561" s="2" t="s">
        <v>504</v>
      </c>
      <c r="H561" s="2" t="s">
        <v>30</v>
      </c>
      <c r="I561" s="3">
        <v>44335</v>
      </c>
      <c r="J561" s="2" t="s">
        <v>21</v>
      </c>
      <c r="K561" s="4">
        <v>18669.72</v>
      </c>
      <c r="L561" s="15">
        <v>1</v>
      </c>
      <c r="M561" s="4">
        <v>0</v>
      </c>
      <c r="N561" s="10">
        <f t="shared" si="76"/>
        <v>18669.72</v>
      </c>
    </row>
    <row r="562" spans="1:14" ht="12.75" customHeight="1" thickBot="1" x14ac:dyDescent="0.25">
      <c r="A562" s="2" t="s">
        <v>489</v>
      </c>
      <c r="B562" s="2" t="s">
        <v>496</v>
      </c>
      <c r="C562" s="2" t="s">
        <v>537</v>
      </c>
      <c r="D562" s="2" t="s">
        <v>538</v>
      </c>
      <c r="E562" s="2" t="s">
        <v>520</v>
      </c>
      <c r="F562" s="2" t="s">
        <v>539</v>
      </c>
      <c r="G562" s="2" t="s">
        <v>504</v>
      </c>
      <c r="H562" s="2" t="s">
        <v>30</v>
      </c>
      <c r="I562" s="3">
        <v>44335</v>
      </c>
      <c r="J562" s="2" t="s">
        <v>17</v>
      </c>
      <c r="K562" s="4">
        <v>21426.47</v>
      </c>
      <c r="L562" s="15">
        <v>1</v>
      </c>
      <c r="M562" s="4">
        <v>0</v>
      </c>
      <c r="N562" s="10">
        <f t="shared" si="76"/>
        <v>21426.47</v>
      </c>
    </row>
    <row r="563" spans="1:14" ht="12.75" customHeight="1" thickBot="1" x14ac:dyDescent="0.25">
      <c r="A563" s="2" t="s">
        <v>489</v>
      </c>
      <c r="B563" s="2" t="s">
        <v>496</v>
      </c>
      <c r="C563" s="2" t="s">
        <v>537</v>
      </c>
      <c r="D563" s="2" t="s">
        <v>538</v>
      </c>
      <c r="E563" s="2" t="s">
        <v>520</v>
      </c>
      <c r="F563" s="2" t="s">
        <v>539</v>
      </c>
      <c r="G563" s="2" t="s">
        <v>504</v>
      </c>
      <c r="H563" s="2" t="s">
        <v>30</v>
      </c>
      <c r="I563" s="3">
        <v>44335</v>
      </c>
      <c r="J563" s="2" t="s">
        <v>21</v>
      </c>
      <c r="K563" s="4">
        <v>28278.3</v>
      </c>
      <c r="L563" s="15">
        <v>1</v>
      </c>
      <c r="M563" s="4">
        <v>0</v>
      </c>
      <c r="N563" s="10">
        <f t="shared" si="76"/>
        <v>28278.3</v>
      </c>
    </row>
    <row r="564" spans="1:14" ht="12.75" customHeight="1" thickBot="1" x14ac:dyDescent="0.25">
      <c r="A564" s="19" t="s">
        <v>521</v>
      </c>
      <c r="B564" s="24"/>
      <c r="C564" s="2" t="s">
        <v>537</v>
      </c>
      <c r="D564" s="2" t="s">
        <v>538</v>
      </c>
      <c r="E564" s="24"/>
      <c r="F564" s="2" t="s">
        <v>539</v>
      </c>
      <c r="G564" s="24"/>
      <c r="H564" s="24"/>
      <c r="I564" s="24"/>
      <c r="J564" s="25"/>
      <c r="K564" s="13">
        <v>106011515.14</v>
      </c>
      <c r="L564" s="16"/>
      <c r="M564" s="13">
        <v>96000963.590000004</v>
      </c>
      <c r="N564" s="10">
        <f t="shared" si="76"/>
        <v>10010551.549999997</v>
      </c>
    </row>
  </sheetData>
  <conditionalFormatting sqref="P2">
    <cfRule type="cellIs" priority="1" operator="between">
      <formula>0</formula>
      <formula>15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2811-05D3-4F89-AA50-B44B681F3685}">
  <dimension ref="A1:V11"/>
  <sheetViews>
    <sheetView tabSelected="1" workbookViewId="0"/>
  </sheetViews>
  <sheetFormatPr baseColWidth="10" defaultRowHeight="12.75" x14ac:dyDescent="0.2"/>
  <cols>
    <col min="1" max="1" width="24" customWidth="1"/>
    <col min="6" max="6" width="18.42578125" bestFit="1" customWidth="1"/>
  </cols>
  <sheetData>
    <row r="1" spans="1:22" ht="32.25" thickBot="1" x14ac:dyDescent="0.25">
      <c r="F1" s="20" t="s">
        <v>522</v>
      </c>
      <c r="G1" s="20" t="s">
        <v>523</v>
      </c>
      <c r="H1" s="20" t="s">
        <v>524</v>
      </c>
      <c r="I1" s="20" t="s">
        <v>525</v>
      </c>
      <c r="J1" s="20" t="s">
        <v>526</v>
      </c>
      <c r="K1" s="20" t="s">
        <v>524</v>
      </c>
      <c r="L1" s="20" t="s">
        <v>527</v>
      </c>
      <c r="M1" s="20" t="s">
        <v>528</v>
      </c>
      <c r="N1" s="20" t="s">
        <v>524</v>
      </c>
      <c r="O1" s="20" t="s">
        <v>529</v>
      </c>
      <c r="P1" s="20" t="s">
        <v>530</v>
      </c>
      <c r="Q1" s="20" t="s">
        <v>524</v>
      </c>
      <c r="R1" s="20" t="s">
        <v>531</v>
      </c>
      <c r="S1" s="20" t="s">
        <v>532</v>
      </c>
      <c r="T1" s="20" t="s">
        <v>524</v>
      </c>
      <c r="U1" s="20" t="s">
        <v>533</v>
      </c>
      <c r="V1" s="20" t="s">
        <v>534</v>
      </c>
    </row>
    <row r="2" spans="1:22" ht="72" customHeight="1" x14ac:dyDescent="0.2">
      <c r="A2" s="35" t="s">
        <v>535</v>
      </c>
      <c r="B2" s="35"/>
      <c r="C2" s="35"/>
      <c r="D2" s="35"/>
      <c r="E2" s="35"/>
      <c r="F2" s="1">
        <f>COUNTIFS(base!L2:L999580,"&gt;=0",base!L2:L999580,"&lt;=15")</f>
        <v>184</v>
      </c>
      <c r="G2" s="1"/>
      <c r="H2" s="22">
        <f>F$2*100/$U$2</f>
        <v>32.740213523131672</v>
      </c>
      <c r="I2" s="1">
        <f>COUNTIFS(base!L2:L999580,"&gt;=16",base!L2:L999580,"&lt;=29")</f>
        <v>208</v>
      </c>
      <c r="J2" s="1"/>
      <c r="K2" s="22">
        <f>I$2*100/$U$2</f>
        <v>37.010676156583628</v>
      </c>
      <c r="L2" s="1">
        <f>COUNTIFS(base!L2:L999580,"&gt;=30",base!L2:L999580,"&lt;=59")</f>
        <v>80</v>
      </c>
      <c r="M2" s="1"/>
      <c r="N2" s="22">
        <f>L$2*100/$U$2</f>
        <v>14.234875444839858</v>
      </c>
      <c r="O2" s="1">
        <f>COUNTIFS(base!L2:L999580,"&gt;=60",base!L2:L999580,"&lt;=89")</f>
        <v>20</v>
      </c>
      <c r="P2" s="1"/>
      <c r="Q2" s="22">
        <f>O$2*100/$U$2</f>
        <v>3.5587188612099645</v>
      </c>
      <c r="R2" s="1">
        <f>COUNTIF(base!L2:L99999,"&gt;=90")</f>
        <v>70</v>
      </c>
      <c r="S2" s="1"/>
      <c r="T2" s="22">
        <f>R$2*100/$U$2</f>
        <v>12.455516014234876</v>
      </c>
      <c r="U2" s="1">
        <f>+F2+I2+L2+O2+R2</f>
        <v>562</v>
      </c>
      <c r="V2" s="22">
        <f>+H2+K2+N2+Q2+T2</f>
        <v>100</v>
      </c>
    </row>
    <row r="3" spans="1:22" x14ac:dyDescent="0.2">
      <c r="A3" s="37" t="s">
        <v>536</v>
      </c>
      <c r="B3" t="s">
        <v>12</v>
      </c>
      <c r="C3" s="38"/>
      <c r="D3" s="38"/>
      <c r="E3" s="38"/>
      <c r="F3">
        <f>COUNTIFS(Tableau1[Age Appel de Fonds],"&gt;=0",Tableau1[Age Appel de Fonds],"&lt;=15",Tableau1[Nom Territoire],'BASE FLORIAN'!B3)</f>
        <v>37</v>
      </c>
    </row>
    <row r="4" spans="1:22" x14ac:dyDescent="0.2">
      <c r="A4" s="37"/>
      <c r="B4" t="s">
        <v>132</v>
      </c>
      <c r="C4" s="38"/>
      <c r="D4" s="38"/>
      <c r="E4" s="38"/>
      <c r="F4">
        <f>COUNTIFS(Tableau1[Age Appel de Fonds],"&gt;=0",Tableau1[Age Appel de Fonds],"&lt;=15",Tableau1[Nom Territoire],'BASE FLORIAN'!B4)</f>
        <v>26</v>
      </c>
    </row>
    <row r="5" spans="1:22" x14ac:dyDescent="0.2">
      <c r="A5" s="37"/>
      <c r="B5" t="s">
        <v>185</v>
      </c>
      <c r="C5" s="38"/>
      <c r="D5" s="38"/>
      <c r="E5" s="38"/>
      <c r="F5">
        <f>COUNTIFS(Tableau1[Age Appel de Fonds],"&gt;=0",Tableau1[Age Appel de Fonds],"&lt;=15",Tableau1[Nom Territoire],'BASE FLORIAN'!B5)</f>
        <v>47</v>
      </c>
    </row>
    <row r="6" spans="1:22" x14ac:dyDescent="0.2">
      <c r="A6" s="37"/>
      <c r="B6" t="s">
        <v>334</v>
      </c>
      <c r="C6" s="38"/>
      <c r="D6" s="38"/>
      <c r="E6" s="38"/>
      <c r="F6">
        <f>COUNTIFS(Tableau1[Age Appel de Fonds],"&gt;=0",Tableau1[Age Appel de Fonds],"&lt;=15",Tableau1[Nom Territoire],'BASE FLORIAN'!B6)</f>
        <v>9</v>
      </c>
    </row>
    <row r="7" spans="1:22" x14ac:dyDescent="0.2">
      <c r="A7" s="37"/>
      <c r="B7" t="s">
        <v>363</v>
      </c>
      <c r="C7" s="38"/>
      <c r="D7" s="38"/>
      <c r="E7" s="38"/>
      <c r="F7">
        <f>COUNTIFS(Tableau1[Age Appel de Fonds],"&gt;=0",Tableau1[Age Appel de Fonds],"&lt;=15",Tableau1[Nom Territoire],'BASE FLORIAN'!B7)</f>
        <v>1</v>
      </c>
    </row>
    <row r="8" spans="1:22" x14ac:dyDescent="0.2">
      <c r="A8" s="37"/>
      <c r="B8" t="s">
        <v>368</v>
      </c>
      <c r="C8" s="38"/>
      <c r="D8" s="38"/>
      <c r="E8" s="38"/>
      <c r="F8">
        <f>COUNTIFS(Tableau1[Age Appel de Fonds],"&gt;=0",Tableau1[Age Appel de Fonds],"&lt;=15",Tableau1[Nom Territoire],'BASE FLORIAN'!B8)</f>
        <v>24</v>
      </c>
    </row>
    <row r="9" spans="1:22" x14ac:dyDescent="0.2">
      <c r="A9" s="37"/>
      <c r="B9" t="s">
        <v>385</v>
      </c>
      <c r="C9" s="38"/>
      <c r="D9" s="38"/>
      <c r="E9" s="38"/>
      <c r="F9">
        <f>COUNTIFS(Tableau1[Age Appel de Fonds],"&gt;=0",Tableau1[Age Appel de Fonds],"&lt;=15",Tableau1[Nom Territoire],'BASE FLORIAN'!B9)</f>
        <v>36</v>
      </c>
    </row>
    <row r="10" spans="1:22" x14ac:dyDescent="0.2">
      <c r="A10" s="37"/>
      <c r="B10" t="s">
        <v>489</v>
      </c>
      <c r="C10" s="38"/>
      <c r="D10" s="38"/>
      <c r="E10" s="38"/>
      <c r="F10">
        <f>COUNTIFS(Tableau1[Age Appel de Fonds],"&gt;=0",Tableau1[Age Appel de Fonds],"&lt;=15",Tableau1[Nom Territoire],'BASE FLORIAN'!B10)</f>
        <v>4</v>
      </c>
    </row>
    <row r="11" spans="1:22" x14ac:dyDescent="0.2">
      <c r="F11">
        <f>SUM(F3:F10)</f>
        <v>184</v>
      </c>
    </row>
  </sheetData>
  <mergeCells count="1">
    <mergeCell ref="A3:A10"/>
  </mergeCells>
  <conditionalFormatting sqref="F2">
    <cfRule type="cellIs" priority="1" operator="between">
      <formula>0</formula>
      <formula>15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5"/>
  <sheetViews>
    <sheetView zoomScale="120" zoomScaleNormal="120" workbookViewId="0">
      <selection activeCell="C7" sqref="C7"/>
    </sheetView>
  </sheetViews>
  <sheetFormatPr baseColWidth="10" defaultRowHeight="12.75" x14ac:dyDescent="0.2"/>
  <cols>
    <col min="1" max="1" width="44.85546875" bestFit="1" customWidth="1"/>
    <col min="2" max="2" width="21.28515625" bestFit="1" customWidth="1"/>
    <col min="3" max="3" width="35.7109375" customWidth="1"/>
    <col min="4" max="9" width="34.5703125" bestFit="1" customWidth="1"/>
    <col min="10" max="10" width="13.42578125" bestFit="1" customWidth="1"/>
    <col min="11" max="11" width="10.42578125" bestFit="1" customWidth="1"/>
    <col min="12" max="15" width="11.7109375" bestFit="1" customWidth="1"/>
    <col min="16" max="16" width="10.42578125" bestFit="1" customWidth="1"/>
    <col min="17" max="18" width="11.7109375" bestFit="1" customWidth="1"/>
    <col min="19" max="19" width="10.42578125" bestFit="1" customWidth="1"/>
    <col min="20" max="21" width="11.7109375" bestFit="1" customWidth="1"/>
    <col min="22" max="23" width="9.28515625" bestFit="1" customWidth="1"/>
    <col min="24" max="26" width="10.42578125" bestFit="1" customWidth="1"/>
    <col min="27" max="27" width="11.7109375" bestFit="1" customWidth="1"/>
    <col min="28" max="30" width="10.42578125" bestFit="1" customWidth="1"/>
    <col min="31" max="32" width="11.7109375" bestFit="1" customWidth="1"/>
    <col min="33" max="37" width="10.42578125" bestFit="1" customWidth="1"/>
    <col min="38" max="38" width="9.28515625" bestFit="1" customWidth="1"/>
    <col min="39" max="40" width="8.140625" bestFit="1" customWidth="1"/>
    <col min="41" max="41" width="10.42578125" bestFit="1" customWidth="1"/>
    <col min="42" max="42" width="9.28515625" bestFit="1" customWidth="1"/>
    <col min="43" max="47" width="10.42578125" bestFit="1" customWidth="1"/>
    <col min="48" max="48" width="9.28515625" bestFit="1" customWidth="1"/>
    <col min="49" max="49" width="4.5703125" bestFit="1" customWidth="1"/>
    <col min="50" max="50" width="10.42578125" bestFit="1" customWidth="1"/>
    <col min="51" max="51" width="9.28515625" bestFit="1" customWidth="1"/>
    <col min="52" max="52" width="8.140625" bestFit="1" customWidth="1"/>
    <col min="53" max="53" width="5.7109375" bestFit="1" customWidth="1"/>
    <col min="54" max="54" width="8.140625" bestFit="1" customWidth="1"/>
    <col min="55" max="58" width="10.42578125" bestFit="1" customWidth="1"/>
    <col min="59" max="59" width="9.28515625" bestFit="1" customWidth="1"/>
    <col min="60" max="61" width="10.42578125" bestFit="1" customWidth="1"/>
    <col min="62" max="62" width="7" bestFit="1" customWidth="1"/>
    <col min="63" max="63" width="5.7109375" bestFit="1" customWidth="1"/>
    <col min="64" max="64" width="9.28515625" bestFit="1" customWidth="1"/>
    <col min="65" max="65" width="4.5703125" bestFit="1" customWidth="1"/>
    <col min="66" max="66" width="5.7109375" bestFit="1" customWidth="1"/>
    <col min="67" max="67" width="10.42578125" bestFit="1" customWidth="1"/>
    <col min="68" max="69" width="9.28515625" bestFit="1" customWidth="1"/>
    <col min="70" max="70" width="8.140625" bestFit="1" customWidth="1"/>
    <col min="71" max="72" width="7" bestFit="1" customWidth="1"/>
    <col min="73" max="73" width="9.28515625" bestFit="1" customWidth="1"/>
    <col min="74" max="80" width="10.42578125" bestFit="1" customWidth="1"/>
    <col min="81" max="81" width="9.28515625" bestFit="1" customWidth="1"/>
    <col min="82" max="82" width="7" bestFit="1" customWidth="1"/>
    <col min="83" max="87" width="10.42578125" bestFit="1" customWidth="1"/>
    <col min="88" max="88" width="8.140625" bestFit="1" customWidth="1"/>
    <col min="89" max="89" width="9.28515625" bestFit="1" customWidth="1"/>
    <col min="90" max="91" width="10.42578125" bestFit="1" customWidth="1"/>
    <col min="92" max="92" width="9.28515625" bestFit="1" customWidth="1"/>
    <col min="93" max="93" width="10.42578125" bestFit="1" customWidth="1"/>
    <col min="94" max="94" width="7" bestFit="1" customWidth="1"/>
    <col min="95" max="97" width="9.28515625" bestFit="1" customWidth="1"/>
    <col min="98" max="98" width="5.7109375" bestFit="1" customWidth="1"/>
    <col min="99" max="99" width="10.42578125" bestFit="1" customWidth="1"/>
    <col min="100" max="100" width="9.28515625" bestFit="1" customWidth="1"/>
    <col min="101" max="101" width="7" bestFit="1" customWidth="1"/>
    <col min="102" max="102" width="9.28515625" bestFit="1" customWidth="1"/>
    <col min="103" max="103" width="10.42578125" bestFit="1" customWidth="1"/>
    <col min="104" max="104" width="7" bestFit="1" customWidth="1"/>
    <col min="105" max="107" width="10.42578125" bestFit="1" customWidth="1"/>
    <col min="108" max="109" width="9.28515625" bestFit="1" customWidth="1"/>
    <col min="110" max="110" width="10.42578125" bestFit="1" customWidth="1"/>
    <col min="111" max="111" width="13.140625" bestFit="1" customWidth="1"/>
    <col min="112" max="112" width="6.7109375" bestFit="1" customWidth="1"/>
    <col min="113" max="114" width="7.5703125" bestFit="1" customWidth="1"/>
    <col min="115" max="115" width="6.7109375" bestFit="1" customWidth="1"/>
    <col min="116" max="116" width="7.5703125" bestFit="1" customWidth="1"/>
    <col min="117" max="117" width="6.7109375" bestFit="1" customWidth="1"/>
    <col min="118" max="120" width="7.5703125" bestFit="1" customWidth="1"/>
    <col min="121" max="121" width="7.7109375" bestFit="1" customWidth="1"/>
    <col min="122" max="122" width="8.7109375" bestFit="1" customWidth="1"/>
    <col min="123" max="125" width="7.7109375" bestFit="1" customWidth="1"/>
    <col min="126" max="126" width="7.5703125" bestFit="1" customWidth="1"/>
    <col min="127" max="127" width="7.7109375" bestFit="1" customWidth="1"/>
    <col min="128" max="128" width="7.5703125" bestFit="1" customWidth="1"/>
    <col min="129" max="130" width="7.7109375" bestFit="1" customWidth="1"/>
    <col min="131" max="133" width="6.7109375" bestFit="1" customWidth="1"/>
    <col min="134" max="134" width="7.7109375" bestFit="1" customWidth="1"/>
    <col min="135" max="135" width="6.7109375" bestFit="1" customWidth="1"/>
    <col min="136" max="136" width="7.5703125" bestFit="1" customWidth="1"/>
    <col min="137" max="137" width="6.7109375" bestFit="1" customWidth="1"/>
    <col min="138" max="139" width="7.5703125" bestFit="1" customWidth="1"/>
    <col min="140" max="140" width="8.7109375" bestFit="1" customWidth="1"/>
    <col min="141" max="141" width="7.7109375" bestFit="1" customWidth="1"/>
    <col min="142" max="142" width="7.5703125" bestFit="1" customWidth="1"/>
    <col min="143" max="143" width="7.7109375" bestFit="1" customWidth="1"/>
    <col min="144" max="144" width="6.7109375" bestFit="1" customWidth="1"/>
    <col min="145" max="145" width="7.5703125" bestFit="1" customWidth="1"/>
    <col min="146" max="149" width="6.7109375" bestFit="1" customWidth="1"/>
    <col min="150" max="150" width="7.7109375" bestFit="1" customWidth="1"/>
    <col min="151" max="153" width="6.7109375" bestFit="1" customWidth="1"/>
    <col min="154" max="154" width="7.7109375" bestFit="1" customWidth="1"/>
    <col min="155" max="155" width="7.5703125" bestFit="1" customWidth="1"/>
    <col min="156" max="156" width="7.7109375" bestFit="1" customWidth="1"/>
    <col min="157" max="158" width="6.7109375" bestFit="1" customWidth="1"/>
    <col min="159" max="159" width="7.5703125" bestFit="1" customWidth="1"/>
    <col min="160" max="162" width="6.7109375" bestFit="1" customWidth="1"/>
    <col min="163" max="165" width="7.5703125" bestFit="1" customWidth="1"/>
    <col min="166" max="167" width="7.7109375" bestFit="1" customWidth="1"/>
    <col min="168" max="168" width="7.42578125" bestFit="1" customWidth="1"/>
    <col min="169" max="175" width="7.5703125" bestFit="1" customWidth="1"/>
    <col min="176" max="176" width="7.7109375" bestFit="1" customWidth="1"/>
    <col min="177" max="177" width="7.5703125" bestFit="1" customWidth="1"/>
    <col min="178" max="178" width="7.7109375" bestFit="1" customWidth="1"/>
    <col min="179" max="179" width="7.5703125" bestFit="1" customWidth="1"/>
    <col min="180" max="182" width="7.7109375" bestFit="1" customWidth="1"/>
    <col min="183" max="183" width="7.5703125" bestFit="1" customWidth="1"/>
    <col min="184" max="201" width="7.7109375" bestFit="1" customWidth="1"/>
    <col min="202" max="207" width="8.7109375" bestFit="1" customWidth="1"/>
    <col min="208" max="213" width="9" bestFit="1" customWidth="1"/>
    <col min="214" max="215" width="8.7109375" bestFit="1" customWidth="1"/>
    <col min="216" max="219" width="9" bestFit="1" customWidth="1"/>
    <col min="220" max="220" width="28.7109375" bestFit="1" customWidth="1"/>
    <col min="221" max="221" width="39.85546875" bestFit="1" customWidth="1"/>
  </cols>
  <sheetData>
    <row r="2" spans="1:6" x14ac:dyDescent="0.2">
      <c r="C2" s="36" t="s">
        <v>540</v>
      </c>
    </row>
    <row r="3" spans="1:6" x14ac:dyDescent="0.2">
      <c r="A3" s="6" t="s">
        <v>501</v>
      </c>
      <c r="C3" t="s">
        <v>541</v>
      </c>
      <c r="D3" t="s">
        <v>542</v>
      </c>
      <c r="E3" s="23" t="s">
        <v>543</v>
      </c>
      <c r="F3" s="23" t="s">
        <v>543</v>
      </c>
    </row>
    <row r="4" spans="1:6" x14ac:dyDescent="0.2">
      <c r="A4" s="7" t="s">
        <v>12</v>
      </c>
    </row>
    <row r="5" spans="1:6" x14ac:dyDescent="0.2">
      <c r="A5" s="7" t="s">
        <v>132</v>
      </c>
    </row>
    <row r="6" spans="1:6" x14ac:dyDescent="0.2">
      <c r="A6" s="8" t="s">
        <v>133</v>
      </c>
    </row>
    <row r="7" spans="1:6" x14ac:dyDescent="0.2">
      <c r="A7" s="8" t="s">
        <v>150</v>
      </c>
    </row>
    <row r="8" spans="1:6" x14ac:dyDescent="0.2">
      <c r="A8" s="8" t="s">
        <v>157</v>
      </c>
    </row>
    <row r="9" spans="1:6" x14ac:dyDescent="0.2">
      <c r="A9" s="8" t="s">
        <v>175</v>
      </c>
    </row>
    <row r="10" spans="1:6" x14ac:dyDescent="0.2">
      <c r="A10" s="7" t="s">
        <v>185</v>
      </c>
    </row>
    <row r="11" spans="1:6" x14ac:dyDescent="0.2">
      <c r="A11" s="8" t="s">
        <v>186</v>
      </c>
    </row>
    <row r="12" spans="1:6" x14ac:dyDescent="0.2">
      <c r="A12" s="8" t="s">
        <v>189</v>
      </c>
    </row>
    <row r="13" spans="1:6" x14ac:dyDescent="0.2">
      <c r="A13" s="8" t="s">
        <v>193</v>
      </c>
    </row>
    <row r="14" spans="1:6" x14ac:dyDescent="0.2">
      <c r="A14" s="8" t="s">
        <v>208</v>
      </c>
    </row>
    <row r="15" spans="1:6" x14ac:dyDescent="0.2">
      <c r="A15" s="8" t="s">
        <v>224</v>
      </c>
    </row>
    <row r="16" spans="1:6" x14ac:dyDescent="0.2">
      <c r="A16" s="8" t="s">
        <v>237</v>
      </c>
    </row>
    <row r="17" spans="1:6" x14ac:dyDescent="0.2">
      <c r="A17" s="8" t="s">
        <v>243</v>
      </c>
    </row>
    <row r="18" spans="1:6" x14ac:dyDescent="0.2">
      <c r="A18" s="8" t="s">
        <v>270</v>
      </c>
      <c r="D18" s="26"/>
      <c r="E18" s="27"/>
      <c r="F18" s="28"/>
    </row>
    <row r="19" spans="1:6" x14ac:dyDescent="0.2">
      <c r="A19" s="8" t="s">
        <v>283</v>
      </c>
      <c r="D19" s="29"/>
      <c r="E19" s="30"/>
      <c r="F19" s="31"/>
    </row>
    <row r="20" spans="1:6" x14ac:dyDescent="0.2">
      <c r="A20" s="8" t="s">
        <v>296</v>
      </c>
      <c r="D20" s="29"/>
      <c r="E20" s="30"/>
      <c r="F20" s="31"/>
    </row>
    <row r="21" spans="1:6" x14ac:dyDescent="0.2">
      <c r="A21" s="8" t="s">
        <v>311</v>
      </c>
      <c r="D21" s="29"/>
      <c r="E21" s="30"/>
      <c r="F21" s="31"/>
    </row>
    <row r="22" spans="1:6" x14ac:dyDescent="0.2">
      <c r="A22" s="8" t="s">
        <v>319</v>
      </c>
      <c r="D22" s="29"/>
      <c r="E22" s="30"/>
      <c r="F22" s="31"/>
    </row>
    <row r="23" spans="1:6" x14ac:dyDescent="0.2">
      <c r="A23" s="7" t="s">
        <v>334</v>
      </c>
      <c r="D23" s="29"/>
      <c r="E23" s="30"/>
      <c r="F23" s="31"/>
    </row>
    <row r="24" spans="1:6" x14ac:dyDescent="0.2">
      <c r="A24" s="7" t="s">
        <v>363</v>
      </c>
      <c r="D24" s="29"/>
      <c r="E24" s="30"/>
      <c r="F24" s="31"/>
    </row>
    <row r="25" spans="1:6" x14ac:dyDescent="0.2">
      <c r="A25" s="7" t="s">
        <v>368</v>
      </c>
      <c r="D25" s="29"/>
      <c r="E25" s="30"/>
      <c r="F25" s="31"/>
    </row>
    <row r="26" spans="1:6" x14ac:dyDescent="0.2">
      <c r="A26" s="7" t="s">
        <v>385</v>
      </c>
      <c r="D26" s="29"/>
      <c r="E26" s="30"/>
      <c r="F26" s="31"/>
    </row>
    <row r="27" spans="1:6" x14ac:dyDescent="0.2">
      <c r="A27" s="7" t="s">
        <v>489</v>
      </c>
      <c r="D27" s="29"/>
      <c r="E27" s="30"/>
      <c r="F27" s="31"/>
    </row>
    <row r="28" spans="1:6" x14ac:dyDescent="0.2">
      <c r="A28" s="7" t="s">
        <v>502</v>
      </c>
      <c r="D28" s="29"/>
      <c r="E28" s="30"/>
      <c r="F28" s="31"/>
    </row>
    <row r="29" spans="1:6" x14ac:dyDescent="0.2">
      <c r="D29" s="29"/>
      <c r="E29" s="30"/>
      <c r="F29" s="31"/>
    </row>
    <row r="30" spans="1:6" x14ac:dyDescent="0.2">
      <c r="D30" s="29"/>
      <c r="E30" s="30"/>
      <c r="F30" s="31"/>
    </row>
    <row r="31" spans="1:6" x14ac:dyDescent="0.2">
      <c r="D31" s="29"/>
      <c r="E31" s="30"/>
      <c r="F31" s="31"/>
    </row>
    <row r="32" spans="1:6" x14ac:dyDescent="0.2">
      <c r="D32" s="29"/>
      <c r="E32" s="30"/>
      <c r="F32" s="31"/>
    </row>
    <row r="33" spans="4:6" x14ac:dyDescent="0.2">
      <c r="D33" s="29"/>
      <c r="E33" s="30"/>
      <c r="F33" s="31"/>
    </row>
    <row r="34" spans="4:6" x14ac:dyDescent="0.2">
      <c r="D34" s="29"/>
      <c r="E34" s="30"/>
      <c r="F34" s="31"/>
    </row>
    <row r="35" spans="4:6" x14ac:dyDescent="0.2">
      <c r="D35" s="32"/>
      <c r="E35" s="33"/>
      <c r="F35" s="34"/>
    </row>
  </sheetData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</vt:lpstr>
      <vt:lpstr>BASE FLORIAN</vt:lpstr>
      <vt:lpstr>FLO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DELEFOSSE, Nathalie</dc:creator>
  <cp:lastModifiedBy>A S</cp:lastModifiedBy>
  <dcterms:created xsi:type="dcterms:W3CDTF">2021-05-18T15:35:05Z</dcterms:created>
  <dcterms:modified xsi:type="dcterms:W3CDTF">2021-06-09T19:21:37Z</dcterms:modified>
</cp:coreProperties>
</file>