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45" windowWidth="24240" windowHeight="12855" activeTab="6"/>
  </bookViews>
  <sheets>
    <sheet name="Facture de service" sheetId="1" r:id="rId1"/>
    <sheet name="TARIF A" sheetId="2" r:id="rId2"/>
    <sheet name="TARIF B" sheetId="3" r:id="rId3"/>
    <sheet name="TARIF C" sheetId="4" r:id="rId4"/>
    <sheet name="TARIF D" sheetId="5" r:id="rId5"/>
    <sheet name="base enfants" sheetId="6" r:id="rId6"/>
    <sheet name="formule numero" sheetId="7" r:id="rId7"/>
  </sheets>
  <definedNames>
    <definedName name="_xlnm.Print_Area" localSheetId="0">'Facture de service'!$B$2:$G$46</definedName>
  </definedNames>
  <calcPr calcId="145621"/>
</workbook>
</file>

<file path=xl/calcChain.xml><?xml version="1.0" encoding="utf-8"?>
<calcChain xmlns="http://schemas.openxmlformats.org/spreadsheetml/2006/main">
  <c r="C2" i="7" l="1"/>
  <c r="D2" i="7" s="1"/>
  <c r="F18" i="4" l="1"/>
  <c r="F19" i="4"/>
  <c r="F20" i="4"/>
  <c r="F21" i="4"/>
  <c r="F17" i="4"/>
  <c r="F19" i="3"/>
  <c r="F18" i="3"/>
  <c r="F17" i="3"/>
  <c r="F21" i="2"/>
  <c r="F20" i="2"/>
  <c r="F19" i="2"/>
  <c r="F18" i="2"/>
  <c r="F17" i="2"/>
  <c r="F26" i="5" l="1"/>
  <c r="F23" i="5"/>
  <c r="F22" i="5"/>
  <c r="F21" i="5"/>
  <c r="F20" i="5"/>
  <c r="F19" i="5"/>
  <c r="F18" i="5"/>
  <c r="F17" i="5"/>
  <c r="F16" i="5"/>
  <c r="F5" i="5"/>
  <c r="F27" i="4"/>
  <c r="F24" i="4"/>
  <c r="F23" i="4"/>
  <c r="F22" i="4"/>
  <c r="E5" i="4"/>
  <c r="F27" i="3"/>
  <c r="F24" i="3"/>
  <c r="F23" i="3"/>
  <c r="F22" i="3"/>
  <c r="F21" i="3"/>
  <c r="F20" i="3"/>
  <c r="F5" i="3"/>
  <c r="F27" i="2"/>
  <c r="F24" i="2"/>
  <c r="F23" i="2"/>
  <c r="F22" i="2"/>
  <c r="F25" i="2"/>
  <c r="F30" i="2" s="1"/>
  <c r="F5" i="2"/>
  <c r="F27" i="1"/>
  <c r="F24" i="1"/>
  <c r="F23" i="1"/>
  <c r="F22" i="1"/>
  <c r="F21" i="1"/>
  <c r="F20" i="1"/>
  <c r="F19" i="1"/>
  <c r="F18" i="1"/>
  <c r="F17" i="1"/>
  <c r="F25" i="1" s="1"/>
  <c r="F30" i="1" s="1"/>
  <c r="F25" i="3" l="1"/>
  <c r="F30" i="3" s="1"/>
  <c r="F25" i="4"/>
  <c r="F30" i="4" s="1"/>
  <c r="F24" i="5"/>
  <c r="F29" i="5" s="1"/>
  <c r="G5" i="1"/>
</calcChain>
</file>

<file path=xl/sharedStrings.xml><?xml version="1.0" encoding="utf-8"?>
<sst xmlns="http://schemas.openxmlformats.org/spreadsheetml/2006/main" count="951" uniqueCount="503">
  <si>
    <t>À :</t>
  </si>
  <si>
    <t>[Code postal, Ville]</t>
  </si>
  <si>
    <t>[Téléphone]</t>
  </si>
  <si>
    <t>Date :</t>
  </si>
  <si>
    <t>N° de facture :</t>
  </si>
  <si>
    <t>[Adresse postale]</t>
  </si>
  <si>
    <t>ACCUEIL DE LOISIRS MUNICIPAL</t>
  </si>
  <si>
    <t>Champ de l'église</t>
  </si>
  <si>
    <t>22620 PLOUBAZLANEC</t>
  </si>
  <si>
    <t>2021-001</t>
  </si>
  <si>
    <t>Présence</t>
  </si>
  <si>
    <r>
      <rPr>
        <b/>
        <sz val="10"/>
        <rFont val="Comic Sans MS"/>
        <family val="4"/>
        <charset val="1"/>
      </rPr>
      <t xml:space="preserve">TARIFS D 929€ </t>
    </r>
    <r>
      <rPr>
        <b/>
        <sz val="14"/>
        <rFont val="Comic Sans MS"/>
        <family val="4"/>
        <charset val="1"/>
      </rPr>
      <t>&gt;</t>
    </r>
  </si>
  <si>
    <t>SOMME</t>
  </si>
  <si>
    <r>
      <rPr>
        <sz val="10"/>
        <rFont val="Comic Sans MS"/>
        <family val="4"/>
        <charset val="1"/>
      </rPr>
      <t xml:space="preserve">Forfait 1/2 journée sans repas à 9,40 </t>
    </r>
    <r>
      <rPr>
        <sz val="10"/>
        <rFont val="Arial"/>
        <family val="2"/>
        <charset val="1"/>
      </rPr>
      <t>€</t>
    </r>
  </si>
  <si>
    <r>
      <rPr>
        <sz val="10"/>
        <rFont val="Comic Sans MS"/>
        <family val="4"/>
        <charset val="1"/>
      </rPr>
      <t xml:space="preserve">Forfait 1/2 journée avec repas à 12,00 </t>
    </r>
    <r>
      <rPr>
        <sz val="10"/>
        <rFont val="Arial"/>
        <family val="2"/>
        <charset val="1"/>
      </rPr>
      <t>€</t>
    </r>
  </si>
  <si>
    <t>Forfait journée avec repas à 14,70 €</t>
  </si>
  <si>
    <t>tarif journée Sortie sans car   à 17,85 €</t>
  </si>
  <si>
    <t>Si  pas prévenue supplément repas  3,30€</t>
  </si>
  <si>
    <t>Si 1/2 journée supplément piscine 3,30€</t>
  </si>
  <si>
    <t>Si 1/2 journée supplément nuit au centre atelier 6,20€</t>
  </si>
  <si>
    <t>TOTAL</t>
  </si>
  <si>
    <t>Bons à déduire</t>
  </si>
  <si>
    <t>Réduction 2ème, 3ème enfants 4%</t>
  </si>
  <si>
    <t>déjà réglé</t>
  </si>
  <si>
    <t>Reste à payer</t>
  </si>
  <si>
    <t xml:space="preserve"> Règlement à effectuer auprès de Florence MALLET Directrice  au centre de loisirs  </t>
  </si>
  <si>
    <t>ou en Mairie</t>
  </si>
  <si>
    <t>par chèque libellé à l'ordre du Trésor Public ou en espèces.</t>
  </si>
  <si>
    <t>bons ANCV, MSA.</t>
  </si>
  <si>
    <t xml:space="preserve">N° Agrément : </t>
  </si>
  <si>
    <t>022ORG0174</t>
  </si>
  <si>
    <t>Centre de Loisirs Municipal de Ploubazlanec - 22620</t>
  </si>
  <si>
    <t>Permanences : les lundis, mardis, jeudi, vendredi -  14h à 16h</t>
  </si>
  <si>
    <t>Tél et fax 02 96 55 72 90 courriel : alshploubaz@gmail.com</t>
  </si>
  <si>
    <t>N° DDJS : 022-0174-CL-000120-20-H01</t>
  </si>
  <si>
    <t>tarif journée spéciale ou Atelier  &gt; à 16€  à  20,40€</t>
  </si>
  <si>
    <t>RIOU FANNY</t>
  </si>
  <si>
    <t>TARIF A</t>
  </si>
  <si>
    <t>DELAI DE REGLEMENT</t>
  </si>
  <si>
    <t>Jusqu'au :  03/03 /2021</t>
  </si>
  <si>
    <t xml:space="preserve">Enfant(s) : </t>
  </si>
  <si>
    <r>
      <t xml:space="preserve">Forfait 1/2 journée sans repas à 2,68 </t>
    </r>
    <r>
      <rPr>
        <sz val="10"/>
        <rFont val="Arial"/>
        <family val="2"/>
        <charset val="1"/>
      </rPr>
      <t>€</t>
    </r>
  </si>
  <si>
    <r>
      <t xml:space="preserve">Forfait 1/2 journée avec repas à 5,15 </t>
    </r>
    <r>
      <rPr>
        <sz val="10"/>
        <rFont val="Arial"/>
        <family val="2"/>
        <charset val="1"/>
      </rPr>
      <t>€</t>
    </r>
  </si>
  <si>
    <t>Forfait journée avec repas à 7,73 €</t>
  </si>
  <si>
    <t>tarif journée Sortie sans car   à 9,80 €</t>
  </si>
  <si>
    <t>tarif journée spéciale ou Atelier  &gt; à 16€  à  12,37€</t>
  </si>
  <si>
    <r>
      <t xml:space="preserve">Forfait 1/2 journée sans repas à 4,04 </t>
    </r>
    <r>
      <rPr>
        <sz val="10"/>
        <rFont val="Arial"/>
        <family val="2"/>
        <charset val="1"/>
      </rPr>
      <t>€</t>
    </r>
  </si>
  <si>
    <r>
      <t xml:space="preserve">Forfait 1/2 journée avec repas à 6,72 </t>
    </r>
    <r>
      <rPr>
        <sz val="10"/>
        <rFont val="Arial"/>
        <family val="2"/>
        <charset val="1"/>
      </rPr>
      <t>€</t>
    </r>
  </si>
  <si>
    <t>Forfait journée avec repas à 10,20 €</t>
  </si>
  <si>
    <t>Jusqu'au : 03 03/ /2021</t>
  </si>
  <si>
    <r>
      <t xml:space="preserve">TARIFS B 513/720€ </t>
    </r>
    <r>
      <rPr>
        <b/>
        <sz val="14"/>
        <rFont val="Comic Sans MS"/>
        <family val="4"/>
        <charset val="1"/>
      </rPr>
      <t>&gt;</t>
    </r>
  </si>
  <si>
    <r>
      <t xml:space="preserve">TARIFS A 0 /512€ </t>
    </r>
    <r>
      <rPr>
        <b/>
        <sz val="14"/>
        <rFont val="Comic Sans MS"/>
        <family val="4"/>
        <charset val="1"/>
      </rPr>
      <t>&gt;</t>
    </r>
  </si>
  <si>
    <r>
      <t xml:space="preserve">TARIFS C 721/928€ </t>
    </r>
    <r>
      <rPr>
        <b/>
        <sz val="14"/>
        <rFont val="Comic Sans MS"/>
        <family val="4"/>
        <charset val="1"/>
      </rPr>
      <t>&gt;</t>
    </r>
  </si>
  <si>
    <r>
      <t xml:space="preserve">Forfait 1/2 journée sans repas à 6,72 </t>
    </r>
    <r>
      <rPr>
        <sz val="10"/>
        <rFont val="Arial"/>
        <family val="2"/>
        <charset val="1"/>
      </rPr>
      <t>€</t>
    </r>
  </si>
  <si>
    <r>
      <t xml:space="preserve">Forfait 1/2 journée avec repas à 9,49 </t>
    </r>
    <r>
      <rPr>
        <sz val="10"/>
        <rFont val="Arial"/>
        <family val="2"/>
        <charset val="1"/>
      </rPr>
      <t>€</t>
    </r>
  </si>
  <si>
    <t>Forfait journée avec repas à 12,12 €</t>
  </si>
  <si>
    <t>tarif journée Sortie sans car   à 15,25 €</t>
  </si>
  <si>
    <t>tarif journée spéciale ou Atelier  &gt; à 16€  à  17,83€</t>
  </si>
  <si>
    <t xml:space="preserve"> </t>
  </si>
  <si>
    <t>NOM</t>
  </si>
  <si>
    <t>PRENOM</t>
  </si>
  <si>
    <t>NOM2</t>
  </si>
  <si>
    <t>PRENOM3</t>
  </si>
  <si>
    <t>ADRESSE</t>
  </si>
  <si>
    <t>CP</t>
  </si>
  <si>
    <t>COMMUNE</t>
  </si>
  <si>
    <t>BERNARD</t>
  </si>
  <si>
    <t>MELYNA</t>
  </si>
  <si>
    <t xml:space="preserve">GROT </t>
  </si>
  <si>
    <t>AUDREY</t>
  </si>
  <si>
    <t>23 Côte de Kerleau</t>
  </si>
  <si>
    <t>PLOURIVO</t>
  </si>
  <si>
    <t>BIDAULT BEAUVOIS</t>
  </si>
  <si>
    <t>MALORY</t>
  </si>
  <si>
    <t>BEAUVOIS</t>
  </si>
  <si>
    <t>ANGELIQUE</t>
  </si>
  <si>
    <t>rue Louis Guilloux</t>
  </si>
  <si>
    <t>PAIMPOL</t>
  </si>
  <si>
    <t>BOCHER</t>
  </si>
  <si>
    <t>ELSA</t>
  </si>
  <si>
    <t>SEBASTIEN</t>
  </si>
  <si>
    <t>4 rte de Kersaouden</t>
  </si>
  <si>
    <t>PLOUBAZLANEC</t>
  </si>
  <si>
    <t>BOULANGER</t>
  </si>
  <si>
    <t>MONA</t>
  </si>
  <si>
    <t>PASCAL</t>
  </si>
  <si>
    <t>17 rue Kennedy</t>
  </si>
  <si>
    <t xml:space="preserve">BOURSIN </t>
  </si>
  <si>
    <t>LEON</t>
  </si>
  <si>
    <t>JAMES</t>
  </si>
  <si>
    <t>CHRISTINE</t>
  </si>
  <si>
    <t>10 rue I.F.Joliot Curie</t>
  </si>
  <si>
    <t>BROUARD</t>
  </si>
  <si>
    <t>GARANCE</t>
  </si>
  <si>
    <t>COVEX</t>
  </si>
  <si>
    <t>PAULINE</t>
  </si>
  <si>
    <t>1 rue Du Quai</t>
  </si>
  <si>
    <t>SOANA</t>
  </si>
  <si>
    <t>FLOURY</t>
  </si>
  <si>
    <t>MARTINE</t>
  </si>
  <si>
    <t>1 Bis rue Pierres Mendes France</t>
  </si>
  <si>
    <t>BUDER</t>
  </si>
  <si>
    <t>MANON</t>
  </si>
  <si>
    <t>RABIAN</t>
  </si>
  <si>
    <t>FELICIE</t>
  </si>
  <si>
    <t>6 rue Lan Ar Vein</t>
  </si>
  <si>
    <t>BUHOUR LE MAREC</t>
  </si>
  <si>
    <t>BLEUENN</t>
  </si>
  <si>
    <t>LE MAREC</t>
  </si>
  <si>
    <t>MARINE</t>
  </si>
  <si>
    <t>25 rue Théodore Botrel</t>
  </si>
  <si>
    <t>CABIOCH</t>
  </si>
  <si>
    <t>ANTOINE</t>
  </si>
  <si>
    <t>RAULT</t>
  </si>
  <si>
    <t>EMILIE</t>
  </si>
  <si>
    <t>19 B rte des 4 vents</t>
  </si>
  <si>
    <t>CAILLIAU</t>
  </si>
  <si>
    <t>MAHAUT</t>
  </si>
  <si>
    <t>GUILLARMIC</t>
  </si>
  <si>
    <t>ANGELE</t>
  </si>
  <si>
    <t>3 rue Marcel Cachin</t>
  </si>
  <si>
    <t>CORFDIR GYORS</t>
  </si>
  <si>
    <t>THOMAS</t>
  </si>
  <si>
    <t>GYORS</t>
  </si>
  <si>
    <t>PATRICIA</t>
  </si>
  <si>
    <t>14 RUE DE LANDERIS</t>
  </si>
  <si>
    <t>CRICHAN</t>
  </si>
  <si>
    <t>ARWENN</t>
  </si>
  <si>
    <t>YANNICK</t>
  </si>
  <si>
    <t>3 Hent Ar C'hastell Dour</t>
  </si>
  <si>
    <t>DACHEUX</t>
  </si>
  <si>
    <t>GURVAN</t>
  </si>
  <si>
    <t>ADELINE</t>
  </si>
  <si>
    <t>22 rue Beg An Enez</t>
  </si>
  <si>
    <t>DAMOY</t>
  </si>
  <si>
    <t>JULIAN</t>
  </si>
  <si>
    <t>JESSY</t>
  </si>
  <si>
    <t>20 rue de la gare</t>
  </si>
  <si>
    <t>LANVOLLON</t>
  </si>
  <si>
    <t>DANET</t>
  </si>
  <si>
    <t>LUCAS</t>
  </si>
  <si>
    <t>ERIC</t>
  </si>
  <si>
    <t>9 ALLEE DES CHÊNES</t>
  </si>
  <si>
    <t xml:space="preserve">DAVIN </t>
  </si>
  <si>
    <t>NINA</t>
  </si>
  <si>
    <t>DAVIN</t>
  </si>
  <si>
    <t>ARNAUD</t>
  </si>
  <si>
    <t>4 rue de Poulgoic</t>
  </si>
  <si>
    <t>DESBOIS</t>
  </si>
  <si>
    <t>GABIN</t>
  </si>
  <si>
    <t>BOUBENNEC</t>
  </si>
  <si>
    <t>DOROTHE</t>
  </si>
  <si>
    <t>DESROCHES</t>
  </si>
  <si>
    <t>SUZANNE</t>
  </si>
  <si>
    <t>BINJAMIN</t>
  </si>
  <si>
    <t>SOPHIE</t>
  </si>
  <si>
    <t>23 rte de Loguivy</t>
  </si>
  <si>
    <t>DOS SANTOS</t>
  </si>
  <si>
    <t>LOLA</t>
  </si>
  <si>
    <t>GWENAELLE</t>
  </si>
  <si>
    <t>5 RTE DE LOGUIVY DE LA MER</t>
  </si>
  <si>
    <t>DOUAREC</t>
  </si>
  <si>
    <t>HUGO</t>
  </si>
  <si>
    <t>MOUTON</t>
  </si>
  <si>
    <t>SANDRINE</t>
  </si>
  <si>
    <t>13 rue du Rance</t>
  </si>
  <si>
    <t>DUJIPEROU</t>
  </si>
  <si>
    <t>MATHIS</t>
  </si>
  <si>
    <t xml:space="preserve">QUERVAREC  </t>
  </si>
  <si>
    <t xml:space="preserve">CORINNE </t>
  </si>
  <si>
    <t>6 IMPASSE DU BOIS DE KERARZIC</t>
  </si>
  <si>
    <t>FLATRES</t>
  </si>
  <si>
    <t>ELYA</t>
  </si>
  <si>
    <t>LE GALLOU</t>
  </si>
  <si>
    <t>4 Keryvon</t>
  </si>
  <si>
    <t>PLEUDANIEL</t>
  </si>
  <si>
    <t>NOELINE</t>
  </si>
  <si>
    <t>FLOURY BARBERA</t>
  </si>
  <si>
    <t>LUNA</t>
  </si>
  <si>
    <t>BARBERA</t>
  </si>
  <si>
    <t>MAEVA</t>
  </si>
  <si>
    <t>7 Impasse de Bodic</t>
  </si>
  <si>
    <t xml:space="preserve">FLOURY </t>
  </si>
  <si>
    <t>TIAGO</t>
  </si>
  <si>
    <t>VINCENT</t>
  </si>
  <si>
    <t>5 le bourg</t>
  </si>
  <si>
    <t>TREMEVEN</t>
  </si>
  <si>
    <t>FOURNEAU</t>
  </si>
  <si>
    <t>AMBRE</t>
  </si>
  <si>
    <t>BENOIT</t>
  </si>
  <si>
    <t>4 chemin des Hortensias</t>
  </si>
  <si>
    <t>GAMBIEZ</t>
  </si>
  <si>
    <t>GUSTAVE</t>
  </si>
  <si>
    <t>CHARLES</t>
  </si>
  <si>
    <t>11 rue Yves Marie Lagadec</t>
  </si>
  <si>
    <t>Yves Marie Lagadec</t>
  </si>
  <si>
    <t>GUEGAN</t>
  </si>
  <si>
    <t>JULES</t>
  </si>
  <si>
    <t>JUSTINE</t>
  </si>
  <si>
    <t>24 rte de Kersa</t>
  </si>
  <si>
    <t>MALO</t>
  </si>
  <si>
    <t>4 rte de Kersa</t>
  </si>
  <si>
    <t>GUERMOUNE</t>
  </si>
  <si>
    <t>ADAM</t>
  </si>
  <si>
    <t>SOUMYA</t>
  </si>
  <si>
    <t>3 Cité du Mélus</t>
  </si>
  <si>
    <t>LINA</t>
  </si>
  <si>
    <t>SOFIA</t>
  </si>
  <si>
    <t>GUILLEVIN</t>
  </si>
  <si>
    <t>AWENA</t>
  </si>
  <si>
    <t>MANUELA</t>
  </si>
  <si>
    <t>2 rue des Chalutiers</t>
  </si>
  <si>
    <t>ETHAN</t>
  </si>
  <si>
    <t>HAMON</t>
  </si>
  <si>
    <t>DOOMS</t>
  </si>
  <si>
    <t>AMANTA</t>
  </si>
  <si>
    <t>16 Terrasse de Kersa</t>
  </si>
  <si>
    <t>HENNY</t>
  </si>
  <si>
    <t>GAUTHIER</t>
  </si>
  <si>
    <t>MELANIE</t>
  </si>
  <si>
    <t>19 RTE DU TRAOU</t>
  </si>
  <si>
    <t>HENRY</t>
  </si>
  <si>
    <t>EWEN ILAN TOM</t>
  </si>
  <si>
    <t>21 CHEMIN DE LA VALLEE</t>
  </si>
  <si>
    <t>HIRIGOYEN</t>
  </si>
  <si>
    <t>LANA</t>
  </si>
  <si>
    <t>5 TRAVERSE DE LANDERIS</t>
  </si>
  <si>
    <t>KELYAN</t>
  </si>
  <si>
    <t>HOULNE</t>
  </si>
  <si>
    <t>AZILYS</t>
  </si>
  <si>
    <t>RENAULT</t>
  </si>
  <si>
    <t>MORGANE</t>
  </si>
  <si>
    <t>14 bis rte de Kergrist</t>
  </si>
  <si>
    <t>LENZO</t>
  </si>
  <si>
    <t>JAMAIN</t>
  </si>
  <si>
    <t>MAUD</t>
  </si>
  <si>
    <t>35 CHEMIN FRAONCOIS OLLIVIER</t>
  </si>
  <si>
    <t>RAPHAEL</t>
  </si>
  <si>
    <t>KERAMBRUN</t>
  </si>
  <si>
    <t>CLAIRE</t>
  </si>
  <si>
    <t>AGATHE</t>
  </si>
  <si>
    <t>32 rue Théodore Botorel</t>
  </si>
  <si>
    <t>KERMAREC</t>
  </si>
  <si>
    <t>ABBY</t>
  </si>
  <si>
    <t>4 RUE DES ISLANDAIS</t>
  </si>
  <si>
    <t>LASBLEIZ</t>
  </si>
  <si>
    <t>LILOU</t>
  </si>
  <si>
    <t>ROUHAUD</t>
  </si>
  <si>
    <t>MARJORIE</t>
  </si>
  <si>
    <t>HLM champ de foire Bat C11</t>
  </si>
  <si>
    <t>LE BARS</t>
  </si>
  <si>
    <t xml:space="preserve">LE BARS </t>
  </si>
  <si>
    <t>DAMIEN</t>
  </si>
  <si>
    <t>54 ROUTE DE PORT LAZO</t>
  </si>
  <si>
    <t>PLOUEZEC</t>
  </si>
  <si>
    <t>LE BEZVOET DANIEL</t>
  </si>
  <si>
    <t>ELIOTT</t>
  </si>
  <si>
    <t>NATHALIE</t>
  </si>
  <si>
    <t>17 ROUTE DE KERBER</t>
  </si>
  <si>
    <t>LE BEZVOET</t>
  </si>
  <si>
    <t>IVY</t>
  </si>
  <si>
    <t>SURGIS</t>
  </si>
  <si>
    <t>CELINE</t>
  </si>
  <si>
    <t>5 rue de Chalutiers</t>
  </si>
  <si>
    <t>LE BLEIZ</t>
  </si>
  <si>
    <t>EWEN</t>
  </si>
  <si>
    <t>PIERRE YVES</t>
  </si>
  <si>
    <t>4 rte de Loguivy</t>
  </si>
  <si>
    <t>LE BOZEC</t>
  </si>
  <si>
    <t>LOUNA</t>
  </si>
  <si>
    <t>BOULARD</t>
  </si>
  <si>
    <t>BLANDINE</t>
  </si>
  <si>
    <t>5 bis rte de frynaudour</t>
  </si>
  <si>
    <t>NOLHAN</t>
  </si>
  <si>
    <t>LE BROUSTER</t>
  </si>
  <si>
    <t>CELIA</t>
  </si>
  <si>
    <t>LEBROUSTER</t>
  </si>
  <si>
    <t>HELENE</t>
  </si>
  <si>
    <t>5 CHEMIN TRAOU AR C'HOAD</t>
  </si>
  <si>
    <t xml:space="preserve">LE BRUN </t>
  </si>
  <si>
    <t>ANTONIN</t>
  </si>
  <si>
    <t>LAURENT</t>
  </si>
  <si>
    <t>22 B rue Joliot Curie</t>
  </si>
  <si>
    <t>LE CAËR</t>
  </si>
  <si>
    <t>KILLIAN</t>
  </si>
  <si>
    <t>ROCHARD</t>
  </si>
  <si>
    <t>STEPHANIE</t>
  </si>
  <si>
    <t>CITE SAINT DENIS N° 24</t>
  </si>
  <si>
    <t>LE CALVEZ BALCOU</t>
  </si>
  <si>
    <t>AUGUSTIN</t>
  </si>
  <si>
    <t>LE CALVEZ</t>
  </si>
  <si>
    <t>CHRISTOPHE</t>
  </si>
  <si>
    <t>13 chem de la France libre</t>
  </si>
  <si>
    <t>EMY</t>
  </si>
  <si>
    <t>14 RUE DU RANCE</t>
  </si>
  <si>
    <t>LE FLOCH</t>
  </si>
  <si>
    <t>PAULIN</t>
  </si>
  <si>
    <t>YOANN</t>
  </si>
  <si>
    <t>2A RUE DES 2 FRERES DENIS</t>
  </si>
  <si>
    <t>LE GELEBART</t>
  </si>
  <si>
    <t>AXEL</t>
  </si>
  <si>
    <t>5 rue J.G Cornelius</t>
  </si>
  <si>
    <t>LE GONNIDEC</t>
  </si>
  <si>
    <t>AGLAE</t>
  </si>
  <si>
    <t>USEO</t>
  </si>
  <si>
    <t>ELISABETH</t>
  </si>
  <si>
    <t>6 BIS RUE DU RHUN</t>
  </si>
  <si>
    <t>GASPARD</t>
  </si>
  <si>
    <t>LE GRAET</t>
  </si>
  <si>
    <t>ROMEO</t>
  </si>
  <si>
    <t>ARDOUINI</t>
  </si>
  <si>
    <t>SERENA</t>
  </si>
  <si>
    <t>4 rue du Pont Min</t>
  </si>
  <si>
    <t>LE GUEN</t>
  </si>
  <si>
    <t>3A chem de Kerpalud</t>
  </si>
  <si>
    <t>UGO</t>
  </si>
  <si>
    <t>LE GUILLOUX</t>
  </si>
  <si>
    <t>MAHEL</t>
  </si>
  <si>
    <t>LAETITIA</t>
  </si>
  <si>
    <t>19 rue de Poulgoïc</t>
  </si>
  <si>
    <t xml:space="preserve">LE GULUCHE </t>
  </si>
  <si>
    <t>TIMEO</t>
  </si>
  <si>
    <t>LE GULUCHE</t>
  </si>
  <si>
    <t>13 rte de Lannevez</t>
  </si>
  <si>
    <t>LE HEGARAT</t>
  </si>
  <si>
    <t>EULALIE</t>
  </si>
  <si>
    <t>PEILLET</t>
  </si>
  <si>
    <t>GAELLE</t>
  </si>
  <si>
    <t>3 résidence louis marie faudacq</t>
  </si>
  <si>
    <t>JOYCE</t>
  </si>
  <si>
    <t xml:space="preserve">LE HEGARAT </t>
  </si>
  <si>
    <t>MICKAEL</t>
  </si>
  <si>
    <t>rue jean perrin</t>
  </si>
  <si>
    <t>JUNE</t>
  </si>
  <si>
    <t>LE MEE</t>
  </si>
  <si>
    <t>VALENTIN</t>
  </si>
  <si>
    <t>LIONEL</t>
  </si>
  <si>
    <t>LEZOEN 7 CHEMIN DU VERGER</t>
  </si>
  <si>
    <t>LE MERDY</t>
  </si>
  <si>
    <t>JEANNE</t>
  </si>
  <si>
    <t xml:space="preserve">LE MERDY </t>
  </si>
  <si>
    <t>GLEN</t>
  </si>
  <si>
    <t>44 chem de Kerivon</t>
  </si>
  <si>
    <t>LE MORTELLEC</t>
  </si>
  <si>
    <t>MATHEO</t>
  </si>
  <si>
    <t>MERRIEN</t>
  </si>
  <si>
    <t>8 IMP GUILLAUME LE ROUSSEAU</t>
  </si>
  <si>
    <t>LECHAT</t>
  </si>
  <si>
    <t>MARGAUX</t>
  </si>
  <si>
    <t>ROT</t>
  </si>
  <si>
    <t>EMMANUELLE</t>
  </si>
  <si>
    <t>18 CHEMIN DE MALABRY</t>
  </si>
  <si>
    <t>LEDY</t>
  </si>
  <si>
    <t>FOUQUERAY</t>
  </si>
  <si>
    <t>AMELIE</t>
  </si>
  <si>
    <t>37 RUE DE LAUNAY</t>
  </si>
  <si>
    <t>TITOUAN</t>
  </si>
  <si>
    <t>LERONDEAU</t>
  </si>
  <si>
    <t>BENJAMIN</t>
  </si>
  <si>
    <t>1 B CHEM DE TRAOU ROUZIC</t>
  </si>
  <si>
    <t>NATHANAEL</t>
  </si>
  <si>
    <t>LEROY</t>
  </si>
  <si>
    <t>JANE</t>
  </si>
  <si>
    <t>6 Cité du Calvaire</t>
  </si>
  <si>
    <t>MARIUS</t>
  </si>
  <si>
    <t>CAOUS</t>
  </si>
  <si>
    <t>5 B ROUTE DE KEREVEUR</t>
  </si>
  <si>
    <t>RION</t>
  </si>
  <si>
    <t>MADEC DUBOT</t>
  </si>
  <si>
    <t>ALOÏS</t>
  </si>
  <si>
    <t>DUBOT</t>
  </si>
  <si>
    <t>57 rue de Penvern</t>
  </si>
  <si>
    <t>WILLIAM</t>
  </si>
  <si>
    <t>MALHERBE</t>
  </si>
  <si>
    <t>EMMA</t>
  </si>
  <si>
    <t>GUILLAUME</t>
  </si>
  <si>
    <t>72 rte de Kergrist</t>
  </si>
  <si>
    <t>THEO</t>
  </si>
  <si>
    <t>MARTIN</t>
  </si>
  <si>
    <t>ARMAND</t>
  </si>
  <si>
    <t xml:space="preserve">MARTIN </t>
  </si>
  <si>
    <t>FABIENNE</t>
  </si>
  <si>
    <t>45 rte de Frynaudour</t>
  </si>
  <si>
    <t>OMBELINE</t>
  </si>
  <si>
    <t>MAUCONDUIT</t>
  </si>
  <si>
    <t>ELISE</t>
  </si>
  <si>
    <t>YANN</t>
  </si>
  <si>
    <t>7 B RUE DE GRAV IVY</t>
  </si>
  <si>
    <t>MENGUY</t>
  </si>
  <si>
    <t>AYDAN</t>
  </si>
  <si>
    <t>TETU</t>
  </si>
  <si>
    <t>COLINE</t>
  </si>
  <si>
    <t>9 Hent Placenn Yann Roux</t>
  </si>
  <si>
    <t>MERCIER</t>
  </si>
  <si>
    <t>GABRIEL</t>
  </si>
  <si>
    <t>AURELIA</t>
  </si>
  <si>
    <t xml:space="preserve"> 13 Marie  Louis Faudacq</t>
  </si>
  <si>
    <t>13 Marie et Louis Faudacq</t>
  </si>
  <si>
    <t>MEVEL</t>
  </si>
  <si>
    <t>ZELIE</t>
  </si>
  <si>
    <t>MARYLINE</t>
  </si>
  <si>
    <t>9 chem de Traou Hoat</t>
  </si>
  <si>
    <t>MONTAGNE</t>
  </si>
  <si>
    <t>PLEHEDEL</t>
  </si>
  <si>
    <t>MOREIRAS SIMOES</t>
  </si>
  <si>
    <t>CLEMENT</t>
  </si>
  <si>
    <t>RIOU</t>
  </si>
  <si>
    <t>FANNY</t>
  </si>
  <si>
    <t>1 Bis le Gélard</t>
  </si>
  <si>
    <t>MOUGEAT</t>
  </si>
  <si>
    <t>LIYA</t>
  </si>
  <si>
    <t>GOUGIS</t>
  </si>
  <si>
    <t>ELVINE</t>
  </si>
  <si>
    <t>1 rue des écoles</t>
  </si>
  <si>
    <t>ILANN</t>
  </si>
  <si>
    <t>YOHANN</t>
  </si>
  <si>
    <t>ILYANA</t>
  </si>
  <si>
    <t>PIRY</t>
  </si>
  <si>
    <t>ELOUAN</t>
  </si>
  <si>
    <t>PERRIN</t>
  </si>
  <si>
    <t>SOLANGE</t>
  </si>
  <si>
    <t>22 Ter che de Guilben</t>
  </si>
  <si>
    <t>PLANQUART</t>
  </si>
  <si>
    <t>6 Ar Guerviam</t>
  </si>
  <si>
    <t>PLEIBER</t>
  </si>
  <si>
    <t>BELLION</t>
  </si>
  <si>
    <t>SABRINA</t>
  </si>
  <si>
    <t>8 chem de l'étang de canon</t>
  </si>
  <si>
    <t>NINO</t>
  </si>
  <si>
    <t>POURDIEU</t>
  </si>
  <si>
    <t>LOUIS</t>
  </si>
  <si>
    <t>12 rue de Roc'hir</t>
  </si>
  <si>
    <t>JEAN</t>
  </si>
  <si>
    <t>PRIGENT</t>
  </si>
  <si>
    <t>TIMAO</t>
  </si>
  <si>
    <t>KEVIN</t>
  </si>
  <si>
    <t>11 rte de Kertanouarn</t>
  </si>
  <si>
    <t>PROUET HOUEE</t>
  </si>
  <si>
    <t>ARWEN</t>
  </si>
  <si>
    <t>HOUEE</t>
  </si>
  <si>
    <t>VALERIE</t>
  </si>
  <si>
    <t>20 rue Traou Neuzec</t>
  </si>
  <si>
    <t>QUINTIN</t>
  </si>
  <si>
    <t>ELLIOT</t>
  </si>
  <si>
    <t>ERWANN</t>
  </si>
  <si>
    <t>CHEMIN DU ROHOU</t>
  </si>
  <si>
    <t>RABOT</t>
  </si>
  <si>
    <t>MIA</t>
  </si>
  <si>
    <t>BONNET</t>
  </si>
  <si>
    <t>MAGALIE</t>
  </si>
  <si>
    <t>97 rue Pierre Loti</t>
  </si>
  <si>
    <t>ADELE</t>
  </si>
  <si>
    <t>MARIANNE</t>
  </si>
  <si>
    <t>6 Cale de Launay</t>
  </si>
  <si>
    <t>AELIA</t>
  </si>
  <si>
    <t>SONIA</t>
  </si>
  <si>
    <t>4 Quai Duguay Trouin</t>
  </si>
  <si>
    <t>FANCH</t>
  </si>
  <si>
    <t>1 BIS TRAVERSE PETIT GUILER</t>
  </si>
  <si>
    <t>KENZO</t>
  </si>
  <si>
    <t>SASSI</t>
  </si>
  <si>
    <t>ESPAULLARD</t>
  </si>
  <si>
    <t>AUDE</t>
  </si>
  <si>
    <t>16 rte de Kermainguy</t>
  </si>
  <si>
    <t>TERENCE</t>
  </si>
  <si>
    <t>SASSIER</t>
  </si>
  <si>
    <t>ELYNE</t>
  </si>
  <si>
    <t>JEAN MICHEL</t>
  </si>
  <si>
    <t>7 HENT AR C'HASTELL DOUR</t>
  </si>
  <si>
    <t>EVAN</t>
  </si>
  <si>
    <t>SCHMITZ LE DINAHET</t>
  </si>
  <si>
    <t>LE DINAHET</t>
  </si>
  <si>
    <t>JESSICA</t>
  </si>
  <si>
    <t>SERREAU</t>
  </si>
  <si>
    <t>ELOUA</t>
  </si>
  <si>
    <t>STEREN</t>
  </si>
  <si>
    <t>6 C rue du Rhun</t>
  </si>
  <si>
    <t>MAÏWENN</t>
  </si>
  <si>
    <t>TROADEC</t>
  </si>
  <si>
    <t>ALIX</t>
  </si>
  <si>
    <t>HELOISE</t>
  </si>
  <si>
    <t>30 chem de Goasmeur</t>
  </si>
  <si>
    <t>ELWEN</t>
  </si>
  <si>
    <t>VARDANYAN</t>
  </si>
  <si>
    <t>LUCIE</t>
  </si>
  <si>
    <t>HARZIKYAN</t>
  </si>
  <si>
    <t>HASMIK</t>
  </si>
  <si>
    <t>CITE SAINT DENIS bat B 2</t>
  </si>
  <si>
    <t>VINAT</t>
  </si>
  <si>
    <t>JEAN JACQUES</t>
  </si>
  <si>
    <t>3 ROUTE DE KERILIS</t>
  </si>
  <si>
    <t>DJAWELL</t>
  </si>
  <si>
    <t>17 Louis Marie FAUDACQ</t>
  </si>
  <si>
    <t>VINCENT CAOUS</t>
  </si>
  <si>
    <t>JEAN BAPTISTE</t>
  </si>
  <si>
    <t>VITON</t>
  </si>
  <si>
    <t>MELVYN</t>
  </si>
  <si>
    <t>MEHDI</t>
  </si>
  <si>
    <t>6 RTE DE LOGUIVY</t>
  </si>
  <si>
    <t>NATHAN</t>
  </si>
  <si>
    <t>2021-0036</t>
  </si>
  <si>
    <t>2021-0002</t>
  </si>
  <si>
    <t>2021-0104-Mai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</si>
</sst>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[$-40C]d\ mmmm\ yyyy;@"/>
  </numFmts>
  <fonts count="42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12"/>
      <color theme="1" tint="0.14999847407452621"/>
      <name val="Arial"/>
      <family val="2"/>
      <scheme val="minor"/>
    </font>
    <font>
      <sz val="10"/>
      <color theme="1" tint="0.14999847407452621"/>
      <name val="Arial"/>
      <family val="2"/>
      <scheme val="minor"/>
    </font>
    <font>
      <sz val="8"/>
      <color theme="1" tint="0.14999847407452621"/>
      <name val="Arial"/>
      <family val="2"/>
      <scheme val="minor"/>
    </font>
    <font>
      <i/>
      <sz val="7"/>
      <color theme="1" tint="0.14999847407452621"/>
      <name val="Arial"/>
      <family val="2"/>
      <scheme val="minor"/>
    </font>
    <font>
      <b/>
      <sz val="8"/>
      <color theme="1" tint="0.14999847407452621"/>
      <name val="Arial"/>
      <family val="2"/>
      <scheme val="minor"/>
    </font>
    <font>
      <sz val="9"/>
      <color theme="1" tint="0.14999847407452621"/>
      <name val="Arial"/>
      <family val="2"/>
      <scheme val="minor"/>
    </font>
    <font>
      <i/>
      <sz val="8"/>
      <color theme="1" tint="0.14999847407452621"/>
      <name val="Arial"/>
      <family val="2"/>
      <scheme val="minor"/>
    </font>
    <font>
      <b/>
      <sz val="10"/>
      <color theme="1" tint="0.14999847407452621"/>
      <name val="Arial"/>
      <family val="2"/>
      <scheme val="minor"/>
    </font>
    <font>
      <b/>
      <i/>
      <sz val="10"/>
      <color theme="1" tint="0.14999847407452621"/>
      <name val="Arial"/>
      <family val="2"/>
      <scheme val="minor"/>
    </font>
    <font>
      <sz val="8"/>
      <color theme="0" tint="-0.34998626667073579"/>
      <name val="Arial"/>
      <family val="2"/>
      <scheme val="minor"/>
    </font>
    <font>
      <sz val="8"/>
      <color theme="1" tint="0.14999847407452621"/>
      <name val="Arial"/>
      <family val="2"/>
      <scheme val="major"/>
    </font>
    <font>
      <b/>
      <sz val="43"/>
      <color theme="7"/>
      <name val="Arial"/>
      <family val="2"/>
      <scheme val="major"/>
    </font>
    <font>
      <b/>
      <sz val="14"/>
      <color theme="5"/>
      <name val="Arial"/>
      <family val="2"/>
      <scheme val="major"/>
    </font>
    <font>
      <sz val="10"/>
      <color rgb="FF7F7F7F"/>
      <name val="Arial"/>
      <family val="2"/>
      <scheme val="minor"/>
    </font>
    <font>
      <b/>
      <sz val="10"/>
      <color theme="5"/>
      <name val="Arial"/>
      <family val="2"/>
    </font>
    <font>
      <b/>
      <sz val="10"/>
      <color theme="5"/>
      <name val="Arial"/>
      <family val="2"/>
      <scheme val="major"/>
    </font>
    <font>
      <sz val="10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sz val="10"/>
      <name val="Comic Sans MS"/>
      <family val="4"/>
      <charset val="1"/>
    </font>
    <font>
      <b/>
      <sz val="10"/>
      <name val="Comic Sans MS"/>
      <family val="4"/>
      <charset val="1"/>
    </font>
    <font>
      <b/>
      <sz val="14"/>
      <name val="Comic Sans MS"/>
      <family val="4"/>
      <charset val="1"/>
    </font>
    <font>
      <sz val="10"/>
      <name val="Arial"/>
      <family val="2"/>
      <charset val="1"/>
    </font>
    <font>
      <sz val="9"/>
      <name val="Comic Sans MS"/>
      <family val="4"/>
      <charset val="1"/>
    </font>
    <font>
      <b/>
      <u/>
      <sz val="10"/>
      <name val="Comic Sans MS"/>
      <family val="4"/>
      <charset val="1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ck">
        <color theme="5"/>
      </top>
      <bottom/>
      <diagonal/>
    </border>
    <border>
      <left/>
      <right style="medium">
        <color auto="1"/>
      </right>
      <top style="thick">
        <color theme="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 style="medium">
        <color auto="1"/>
      </bottom>
      <diagonal/>
    </border>
    <border>
      <left/>
      <right style="medium">
        <color auto="1"/>
      </right>
      <top style="thin">
        <color theme="4" tint="0.39997558519241921"/>
      </top>
      <bottom style="medium">
        <color auto="1"/>
      </bottom>
      <diagonal/>
    </border>
  </borders>
  <cellStyleXfs count="51">
    <xf numFmtId="0" fontId="0" fillId="0" borderId="0"/>
    <xf numFmtId="0" fontId="16" fillId="0" borderId="0" applyNumberFormat="0" applyFill="0" applyBorder="0" applyProtection="0">
      <alignment horizontal="left" vertical="center"/>
    </xf>
    <xf numFmtId="0" fontId="14" fillId="0" borderId="0">
      <alignment horizontal="right" vertical="center"/>
    </xf>
    <xf numFmtId="0" fontId="15" fillId="0" borderId="0"/>
    <xf numFmtId="0" fontId="17" fillId="0" borderId="0">
      <alignment horizontal="right" vertical="top"/>
    </xf>
    <xf numFmtId="0" fontId="18" fillId="0" borderId="0">
      <alignment horizontal="left" vertical="center"/>
    </xf>
    <xf numFmtId="165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5" applyNumberFormat="0" applyAlignment="0" applyProtection="0"/>
    <xf numFmtId="0" fontId="28" fillId="8" borderId="6" applyNumberFormat="0" applyAlignment="0" applyProtection="0"/>
    <xf numFmtId="0" fontId="29" fillId="8" borderId="5" applyNumberFormat="0" applyAlignment="0" applyProtection="0"/>
    <xf numFmtId="0" fontId="30" fillId="0" borderId="7" applyNumberFormat="0" applyFill="0" applyAlignment="0" applyProtection="0"/>
    <xf numFmtId="0" fontId="31" fillId="9" borderId="8" applyNumberFormat="0" applyAlignment="0" applyProtection="0"/>
    <xf numFmtId="0" fontId="32" fillId="0" borderId="0" applyNumberFormat="0" applyFill="0" applyBorder="0" applyAlignment="0" applyProtection="0"/>
    <xf numFmtId="0" fontId="35" fillId="10" borderId="9" applyNumberFormat="0" applyFont="0" applyAlignment="0" applyProtection="0"/>
    <xf numFmtId="0" fontId="33" fillId="0" borderId="10" applyNumberFormat="0" applyFill="0" applyAlignment="0" applyProtection="0"/>
    <xf numFmtId="0" fontId="3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29">
    <xf numFmtId="0" fontId="0" fillId="0" borderId="0" xfId="0"/>
    <xf numFmtId="0" fontId="3" fillId="0" borderId="0" xfId="0" applyFont="1" applyBorder="1" applyAlignment="1">
      <alignment horizontal="left" indent="1"/>
    </xf>
    <xf numFmtId="0" fontId="4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4" fillId="0" borderId="0" xfId="0" applyFont="1" applyAlignment="1"/>
    <xf numFmtId="0" fontId="4" fillId="2" borderId="0" xfId="0" applyFont="1" applyFill="1" applyBorder="1"/>
    <xf numFmtId="0" fontId="5" fillId="0" borderId="0" xfId="0" applyFont="1" applyAlignment="1">
      <alignment vertical="center"/>
    </xf>
    <xf numFmtId="0" fontId="9" fillId="2" borderId="0" xfId="0" applyFont="1" applyFill="1" applyBorder="1"/>
    <xf numFmtId="0" fontId="5" fillId="2" borderId="0" xfId="0" applyFont="1" applyFill="1" applyBorder="1" applyAlignme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4" fillId="0" borderId="0" xfId="0" applyFont="1" applyAlignment="1"/>
    <xf numFmtId="0" fontId="3" fillId="0" borderId="1" xfId="0" applyFont="1" applyBorder="1" applyAlignment="1">
      <alignment horizontal="left" indent="1"/>
    </xf>
    <xf numFmtId="0" fontId="5" fillId="0" borderId="1" xfId="0" applyFont="1" applyBorder="1"/>
    <xf numFmtId="0" fontId="5" fillId="0" borderId="1" xfId="0" applyFont="1" applyBorder="1" applyAlignment="1"/>
    <xf numFmtId="0" fontId="4" fillId="0" borderId="0" xfId="0" applyFont="1" applyBorder="1"/>
    <xf numFmtId="0" fontId="14" fillId="0" borderId="1" xfId="2" applyBorder="1">
      <alignment horizontal="right" vertical="center"/>
    </xf>
    <xf numFmtId="0" fontId="16" fillId="0" borderId="0" xfId="1" applyBorder="1" applyAlignment="1">
      <alignment vertical="center"/>
    </xf>
    <xf numFmtId="0" fontId="17" fillId="0" borderId="0" xfId="4">
      <alignment horizontal="right" vertical="top"/>
    </xf>
    <xf numFmtId="0" fontId="5" fillId="0" borderId="0" xfId="0" applyFont="1" applyAlignment="1">
      <alignment horizontal="left" vertical="top"/>
    </xf>
    <xf numFmtId="0" fontId="5" fillId="2" borderId="0" xfId="0" applyNumberFormat="1" applyFont="1" applyFill="1" applyBorder="1" applyAlignment="1">
      <alignment horizontal="right"/>
    </xf>
    <xf numFmtId="166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left"/>
    </xf>
    <xf numFmtId="0" fontId="4" fillId="0" borderId="0" xfId="0" applyFont="1" applyAlignment="1"/>
    <xf numFmtId="0" fontId="10" fillId="0" borderId="0" xfId="0" applyFont="1" applyAlignment="1">
      <alignment horizontal="center"/>
    </xf>
    <xf numFmtId="0" fontId="14" fillId="0" borderId="0" xfId="2" applyBorder="1">
      <alignment horizontal="right" vertical="center"/>
    </xf>
    <xf numFmtId="0" fontId="5" fillId="0" borderId="0" xfId="0" applyFont="1" applyBorder="1" applyAlignment="1"/>
    <xf numFmtId="0" fontId="15" fillId="0" borderId="0" xfId="3" applyAlignment="1"/>
    <xf numFmtId="0" fontId="18" fillId="0" borderId="0" xfId="5" applyBorder="1">
      <alignment horizontal="left" vertical="center"/>
    </xf>
    <xf numFmtId="44" fontId="4" fillId="3" borderId="0" xfId="0" applyNumberFormat="1" applyFont="1" applyFill="1" applyBorder="1" applyAlignment="1">
      <alignment horizontal="right" vertical="center" indent="1"/>
    </xf>
    <xf numFmtId="10" fontId="4" fillId="2" borderId="0" xfId="0" applyNumberFormat="1" applyFont="1" applyFill="1" applyBorder="1" applyAlignment="1">
      <alignment horizontal="right" vertical="center" indent="1"/>
    </xf>
    <xf numFmtId="44" fontId="10" fillId="3" borderId="0" xfId="0" applyNumberFormat="1" applyFont="1" applyFill="1" applyBorder="1" applyAlignment="1">
      <alignment horizontal="right" vertical="center" inden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8" fillId="0" borderId="0" xfId="0" applyFont="1" applyBorder="1" applyAlignment="1">
      <alignment vertical="center" wrapText="1"/>
    </xf>
    <xf numFmtId="0" fontId="37" fillId="0" borderId="11" xfId="0" applyFont="1" applyBorder="1" applyAlignment="1">
      <alignment horizontal="center"/>
    </xf>
    <xf numFmtId="0" fontId="36" fillId="0" borderId="11" xfId="0" applyNumberFormat="1" applyFont="1" applyBorder="1" applyAlignment="1">
      <alignment horizontal="center"/>
    </xf>
    <xf numFmtId="44" fontId="36" fillId="0" borderId="11" xfId="8" applyFont="1" applyBorder="1" applyAlignment="1" applyProtection="1"/>
    <xf numFmtId="0" fontId="36" fillId="0" borderId="11" xfId="0" applyFont="1" applyBorder="1"/>
    <xf numFmtId="0" fontId="36" fillId="0" borderId="0" xfId="0" applyFont="1"/>
    <xf numFmtId="44" fontId="36" fillId="0" borderId="0" xfId="8" applyFont="1" applyBorder="1" applyAlignment="1" applyProtection="1"/>
    <xf numFmtId="0" fontId="36" fillId="0" borderId="0" xfId="0" applyFont="1" applyBorder="1" applyAlignment="1"/>
    <xf numFmtId="44" fontId="36" fillId="0" borderId="12" xfId="8" applyFont="1" applyBorder="1" applyAlignment="1" applyProtection="1"/>
    <xf numFmtId="0" fontId="36" fillId="0" borderId="0" xfId="0" applyFont="1" applyAlignment="1"/>
    <xf numFmtId="0" fontId="0" fillId="0" borderId="0" xfId="0" applyAlignment="1"/>
    <xf numFmtId="0" fontId="37" fillId="0" borderId="0" xfId="0" applyFont="1"/>
    <xf numFmtId="0" fontId="0" fillId="0" borderId="0" xfId="0" applyBorder="1" applyAlignment="1">
      <alignment horizontal="left"/>
    </xf>
    <xf numFmtId="0" fontId="41" fillId="0" borderId="11" xfId="0" applyFont="1" applyBorder="1" applyAlignment="1">
      <alignment horizontal="left"/>
    </xf>
    <xf numFmtId="0" fontId="36" fillId="0" borderId="11" xfId="0" applyFont="1" applyBorder="1" applyAlignment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5" fillId="0" borderId="11" xfId="0" applyFont="1" applyBorder="1"/>
    <xf numFmtId="0" fontId="39" fillId="0" borderId="0" xfId="0" applyFont="1" applyBorder="1" applyAlignment="1"/>
    <xf numFmtId="0" fontId="5" fillId="0" borderId="0" xfId="0" applyFont="1" applyBorder="1" applyAlignment="1"/>
    <xf numFmtId="0" fontId="14" fillId="0" borderId="0" xfId="2" applyBorder="1">
      <alignment horizontal="right" vertical="center"/>
    </xf>
    <xf numFmtId="0" fontId="36" fillId="0" borderId="15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>
      <alignment vertical="top"/>
    </xf>
    <xf numFmtId="44" fontId="4" fillId="35" borderId="0" xfId="0" applyNumberFormat="1" applyFont="1" applyFill="1" applyBorder="1" applyAlignment="1">
      <alignment horizontal="right" vertical="center" indent="1"/>
    </xf>
    <xf numFmtId="10" fontId="4" fillId="35" borderId="0" xfId="0" applyNumberFormat="1" applyFont="1" applyFill="1" applyBorder="1" applyAlignment="1">
      <alignment horizontal="right" vertical="center" indent="1"/>
    </xf>
    <xf numFmtId="44" fontId="10" fillId="35" borderId="0" xfId="0" applyNumberFormat="1" applyFont="1" applyFill="1" applyBorder="1" applyAlignment="1">
      <alignment horizontal="right" vertical="center" indent="1"/>
    </xf>
    <xf numFmtId="0" fontId="3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8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Font="1"/>
    <xf numFmtId="0" fontId="37" fillId="0" borderId="11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6" fillId="0" borderId="11" xfId="0" applyFont="1" applyBorder="1" applyAlignment="1">
      <alignment horizontal="center"/>
    </xf>
    <xf numFmtId="0" fontId="5" fillId="0" borderId="0" xfId="0" applyFont="1" applyBorder="1" applyAlignment="1"/>
    <xf numFmtId="0" fontId="14" fillId="0" borderId="0" xfId="2" applyBorder="1">
      <alignment horizontal="right"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6" fillId="0" borderId="11" xfId="0" applyFont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9" fillId="0" borderId="27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21" xfId="0" applyFont="1" applyBorder="1" applyAlignment="1">
      <alignment horizontal="center" wrapText="1"/>
    </xf>
    <xf numFmtId="0" fontId="36" fillId="0" borderId="23" xfId="0" applyFont="1" applyBorder="1" applyAlignment="1">
      <alignment horizontal="center" wrapText="1"/>
    </xf>
    <xf numFmtId="0" fontId="36" fillId="0" borderId="22" xfId="0" applyFont="1" applyBorder="1" applyAlignment="1">
      <alignment horizontal="center" wrapText="1"/>
    </xf>
    <xf numFmtId="0" fontId="37" fillId="0" borderId="21" xfId="0" applyFont="1" applyBorder="1" applyAlignment="1">
      <alignment horizontal="center" wrapText="1"/>
    </xf>
    <xf numFmtId="0" fontId="37" fillId="0" borderId="23" xfId="0" applyFont="1" applyBorder="1" applyAlignment="1">
      <alignment horizontal="center" wrapText="1"/>
    </xf>
    <xf numFmtId="0" fontId="37" fillId="0" borderId="22" xfId="0" applyFont="1" applyBorder="1" applyAlignment="1">
      <alignment horizontal="center" wrapText="1"/>
    </xf>
  </cellXfs>
  <cellStyles count="51">
    <cellStyle name="20 % - Accent1" xfId="28" builtinId="30" customBuiltin="1"/>
    <cellStyle name="20 % - Accent2" xfId="32" builtinId="34" customBuiltin="1"/>
    <cellStyle name="20 % - Accent3" xfId="36" builtinId="38" customBuiltin="1"/>
    <cellStyle name="20 % - Accent4" xfId="40" builtinId="42" customBuiltin="1"/>
    <cellStyle name="20 % - Accent5" xfId="44" builtinId="46" customBuiltin="1"/>
    <cellStyle name="20 % - Accent6" xfId="48" builtinId="50" customBuiltin="1"/>
    <cellStyle name="40 % - Accent1" xfId="29" builtinId="31" customBuiltin="1"/>
    <cellStyle name="40 % - Accent2" xfId="33" builtinId="35" customBuiltin="1"/>
    <cellStyle name="40 % - Accent3" xfId="37" builtinId="39" customBuiltin="1"/>
    <cellStyle name="40 % - Accent4" xfId="41" builtinId="43" customBuiltin="1"/>
    <cellStyle name="40 % - Accent5" xfId="45" builtinId="47" customBuiltin="1"/>
    <cellStyle name="40 % - Accent6" xfId="49" builtinId="51" customBuiltin="1"/>
    <cellStyle name="60 % - Accent1" xfId="30" builtinId="32" customBuiltin="1"/>
    <cellStyle name="60 % - Accent2" xfId="34" builtinId="36" customBuiltin="1"/>
    <cellStyle name="60 % - Accent3" xfId="38" builtinId="40" customBuiltin="1"/>
    <cellStyle name="60 % - Accent4" xfId="42" builtinId="44" customBuiltin="1"/>
    <cellStyle name="60 % - Accent5" xfId="46" builtinId="48" customBuiltin="1"/>
    <cellStyle name="60 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Avertissement" xfId="24" builtinId="11" customBuiltin="1"/>
    <cellStyle name="Calcul" xfId="21" builtinId="22" customBuiltin="1"/>
    <cellStyle name="Cellule liée" xfId="22" builtinId="24" customBuiltin="1"/>
    <cellStyle name="Commentaire" xfId="25" builtinId="10" customBuiltin="1"/>
    <cellStyle name="Entrée" xfId="19" builtinId="20" customBuiltin="1"/>
    <cellStyle name="Insatisfaisant" xfId="17" builtinId="27" customBuiltin="1"/>
    <cellStyle name="Milliers" xfId="6" builtinId="3" customBuiltin="1"/>
    <cellStyle name="Milliers [0]" xfId="7" builtinId="6" customBuiltin="1"/>
    <cellStyle name="Monétaire" xfId="8" builtinId="4" customBuiltin="1"/>
    <cellStyle name="Monétaire [0]" xfId="9" builtinId="7" customBuiltin="1"/>
    <cellStyle name="Neutre" xfId="18" builtinId="28" customBuiltin="1"/>
    <cellStyle name="Normal" xfId="0" builtinId="0" customBuiltin="1"/>
    <cellStyle name="Normal 2" xfId="2"/>
    <cellStyle name="Normal 3" xfId="3"/>
    <cellStyle name="Normal 4" xfId="4"/>
    <cellStyle name="Normal 5" xfId="5"/>
    <cellStyle name="Pourcentage" xfId="10" builtinId="5" customBuiltin="1"/>
    <cellStyle name="Satisfaisant" xfId="16" builtinId="26" customBuiltin="1"/>
    <cellStyle name="Sortie" xfId="20" builtinId="21" customBuiltin="1"/>
    <cellStyle name="Texte explicatif" xfId="1" builtinId="53" customBuiltin="1"/>
    <cellStyle name="Titre" xfId="11" builtinId="15" customBuiltin="1"/>
    <cellStyle name="Titre 1" xfId="12" builtinId="16" customBuiltin="1"/>
    <cellStyle name="Titre 2" xfId="13" builtinId="17" customBuiltin="1"/>
    <cellStyle name="Titre 3" xfId="14" builtinId="18" customBuiltin="1"/>
    <cellStyle name="Titre 4" xfId="15" builtinId="19" customBuiltin="1"/>
    <cellStyle name="Total" xfId="26" builtinId="25" customBuiltin="1"/>
    <cellStyle name="Vérification" xfId="23" builtinId="23" customBuiltin="1"/>
  </cellStyles>
  <dxfs count="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591045</xdr:colOff>
      <xdr:row>2</xdr:row>
      <xdr:rowOff>139665</xdr:rowOff>
    </xdr:to>
    <xdr:pic>
      <xdr:nvPicPr>
        <xdr:cNvPr id="3" name="Image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438150" y="228600"/>
          <a:ext cx="1181595" cy="9683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400050</xdr:colOff>
      <xdr:row>0</xdr:row>
      <xdr:rowOff>19050</xdr:rowOff>
    </xdr:from>
    <xdr:to>
      <xdr:col>6</xdr:col>
      <xdr:colOff>1056165</xdr:colOff>
      <xdr:row>1</xdr:row>
      <xdr:rowOff>818880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10150" y="19050"/>
          <a:ext cx="1665765" cy="10093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476280</xdr:colOff>
      <xdr:row>38</xdr:row>
      <xdr:rowOff>47160</xdr:rowOff>
    </xdr:to>
    <xdr:pic>
      <xdr:nvPicPr>
        <xdr:cNvPr id="6" name="Picture 6" descr="C:\Documents and Settings\Admin\Mes documents\Mes images\logo\logo_caf.jpg"/>
        <xdr:cNvPicPr/>
      </xdr:nvPicPr>
      <xdr:blipFill>
        <a:blip xmlns:r="http://schemas.openxmlformats.org/officeDocument/2006/relationships" r:embed="rId3"/>
        <a:stretch/>
      </xdr:blipFill>
      <xdr:spPr>
        <a:xfrm>
          <a:off x="3219450" y="7524750"/>
          <a:ext cx="476280" cy="6186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486360</xdr:colOff>
      <xdr:row>38</xdr:row>
      <xdr:rowOff>37800</xdr:rowOff>
    </xdr:to>
    <xdr:pic>
      <xdr:nvPicPr>
        <xdr:cNvPr id="7" name="Picture 5" descr="C:\Documents and Settings\Admin\Mes documents\Mes images\logo\conseil général.bmp"/>
        <xdr:cNvPicPr/>
      </xdr:nvPicPr>
      <xdr:blipFill>
        <a:blip xmlns:r="http://schemas.openxmlformats.org/officeDocument/2006/relationships" r:embed="rId4"/>
        <a:stretch/>
      </xdr:blipFill>
      <xdr:spPr>
        <a:xfrm>
          <a:off x="4419600" y="7524750"/>
          <a:ext cx="486360" cy="6093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591045</xdr:colOff>
      <xdr:row>2</xdr:row>
      <xdr:rowOff>139665</xdr:rowOff>
    </xdr:to>
    <xdr:pic>
      <xdr:nvPicPr>
        <xdr:cNvPr id="6" name="Image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438150" y="228600"/>
          <a:ext cx="1181595" cy="9683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247650</xdr:colOff>
      <xdr:row>0</xdr:row>
      <xdr:rowOff>57150</xdr:rowOff>
    </xdr:from>
    <xdr:to>
      <xdr:col>5</xdr:col>
      <xdr:colOff>999015</xdr:colOff>
      <xdr:row>2</xdr:row>
      <xdr:rowOff>9255</xdr:rowOff>
    </xdr:to>
    <xdr:pic>
      <xdr:nvPicPr>
        <xdr:cNvPr id="7" name="Picture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4371975" y="57150"/>
          <a:ext cx="1665765" cy="10093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476280</xdr:colOff>
      <xdr:row>38</xdr:row>
      <xdr:rowOff>47160</xdr:rowOff>
    </xdr:to>
    <xdr:pic>
      <xdr:nvPicPr>
        <xdr:cNvPr id="8" name="Picture 6" descr="C:\Documents and Settings\Admin\Mes documents\Mes images\logo\logo_caf.jpg"/>
        <xdr:cNvPicPr/>
      </xdr:nvPicPr>
      <xdr:blipFill>
        <a:blip xmlns:r="http://schemas.openxmlformats.org/officeDocument/2006/relationships" r:embed="rId3"/>
        <a:stretch/>
      </xdr:blipFill>
      <xdr:spPr>
        <a:xfrm>
          <a:off x="4124325" y="7705725"/>
          <a:ext cx="476280" cy="6186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486360</xdr:colOff>
      <xdr:row>38</xdr:row>
      <xdr:rowOff>37800</xdr:rowOff>
    </xdr:to>
    <xdr:pic>
      <xdr:nvPicPr>
        <xdr:cNvPr id="9" name="Picture 5" descr="C:\Documents and Settings\Admin\Mes documents\Mes images\logo\conseil général.bmp"/>
        <xdr:cNvPicPr/>
      </xdr:nvPicPr>
      <xdr:blipFill>
        <a:blip xmlns:r="http://schemas.openxmlformats.org/officeDocument/2006/relationships" r:embed="rId4"/>
        <a:stretch/>
      </xdr:blipFill>
      <xdr:spPr>
        <a:xfrm>
          <a:off x="5038725" y="7705725"/>
          <a:ext cx="486360" cy="6093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591045</xdr:colOff>
      <xdr:row>2</xdr:row>
      <xdr:rowOff>139665</xdr:rowOff>
    </xdr:to>
    <xdr:pic>
      <xdr:nvPicPr>
        <xdr:cNvPr id="6" name="Image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438150" y="228600"/>
          <a:ext cx="1181595" cy="9683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657225</xdr:colOff>
      <xdr:row>0</xdr:row>
      <xdr:rowOff>38100</xdr:rowOff>
    </xdr:from>
    <xdr:to>
      <xdr:col>4</xdr:col>
      <xdr:colOff>875190</xdr:colOff>
      <xdr:row>1</xdr:row>
      <xdr:rowOff>837930</xdr:rowOff>
    </xdr:to>
    <xdr:pic>
      <xdr:nvPicPr>
        <xdr:cNvPr id="7" name="Picture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3333750" y="38100"/>
          <a:ext cx="1665765" cy="10093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476280</xdr:colOff>
      <xdr:row>38</xdr:row>
      <xdr:rowOff>47160</xdr:rowOff>
    </xdr:to>
    <xdr:pic>
      <xdr:nvPicPr>
        <xdr:cNvPr id="8" name="Picture 6" descr="C:\Documents and Settings\Admin\Mes documents\Mes images\logo\logo_caf.jpg"/>
        <xdr:cNvPicPr/>
      </xdr:nvPicPr>
      <xdr:blipFill>
        <a:blip xmlns:r="http://schemas.openxmlformats.org/officeDocument/2006/relationships" r:embed="rId3"/>
        <a:stretch/>
      </xdr:blipFill>
      <xdr:spPr>
        <a:xfrm>
          <a:off x="4124325" y="7705725"/>
          <a:ext cx="476280" cy="6186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486360</xdr:colOff>
      <xdr:row>38</xdr:row>
      <xdr:rowOff>37800</xdr:rowOff>
    </xdr:to>
    <xdr:pic>
      <xdr:nvPicPr>
        <xdr:cNvPr id="9" name="Picture 5" descr="C:\Documents and Settings\Admin\Mes documents\Mes images\logo\conseil général.bmp"/>
        <xdr:cNvPicPr/>
      </xdr:nvPicPr>
      <xdr:blipFill>
        <a:blip xmlns:r="http://schemas.openxmlformats.org/officeDocument/2006/relationships" r:embed="rId4"/>
        <a:stretch/>
      </xdr:blipFill>
      <xdr:spPr>
        <a:xfrm>
          <a:off x="5038725" y="7705725"/>
          <a:ext cx="486360" cy="6093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591045</xdr:colOff>
      <xdr:row>2</xdr:row>
      <xdr:rowOff>139665</xdr:rowOff>
    </xdr:to>
    <xdr:pic>
      <xdr:nvPicPr>
        <xdr:cNvPr id="2" name="Image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438150" y="228600"/>
          <a:ext cx="1181595" cy="9683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1428750</xdr:colOff>
      <xdr:row>0</xdr:row>
      <xdr:rowOff>0</xdr:rowOff>
    </xdr:from>
    <xdr:to>
      <xdr:col>5</xdr:col>
      <xdr:colOff>894240</xdr:colOff>
      <xdr:row>1</xdr:row>
      <xdr:rowOff>799830</xdr:rowOff>
    </xdr:to>
    <xdr:pic>
      <xdr:nvPicPr>
        <xdr:cNvPr id="3" name="Picture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4105275" y="0"/>
          <a:ext cx="1665765" cy="10093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561975</xdr:colOff>
      <xdr:row>34</xdr:row>
      <xdr:rowOff>142875</xdr:rowOff>
    </xdr:from>
    <xdr:to>
      <xdr:col>3</xdr:col>
      <xdr:colOff>1038255</xdr:colOff>
      <xdr:row>37</xdr:row>
      <xdr:rowOff>190035</xdr:rowOff>
    </xdr:to>
    <xdr:pic>
      <xdr:nvPicPr>
        <xdr:cNvPr id="4" name="Picture 6" descr="C:\Documents and Settings\Admin\Mes documents\Mes images\logo\logo_caf.jpg"/>
        <xdr:cNvPicPr/>
      </xdr:nvPicPr>
      <xdr:blipFill>
        <a:blip xmlns:r="http://schemas.openxmlformats.org/officeDocument/2006/relationships" r:embed="rId3"/>
        <a:stretch/>
      </xdr:blipFill>
      <xdr:spPr>
        <a:xfrm>
          <a:off x="3238500" y="7658100"/>
          <a:ext cx="476280" cy="6186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1419225</xdr:colOff>
      <xdr:row>34</xdr:row>
      <xdr:rowOff>171450</xdr:rowOff>
    </xdr:from>
    <xdr:to>
      <xdr:col>4</xdr:col>
      <xdr:colOff>457785</xdr:colOff>
      <xdr:row>38</xdr:row>
      <xdr:rowOff>18750</xdr:rowOff>
    </xdr:to>
    <xdr:pic>
      <xdr:nvPicPr>
        <xdr:cNvPr id="5" name="Picture 5" descr="C:\Documents and Settings\Admin\Mes documents\Mes images\logo\conseil général.bmp"/>
        <xdr:cNvPicPr/>
      </xdr:nvPicPr>
      <xdr:blipFill>
        <a:blip xmlns:r="http://schemas.openxmlformats.org/officeDocument/2006/relationships" r:embed="rId4"/>
        <a:stretch/>
      </xdr:blipFill>
      <xdr:spPr>
        <a:xfrm>
          <a:off x="4095750" y="7686675"/>
          <a:ext cx="486360" cy="6093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2</xdr:col>
      <xdr:colOff>724395</xdr:colOff>
      <xdr:row>1</xdr:row>
      <xdr:rowOff>758790</xdr:rowOff>
    </xdr:to>
    <xdr:pic>
      <xdr:nvPicPr>
        <xdr:cNvPr id="6" name="Image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1500" y="0"/>
          <a:ext cx="1181595" cy="9683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257175</xdr:colOff>
      <xdr:row>0</xdr:row>
      <xdr:rowOff>0</xdr:rowOff>
    </xdr:from>
    <xdr:to>
      <xdr:col>5</xdr:col>
      <xdr:colOff>779940</xdr:colOff>
      <xdr:row>1</xdr:row>
      <xdr:rowOff>799830</xdr:rowOff>
    </xdr:to>
    <xdr:pic>
      <xdr:nvPicPr>
        <xdr:cNvPr id="7" name="Picture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4152900" y="0"/>
          <a:ext cx="1437165" cy="10093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476280</xdr:colOff>
      <xdr:row>37</xdr:row>
      <xdr:rowOff>47160</xdr:rowOff>
    </xdr:to>
    <xdr:pic>
      <xdr:nvPicPr>
        <xdr:cNvPr id="8" name="Picture 6" descr="C:\Documents and Settings\Admin\Mes documents\Mes images\logo\logo_caf.jpg"/>
        <xdr:cNvPicPr/>
      </xdr:nvPicPr>
      <xdr:blipFill>
        <a:blip xmlns:r="http://schemas.openxmlformats.org/officeDocument/2006/relationships" r:embed="rId3"/>
        <a:stretch/>
      </xdr:blipFill>
      <xdr:spPr>
        <a:xfrm>
          <a:off x="4124325" y="7705725"/>
          <a:ext cx="476280" cy="6186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486360</xdr:colOff>
      <xdr:row>37</xdr:row>
      <xdr:rowOff>37800</xdr:rowOff>
    </xdr:to>
    <xdr:pic>
      <xdr:nvPicPr>
        <xdr:cNvPr id="9" name="Picture 5" descr="C:\Documents and Settings\Admin\Mes documents\Mes images\logo\conseil général.bmp"/>
        <xdr:cNvPicPr/>
      </xdr:nvPicPr>
      <xdr:blipFill>
        <a:blip xmlns:r="http://schemas.openxmlformats.org/officeDocument/2006/relationships" r:embed="rId4"/>
        <a:stretch/>
      </xdr:blipFill>
      <xdr:spPr>
        <a:xfrm>
          <a:off x="5038725" y="7705725"/>
          <a:ext cx="486360" cy="60930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:G1048576" totalsRowShown="0" headerRowDxfId="8" dataDxfId="7">
  <autoFilter ref="A1:G1048576"/>
  <tableColumns count="7">
    <tableColumn id="1" name="NOM" dataDxfId="6"/>
    <tableColumn id="2" name="PRENOM" dataDxfId="5"/>
    <tableColumn id="3" name="NOM2" dataDxfId="4"/>
    <tableColumn id="4" name="PRENOM3" dataDxfId="3"/>
    <tableColumn id="5" name="ADRESSE" dataDxfId="2"/>
    <tableColumn id="6" name="CP" dataDxfId="1"/>
    <tableColumn id="7" name="COMMUNE" dataDxfId="0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09">
      <a:dk1>
        <a:sysClr val="windowText" lastClr="000000"/>
      </a:dk1>
      <a:lt1>
        <a:sysClr val="window" lastClr="FFFFFF"/>
      </a:lt1>
      <a:dk2>
        <a:srgbClr val="102E50"/>
      </a:dk2>
      <a:lt2>
        <a:srgbClr val="EEECE1"/>
      </a:lt2>
      <a:accent1>
        <a:srgbClr val="4F81BD"/>
      </a:accent1>
      <a:accent2>
        <a:srgbClr val="5B4381"/>
      </a:accent2>
      <a:accent3>
        <a:srgbClr val="FFCD05"/>
      </a:accent3>
      <a:accent4>
        <a:srgbClr val="937DBA"/>
      </a:accent4>
      <a:accent5>
        <a:srgbClr val="F4F2F8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H51"/>
  <sheetViews>
    <sheetView workbookViewId="0"/>
  </sheetViews>
  <sheetFormatPr baseColWidth="10" defaultColWidth="9.140625" defaultRowHeight="12.75" x14ac:dyDescent="0.2"/>
  <cols>
    <col min="1" max="1" width="6.28515625" style="2" customWidth="1"/>
    <col min="2" max="2" width="9.140625" style="2" customWidth="1"/>
    <col min="3" max="3" width="24.7109375" style="2" customWidth="1"/>
    <col min="4" max="4" width="21.7109375" style="2" customWidth="1"/>
    <col min="5" max="5" width="13.7109375" style="2" customWidth="1"/>
    <col min="6" max="6" width="15.140625" style="2" customWidth="1"/>
    <col min="7" max="7" width="16.42578125" style="2" customWidth="1"/>
    <col min="8" max="16384" width="9.140625" style="2"/>
  </cols>
  <sheetData>
    <row r="1" spans="2:8" ht="16.5" customHeight="1" x14ac:dyDescent="0.2"/>
    <row r="2" spans="2:8" ht="66.75" customHeight="1" x14ac:dyDescent="0.2">
      <c r="B2" s="1"/>
      <c r="C2" s="93"/>
      <c r="D2" s="93"/>
      <c r="E2" s="93"/>
      <c r="F2" s="93"/>
      <c r="G2" s="93"/>
    </row>
    <row r="3" spans="2:8" ht="18.75" customHeight="1" thickBot="1" x14ac:dyDescent="0.25">
      <c r="B3" s="19"/>
      <c r="C3" s="23"/>
      <c r="D3" s="23"/>
      <c r="E3" s="23"/>
      <c r="F3" s="23"/>
      <c r="G3" s="23"/>
    </row>
    <row r="4" spans="2:8" ht="15" customHeight="1" thickTop="1" x14ac:dyDescent="0.2">
      <c r="B4" s="3"/>
      <c r="C4" s="3"/>
      <c r="D4" s="3"/>
      <c r="E4" s="4"/>
      <c r="F4" s="17"/>
      <c r="G4" s="29"/>
    </row>
    <row r="5" spans="2:8" ht="18.75" customHeight="1" x14ac:dyDescent="0.3">
      <c r="B5" s="89" t="s">
        <v>6</v>
      </c>
      <c r="C5" s="89"/>
      <c r="D5" s="34"/>
      <c r="E5" s="4"/>
      <c r="F5" s="25" t="s">
        <v>3</v>
      </c>
      <c r="G5" s="28">
        <f ca="1">TODAY()</f>
        <v>44327</v>
      </c>
    </row>
    <row r="6" spans="2:8" ht="15" customHeight="1" x14ac:dyDescent="0.3">
      <c r="B6" s="89" t="s">
        <v>7</v>
      </c>
      <c r="C6" s="89"/>
      <c r="D6" s="24"/>
      <c r="E6" s="6"/>
      <c r="F6" s="25" t="s">
        <v>4</v>
      </c>
      <c r="G6" s="26" t="s">
        <v>9</v>
      </c>
    </row>
    <row r="7" spans="2:8" s="7" customFormat="1" ht="14.1" customHeight="1" x14ac:dyDescent="0.3">
      <c r="B7" s="89" t="s">
        <v>8</v>
      </c>
      <c r="C7" s="89"/>
      <c r="D7" s="24"/>
      <c r="F7" s="25"/>
      <c r="G7" s="26"/>
    </row>
    <row r="8" spans="2:8" s="7" customFormat="1" ht="15" customHeight="1" thickBot="1" x14ac:dyDescent="0.25">
      <c r="B8" s="20"/>
      <c r="C8" s="20"/>
      <c r="D8" s="20"/>
      <c r="E8" s="20"/>
      <c r="F8" s="20"/>
      <c r="G8" s="21"/>
    </row>
    <row r="9" spans="2:8" s="7" customFormat="1" ht="22.5" customHeight="1" thickTop="1" x14ac:dyDescent="0.2">
      <c r="F9" s="25" t="s">
        <v>0</v>
      </c>
      <c r="G9" s="90" t="s">
        <v>36</v>
      </c>
      <c r="H9" s="90"/>
    </row>
    <row r="10" spans="2:8" s="7" customFormat="1" ht="14.1" customHeight="1" x14ac:dyDescent="0.2">
      <c r="F10" s="10"/>
      <c r="G10" s="90"/>
      <c r="H10" s="90"/>
    </row>
    <row r="11" spans="2:8" s="7" customFormat="1" ht="14.1" customHeight="1" x14ac:dyDescent="0.2">
      <c r="E11" s="8"/>
      <c r="F11" s="8"/>
      <c r="G11" s="90" t="s">
        <v>5</v>
      </c>
      <c r="H11" s="90"/>
    </row>
    <row r="12" spans="2:8" s="7" customFormat="1" ht="14.1" customHeight="1" x14ac:dyDescent="0.2">
      <c r="E12" s="8"/>
      <c r="F12" s="8"/>
      <c r="G12" s="90" t="s">
        <v>1</v>
      </c>
      <c r="H12" s="90"/>
    </row>
    <row r="13" spans="2:8" s="7" customFormat="1" ht="14.1" customHeight="1" x14ac:dyDescent="0.2">
      <c r="E13" s="5"/>
      <c r="F13" s="8"/>
      <c r="G13" s="90" t="s">
        <v>2</v>
      </c>
      <c r="H13" s="90"/>
    </row>
    <row r="14" spans="2:8" s="7" customFormat="1" ht="14.1" customHeight="1" x14ac:dyDescent="0.2">
      <c r="E14" s="8"/>
      <c r="F14" s="9"/>
      <c r="G14" s="9"/>
    </row>
    <row r="15" spans="2:8" s="7" customFormat="1" ht="26.25" customHeight="1" x14ac:dyDescent="0.2">
      <c r="B15" s="92"/>
      <c r="C15" s="92"/>
      <c r="D15" s="92"/>
      <c r="E15" s="92"/>
      <c r="F15" s="92"/>
      <c r="G15" s="92"/>
    </row>
    <row r="16" spans="2:8" s="12" customFormat="1" ht="26.25" customHeight="1" x14ac:dyDescent="0.45">
      <c r="B16" s="44" t="s">
        <v>10</v>
      </c>
      <c r="C16" s="87" t="s">
        <v>11</v>
      </c>
      <c r="D16" s="87"/>
      <c r="E16" s="87"/>
      <c r="F16" s="44" t="s">
        <v>12</v>
      </c>
      <c r="G16" s="27"/>
    </row>
    <row r="17" spans="1:8" s="11" customFormat="1" ht="15" customHeight="1" x14ac:dyDescent="0.3">
      <c r="A17" s="18"/>
      <c r="B17" s="45"/>
      <c r="C17" s="91" t="s">
        <v>13</v>
      </c>
      <c r="D17" s="91"/>
      <c r="E17" s="91"/>
      <c r="F17" s="46">
        <f>SUM(B17*9.4)</f>
        <v>0</v>
      </c>
      <c r="G17" s="35"/>
    </row>
    <row r="18" spans="1:8" ht="15" customHeight="1" x14ac:dyDescent="0.3">
      <c r="A18" s="22"/>
      <c r="B18" s="45"/>
      <c r="C18" s="91" t="s">
        <v>14</v>
      </c>
      <c r="D18" s="91"/>
      <c r="E18" s="91"/>
      <c r="F18" s="46">
        <f>B18*12</f>
        <v>0</v>
      </c>
      <c r="G18" s="36"/>
      <c r="H18" s="22"/>
    </row>
    <row r="19" spans="1:8" ht="15" customHeight="1" x14ac:dyDescent="0.3">
      <c r="A19" s="22"/>
      <c r="B19" s="45"/>
      <c r="C19" s="91" t="s">
        <v>15</v>
      </c>
      <c r="D19" s="91"/>
      <c r="E19" s="91"/>
      <c r="F19" s="46">
        <f>B19*14.7</f>
        <v>0</v>
      </c>
      <c r="G19" s="36"/>
      <c r="H19" s="22"/>
    </row>
    <row r="20" spans="1:8" ht="15" customHeight="1" x14ac:dyDescent="0.3">
      <c r="A20" s="22"/>
      <c r="B20" s="45"/>
      <c r="C20" s="91" t="s">
        <v>16</v>
      </c>
      <c r="D20" s="91"/>
      <c r="E20" s="91"/>
      <c r="F20" s="46">
        <f>SUM(B20*17.85)</f>
        <v>0</v>
      </c>
      <c r="G20" s="36"/>
      <c r="H20" s="22"/>
    </row>
    <row r="21" spans="1:8" ht="15" customHeight="1" x14ac:dyDescent="0.3">
      <c r="A21" s="22"/>
      <c r="B21" s="45"/>
      <c r="C21" s="96" t="s">
        <v>35</v>
      </c>
      <c r="D21" s="96"/>
      <c r="E21" s="96"/>
      <c r="F21" s="46">
        <f>SUM(B21*20.4)</f>
        <v>0</v>
      </c>
      <c r="G21" s="36"/>
      <c r="H21" s="22"/>
    </row>
    <row r="22" spans="1:8" ht="15" customHeight="1" x14ac:dyDescent="0.35">
      <c r="A22" s="22"/>
      <c r="B22" s="45"/>
      <c r="C22" s="97" t="s">
        <v>17</v>
      </c>
      <c r="D22" s="97"/>
      <c r="E22" s="97"/>
      <c r="F22" s="46">
        <f>SUM(B22*3.3)</f>
        <v>0</v>
      </c>
      <c r="G22" s="36"/>
      <c r="H22" s="22"/>
    </row>
    <row r="23" spans="1:8" ht="15" customHeight="1" x14ac:dyDescent="0.3">
      <c r="A23" s="22"/>
      <c r="B23" s="45"/>
      <c r="C23" s="96" t="s">
        <v>18</v>
      </c>
      <c r="D23" s="96"/>
      <c r="E23" s="96"/>
      <c r="F23" s="46">
        <f>SUM(B23*3.3)</f>
        <v>0</v>
      </c>
      <c r="G23" s="36"/>
      <c r="H23" s="22"/>
    </row>
    <row r="24" spans="1:8" ht="15" customHeight="1" x14ac:dyDescent="0.3">
      <c r="A24" s="22"/>
      <c r="B24" s="45"/>
      <c r="C24" s="96" t="s">
        <v>19</v>
      </c>
      <c r="D24" s="96"/>
      <c r="E24" s="96"/>
      <c r="F24" s="46">
        <f>SUM(B24*6.2)</f>
        <v>0</v>
      </c>
      <c r="G24" s="36"/>
      <c r="H24" s="22"/>
    </row>
    <row r="25" spans="1:8" ht="15" customHeight="1" x14ac:dyDescent="0.35">
      <c r="A25" s="22"/>
      <c r="B25" s="47"/>
      <c r="C25" s="87" t="s">
        <v>20</v>
      </c>
      <c r="D25" s="87"/>
      <c r="E25" s="87"/>
      <c r="F25" s="46">
        <f>SUM(F17:F24)</f>
        <v>0</v>
      </c>
      <c r="G25" s="36"/>
      <c r="H25" s="22"/>
    </row>
    <row r="26" spans="1:8" ht="15" customHeight="1" x14ac:dyDescent="0.3">
      <c r="A26" s="22"/>
      <c r="B26" s="48"/>
      <c r="C26" s="48"/>
      <c r="D26" s="48"/>
      <c r="E26" s="48"/>
      <c r="F26" s="49"/>
      <c r="G26" s="36"/>
      <c r="H26" s="22"/>
    </row>
    <row r="27" spans="1:8" ht="15" customHeight="1" x14ac:dyDescent="0.3">
      <c r="A27" s="22"/>
      <c r="B27" s="50"/>
      <c r="C27" s="91" t="s">
        <v>21</v>
      </c>
      <c r="D27" s="91"/>
      <c r="E27" s="91"/>
      <c r="F27" s="46">
        <f>SUM(G31)</f>
        <v>0</v>
      </c>
      <c r="G27" s="36"/>
      <c r="H27" s="22"/>
    </row>
    <row r="28" spans="1:8" ht="15" customHeight="1" x14ac:dyDescent="0.3">
      <c r="A28" s="22"/>
      <c r="B28"/>
      <c r="C28" s="91" t="s">
        <v>22</v>
      </c>
      <c r="D28" s="91"/>
      <c r="E28" s="91"/>
      <c r="F28" s="46"/>
      <c r="G28" s="36"/>
      <c r="H28" s="22"/>
    </row>
    <row r="29" spans="1:8" ht="15" customHeight="1" x14ac:dyDescent="0.3">
      <c r="A29" s="22"/>
      <c r="B29" s="48"/>
      <c r="C29" s="91" t="s">
        <v>23</v>
      </c>
      <c r="D29" s="91"/>
      <c r="E29" s="91"/>
      <c r="F29" s="46"/>
      <c r="G29" s="36"/>
      <c r="H29" s="22"/>
    </row>
    <row r="30" spans="1:8" ht="15" customHeight="1" x14ac:dyDescent="0.35">
      <c r="A30" s="22"/>
      <c r="B30" s="48"/>
      <c r="C30" s="48"/>
      <c r="D30" s="88" t="s">
        <v>24</v>
      </c>
      <c r="E30" s="88"/>
      <c r="F30" s="51">
        <f>SUM(F25-F27-F28-F29)</f>
        <v>0</v>
      </c>
      <c r="G30" s="36"/>
      <c r="H30" s="22"/>
    </row>
    <row r="31" spans="1:8" ht="15" customHeight="1" x14ac:dyDescent="0.3">
      <c r="A31" s="22"/>
      <c r="B31" s="48"/>
      <c r="C31" s="48"/>
      <c r="D31" s="48"/>
      <c r="E31" s="48"/>
      <c r="F31" s="48"/>
      <c r="G31" s="36"/>
      <c r="H31" s="22"/>
    </row>
    <row r="32" spans="1:8" ht="15" customHeight="1" x14ac:dyDescent="0.3">
      <c r="A32" s="22"/>
      <c r="B32" s="52" t="s">
        <v>25</v>
      </c>
      <c r="C32" s="53"/>
      <c r="D32" s="53"/>
      <c r="E32" s="53"/>
      <c r="F32" s="53"/>
      <c r="G32" s="36"/>
      <c r="H32" s="22"/>
    </row>
    <row r="33" spans="1:8" ht="15" customHeight="1" x14ac:dyDescent="0.35">
      <c r="A33" s="22"/>
      <c r="B33" s="48" t="s">
        <v>26</v>
      </c>
      <c r="C33" s="54" t="s">
        <v>27</v>
      </c>
      <c r="D33" s="54"/>
      <c r="E33" s="54"/>
      <c r="F33" s="54"/>
      <c r="G33" s="36"/>
      <c r="H33" s="22"/>
    </row>
    <row r="34" spans="1:8" ht="15" customHeight="1" x14ac:dyDescent="0.35">
      <c r="A34" s="22"/>
      <c r="B34" s="54" t="s">
        <v>28</v>
      </c>
      <c r="C34" s="54"/>
      <c r="D34" s="54"/>
      <c r="E34" s="54"/>
      <c r="F34" s="54"/>
      <c r="G34" s="36"/>
      <c r="H34" s="22"/>
    </row>
    <row r="35" spans="1:8" ht="15" customHeight="1" x14ac:dyDescent="0.3">
      <c r="A35" s="22"/>
      <c r="B35" s="48"/>
      <c r="C35"/>
      <c r="D35"/>
      <c r="E35" s="48"/>
      <c r="F35" s="48"/>
      <c r="G35" s="36"/>
      <c r="H35" s="22"/>
    </row>
    <row r="36" spans="1:8" ht="15" customHeight="1" x14ac:dyDescent="0.3">
      <c r="A36" s="22"/>
      <c r="B36" s="48" t="s">
        <v>29</v>
      </c>
      <c r="C36" s="48" t="s">
        <v>30</v>
      </c>
      <c r="D36" s="48"/>
      <c r="E36" s="48"/>
      <c r="F36" s="48"/>
      <c r="G36" s="36"/>
      <c r="H36" s="22"/>
    </row>
    <row r="37" spans="1:8" ht="15" customHeight="1" x14ac:dyDescent="0.3">
      <c r="A37" s="22"/>
      <c r="B37" s="89" t="s">
        <v>34</v>
      </c>
      <c r="C37" s="89"/>
      <c r="D37" s="89"/>
      <c r="E37" s="48"/>
      <c r="F37" s="48"/>
      <c r="G37" s="36"/>
      <c r="H37" s="22"/>
    </row>
    <row r="38" spans="1:8" ht="15" customHeight="1" x14ac:dyDescent="0.3">
      <c r="A38" s="22"/>
      <c r="B38" s="89"/>
      <c r="C38" s="89"/>
      <c r="D38" s="89"/>
      <c r="E38"/>
      <c r="F38"/>
      <c r="G38" s="36"/>
      <c r="H38" s="22"/>
    </row>
    <row r="39" spans="1:8" ht="15" customHeight="1" x14ac:dyDescent="0.2">
      <c r="B39"/>
      <c r="C39"/>
      <c r="D39"/>
      <c r="E39"/>
      <c r="F39"/>
      <c r="G39" s="36"/>
      <c r="H39" s="22"/>
    </row>
    <row r="40" spans="1:8" ht="15" customHeight="1" x14ac:dyDescent="0.2">
      <c r="B40"/>
      <c r="C40"/>
      <c r="D40"/>
      <c r="E40"/>
      <c r="F40"/>
      <c r="G40" s="37"/>
      <c r="H40" s="22"/>
    </row>
    <row r="41" spans="1:8" ht="15" customHeight="1" x14ac:dyDescent="0.2">
      <c r="B41" s="100" t="s">
        <v>31</v>
      </c>
      <c r="C41" s="100"/>
      <c r="D41" s="100"/>
      <c r="E41" s="100"/>
      <c r="F41" s="100"/>
      <c r="G41" s="38"/>
      <c r="H41" s="22"/>
    </row>
    <row r="42" spans="1:8" ht="39.950000000000003" customHeight="1" x14ac:dyDescent="0.2">
      <c r="B42" s="100" t="s">
        <v>32</v>
      </c>
      <c r="C42" s="100"/>
      <c r="D42" s="100"/>
      <c r="E42" s="100"/>
      <c r="F42" s="100"/>
      <c r="G42" s="42"/>
    </row>
    <row r="43" spans="1:8" ht="15" customHeight="1" x14ac:dyDescent="0.2">
      <c r="B43" s="100" t="s">
        <v>33</v>
      </c>
      <c r="C43" s="100"/>
      <c r="D43" s="100"/>
      <c r="E43" s="100"/>
      <c r="F43" s="100"/>
      <c r="G43" s="43"/>
    </row>
    <row r="44" spans="1:8" ht="15" customHeight="1" x14ac:dyDescent="0.2">
      <c r="B44" s="43"/>
      <c r="C44" s="43"/>
      <c r="D44" s="43"/>
      <c r="E44" s="43"/>
      <c r="F44" s="43"/>
      <c r="G44" s="43"/>
    </row>
    <row r="45" spans="1:8" ht="9.9499999999999993" customHeight="1" x14ac:dyDescent="0.2">
      <c r="B45" s="39"/>
      <c r="C45" s="39"/>
      <c r="D45" s="39"/>
      <c r="E45" s="39"/>
      <c r="F45" s="39"/>
      <c r="G45" s="39"/>
    </row>
    <row r="46" spans="1:8" s="13" customFormat="1" ht="15" customHeight="1" x14ac:dyDescent="0.2">
      <c r="B46" s="98"/>
      <c r="C46" s="99"/>
      <c r="D46" s="99"/>
      <c r="E46" s="99"/>
      <c r="F46" s="99"/>
      <c r="G46" s="99"/>
    </row>
    <row r="47" spans="1:8" ht="15.95" customHeight="1" x14ac:dyDescent="0.2">
      <c r="B47" s="14"/>
      <c r="C47" s="15"/>
      <c r="D47" s="15"/>
      <c r="E47" s="33"/>
      <c r="F47" s="33"/>
      <c r="G47" s="33"/>
    </row>
    <row r="48" spans="1:8" ht="15.95" customHeight="1" x14ac:dyDescent="0.2">
      <c r="B48" s="22"/>
      <c r="C48" s="94"/>
      <c r="D48" s="95"/>
      <c r="E48" s="95"/>
      <c r="F48" s="95"/>
      <c r="G48" s="22"/>
    </row>
    <row r="49" spans="2:7" ht="15.95" customHeight="1" x14ac:dyDescent="0.2">
      <c r="B49" s="22"/>
      <c r="C49" s="40"/>
      <c r="D49" s="41"/>
      <c r="E49" s="41"/>
      <c r="F49" s="41"/>
      <c r="G49" s="22"/>
    </row>
    <row r="50" spans="2:7" ht="11.25" customHeight="1" x14ac:dyDescent="0.2"/>
    <row r="51" spans="2:7" x14ac:dyDescent="0.2">
      <c r="B51" s="16"/>
      <c r="C51" s="16"/>
      <c r="D51" s="16"/>
      <c r="E51" s="16"/>
      <c r="F51" s="16"/>
      <c r="G51" s="16"/>
    </row>
  </sheetData>
  <mergeCells count="31">
    <mergeCell ref="C48:F48"/>
    <mergeCell ref="C21:E21"/>
    <mergeCell ref="C27:E27"/>
    <mergeCell ref="C25:E25"/>
    <mergeCell ref="C24:E24"/>
    <mergeCell ref="C23:E23"/>
    <mergeCell ref="C22:E22"/>
    <mergeCell ref="C29:E29"/>
    <mergeCell ref="B46:G46"/>
    <mergeCell ref="B41:F41"/>
    <mergeCell ref="B42:F42"/>
    <mergeCell ref="B43:F43"/>
    <mergeCell ref="C2:G2"/>
    <mergeCell ref="G9:H9"/>
    <mergeCell ref="B5:C5"/>
    <mergeCell ref="B6:C6"/>
    <mergeCell ref="B7:C7"/>
    <mergeCell ref="C16:E16"/>
    <mergeCell ref="D30:E30"/>
    <mergeCell ref="B37:D37"/>
    <mergeCell ref="B38:D38"/>
    <mergeCell ref="G10:H10"/>
    <mergeCell ref="C18:E18"/>
    <mergeCell ref="C28:E28"/>
    <mergeCell ref="B15:G15"/>
    <mergeCell ref="G11:H11"/>
    <mergeCell ref="G12:H12"/>
    <mergeCell ref="G13:H13"/>
    <mergeCell ref="C20:E20"/>
    <mergeCell ref="C19:E19"/>
    <mergeCell ref="C17:E17"/>
  </mergeCells>
  <phoneticPr fontId="2" type="noConversion"/>
  <printOptions horizontalCentered="1"/>
  <pageMargins left="0.75" right="0.75" top="0.5" bottom="0.5" header="0.5" footer="0.5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51"/>
  <sheetViews>
    <sheetView workbookViewId="0">
      <selection activeCell="F6" sqref="F6"/>
    </sheetView>
  </sheetViews>
  <sheetFormatPr baseColWidth="10" defaultColWidth="9.140625" defaultRowHeight="12.75" x14ac:dyDescent="0.2"/>
  <cols>
    <col min="1" max="1" width="6.28515625" style="2" customWidth="1"/>
    <col min="2" max="2" width="9.140625" style="2" customWidth="1"/>
    <col min="3" max="3" width="24.7109375" style="2" customWidth="1"/>
    <col min="4" max="4" width="20.28515625" style="2" customWidth="1"/>
    <col min="5" max="5" width="13.7109375" style="2" customWidth="1"/>
    <col min="6" max="6" width="15.140625" style="2" customWidth="1"/>
    <col min="7" max="7" width="16.42578125" style="2" customWidth="1"/>
    <col min="8" max="16384" width="9.140625" style="2"/>
  </cols>
  <sheetData>
    <row r="1" spans="1:8" ht="16.5" customHeight="1" x14ac:dyDescent="0.2">
      <c r="A1" s="2" t="s">
        <v>37</v>
      </c>
    </row>
    <row r="2" spans="1:8" ht="66.75" customHeight="1" x14ac:dyDescent="0.2">
      <c r="B2" s="1"/>
      <c r="C2" s="93"/>
      <c r="D2" s="93"/>
      <c r="E2" s="93"/>
      <c r="F2" s="93"/>
      <c r="G2" s="93"/>
    </row>
    <row r="3" spans="1:8" ht="18.75" customHeight="1" thickBot="1" x14ac:dyDescent="0.25">
      <c r="B3" s="19"/>
      <c r="C3" s="23"/>
      <c r="D3" s="23"/>
      <c r="E3" s="23"/>
      <c r="F3" s="23"/>
      <c r="G3" s="66"/>
    </row>
    <row r="4" spans="1:8" ht="15" customHeight="1" thickTop="1" x14ac:dyDescent="0.2">
      <c r="B4" s="3"/>
      <c r="C4" s="3"/>
      <c r="D4" s="3"/>
      <c r="E4" s="4"/>
      <c r="F4" s="17"/>
      <c r="G4" s="29"/>
    </row>
    <row r="5" spans="1:8" ht="18.75" customHeight="1" x14ac:dyDescent="0.3">
      <c r="B5" s="89" t="s">
        <v>6</v>
      </c>
      <c r="C5" s="89"/>
      <c r="D5" s="34"/>
      <c r="E5" s="25" t="s">
        <v>3</v>
      </c>
      <c r="F5" s="28">
        <f ca="1">TODAY()</f>
        <v>44327</v>
      </c>
    </row>
    <row r="6" spans="1:8" ht="15" customHeight="1" x14ac:dyDescent="0.3">
      <c r="B6" s="89" t="s">
        <v>7</v>
      </c>
      <c r="C6" s="89"/>
      <c r="D6" s="24"/>
      <c r="E6" s="25" t="s">
        <v>4</v>
      </c>
      <c r="F6" s="85" t="s">
        <v>501</v>
      </c>
    </row>
    <row r="7" spans="1:8" s="7" customFormat="1" ht="14.1" customHeight="1" x14ac:dyDescent="0.3">
      <c r="B7" s="89" t="s">
        <v>8</v>
      </c>
      <c r="C7" s="89"/>
      <c r="D7" s="24"/>
      <c r="F7" s="25"/>
      <c r="G7" s="26"/>
    </row>
    <row r="8" spans="1:8" s="7" customFormat="1" ht="15" customHeight="1" thickBot="1" x14ac:dyDescent="0.25">
      <c r="B8" s="20"/>
      <c r="C8" s="20"/>
      <c r="D8" s="20"/>
      <c r="E8" s="20"/>
      <c r="F8" s="20"/>
      <c r="G8" s="65"/>
    </row>
    <row r="9" spans="1:8" s="7" customFormat="1" ht="22.5" customHeight="1" thickTop="1" x14ac:dyDescent="0.3">
      <c r="E9" s="67"/>
      <c r="F9" s="68"/>
      <c r="G9" s="50"/>
      <c r="H9" s="50"/>
    </row>
    <row r="10" spans="1:8" s="7" customFormat="1" ht="14.1" customHeight="1" x14ac:dyDescent="0.35">
      <c r="C10" s="56" t="s">
        <v>38</v>
      </c>
      <c r="D10" s="55"/>
      <c r="E10" s="69"/>
      <c r="F10" s="70"/>
      <c r="G10" s="59"/>
      <c r="H10" s="58"/>
    </row>
    <row r="11" spans="1:8" s="7" customFormat="1" ht="14.1" customHeight="1" x14ac:dyDescent="0.3">
      <c r="C11" s="57" t="s">
        <v>39</v>
      </c>
      <c r="D11" s="50"/>
      <c r="E11" s="71"/>
      <c r="F11" s="72"/>
      <c r="G11" s="75"/>
      <c r="H11" s="75"/>
    </row>
    <row r="12" spans="1:8" s="7" customFormat="1" ht="14.1" customHeight="1" thickBot="1" x14ac:dyDescent="0.35">
      <c r="C12" s="50"/>
      <c r="D12" s="50"/>
      <c r="E12" s="73"/>
      <c r="F12" s="74"/>
      <c r="G12" s="64"/>
      <c r="H12" s="64"/>
    </row>
    <row r="13" spans="1:8" s="7" customFormat="1" ht="14.1" customHeight="1" x14ac:dyDescent="0.3">
      <c r="B13" s="48" t="s">
        <v>40</v>
      </c>
      <c r="C13" s="101"/>
      <c r="D13" s="101"/>
      <c r="E13" s="101"/>
      <c r="F13" s="9"/>
      <c r="G13" s="9"/>
    </row>
    <row r="14" spans="1:8" s="7" customFormat="1" ht="14.1" customHeight="1" x14ac:dyDescent="0.2">
      <c r="E14" s="8"/>
      <c r="F14" s="9"/>
      <c r="G14" s="9"/>
    </row>
    <row r="15" spans="1:8" s="7" customFormat="1" ht="26.25" customHeight="1" x14ac:dyDescent="0.2">
      <c r="B15" s="92"/>
      <c r="C15" s="92"/>
      <c r="D15" s="92"/>
      <c r="E15" s="92"/>
      <c r="F15" s="92"/>
      <c r="G15" s="92"/>
    </row>
    <row r="16" spans="1:8" s="12" customFormat="1" ht="26.25" customHeight="1" x14ac:dyDescent="0.45">
      <c r="B16" s="44" t="s">
        <v>10</v>
      </c>
      <c r="C16" s="87" t="s">
        <v>51</v>
      </c>
      <c r="D16" s="87"/>
      <c r="E16" s="87"/>
      <c r="F16" s="44" t="s">
        <v>12</v>
      </c>
      <c r="G16" s="27"/>
    </row>
    <row r="17" spans="1:8" s="30" customFormat="1" ht="15" customHeight="1" x14ac:dyDescent="0.3">
      <c r="B17" s="45"/>
      <c r="C17" s="91" t="s">
        <v>41</v>
      </c>
      <c r="D17" s="91"/>
      <c r="E17" s="91"/>
      <c r="F17" s="46">
        <f>SUM(B17*2.68)</f>
        <v>0</v>
      </c>
      <c r="G17" s="35"/>
    </row>
    <row r="18" spans="1:8" ht="15" customHeight="1" x14ac:dyDescent="0.3">
      <c r="A18" s="22"/>
      <c r="B18" s="45"/>
      <c r="C18" s="91" t="s">
        <v>42</v>
      </c>
      <c r="D18" s="91"/>
      <c r="E18" s="91"/>
      <c r="F18" s="46">
        <f>B18*5.15</f>
        <v>0</v>
      </c>
      <c r="G18" s="36"/>
      <c r="H18" s="22"/>
    </row>
    <row r="19" spans="1:8" ht="15" customHeight="1" x14ac:dyDescent="0.3">
      <c r="A19" s="22"/>
      <c r="B19" s="45"/>
      <c r="C19" s="91" t="s">
        <v>43</v>
      </c>
      <c r="D19" s="91"/>
      <c r="E19" s="91"/>
      <c r="F19" s="46">
        <f>B19*7.73</f>
        <v>0</v>
      </c>
      <c r="G19" s="36"/>
      <c r="H19" s="22"/>
    </row>
    <row r="20" spans="1:8" ht="15" customHeight="1" x14ac:dyDescent="0.3">
      <c r="A20" s="22"/>
      <c r="B20" s="45"/>
      <c r="C20" s="91" t="s">
        <v>44</v>
      </c>
      <c r="D20" s="91"/>
      <c r="E20" s="91"/>
      <c r="F20" s="46">
        <f>SUM(B20*9.8)</f>
        <v>0</v>
      </c>
      <c r="G20" s="36"/>
      <c r="H20" s="22"/>
    </row>
    <row r="21" spans="1:8" ht="15" customHeight="1" x14ac:dyDescent="0.3">
      <c r="A21" s="22"/>
      <c r="B21" s="45"/>
      <c r="C21" s="96" t="s">
        <v>45</v>
      </c>
      <c r="D21" s="96"/>
      <c r="E21" s="96"/>
      <c r="F21" s="46">
        <f>SUM(B21*12.37)</f>
        <v>0</v>
      </c>
      <c r="G21" s="36"/>
      <c r="H21" s="22"/>
    </row>
    <row r="22" spans="1:8" ht="15" customHeight="1" x14ac:dyDescent="0.35">
      <c r="A22" s="22"/>
      <c r="B22" s="45"/>
      <c r="C22" s="97" t="s">
        <v>17</v>
      </c>
      <c r="D22" s="97"/>
      <c r="E22" s="97"/>
      <c r="F22" s="46">
        <f>SUM(B22*3.3)</f>
        <v>0</v>
      </c>
      <c r="G22" s="36"/>
      <c r="H22" s="22"/>
    </row>
    <row r="23" spans="1:8" ht="15" customHeight="1" x14ac:dyDescent="0.3">
      <c r="A23" s="22"/>
      <c r="B23" s="45"/>
      <c r="C23" s="96" t="s">
        <v>18</v>
      </c>
      <c r="D23" s="96"/>
      <c r="E23" s="96"/>
      <c r="F23" s="46">
        <f>SUM(B23*3.3)</f>
        <v>0</v>
      </c>
      <c r="G23" s="36"/>
      <c r="H23" s="22"/>
    </row>
    <row r="24" spans="1:8" ht="15" customHeight="1" x14ac:dyDescent="0.3">
      <c r="A24" s="22"/>
      <c r="B24" s="45"/>
      <c r="C24" s="96" t="s">
        <v>19</v>
      </c>
      <c r="D24" s="96"/>
      <c r="E24" s="96"/>
      <c r="F24" s="46">
        <f>SUM(B24*6.2)</f>
        <v>0</v>
      </c>
      <c r="G24" s="36"/>
      <c r="H24" s="22"/>
    </row>
    <row r="25" spans="1:8" ht="15" customHeight="1" x14ac:dyDescent="0.35">
      <c r="A25" s="22"/>
      <c r="B25" s="47"/>
      <c r="C25" s="87" t="s">
        <v>20</v>
      </c>
      <c r="D25" s="87"/>
      <c r="E25" s="87"/>
      <c r="F25" s="46">
        <f>SUM(F17:F24)</f>
        <v>0</v>
      </c>
      <c r="G25" s="36"/>
      <c r="H25" s="22"/>
    </row>
    <row r="26" spans="1:8" ht="15" customHeight="1" x14ac:dyDescent="0.3">
      <c r="A26" s="22"/>
      <c r="B26" s="48"/>
      <c r="C26" s="48"/>
      <c r="D26" s="48"/>
      <c r="E26" s="48"/>
      <c r="F26" s="49"/>
      <c r="G26" s="36"/>
      <c r="H26" s="22"/>
    </row>
    <row r="27" spans="1:8" ht="15" customHeight="1" x14ac:dyDescent="0.3">
      <c r="A27" s="22"/>
      <c r="B27" s="50"/>
      <c r="C27" s="91" t="s">
        <v>21</v>
      </c>
      <c r="D27" s="91"/>
      <c r="E27" s="91"/>
      <c r="F27" s="46">
        <f>SUM(G31)</f>
        <v>0</v>
      </c>
      <c r="G27" s="36"/>
      <c r="H27" s="22"/>
    </row>
    <row r="28" spans="1:8" ht="15" customHeight="1" x14ac:dyDescent="0.3">
      <c r="A28" s="22"/>
      <c r="B28"/>
      <c r="C28" s="91" t="s">
        <v>22</v>
      </c>
      <c r="D28" s="91"/>
      <c r="E28" s="91"/>
      <c r="F28" s="46"/>
      <c r="G28" s="36"/>
      <c r="H28" s="22"/>
    </row>
    <row r="29" spans="1:8" ht="15" customHeight="1" x14ac:dyDescent="0.3">
      <c r="A29" s="22"/>
      <c r="B29" s="48"/>
      <c r="C29" s="91" t="s">
        <v>23</v>
      </c>
      <c r="D29" s="91"/>
      <c r="E29" s="91"/>
      <c r="F29" s="46"/>
      <c r="G29" s="36"/>
      <c r="H29" s="22"/>
    </row>
    <row r="30" spans="1:8" ht="15" customHeight="1" x14ac:dyDescent="0.35">
      <c r="A30" s="22"/>
      <c r="B30" s="48"/>
      <c r="C30" s="48"/>
      <c r="D30" s="88" t="s">
        <v>24</v>
      </c>
      <c r="E30" s="88"/>
      <c r="F30" s="51">
        <f>SUM(F25-F27-F28-F29)</f>
        <v>0</v>
      </c>
      <c r="G30" s="36"/>
      <c r="H30" s="22"/>
    </row>
    <row r="31" spans="1:8" ht="15" customHeight="1" x14ac:dyDescent="0.3">
      <c r="A31" s="22"/>
      <c r="B31" s="48"/>
      <c r="C31" s="48"/>
      <c r="D31" s="48"/>
      <c r="E31" s="48"/>
      <c r="F31" s="48"/>
      <c r="G31" s="36"/>
      <c r="H31" s="22"/>
    </row>
    <row r="32" spans="1:8" ht="15" customHeight="1" x14ac:dyDescent="0.3">
      <c r="A32" s="22"/>
      <c r="B32" s="52" t="s">
        <v>25</v>
      </c>
      <c r="C32" s="53"/>
      <c r="D32" s="53"/>
      <c r="E32" s="53"/>
      <c r="F32" s="53"/>
      <c r="G32" s="36"/>
      <c r="H32" s="22"/>
    </row>
    <row r="33" spans="1:8" ht="15" customHeight="1" x14ac:dyDescent="0.35">
      <c r="A33" s="22"/>
      <c r="B33" s="48" t="s">
        <v>26</v>
      </c>
      <c r="C33" s="54" t="s">
        <v>27</v>
      </c>
      <c r="D33" s="54"/>
      <c r="E33" s="54"/>
      <c r="F33" s="54"/>
      <c r="G33" s="36"/>
      <c r="H33" s="22"/>
    </row>
    <row r="34" spans="1:8" ht="15" customHeight="1" x14ac:dyDescent="0.35">
      <c r="A34" s="22"/>
      <c r="B34" s="54" t="s">
        <v>28</v>
      </c>
      <c r="C34" s="54"/>
      <c r="D34" s="54"/>
      <c r="E34" s="54"/>
      <c r="F34" s="54"/>
      <c r="G34" s="36"/>
      <c r="H34" s="22"/>
    </row>
    <row r="35" spans="1:8" ht="15" customHeight="1" x14ac:dyDescent="0.3">
      <c r="A35" s="22"/>
      <c r="B35" s="48"/>
      <c r="C35"/>
      <c r="D35"/>
      <c r="E35" s="48"/>
      <c r="F35" s="48"/>
      <c r="G35" s="36"/>
      <c r="H35" s="22"/>
    </row>
    <row r="36" spans="1:8" ht="15" customHeight="1" x14ac:dyDescent="0.3">
      <c r="A36" s="22"/>
      <c r="B36" s="48" t="s">
        <v>29</v>
      </c>
      <c r="C36" s="48" t="s">
        <v>30</v>
      </c>
      <c r="D36" s="48"/>
      <c r="E36" s="48"/>
      <c r="F36" s="48"/>
      <c r="G36" s="36"/>
      <c r="H36" s="22"/>
    </row>
    <row r="37" spans="1:8" ht="15" customHeight="1" x14ac:dyDescent="0.3">
      <c r="A37" s="22"/>
      <c r="B37" s="89" t="s">
        <v>34</v>
      </c>
      <c r="C37" s="89"/>
      <c r="D37" s="89"/>
      <c r="E37" s="48"/>
      <c r="F37" s="48"/>
      <c r="G37" s="36"/>
      <c r="H37" s="22"/>
    </row>
    <row r="38" spans="1:8" ht="15" customHeight="1" x14ac:dyDescent="0.3">
      <c r="A38" s="22"/>
      <c r="B38" s="89"/>
      <c r="C38" s="89"/>
      <c r="D38" s="89"/>
      <c r="E38"/>
      <c r="F38"/>
      <c r="G38" s="36"/>
      <c r="H38" s="22"/>
    </row>
    <row r="39" spans="1:8" ht="15" customHeight="1" x14ac:dyDescent="0.2">
      <c r="B39"/>
      <c r="C39"/>
      <c r="D39"/>
      <c r="E39"/>
      <c r="F39"/>
      <c r="G39" s="36"/>
      <c r="H39" s="22"/>
    </row>
    <row r="40" spans="1:8" ht="15" customHeight="1" x14ac:dyDescent="0.2">
      <c r="B40"/>
      <c r="C40"/>
      <c r="D40"/>
      <c r="E40"/>
      <c r="F40"/>
      <c r="G40" s="37"/>
      <c r="H40" s="22"/>
    </row>
    <row r="41" spans="1:8" ht="15" customHeight="1" x14ac:dyDescent="0.2">
      <c r="B41" s="100" t="s">
        <v>31</v>
      </c>
      <c r="C41" s="100"/>
      <c r="D41" s="100"/>
      <c r="E41" s="100"/>
      <c r="F41" s="100"/>
      <c r="G41" s="38"/>
      <c r="H41" s="22"/>
    </row>
    <row r="42" spans="1:8" ht="39.950000000000003" customHeight="1" x14ac:dyDescent="0.2">
      <c r="B42" s="100" t="s">
        <v>32</v>
      </c>
      <c r="C42" s="100"/>
      <c r="D42" s="100"/>
      <c r="E42" s="100"/>
      <c r="F42" s="100"/>
      <c r="G42" s="42"/>
    </row>
    <row r="43" spans="1:8" ht="15" customHeight="1" x14ac:dyDescent="0.2">
      <c r="B43" s="100" t="s">
        <v>33</v>
      </c>
      <c r="C43" s="100"/>
      <c r="D43" s="100"/>
      <c r="E43" s="100"/>
      <c r="F43" s="100"/>
      <c r="G43" s="43"/>
    </row>
    <row r="44" spans="1:8" ht="15" customHeight="1" x14ac:dyDescent="0.2">
      <c r="B44" s="43"/>
      <c r="C44" s="43"/>
      <c r="D44" s="43"/>
      <c r="E44" s="43"/>
      <c r="F44" s="43"/>
      <c r="G44" s="43"/>
    </row>
    <row r="45" spans="1:8" ht="9.9499999999999993" customHeight="1" x14ac:dyDescent="0.2">
      <c r="B45" s="39"/>
      <c r="C45" s="39"/>
      <c r="D45" s="39"/>
      <c r="E45" s="39"/>
      <c r="F45" s="39"/>
      <c r="G45" s="39"/>
    </row>
    <row r="46" spans="1:8" s="13" customFormat="1" ht="15" customHeight="1" x14ac:dyDescent="0.2">
      <c r="B46" s="98"/>
      <c r="C46" s="99"/>
      <c r="D46" s="99"/>
      <c r="E46" s="99"/>
      <c r="F46" s="99"/>
      <c r="G46" s="99"/>
    </row>
    <row r="47" spans="1:8" ht="15.95" customHeight="1" x14ac:dyDescent="0.2">
      <c r="B47" s="14"/>
      <c r="C47" s="15"/>
      <c r="D47" s="15"/>
      <c r="E47" s="33"/>
      <c r="F47" s="33"/>
      <c r="G47" s="33"/>
    </row>
    <row r="48" spans="1:8" ht="15.95" customHeight="1" x14ac:dyDescent="0.2">
      <c r="B48" s="22"/>
      <c r="C48" s="94"/>
      <c r="D48" s="95"/>
      <c r="E48" s="95"/>
      <c r="F48" s="95"/>
      <c r="G48" s="22"/>
    </row>
    <row r="49" spans="2:7" ht="15.95" customHeight="1" x14ac:dyDescent="0.2">
      <c r="B49" s="22"/>
      <c r="C49" s="40"/>
      <c r="D49" s="41"/>
      <c r="E49" s="41"/>
      <c r="F49" s="41"/>
      <c r="G49" s="22"/>
    </row>
    <row r="50" spans="2:7" ht="11.25" customHeight="1" x14ac:dyDescent="0.2"/>
    <row r="51" spans="2:7" x14ac:dyDescent="0.2">
      <c r="B51" s="31"/>
      <c r="C51" s="31"/>
      <c r="D51" s="31"/>
      <c r="E51" s="31"/>
      <c r="F51" s="31"/>
      <c r="G51" s="31"/>
    </row>
  </sheetData>
  <mergeCells count="27">
    <mergeCell ref="C48:F48"/>
    <mergeCell ref="C13:E13"/>
    <mergeCell ref="B37:D37"/>
    <mergeCell ref="B38:D38"/>
    <mergeCell ref="B41:F41"/>
    <mergeCell ref="B42:F42"/>
    <mergeCell ref="B43:F43"/>
    <mergeCell ref="B46:G46"/>
    <mergeCell ref="C24:E24"/>
    <mergeCell ref="C25:E25"/>
    <mergeCell ref="C27:E27"/>
    <mergeCell ref="C28:E28"/>
    <mergeCell ref="C29:E29"/>
    <mergeCell ref="D30:E30"/>
    <mergeCell ref="C18:E18"/>
    <mergeCell ref="C19:E19"/>
    <mergeCell ref="C21:E21"/>
    <mergeCell ref="C22:E22"/>
    <mergeCell ref="C23:E23"/>
    <mergeCell ref="B15:G15"/>
    <mergeCell ref="C16:E16"/>
    <mergeCell ref="C17:E17"/>
    <mergeCell ref="C2:G2"/>
    <mergeCell ref="B5:C5"/>
    <mergeCell ref="B6:C6"/>
    <mergeCell ref="B7:C7"/>
    <mergeCell ref="C20:E2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51"/>
  <sheetViews>
    <sheetView workbookViewId="0">
      <selection activeCell="F6" sqref="F6"/>
    </sheetView>
  </sheetViews>
  <sheetFormatPr baseColWidth="10" defaultColWidth="9.140625" defaultRowHeight="12.75" x14ac:dyDescent="0.2"/>
  <cols>
    <col min="1" max="1" width="6.28515625" style="2" customWidth="1"/>
    <col min="2" max="2" width="9.140625" style="2" customWidth="1"/>
    <col min="3" max="3" width="24.7109375" style="2" customWidth="1"/>
    <col min="4" max="4" width="17.85546875" style="2" customWidth="1"/>
    <col min="5" max="5" width="13.7109375" style="2" customWidth="1"/>
    <col min="6" max="6" width="15.140625" style="2" customWidth="1"/>
    <col min="7" max="7" width="16.42578125" style="2" customWidth="1"/>
    <col min="8" max="16384" width="9.140625" style="2"/>
  </cols>
  <sheetData>
    <row r="1" spans="2:8" ht="16.5" customHeight="1" x14ac:dyDescent="0.2"/>
    <row r="2" spans="2:8" ht="66.75" customHeight="1" x14ac:dyDescent="0.2">
      <c r="B2" s="1"/>
      <c r="C2" s="93"/>
      <c r="D2" s="93"/>
      <c r="E2" s="93"/>
      <c r="F2" s="93"/>
      <c r="G2" s="93"/>
    </row>
    <row r="3" spans="2:8" ht="18.75" customHeight="1" thickBot="1" x14ac:dyDescent="0.25">
      <c r="B3" s="19"/>
      <c r="C3" s="23"/>
      <c r="D3" s="23"/>
      <c r="E3" s="23"/>
      <c r="F3" s="23"/>
      <c r="G3" s="66"/>
    </row>
    <row r="4" spans="2:8" ht="15" customHeight="1" thickTop="1" x14ac:dyDescent="0.2">
      <c r="B4" s="3"/>
      <c r="C4" s="3"/>
      <c r="D4" s="3"/>
      <c r="E4" s="4"/>
      <c r="F4" s="17"/>
      <c r="G4" s="29"/>
    </row>
    <row r="5" spans="2:8" ht="18.75" customHeight="1" x14ac:dyDescent="0.3">
      <c r="B5" s="89" t="s">
        <v>6</v>
      </c>
      <c r="C5" s="89"/>
      <c r="E5" s="25" t="s">
        <v>3</v>
      </c>
      <c r="F5" s="28">
        <f ca="1">TODAY()</f>
        <v>44327</v>
      </c>
    </row>
    <row r="6" spans="2:8" ht="15" customHeight="1" x14ac:dyDescent="0.3">
      <c r="B6" s="89" t="s">
        <v>7</v>
      </c>
      <c r="C6" s="89"/>
      <c r="E6" s="25" t="s">
        <v>4</v>
      </c>
      <c r="F6" t="s">
        <v>500</v>
      </c>
    </row>
    <row r="7" spans="2:8" s="7" customFormat="1" ht="14.1" customHeight="1" x14ac:dyDescent="0.3">
      <c r="B7" s="89" t="s">
        <v>8</v>
      </c>
      <c r="C7" s="89"/>
      <c r="D7" s="24"/>
      <c r="F7" s="25"/>
      <c r="G7" s="26"/>
    </row>
    <row r="8" spans="2:8" s="7" customFormat="1" ht="15" customHeight="1" thickBot="1" x14ac:dyDescent="0.25">
      <c r="B8" s="20"/>
      <c r="C8" s="20"/>
      <c r="D8" s="20"/>
      <c r="E8" s="20"/>
      <c r="F8" s="23"/>
      <c r="G8" s="65"/>
    </row>
    <row r="9" spans="2:8" s="7" customFormat="1" ht="22.5" customHeight="1" thickTop="1" x14ac:dyDescent="0.3">
      <c r="E9" s="102"/>
      <c r="F9" s="103"/>
      <c r="G9" s="50"/>
      <c r="H9" s="50"/>
    </row>
    <row r="10" spans="2:8" s="7" customFormat="1" ht="14.1" customHeight="1" x14ac:dyDescent="0.35">
      <c r="C10" s="56" t="s">
        <v>38</v>
      </c>
      <c r="E10" s="104"/>
      <c r="F10" s="105"/>
      <c r="G10" s="59"/>
      <c r="H10" s="58"/>
    </row>
    <row r="11" spans="2:8" s="7" customFormat="1" ht="14.1" customHeight="1" x14ac:dyDescent="0.3">
      <c r="C11" s="57" t="s">
        <v>49</v>
      </c>
      <c r="E11" s="106"/>
      <c r="F11" s="107"/>
      <c r="G11" s="75"/>
      <c r="H11" s="75"/>
    </row>
    <row r="12" spans="2:8" s="7" customFormat="1" ht="14.1" customHeight="1" thickBot="1" x14ac:dyDescent="0.35">
      <c r="C12" s="50"/>
      <c r="E12" s="108"/>
      <c r="F12" s="109"/>
      <c r="G12" s="64"/>
      <c r="H12" s="64"/>
    </row>
    <row r="13" spans="2:8" s="7" customFormat="1" ht="14.1" customHeight="1" x14ac:dyDescent="0.3">
      <c r="B13" s="48" t="s">
        <v>40</v>
      </c>
      <c r="C13" s="64"/>
      <c r="D13" s="64"/>
      <c r="E13" s="64"/>
      <c r="F13" s="9"/>
      <c r="G13" s="9"/>
    </row>
    <row r="14" spans="2:8" s="7" customFormat="1" ht="14.1" customHeight="1" x14ac:dyDescent="0.2">
      <c r="E14" s="8"/>
      <c r="F14" s="9"/>
      <c r="G14" s="9"/>
    </row>
    <row r="15" spans="2:8" s="7" customFormat="1" ht="26.25" customHeight="1" x14ac:dyDescent="0.2">
      <c r="B15" s="92"/>
      <c r="C15" s="92"/>
      <c r="D15" s="92"/>
      <c r="E15" s="92"/>
      <c r="F15" s="92"/>
      <c r="G15" s="92"/>
    </row>
    <row r="16" spans="2:8" s="12" customFormat="1" ht="26.25" customHeight="1" x14ac:dyDescent="0.45">
      <c r="B16" s="44" t="s">
        <v>10</v>
      </c>
      <c r="C16" s="87" t="s">
        <v>50</v>
      </c>
      <c r="D16" s="87"/>
      <c r="E16" s="87"/>
      <c r="F16" s="44" t="s">
        <v>12</v>
      </c>
      <c r="G16" s="27"/>
    </row>
    <row r="17" spans="1:8" s="30" customFormat="1" ht="15" customHeight="1" x14ac:dyDescent="0.3">
      <c r="B17" s="45"/>
      <c r="C17" s="91" t="s">
        <v>46</v>
      </c>
      <c r="D17" s="91"/>
      <c r="E17" s="91"/>
      <c r="F17" s="46">
        <f>SUM(B17*4.04)</f>
        <v>0</v>
      </c>
      <c r="G17" s="35"/>
    </row>
    <row r="18" spans="1:8" ht="15" customHeight="1" x14ac:dyDescent="0.3">
      <c r="A18" s="22"/>
      <c r="B18" s="45"/>
      <c r="C18" s="91" t="s">
        <v>47</v>
      </c>
      <c r="D18" s="91"/>
      <c r="E18" s="91"/>
      <c r="F18" s="46">
        <f>B18*6.72</f>
        <v>0</v>
      </c>
      <c r="G18" s="36"/>
      <c r="H18" s="22"/>
    </row>
    <row r="19" spans="1:8" ht="15" customHeight="1" x14ac:dyDescent="0.3">
      <c r="A19" s="22"/>
      <c r="B19" s="45"/>
      <c r="C19" s="91" t="s">
        <v>48</v>
      </c>
      <c r="D19" s="91"/>
      <c r="E19" s="91"/>
      <c r="F19" s="46">
        <f>B19*10.2</f>
        <v>0</v>
      </c>
      <c r="G19" s="36"/>
      <c r="H19" s="22"/>
    </row>
    <row r="20" spans="1:8" ht="15" customHeight="1" x14ac:dyDescent="0.3">
      <c r="A20" s="22"/>
      <c r="B20" s="45"/>
      <c r="C20" s="91" t="s">
        <v>16</v>
      </c>
      <c r="D20" s="91"/>
      <c r="E20" s="91"/>
      <c r="F20" s="46">
        <f>SUM(B20*17.85)</f>
        <v>0</v>
      </c>
      <c r="G20" s="36"/>
      <c r="H20" s="22"/>
    </row>
    <row r="21" spans="1:8" ht="15" customHeight="1" x14ac:dyDescent="0.3">
      <c r="A21" s="22"/>
      <c r="B21" s="45"/>
      <c r="C21" s="96" t="s">
        <v>35</v>
      </c>
      <c r="D21" s="96"/>
      <c r="E21" s="96"/>
      <c r="F21" s="46">
        <f>SUM(B21*20.4)</f>
        <v>0</v>
      </c>
      <c r="G21" s="36"/>
      <c r="H21" s="22"/>
    </row>
    <row r="22" spans="1:8" ht="15" customHeight="1" x14ac:dyDescent="0.35">
      <c r="A22" s="22"/>
      <c r="B22" s="45"/>
      <c r="C22" s="97" t="s">
        <v>17</v>
      </c>
      <c r="D22" s="97"/>
      <c r="E22" s="97"/>
      <c r="F22" s="46">
        <f>SUM(B22*3.3)</f>
        <v>0</v>
      </c>
      <c r="G22" s="36"/>
      <c r="H22" s="22"/>
    </row>
    <row r="23" spans="1:8" ht="15" customHeight="1" x14ac:dyDescent="0.3">
      <c r="A23" s="22"/>
      <c r="B23" s="45"/>
      <c r="C23" s="96" t="s">
        <v>18</v>
      </c>
      <c r="D23" s="96"/>
      <c r="E23" s="96"/>
      <c r="F23" s="46">
        <f>SUM(B23*3.3)</f>
        <v>0</v>
      </c>
      <c r="G23" s="36"/>
      <c r="H23" s="22"/>
    </row>
    <row r="24" spans="1:8" ht="15" customHeight="1" x14ac:dyDescent="0.3">
      <c r="A24" s="22"/>
      <c r="B24" s="45"/>
      <c r="C24" s="96" t="s">
        <v>19</v>
      </c>
      <c r="D24" s="96"/>
      <c r="E24" s="96"/>
      <c r="F24" s="46">
        <f>SUM(B24*6.2)</f>
        <v>0</v>
      </c>
      <c r="G24" s="36"/>
      <c r="H24" s="22"/>
    </row>
    <row r="25" spans="1:8" ht="15" customHeight="1" x14ac:dyDescent="0.35">
      <c r="A25" s="22"/>
      <c r="B25" s="47"/>
      <c r="C25" s="87" t="s">
        <v>20</v>
      </c>
      <c r="D25" s="87"/>
      <c r="E25" s="87"/>
      <c r="F25" s="46">
        <f>SUM(F17:F24)</f>
        <v>0</v>
      </c>
      <c r="G25" s="36"/>
      <c r="H25" s="22"/>
    </row>
    <row r="26" spans="1:8" ht="15" customHeight="1" x14ac:dyDescent="0.3">
      <c r="A26" s="22"/>
      <c r="B26" s="48"/>
      <c r="C26" s="48"/>
      <c r="D26" s="48"/>
      <c r="E26" s="48"/>
      <c r="F26" s="49"/>
      <c r="G26" s="36"/>
      <c r="H26" s="22"/>
    </row>
    <row r="27" spans="1:8" ht="15" customHeight="1" x14ac:dyDescent="0.3">
      <c r="A27" s="22"/>
      <c r="B27" s="50"/>
      <c r="C27" s="91" t="s">
        <v>21</v>
      </c>
      <c r="D27" s="91"/>
      <c r="E27" s="91"/>
      <c r="F27" s="46">
        <f>SUM(G31)</f>
        <v>0</v>
      </c>
      <c r="G27" s="36"/>
      <c r="H27" s="22"/>
    </row>
    <row r="28" spans="1:8" ht="15" customHeight="1" x14ac:dyDescent="0.3">
      <c r="A28" s="22"/>
      <c r="B28"/>
      <c r="C28" s="91" t="s">
        <v>22</v>
      </c>
      <c r="D28" s="91"/>
      <c r="E28" s="91"/>
      <c r="F28" s="46"/>
      <c r="G28" s="36"/>
      <c r="H28" s="22"/>
    </row>
    <row r="29" spans="1:8" ht="15" customHeight="1" x14ac:dyDescent="0.3">
      <c r="A29" s="22"/>
      <c r="B29" s="48"/>
      <c r="C29" s="91" t="s">
        <v>23</v>
      </c>
      <c r="D29" s="91"/>
      <c r="E29" s="91"/>
      <c r="F29" s="46"/>
      <c r="G29" s="36"/>
      <c r="H29" s="22"/>
    </row>
    <row r="30" spans="1:8" ht="15" customHeight="1" x14ac:dyDescent="0.35">
      <c r="A30" s="22"/>
      <c r="B30" s="48"/>
      <c r="C30" s="48"/>
      <c r="D30" s="88" t="s">
        <v>24</v>
      </c>
      <c r="E30" s="88"/>
      <c r="F30" s="51">
        <f>SUM(F25-F27-F28-F29)</f>
        <v>0</v>
      </c>
      <c r="G30" s="36"/>
      <c r="H30" s="22"/>
    </row>
    <row r="31" spans="1:8" ht="15" customHeight="1" x14ac:dyDescent="0.3">
      <c r="A31" s="22"/>
      <c r="B31" s="48"/>
      <c r="C31" s="48"/>
      <c r="D31" s="48"/>
      <c r="E31" s="48"/>
      <c r="F31" s="48"/>
      <c r="G31" s="36"/>
      <c r="H31" s="22"/>
    </row>
    <row r="32" spans="1:8" ht="15" customHeight="1" x14ac:dyDescent="0.3">
      <c r="A32" s="22"/>
      <c r="B32" s="52" t="s">
        <v>25</v>
      </c>
      <c r="C32" s="53"/>
      <c r="D32" s="53"/>
      <c r="E32" s="53"/>
      <c r="F32" s="53"/>
      <c r="G32" s="36"/>
      <c r="H32" s="22"/>
    </row>
    <row r="33" spans="1:8" ht="15" customHeight="1" x14ac:dyDescent="0.35">
      <c r="A33" s="22"/>
      <c r="B33" s="48" t="s">
        <v>26</v>
      </c>
      <c r="C33" s="54" t="s">
        <v>27</v>
      </c>
      <c r="D33" s="54"/>
      <c r="E33" s="54"/>
      <c r="F33" s="54"/>
      <c r="G33" s="36"/>
      <c r="H33" s="22"/>
    </row>
    <row r="34" spans="1:8" ht="15" customHeight="1" x14ac:dyDescent="0.35">
      <c r="A34" s="22"/>
      <c r="B34" s="54" t="s">
        <v>28</v>
      </c>
      <c r="C34" s="54"/>
      <c r="D34" s="54"/>
      <c r="E34" s="54"/>
      <c r="F34" s="54"/>
      <c r="G34" s="36"/>
      <c r="H34" s="22"/>
    </row>
    <row r="35" spans="1:8" ht="15" customHeight="1" x14ac:dyDescent="0.3">
      <c r="A35" s="22"/>
      <c r="B35" s="48"/>
      <c r="C35"/>
      <c r="D35"/>
      <c r="E35" s="48"/>
      <c r="F35" s="48"/>
      <c r="G35" s="36"/>
      <c r="H35" s="22"/>
    </row>
    <row r="36" spans="1:8" ht="15" customHeight="1" x14ac:dyDescent="0.3">
      <c r="A36" s="22"/>
      <c r="B36" s="48" t="s">
        <v>29</v>
      </c>
      <c r="C36" s="48" t="s">
        <v>30</v>
      </c>
      <c r="D36" s="48"/>
      <c r="E36" s="48"/>
      <c r="F36" s="48"/>
      <c r="G36" s="36"/>
      <c r="H36" s="22"/>
    </row>
    <row r="37" spans="1:8" ht="15" customHeight="1" x14ac:dyDescent="0.3">
      <c r="A37" s="22"/>
      <c r="B37" s="89" t="s">
        <v>34</v>
      </c>
      <c r="C37" s="89"/>
      <c r="D37" s="89"/>
      <c r="E37" s="48"/>
      <c r="F37" s="48"/>
      <c r="G37" s="36"/>
      <c r="H37" s="22"/>
    </row>
    <row r="38" spans="1:8" ht="15" customHeight="1" x14ac:dyDescent="0.3">
      <c r="A38" s="22"/>
      <c r="B38" s="89"/>
      <c r="C38" s="89"/>
      <c r="D38" s="89"/>
      <c r="E38"/>
      <c r="F38"/>
      <c r="G38" s="36"/>
      <c r="H38" s="22"/>
    </row>
    <row r="39" spans="1:8" ht="15" customHeight="1" x14ac:dyDescent="0.2">
      <c r="B39"/>
      <c r="C39"/>
      <c r="D39"/>
      <c r="E39"/>
      <c r="F39"/>
      <c r="G39" s="36"/>
      <c r="H39" s="22"/>
    </row>
    <row r="40" spans="1:8" ht="15" customHeight="1" x14ac:dyDescent="0.2">
      <c r="B40"/>
      <c r="C40"/>
      <c r="D40"/>
      <c r="E40"/>
      <c r="F40"/>
      <c r="G40" s="37"/>
      <c r="H40" s="22"/>
    </row>
    <row r="41" spans="1:8" ht="15" customHeight="1" x14ac:dyDescent="0.2">
      <c r="B41" s="100" t="s">
        <v>31</v>
      </c>
      <c r="C41" s="100"/>
      <c r="D41" s="100"/>
      <c r="E41" s="100"/>
      <c r="F41" s="100"/>
      <c r="G41" s="38"/>
      <c r="H41" s="22"/>
    </row>
    <row r="42" spans="1:8" ht="39.950000000000003" customHeight="1" x14ac:dyDescent="0.2">
      <c r="B42" s="100" t="s">
        <v>32</v>
      </c>
      <c r="C42" s="100"/>
      <c r="D42" s="100"/>
      <c r="E42" s="100"/>
      <c r="F42" s="100"/>
      <c r="G42" s="42"/>
    </row>
    <row r="43" spans="1:8" ht="15" customHeight="1" x14ac:dyDescent="0.2">
      <c r="B43" s="100" t="s">
        <v>33</v>
      </c>
      <c r="C43" s="100"/>
      <c r="D43" s="100"/>
      <c r="E43" s="100"/>
      <c r="F43" s="100"/>
      <c r="G43" s="43"/>
    </row>
    <row r="44" spans="1:8" ht="15" customHeight="1" x14ac:dyDescent="0.2">
      <c r="B44" s="43"/>
      <c r="C44" s="43"/>
      <c r="D44" s="43"/>
      <c r="E44" s="43"/>
      <c r="F44" s="43"/>
      <c r="G44" s="43"/>
    </row>
    <row r="45" spans="1:8" ht="9.9499999999999993" customHeight="1" x14ac:dyDescent="0.2">
      <c r="B45" s="39"/>
      <c r="C45" s="39"/>
      <c r="D45" s="39"/>
      <c r="E45" s="39"/>
      <c r="F45" s="39"/>
      <c r="G45" s="39"/>
    </row>
    <row r="46" spans="1:8" s="13" customFormat="1" ht="15" customHeight="1" x14ac:dyDescent="0.2">
      <c r="B46" s="98"/>
      <c r="C46" s="99"/>
      <c r="D46" s="99"/>
      <c r="E46" s="99"/>
      <c r="F46" s="99"/>
      <c r="G46" s="99"/>
    </row>
    <row r="47" spans="1:8" ht="15.95" customHeight="1" x14ac:dyDescent="0.2">
      <c r="B47" s="14"/>
      <c r="C47" s="15"/>
      <c r="D47" s="15"/>
      <c r="E47" s="33"/>
      <c r="F47" s="33"/>
      <c r="G47" s="33"/>
    </row>
    <row r="48" spans="1:8" ht="15.95" customHeight="1" x14ac:dyDescent="0.2">
      <c r="B48" s="22"/>
      <c r="C48" s="94"/>
      <c r="D48" s="95"/>
      <c r="E48" s="95"/>
      <c r="F48" s="95"/>
      <c r="G48" s="22"/>
    </row>
    <row r="49" spans="2:7" ht="15.95" customHeight="1" x14ac:dyDescent="0.2">
      <c r="B49" s="22"/>
      <c r="C49" s="40"/>
      <c r="D49" s="41"/>
      <c r="E49" s="41"/>
      <c r="F49" s="41"/>
      <c r="G49" s="22"/>
    </row>
    <row r="50" spans="2:7" ht="11.25" customHeight="1" x14ac:dyDescent="0.2"/>
    <row r="51" spans="2:7" x14ac:dyDescent="0.2">
      <c r="B51" s="31"/>
      <c r="C51" s="31"/>
      <c r="D51" s="31"/>
      <c r="E51" s="31"/>
      <c r="F51" s="31"/>
      <c r="G51" s="31"/>
    </row>
  </sheetData>
  <mergeCells count="30">
    <mergeCell ref="D30:E30"/>
    <mergeCell ref="C18:E18"/>
    <mergeCell ref="C19:E19"/>
    <mergeCell ref="C24:E24"/>
    <mergeCell ref="C25:E25"/>
    <mergeCell ref="C27:E27"/>
    <mergeCell ref="C28:E28"/>
    <mergeCell ref="C29:E29"/>
    <mergeCell ref="C20:E20"/>
    <mergeCell ref="C21:E21"/>
    <mergeCell ref="C22:E22"/>
    <mergeCell ref="C23:E23"/>
    <mergeCell ref="C48:F48"/>
    <mergeCell ref="B37:D37"/>
    <mergeCell ref="B38:D38"/>
    <mergeCell ref="B41:F41"/>
    <mergeCell ref="B42:F42"/>
    <mergeCell ref="B43:F43"/>
    <mergeCell ref="B46:G46"/>
    <mergeCell ref="B15:G15"/>
    <mergeCell ref="C16:E16"/>
    <mergeCell ref="C17:E17"/>
    <mergeCell ref="E10:F10"/>
    <mergeCell ref="E11:F11"/>
    <mergeCell ref="E12:F12"/>
    <mergeCell ref="C2:G2"/>
    <mergeCell ref="B5:C5"/>
    <mergeCell ref="B6:C6"/>
    <mergeCell ref="B7:C7"/>
    <mergeCell ref="E9:F9"/>
  </mergeCell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J51"/>
  <sheetViews>
    <sheetView workbookViewId="0">
      <selection activeCell="F6" sqref="F6"/>
    </sheetView>
  </sheetViews>
  <sheetFormatPr baseColWidth="10" defaultColWidth="9.140625" defaultRowHeight="12.75" x14ac:dyDescent="0.2"/>
  <cols>
    <col min="1" max="1" width="6.28515625" style="2" customWidth="1"/>
    <col min="2" max="2" width="9.140625" style="2" customWidth="1"/>
    <col min="3" max="3" width="24.7109375" style="2" customWidth="1"/>
    <col min="4" max="4" width="21.7109375" style="2" customWidth="1"/>
    <col min="5" max="5" width="11.28515625" style="2" customWidth="1"/>
    <col min="6" max="6" width="15.140625" style="2" customWidth="1"/>
    <col min="7" max="7" width="16.42578125" style="2" customWidth="1"/>
    <col min="8" max="8" width="0.140625" style="2" customWidth="1"/>
    <col min="9" max="16384" width="9.140625" style="2"/>
  </cols>
  <sheetData>
    <row r="1" spans="2:7" ht="16.5" customHeight="1" x14ac:dyDescent="0.2"/>
    <row r="2" spans="2:7" ht="66.75" customHeight="1" x14ac:dyDescent="0.2">
      <c r="B2" s="1"/>
      <c r="C2" s="93"/>
      <c r="D2" s="93"/>
      <c r="E2" s="93"/>
      <c r="F2" s="93"/>
      <c r="G2" s="93"/>
    </row>
    <row r="3" spans="2:7" ht="18.75" customHeight="1" thickBot="1" x14ac:dyDescent="0.25">
      <c r="B3" s="19"/>
      <c r="C3" s="23"/>
      <c r="D3" s="23"/>
      <c r="E3" s="23"/>
      <c r="F3" s="23"/>
      <c r="G3" s="32"/>
    </row>
    <row r="4" spans="2:7" ht="15" customHeight="1" thickTop="1" x14ac:dyDescent="0.2">
      <c r="B4" s="3"/>
      <c r="C4" s="3"/>
      <c r="D4" s="17"/>
      <c r="E4" s="29"/>
    </row>
    <row r="5" spans="2:7" ht="18.75" customHeight="1" x14ac:dyDescent="0.3">
      <c r="B5" s="89" t="s">
        <v>6</v>
      </c>
      <c r="C5" s="89"/>
      <c r="D5" s="25" t="s">
        <v>3</v>
      </c>
      <c r="E5" s="28">
        <f ca="1">TODAY()</f>
        <v>44327</v>
      </c>
    </row>
    <row r="6" spans="2:7" ht="15" customHeight="1" x14ac:dyDescent="0.3">
      <c r="B6" s="89" t="s">
        <v>7</v>
      </c>
      <c r="C6" s="89"/>
      <c r="D6" s="25" t="s">
        <v>4</v>
      </c>
      <c r="E6" s="26" t="s">
        <v>9</v>
      </c>
      <c r="F6" s="85" t="s">
        <v>501</v>
      </c>
    </row>
    <row r="7" spans="2:7" s="7" customFormat="1" ht="14.1" customHeight="1" x14ac:dyDescent="0.3">
      <c r="B7" s="89" t="s">
        <v>8</v>
      </c>
      <c r="C7" s="89"/>
      <c r="D7" s="25"/>
      <c r="E7" s="26"/>
    </row>
    <row r="8" spans="2:7" s="7" customFormat="1" ht="15" customHeight="1" thickBot="1" x14ac:dyDescent="0.25">
      <c r="B8" s="20"/>
      <c r="C8" s="20"/>
      <c r="D8" s="20"/>
      <c r="E8" s="58"/>
    </row>
    <row r="9" spans="2:7" s="7" customFormat="1" ht="22.5" customHeight="1" thickTop="1" x14ac:dyDescent="0.3">
      <c r="E9" s="110"/>
      <c r="F9" s="111"/>
      <c r="G9" s="61"/>
    </row>
    <row r="10" spans="2:7" s="7" customFormat="1" ht="14.1" customHeight="1" x14ac:dyDescent="0.35">
      <c r="B10" s="56" t="s">
        <v>38</v>
      </c>
      <c r="C10" s="63"/>
      <c r="E10" s="104"/>
      <c r="F10" s="112"/>
      <c r="G10" s="58"/>
    </row>
    <row r="11" spans="2:7" s="7" customFormat="1" ht="14.1" customHeight="1" x14ac:dyDescent="0.3">
      <c r="B11" s="57" t="s">
        <v>39</v>
      </c>
      <c r="C11" s="63"/>
      <c r="E11" s="113"/>
      <c r="F11" s="114"/>
      <c r="G11" s="60"/>
    </row>
    <row r="12" spans="2:7" s="7" customFormat="1" ht="14.1" customHeight="1" thickBot="1" x14ac:dyDescent="0.35">
      <c r="C12" s="50"/>
      <c r="E12" s="115"/>
      <c r="F12" s="116"/>
      <c r="G12" s="62"/>
    </row>
    <row r="13" spans="2:7" s="7" customFormat="1" ht="14.1" customHeight="1" x14ac:dyDescent="0.3">
      <c r="B13" s="48" t="s">
        <v>40</v>
      </c>
      <c r="C13" s="64"/>
      <c r="D13" s="64"/>
      <c r="E13" s="64"/>
      <c r="F13" s="9"/>
      <c r="G13" s="9"/>
    </row>
    <row r="14" spans="2:7" s="7" customFormat="1" ht="14.1" customHeight="1" x14ac:dyDescent="0.2">
      <c r="E14" s="8"/>
      <c r="F14" s="9"/>
      <c r="G14" s="9"/>
    </row>
    <row r="15" spans="2:7" s="7" customFormat="1" ht="26.25" customHeight="1" x14ac:dyDescent="0.2">
      <c r="B15" s="92"/>
      <c r="C15" s="92"/>
      <c r="D15" s="92"/>
      <c r="E15" s="92"/>
      <c r="F15" s="92"/>
      <c r="G15" s="92"/>
    </row>
    <row r="16" spans="2:7" s="12" customFormat="1" ht="26.25" customHeight="1" x14ac:dyDescent="0.45">
      <c r="B16" s="44" t="s">
        <v>10</v>
      </c>
      <c r="C16" s="87" t="s">
        <v>52</v>
      </c>
      <c r="D16" s="87"/>
      <c r="E16" s="87"/>
      <c r="F16" s="44" t="s">
        <v>12</v>
      </c>
      <c r="G16" s="27"/>
    </row>
    <row r="17" spans="1:10" s="30" customFormat="1" ht="15" customHeight="1" x14ac:dyDescent="0.3">
      <c r="B17" s="45"/>
      <c r="C17" s="91" t="s">
        <v>53</v>
      </c>
      <c r="D17" s="91"/>
      <c r="E17" s="91"/>
      <c r="F17" s="46">
        <f>SUM(B17*6.72)</f>
        <v>0</v>
      </c>
      <c r="G17" s="35"/>
      <c r="J17" s="30" t="s">
        <v>58</v>
      </c>
    </row>
    <row r="18" spans="1:10" ht="15" customHeight="1" x14ac:dyDescent="0.3">
      <c r="A18" s="22"/>
      <c r="B18" s="45"/>
      <c r="C18" s="91" t="s">
        <v>54</v>
      </c>
      <c r="D18" s="91"/>
      <c r="E18" s="91"/>
      <c r="F18" s="46">
        <f>B18*9.49</f>
        <v>0</v>
      </c>
      <c r="G18" s="36"/>
      <c r="H18" s="22"/>
    </row>
    <row r="19" spans="1:10" ht="15" customHeight="1" x14ac:dyDescent="0.3">
      <c r="A19" s="22"/>
      <c r="B19" s="45"/>
      <c r="C19" s="91" t="s">
        <v>55</v>
      </c>
      <c r="D19" s="91"/>
      <c r="E19" s="91"/>
      <c r="F19" s="46">
        <f>B19*12.12</f>
        <v>0</v>
      </c>
      <c r="G19" s="36"/>
      <c r="H19" s="22"/>
    </row>
    <row r="20" spans="1:10" ht="15" customHeight="1" x14ac:dyDescent="0.3">
      <c r="A20" s="22"/>
      <c r="B20" s="45"/>
      <c r="C20" s="91" t="s">
        <v>56</v>
      </c>
      <c r="D20" s="91"/>
      <c r="E20" s="91"/>
      <c r="F20" s="46">
        <f>SUM(B20*15.25)</f>
        <v>0</v>
      </c>
      <c r="G20" s="36"/>
      <c r="H20" s="22"/>
    </row>
    <row r="21" spans="1:10" ht="15" customHeight="1" x14ac:dyDescent="0.3">
      <c r="A21" s="22"/>
      <c r="B21" s="45"/>
      <c r="C21" s="96" t="s">
        <v>57</v>
      </c>
      <c r="D21" s="96"/>
      <c r="E21" s="96"/>
      <c r="F21" s="46">
        <f>SUM(B21*17.83)</f>
        <v>0</v>
      </c>
      <c r="G21" s="36"/>
      <c r="H21" s="22"/>
    </row>
    <row r="22" spans="1:10" ht="15" customHeight="1" x14ac:dyDescent="0.35">
      <c r="A22" s="22"/>
      <c r="B22" s="45"/>
      <c r="C22" s="97" t="s">
        <v>17</v>
      </c>
      <c r="D22" s="97"/>
      <c r="E22" s="97"/>
      <c r="F22" s="46">
        <f>SUM(B22*3.3)</f>
        <v>0</v>
      </c>
      <c r="G22" s="36"/>
      <c r="H22" s="22"/>
    </row>
    <row r="23" spans="1:10" ht="15" customHeight="1" x14ac:dyDescent="0.3">
      <c r="A23" s="22"/>
      <c r="B23" s="45"/>
      <c r="C23" s="96" t="s">
        <v>18</v>
      </c>
      <c r="D23" s="96"/>
      <c r="E23" s="96"/>
      <c r="F23" s="46">
        <f>SUM(B23*3.3)</f>
        <v>0</v>
      </c>
      <c r="G23" s="36"/>
      <c r="H23" s="22"/>
    </row>
    <row r="24" spans="1:10" ht="15" customHeight="1" x14ac:dyDescent="0.3">
      <c r="A24" s="22"/>
      <c r="B24" s="45"/>
      <c r="C24" s="96" t="s">
        <v>19</v>
      </c>
      <c r="D24" s="96"/>
      <c r="E24" s="96"/>
      <c r="F24" s="46">
        <f>SUM(B24*6.2)</f>
        <v>0</v>
      </c>
      <c r="G24" s="36"/>
      <c r="H24" s="22"/>
    </row>
    <row r="25" spans="1:10" ht="15" customHeight="1" x14ac:dyDescent="0.35">
      <c r="A25" s="22"/>
      <c r="B25" s="47"/>
      <c r="C25" s="87" t="s">
        <v>20</v>
      </c>
      <c r="D25" s="87"/>
      <c r="E25" s="87"/>
      <c r="F25" s="46">
        <f>SUM(F17:F24)</f>
        <v>0</v>
      </c>
      <c r="G25" s="36"/>
      <c r="H25" s="22"/>
    </row>
    <row r="26" spans="1:10" ht="15" customHeight="1" x14ac:dyDescent="0.3">
      <c r="A26" s="22"/>
      <c r="B26" s="48"/>
      <c r="C26" s="48"/>
      <c r="D26" s="48"/>
      <c r="E26" s="48"/>
      <c r="F26" s="49"/>
      <c r="G26" s="36"/>
      <c r="H26" s="22"/>
    </row>
    <row r="27" spans="1:10" ht="15" customHeight="1" x14ac:dyDescent="0.3">
      <c r="A27" s="22"/>
      <c r="B27" s="50"/>
      <c r="C27" s="91" t="s">
        <v>21</v>
      </c>
      <c r="D27" s="91"/>
      <c r="E27" s="91"/>
      <c r="F27" s="46">
        <f>SUM(G31)</f>
        <v>0</v>
      </c>
      <c r="G27" s="36"/>
      <c r="H27" s="22"/>
    </row>
    <row r="28" spans="1:10" ht="15" customHeight="1" x14ac:dyDescent="0.3">
      <c r="A28" s="22"/>
      <c r="B28"/>
      <c r="C28" s="91" t="s">
        <v>22</v>
      </c>
      <c r="D28" s="91"/>
      <c r="E28" s="91"/>
      <c r="F28" s="46"/>
      <c r="G28" s="36"/>
      <c r="H28" s="22"/>
    </row>
    <row r="29" spans="1:10" ht="15" customHeight="1" x14ac:dyDescent="0.3">
      <c r="A29" s="22"/>
      <c r="B29" s="48"/>
      <c r="C29" s="91" t="s">
        <v>23</v>
      </c>
      <c r="D29" s="91"/>
      <c r="E29" s="91"/>
      <c r="F29" s="46"/>
      <c r="G29" s="36"/>
      <c r="H29" s="22"/>
    </row>
    <row r="30" spans="1:10" ht="15" customHeight="1" x14ac:dyDescent="0.35">
      <c r="A30" s="22"/>
      <c r="B30" s="48"/>
      <c r="C30" s="48"/>
      <c r="D30" s="88" t="s">
        <v>24</v>
      </c>
      <c r="E30" s="88"/>
      <c r="F30" s="51">
        <f>SUM(F25-F27-F28-F29)</f>
        <v>0</v>
      </c>
      <c r="G30" s="36"/>
      <c r="H30" s="22"/>
    </row>
    <row r="31" spans="1:10" ht="15" customHeight="1" x14ac:dyDescent="0.3">
      <c r="A31" s="22"/>
      <c r="B31" s="48"/>
      <c r="C31" s="48"/>
      <c r="D31" s="48"/>
      <c r="E31" s="48"/>
      <c r="F31" s="48"/>
      <c r="G31" s="36"/>
      <c r="H31" s="22"/>
    </row>
    <row r="32" spans="1:10" ht="15" customHeight="1" x14ac:dyDescent="0.3">
      <c r="A32" s="22"/>
      <c r="B32" s="52" t="s">
        <v>25</v>
      </c>
      <c r="C32" s="53"/>
      <c r="D32" s="53"/>
      <c r="E32" s="53"/>
      <c r="F32" s="53"/>
      <c r="G32" s="36"/>
      <c r="H32" s="22"/>
    </row>
    <row r="33" spans="1:8" ht="15" customHeight="1" x14ac:dyDescent="0.35">
      <c r="A33" s="22"/>
      <c r="B33" s="48" t="s">
        <v>26</v>
      </c>
      <c r="C33" s="54" t="s">
        <v>27</v>
      </c>
      <c r="D33" s="54"/>
      <c r="E33" s="54"/>
      <c r="F33" s="54"/>
      <c r="G33" s="36"/>
      <c r="H33" s="22"/>
    </row>
    <row r="34" spans="1:8" ht="15" customHeight="1" x14ac:dyDescent="0.35">
      <c r="A34" s="22"/>
      <c r="B34" s="54" t="s">
        <v>28</v>
      </c>
      <c r="C34" s="54"/>
      <c r="D34" s="54"/>
      <c r="E34" s="54"/>
      <c r="F34" s="54"/>
      <c r="G34" s="36"/>
      <c r="H34" s="22"/>
    </row>
    <row r="35" spans="1:8" ht="15" customHeight="1" x14ac:dyDescent="0.3">
      <c r="A35" s="22"/>
      <c r="B35" s="48"/>
      <c r="C35"/>
      <c r="D35"/>
      <c r="E35" s="48"/>
      <c r="F35" s="48"/>
      <c r="G35" s="36"/>
      <c r="H35" s="22"/>
    </row>
    <row r="36" spans="1:8" ht="15" customHeight="1" x14ac:dyDescent="0.3">
      <c r="A36" s="22"/>
      <c r="B36" s="48" t="s">
        <v>29</v>
      </c>
      <c r="C36" s="48" t="s">
        <v>30</v>
      </c>
      <c r="D36" s="48"/>
      <c r="E36" s="48"/>
      <c r="F36" s="48"/>
      <c r="G36" s="36"/>
      <c r="H36" s="22"/>
    </row>
    <row r="37" spans="1:8" ht="15" customHeight="1" x14ac:dyDescent="0.3">
      <c r="A37" s="22"/>
      <c r="B37" s="89" t="s">
        <v>34</v>
      </c>
      <c r="C37" s="89"/>
      <c r="D37" s="89"/>
      <c r="E37" s="48"/>
      <c r="F37" s="48"/>
      <c r="G37" s="36"/>
      <c r="H37" s="22"/>
    </row>
    <row r="38" spans="1:8" ht="15" customHeight="1" x14ac:dyDescent="0.3">
      <c r="A38" s="22"/>
      <c r="B38" s="89"/>
      <c r="C38" s="89"/>
      <c r="D38" s="89"/>
      <c r="E38"/>
      <c r="F38"/>
      <c r="G38" s="36"/>
      <c r="H38" s="22"/>
    </row>
    <row r="39" spans="1:8" ht="15" customHeight="1" x14ac:dyDescent="0.2">
      <c r="B39"/>
      <c r="C39"/>
      <c r="D39"/>
      <c r="E39"/>
      <c r="F39"/>
      <c r="G39" s="36"/>
      <c r="H39" s="22"/>
    </row>
    <row r="40" spans="1:8" ht="15" customHeight="1" x14ac:dyDescent="0.2">
      <c r="B40"/>
      <c r="C40"/>
      <c r="D40"/>
      <c r="E40"/>
      <c r="F40"/>
      <c r="G40" s="37"/>
      <c r="H40" s="22"/>
    </row>
    <row r="41" spans="1:8" ht="15" customHeight="1" x14ac:dyDescent="0.2">
      <c r="B41" s="100" t="s">
        <v>31</v>
      </c>
      <c r="C41" s="100"/>
      <c r="D41" s="100"/>
      <c r="E41" s="100"/>
      <c r="F41" s="100"/>
      <c r="G41" s="38"/>
      <c r="H41" s="22"/>
    </row>
    <row r="42" spans="1:8" ht="39.950000000000003" customHeight="1" x14ac:dyDescent="0.2">
      <c r="B42" s="100" t="s">
        <v>32</v>
      </c>
      <c r="C42" s="100"/>
      <c r="D42" s="100"/>
      <c r="E42" s="100"/>
      <c r="F42" s="100"/>
      <c r="G42" s="42"/>
    </row>
    <row r="43" spans="1:8" ht="15" customHeight="1" x14ac:dyDescent="0.2">
      <c r="B43" s="100" t="s">
        <v>33</v>
      </c>
      <c r="C43" s="100"/>
      <c r="D43" s="100"/>
      <c r="E43" s="100"/>
      <c r="F43" s="100"/>
      <c r="G43" s="43"/>
    </row>
    <row r="44" spans="1:8" ht="15" customHeight="1" x14ac:dyDescent="0.2">
      <c r="B44" s="43"/>
      <c r="C44" s="43"/>
      <c r="D44" s="43"/>
      <c r="E44" s="43"/>
      <c r="F44" s="43"/>
      <c r="G44" s="43"/>
    </row>
    <row r="45" spans="1:8" ht="9.9499999999999993" customHeight="1" x14ac:dyDescent="0.2">
      <c r="B45" s="39"/>
      <c r="C45" s="39"/>
      <c r="D45" s="39"/>
      <c r="E45" s="39"/>
      <c r="F45" s="39"/>
      <c r="G45" s="39"/>
    </row>
    <row r="46" spans="1:8" s="13" customFormat="1" ht="15" customHeight="1" x14ac:dyDescent="0.2">
      <c r="B46" s="98"/>
      <c r="C46" s="99"/>
      <c r="D46" s="99"/>
      <c r="E46" s="99"/>
      <c r="F46" s="99"/>
      <c r="G46" s="99"/>
    </row>
    <row r="47" spans="1:8" ht="15.95" customHeight="1" x14ac:dyDescent="0.2">
      <c r="B47" s="14"/>
      <c r="C47" s="15"/>
      <c r="D47" s="15"/>
      <c r="E47" s="33"/>
      <c r="F47" s="33"/>
      <c r="G47" s="33"/>
    </row>
    <row r="48" spans="1:8" ht="15.95" customHeight="1" x14ac:dyDescent="0.2">
      <c r="B48" s="22"/>
      <c r="C48" s="94"/>
      <c r="D48" s="95"/>
      <c r="E48" s="95"/>
      <c r="F48" s="95"/>
      <c r="G48" s="22"/>
    </row>
    <row r="49" spans="2:7" ht="15.95" customHeight="1" x14ac:dyDescent="0.2">
      <c r="B49" s="22"/>
      <c r="C49" s="40"/>
      <c r="D49" s="41"/>
      <c r="E49" s="41"/>
      <c r="F49" s="41"/>
      <c r="G49" s="22"/>
    </row>
    <row r="50" spans="2:7" ht="11.25" customHeight="1" x14ac:dyDescent="0.2"/>
    <row r="51" spans="2:7" x14ac:dyDescent="0.2">
      <c r="B51" s="31"/>
      <c r="C51" s="31"/>
      <c r="D51" s="31"/>
      <c r="E51" s="31"/>
      <c r="F51" s="31"/>
      <c r="G51" s="31"/>
    </row>
  </sheetData>
  <mergeCells count="30">
    <mergeCell ref="C48:F48"/>
    <mergeCell ref="E9:F9"/>
    <mergeCell ref="E10:F10"/>
    <mergeCell ref="E11:F11"/>
    <mergeCell ref="E12:F12"/>
    <mergeCell ref="B37:D37"/>
    <mergeCell ref="B38:D38"/>
    <mergeCell ref="B41:F41"/>
    <mergeCell ref="B42:F42"/>
    <mergeCell ref="B43:F43"/>
    <mergeCell ref="B46:G46"/>
    <mergeCell ref="C24:E24"/>
    <mergeCell ref="C25:E25"/>
    <mergeCell ref="C27:E27"/>
    <mergeCell ref="C28:E28"/>
    <mergeCell ref="C29:E29"/>
    <mergeCell ref="D30:E30"/>
    <mergeCell ref="C18:E18"/>
    <mergeCell ref="C19:E19"/>
    <mergeCell ref="C20:E20"/>
    <mergeCell ref="C21:E21"/>
    <mergeCell ref="C22:E22"/>
    <mergeCell ref="C23:E23"/>
    <mergeCell ref="B15:G15"/>
    <mergeCell ref="C16:E16"/>
    <mergeCell ref="C17:E17"/>
    <mergeCell ref="C2:G2"/>
    <mergeCell ref="B5:C5"/>
    <mergeCell ref="B6:C6"/>
    <mergeCell ref="B7:C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N50"/>
  <sheetViews>
    <sheetView workbookViewId="0">
      <selection activeCell="G18" sqref="G18"/>
    </sheetView>
  </sheetViews>
  <sheetFormatPr baseColWidth="10" defaultColWidth="9.140625" defaultRowHeight="12.75" x14ac:dyDescent="0.2"/>
  <cols>
    <col min="1" max="1" width="6.28515625" style="2" customWidth="1"/>
    <col min="2" max="2" width="9.140625" style="2" customWidth="1"/>
    <col min="3" max="3" width="24.7109375" style="2" customWidth="1"/>
    <col min="4" max="4" width="18.28515625" style="2" customWidth="1"/>
    <col min="5" max="5" width="13.7109375" style="2" customWidth="1"/>
    <col min="6" max="6" width="15.140625" style="2" customWidth="1"/>
    <col min="7" max="7" width="16.42578125" style="2" customWidth="1"/>
    <col min="8" max="16384" width="9.140625" style="2"/>
  </cols>
  <sheetData>
    <row r="1" spans="2:14" ht="16.5" customHeight="1" x14ac:dyDescent="0.2"/>
    <row r="2" spans="2:14" ht="66.75" customHeight="1" x14ac:dyDescent="0.2">
      <c r="B2" s="1"/>
      <c r="C2" s="93"/>
      <c r="D2" s="93"/>
      <c r="E2" s="93"/>
      <c r="F2" s="93"/>
      <c r="G2" s="93"/>
    </row>
    <row r="3" spans="2:14" ht="18.75" customHeight="1" thickBot="1" x14ac:dyDescent="0.25">
      <c r="B3" s="19"/>
      <c r="C3" s="23"/>
      <c r="D3" s="23"/>
      <c r="E3" s="23"/>
      <c r="F3" s="23"/>
      <c r="G3" s="66"/>
    </row>
    <row r="4" spans="2:14" ht="15" customHeight="1" thickTop="1" x14ac:dyDescent="0.2">
      <c r="B4" s="3"/>
      <c r="C4" s="3"/>
      <c r="D4" s="3"/>
      <c r="E4" s="4"/>
      <c r="F4" s="17"/>
      <c r="G4" s="29"/>
      <c r="L4" s="7"/>
      <c r="M4" s="7"/>
      <c r="N4" s="7"/>
    </row>
    <row r="5" spans="2:14" ht="18.75" customHeight="1" x14ac:dyDescent="0.3">
      <c r="B5" s="89" t="s">
        <v>6</v>
      </c>
      <c r="C5" s="89"/>
      <c r="D5" s="34"/>
      <c r="E5" s="25" t="s">
        <v>3</v>
      </c>
      <c r="F5" s="28">
        <f ca="1">TODAY()</f>
        <v>44327</v>
      </c>
      <c r="L5" s="7"/>
      <c r="M5" s="7"/>
      <c r="N5" s="7"/>
    </row>
    <row r="6" spans="2:14" ht="15" customHeight="1" x14ac:dyDescent="0.3">
      <c r="B6" s="89" t="s">
        <v>7</v>
      </c>
      <c r="C6" s="89"/>
      <c r="D6" s="24"/>
      <c r="E6" s="25" t="s">
        <v>4</v>
      </c>
      <c r="F6" s="85" t="s">
        <v>501</v>
      </c>
      <c r="L6" s="7"/>
      <c r="M6" s="7"/>
      <c r="N6" s="7"/>
    </row>
    <row r="7" spans="2:14" s="7" customFormat="1" ht="14.1" customHeight="1" x14ac:dyDescent="0.3">
      <c r="B7" s="89" t="s">
        <v>8</v>
      </c>
      <c r="C7" s="89"/>
      <c r="D7" s="24"/>
      <c r="F7" s="25"/>
      <c r="G7" s="26"/>
    </row>
    <row r="8" spans="2:14" s="7" customFormat="1" ht="15" customHeight="1" thickBot="1" x14ac:dyDescent="0.25">
      <c r="B8" s="20"/>
      <c r="C8" s="20"/>
      <c r="D8" s="20"/>
      <c r="E8" s="20"/>
      <c r="F8" s="20"/>
      <c r="G8" s="33"/>
    </row>
    <row r="9" spans="2:14" s="7" customFormat="1" ht="22.5" customHeight="1" thickTop="1" x14ac:dyDescent="0.3">
      <c r="E9" s="102"/>
      <c r="F9" s="103"/>
      <c r="G9" s="50"/>
      <c r="H9" s="50"/>
    </row>
    <row r="10" spans="2:14" s="7" customFormat="1" ht="14.1" customHeight="1" x14ac:dyDescent="0.35">
      <c r="C10" s="56" t="s">
        <v>38</v>
      </c>
      <c r="D10" s="55"/>
      <c r="E10" s="104"/>
      <c r="F10" s="112"/>
      <c r="G10" s="59"/>
      <c r="H10" s="58"/>
    </row>
    <row r="11" spans="2:14" s="7" customFormat="1" ht="14.1" customHeight="1" x14ac:dyDescent="0.3">
      <c r="C11" s="57" t="s">
        <v>39</v>
      </c>
      <c r="D11" s="50"/>
      <c r="E11" s="113"/>
      <c r="F11" s="114"/>
      <c r="G11" s="75"/>
      <c r="H11" s="75"/>
      <c r="L11" s="12"/>
      <c r="M11" s="12"/>
      <c r="N11" s="12"/>
    </row>
    <row r="12" spans="2:14" s="7" customFormat="1" ht="14.1" customHeight="1" thickBot="1" x14ac:dyDescent="0.35">
      <c r="C12" s="50"/>
      <c r="D12" s="50"/>
      <c r="E12" s="115"/>
      <c r="F12" s="116"/>
      <c r="G12" s="64"/>
      <c r="H12" s="64"/>
      <c r="L12" s="30"/>
      <c r="M12" s="30"/>
      <c r="N12" s="30"/>
    </row>
    <row r="13" spans="2:14" s="7" customFormat="1" ht="14.1" customHeight="1" x14ac:dyDescent="0.3">
      <c r="B13" s="48" t="s">
        <v>40</v>
      </c>
      <c r="C13" s="64"/>
      <c r="D13" s="64"/>
      <c r="E13" s="64"/>
      <c r="F13" s="76"/>
      <c r="G13" s="76"/>
      <c r="H13" s="58"/>
      <c r="L13" s="2"/>
      <c r="M13" s="2"/>
      <c r="N13" s="2"/>
    </row>
    <row r="14" spans="2:14" s="7" customFormat="1" ht="26.25" customHeight="1" x14ac:dyDescent="0.2">
      <c r="B14" s="92"/>
      <c r="C14" s="92"/>
      <c r="D14" s="92"/>
      <c r="E14" s="92"/>
      <c r="F14" s="92"/>
      <c r="G14" s="92"/>
      <c r="L14" s="2"/>
      <c r="M14" s="2"/>
      <c r="N14" s="2"/>
    </row>
    <row r="15" spans="2:14" s="12" customFormat="1" ht="26.25" customHeight="1" x14ac:dyDescent="0.45">
      <c r="B15" s="44" t="s">
        <v>10</v>
      </c>
      <c r="C15" s="117" t="s">
        <v>11</v>
      </c>
      <c r="D15" s="118"/>
      <c r="E15" s="119"/>
      <c r="F15" s="44" t="s">
        <v>12</v>
      </c>
      <c r="G15" s="27"/>
      <c r="L15" s="2"/>
      <c r="M15" s="2"/>
      <c r="N15" s="2"/>
    </row>
    <row r="16" spans="2:14" s="30" customFormat="1" ht="15" customHeight="1" x14ac:dyDescent="0.3">
      <c r="B16" s="45"/>
      <c r="C16" s="120" t="s">
        <v>13</v>
      </c>
      <c r="D16" s="121"/>
      <c r="E16" s="122"/>
      <c r="F16" s="46">
        <f>SUM(B16*9.4)</f>
        <v>0</v>
      </c>
      <c r="G16" s="35"/>
      <c r="L16" s="2"/>
      <c r="M16" s="2"/>
      <c r="N16" s="2"/>
    </row>
    <row r="17" spans="1:8" ht="15" customHeight="1" x14ac:dyDescent="0.3">
      <c r="A17" s="22"/>
      <c r="B17" s="45"/>
      <c r="C17" s="120" t="s">
        <v>14</v>
      </c>
      <c r="D17" s="121"/>
      <c r="E17" s="122"/>
      <c r="F17" s="46">
        <f>B17*12</f>
        <v>0</v>
      </c>
      <c r="G17" s="77"/>
      <c r="H17" s="22"/>
    </row>
    <row r="18" spans="1:8" ht="15" customHeight="1" x14ac:dyDescent="0.3">
      <c r="A18" s="22"/>
      <c r="B18" s="45"/>
      <c r="C18" s="120" t="s">
        <v>15</v>
      </c>
      <c r="D18" s="121"/>
      <c r="E18" s="122"/>
      <c r="F18" s="46">
        <f>B18*14.7</f>
        <v>0</v>
      </c>
      <c r="G18" s="77"/>
      <c r="H18" s="22"/>
    </row>
    <row r="19" spans="1:8" ht="15" customHeight="1" x14ac:dyDescent="0.3">
      <c r="A19" s="22"/>
      <c r="B19" s="45"/>
      <c r="C19" s="120" t="s">
        <v>16</v>
      </c>
      <c r="D19" s="121"/>
      <c r="E19" s="122"/>
      <c r="F19" s="46">
        <f>SUM(B19*17.85)</f>
        <v>0</v>
      </c>
      <c r="G19" s="77"/>
      <c r="H19" s="22"/>
    </row>
    <row r="20" spans="1:8" ht="15" customHeight="1" x14ac:dyDescent="0.3">
      <c r="A20" s="22"/>
      <c r="B20" s="45"/>
      <c r="C20" s="123" t="s">
        <v>35</v>
      </c>
      <c r="D20" s="124"/>
      <c r="E20" s="125"/>
      <c r="F20" s="46">
        <f>SUM(B20*20.4)</f>
        <v>0</v>
      </c>
      <c r="G20" s="77"/>
      <c r="H20" s="22"/>
    </row>
    <row r="21" spans="1:8" ht="15" customHeight="1" x14ac:dyDescent="0.35">
      <c r="A21" s="22"/>
      <c r="B21" s="45"/>
      <c r="C21" s="126" t="s">
        <v>17</v>
      </c>
      <c r="D21" s="127"/>
      <c r="E21" s="128"/>
      <c r="F21" s="46">
        <f>SUM(B21*3.3)</f>
        <v>0</v>
      </c>
      <c r="G21" s="77"/>
      <c r="H21" s="22"/>
    </row>
    <row r="22" spans="1:8" ht="15" customHeight="1" x14ac:dyDescent="0.3">
      <c r="A22" s="22"/>
      <c r="B22" s="45"/>
      <c r="C22" s="123" t="s">
        <v>18</v>
      </c>
      <c r="D22" s="124"/>
      <c r="E22" s="125"/>
      <c r="F22" s="46">
        <f>SUM(B22*3.3)</f>
        <v>0</v>
      </c>
      <c r="G22" s="77"/>
      <c r="H22" s="22"/>
    </row>
    <row r="23" spans="1:8" ht="15" customHeight="1" x14ac:dyDescent="0.3">
      <c r="A23" s="22"/>
      <c r="B23" s="45"/>
      <c r="C23" s="123" t="s">
        <v>19</v>
      </c>
      <c r="D23" s="124"/>
      <c r="E23" s="125"/>
      <c r="F23" s="46">
        <f>SUM(B23*6.2)</f>
        <v>0</v>
      </c>
      <c r="G23" s="77"/>
      <c r="H23" s="22"/>
    </row>
    <row r="24" spans="1:8" ht="15" customHeight="1" x14ac:dyDescent="0.35">
      <c r="A24" s="22"/>
      <c r="B24" s="47"/>
      <c r="C24" s="117" t="s">
        <v>20</v>
      </c>
      <c r="D24" s="118"/>
      <c r="E24" s="119"/>
      <c r="F24" s="46">
        <f>SUM(F16:F23)</f>
        <v>0</v>
      </c>
      <c r="G24" s="77"/>
      <c r="H24" s="22"/>
    </row>
    <row r="25" spans="1:8" ht="15" customHeight="1" x14ac:dyDescent="0.3">
      <c r="A25" s="22"/>
      <c r="B25" s="48"/>
      <c r="C25" s="48"/>
      <c r="D25" s="48"/>
      <c r="E25" s="48"/>
      <c r="F25" s="49"/>
      <c r="G25" s="77"/>
      <c r="H25" s="22"/>
    </row>
    <row r="26" spans="1:8" ht="15" customHeight="1" x14ac:dyDescent="0.3">
      <c r="A26" s="22"/>
      <c r="B26" s="50"/>
      <c r="C26" s="120" t="s">
        <v>21</v>
      </c>
      <c r="D26" s="121"/>
      <c r="E26" s="122"/>
      <c r="F26" s="46">
        <f>SUM(G30)</f>
        <v>0</v>
      </c>
      <c r="G26" s="77"/>
      <c r="H26" s="22"/>
    </row>
    <row r="27" spans="1:8" ht="15" customHeight="1" x14ac:dyDescent="0.3">
      <c r="A27" s="22"/>
      <c r="B27"/>
      <c r="C27" s="120" t="s">
        <v>22</v>
      </c>
      <c r="D27" s="121"/>
      <c r="E27" s="122"/>
      <c r="F27" s="46"/>
      <c r="G27" s="77"/>
      <c r="H27" s="22"/>
    </row>
    <row r="28" spans="1:8" ht="15" customHeight="1" x14ac:dyDescent="0.3">
      <c r="A28" s="22"/>
      <c r="B28" s="48"/>
      <c r="C28" s="120" t="s">
        <v>23</v>
      </c>
      <c r="D28" s="121"/>
      <c r="E28" s="122"/>
      <c r="F28" s="46"/>
      <c r="G28" s="77"/>
      <c r="H28" s="22"/>
    </row>
    <row r="29" spans="1:8" ht="15" customHeight="1" x14ac:dyDescent="0.35">
      <c r="A29" s="22"/>
      <c r="B29" s="48"/>
      <c r="C29" s="48"/>
      <c r="D29" s="117" t="s">
        <v>24</v>
      </c>
      <c r="E29" s="119"/>
      <c r="F29" s="51">
        <f>SUM(F24-F26-F27-F28)</f>
        <v>0</v>
      </c>
      <c r="G29" s="77"/>
      <c r="H29" s="22"/>
    </row>
    <row r="30" spans="1:8" ht="15" customHeight="1" x14ac:dyDescent="0.3">
      <c r="A30" s="22"/>
      <c r="B30" s="48"/>
      <c r="C30" s="48"/>
      <c r="D30" s="48"/>
      <c r="E30" s="48"/>
      <c r="F30" s="48"/>
      <c r="G30" s="77"/>
      <c r="H30" s="22"/>
    </row>
    <row r="31" spans="1:8" ht="15" customHeight="1" x14ac:dyDescent="0.3">
      <c r="A31" s="22"/>
      <c r="B31" s="52" t="s">
        <v>25</v>
      </c>
      <c r="C31" s="53"/>
      <c r="D31" s="53"/>
      <c r="E31" s="53"/>
      <c r="F31" s="53"/>
      <c r="G31" s="77"/>
      <c r="H31" s="22"/>
    </row>
    <row r="32" spans="1:8" ht="15" customHeight="1" x14ac:dyDescent="0.35">
      <c r="A32" s="22"/>
      <c r="B32" s="48" t="s">
        <v>26</v>
      </c>
      <c r="C32" s="54" t="s">
        <v>27</v>
      </c>
      <c r="D32" s="54"/>
      <c r="E32" s="54"/>
      <c r="F32" s="54"/>
      <c r="G32" s="77"/>
      <c r="H32" s="22"/>
    </row>
    <row r="33" spans="1:14" ht="15" customHeight="1" x14ac:dyDescent="0.35">
      <c r="A33" s="22"/>
      <c r="B33" s="54" t="s">
        <v>28</v>
      </c>
      <c r="C33" s="54"/>
      <c r="D33" s="54"/>
      <c r="E33" s="54"/>
      <c r="F33" s="54"/>
      <c r="G33" s="77"/>
      <c r="H33" s="22"/>
    </row>
    <row r="34" spans="1:14" ht="15" customHeight="1" x14ac:dyDescent="0.3">
      <c r="A34" s="22"/>
      <c r="B34" s="48"/>
      <c r="C34"/>
      <c r="D34"/>
      <c r="E34" s="48"/>
      <c r="F34" s="48"/>
      <c r="G34" s="77"/>
      <c r="H34" s="22"/>
    </row>
    <row r="35" spans="1:14" ht="15" customHeight="1" x14ac:dyDescent="0.3">
      <c r="A35" s="22"/>
      <c r="B35" s="48" t="s">
        <v>29</v>
      </c>
      <c r="C35" s="48" t="s">
        <v>30</v>
      </c>
      <c r="D35" s="48"/>
      <c r="E35" s="48"/>
      <c r="F35" s="48"/>
      <c r="G35" s="77"/>
      <c r="H35" s="22"/>
    </row>
    <row r="36" spans="1:14" ht="15" customHeight="1" x14ac:dyDescent="0.3">
      <c r="A36" s="22"/>
      <c r="B36" s="89" t="s">
        <v>34</v>
      </c>
      <c r="C36" s="89"/>
      <c r="D36" s="89"/>
      <c r="E36" s="48"/>
      <c r="F36" s="48"/>
      <c r="G36" s="77"/>
      <c r="H36" s="22"/>
    </row>
    <row r="37" spans="1:14" ht="15" customHeight="1" x14ac:dyDescent="0.3">
      <c r="A37" s="22"/>
      <c r="B37" s="89"/>
      <c r="C37" s="89"/>
      <c r="D37" s="89"/>
      <c r="E37"/>
      <c r="F37"/>
      <c r="G37" s="77"/>
      <c r="H37" s="22"/>
    </row>
    <row r="38" spans="1:14" ht="15" customHeight="1" x14ac:dyDescent="0.2">
      <c r="B38"/>
      <c r="C38"/>
      <c r="D38"/>
      <c r="E38"/>
      <c r="F38"/>
      <c r="G38" s="77"/>
      <c r="H38" s="22"/>
    </row>
    <row r="39" spans="1:14" ht="15" customHeight="1" x14ac:dyDescent="0.2">
      <c r="B39"/>
      <c r="C39"/>
      <c r="D39"/>
      <c r="E39"/>
      <c r="F39"/>
      <c r="G39" s="78"/>
      <c r="H39" s="22"/>
    </row>
    <row r="40" spans="1:14" ht="15" customHeight="1" x14ac:dyDescent="0.2">
      <c r="B40" s="100" t="s">
        <v>31</v>
      </c>
      <c r="C40" s="100"/>
      <c r="D40" s="100"/>
      <c r="E40" s="100"/>
      <c r="F40" s="100"/>
      <c r="G40" s="79"/>
      <c r="H40" s="22"/>
    </row>
    <row r="41" spans="1:14" ht="39.950000000000003" customHeight="1" x14ac:dyDescent="0.2">
      <c r="B41" s="100" t="s">
        <v>32</v>
      </c>
      <c r="C41" s="100"/>
      <c r="D41" s="100"/>
      <c r="E41" s="100"/>
      <c r="F41" s="100"/>
      <c r="G41" s="42"/>
      <c r="L41" s="13"/>
      <c r="M41" s="13"/>
      <c r="N41" s="13"/>
    </row>
    <row r="42" spans="1:14" ht="15" customHeight="1" x14ac:dyDescent="0.2">
      <c r="B42" s="100" t="s">
        <v>33</v>
      </c>
      <c r="C42" s="100"/>
      <c r="D42" s="100"/>
      <c r="E42" s="100"/>
      <c r="F42" s="100"/>
      <c r="G42" s="43"/>
    </row>
    <row r="43" spans="1:14" ht="15" customHeight="1" x14ac:dyDescent="0.2">
      <c r="B43" s="43"/>
      <c r="C43" s="43"/>
      <c r="D43" s="43"/>
      <c r="E43" s="43"/>
      <c r="F43" s="43"/>
      <c r="G43" s="43"/>
    </row>
    <row r="44" spans="1:14" ht="9.9499999999999993" customHeight="1" x14ac:dyDescent="0.2">
      <c r="B44" s="39"/>
      <c r="C44" s="39"/>
      <c r="D44" s="39"/>
      <c r="E44" s="39"/>
      <c r="F44" s="39"/>
      <c r="G44" s="39"/>
    </row>
    <row r="45" spans="1:14" s="13" customFormat="1" ht="15" customHeight="1" x14ac:dyDescent="0.2">
      <c r="B45" s="98"/>
      <c r="C45" s="98"/>
      <c r="D45" s="98"/>
      <c r="E45" s="98"/>
      <c r="F45" s="98"/>
      <c r="G45" s="98"/>
      <c r="L45" s="2"/>
      <c r="M45" s="2"/>
      <c r="N45" s="2"/>
    </row>
    <row r="46" spans="1:14" ht="15.95" customHeight="1" x14ac:dyDescent="0.2">
      <c r="B46" s="14"/>
      <c r="C46" s="15"/>
      <c r="D46" s="15"/>
      <c r="E46" s="33"/>
      <c r="F46" s="33"/>
      <c r="G46" s="33"/>
    </row>
    <row r="47" spans="1:14" ht="15.95" customHeight="1" x14ac:dyDescent="0.2">
      <c r="B47" s="22"/>
      <c r="C47" s="94"/>
      <c r="D47" s="94"/>
      <c r="E47" s="94"/>
      <c r="F47" s="94"/>
      <c r="G47" s="22"/>
    </row>
    <row r="48" spans="1:14" ht="15.95" customHeight="1" x14ac:dyDescent="0.2">
      <c r="B48" s="22"/>
      <c r="C48" s="40"/>
      <c r="D48" s="41"/>
      <c r="E48" s="41"/>
      <c r="F48" s="41"/>
      <c r="G48" s="22"/>
    </row>
    <row r="49" spans="2:7" ht="11.25" customHeight="1" x14ac:dyDescent="0.2"/>
    <row r="50" spans="2:7" x14ac:dyDescent="0.2">
      <c r="B50" s="31"/>
      <c r="C50" s="31"/>
      <c r="D50" s="31"/>
      <c r="E50" s="31"/>
      <c r="F50" s="31"/>
      <c r="G50" s="31"/>
    </row>
  </sheetData>
  <mergeCells count="30">
    <mergeCell ref="D29:E29"/>
    <mergeCell ref="C17:E17"/>
    <mergeCell ref="C18:E18"/>
    <mergeCell ref="C23:E23"/>
    <mergeCell ref="C24:E24"/>
    <mergeCell ref="C26:E26"/>
    <mergeCell ref="C27:E27"/>
    <mergeCell ref="C28:E28"/>
    <mergeCell ref="C19:E19"/>
    <mergeCell ref="C20:E20"/>
    <mergeCell ref="C21:E21"/>
    <mergeCell ref="C22:E22"/>
    <mergeCell ref="C47:F47"/>
    <mergeCell ref="B36:D36"/>
    <mergeCell ref="B37:D37"/>
    <mergeCell ref="B40:F40"/>
    <mergeCell ref="B41:F41"/>
    <mergeCell ref="B42:F42"/>
    <mergeCell ref="B45:G45"/>
    <mergeCell ref="B14:G14"/>
    <mergeCell ref="C15:E15"/>
    <mergeCell ref="C16:E16"/>
    <mergeCell ref="C2:G2"/>
    <mergeCell ref="B5:C5"/>
    <mergeCell ref="B6:C6"/>
    <mergeCell ref="B7:C7"/>
    <mergeCell ref="E9:F9"/>
    <mergeCell ref="E10:F10"/>
    <mergeCell ref="E11:F11"/>
    <mergeCell ref="E12:F1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G133"/>
  <sheetViews>
    <sheetView topLeftCell="A2" workbookViewId="0">
      <selection activeCell="C7" sqref="C7:D7"/>
    </sheetView>
  </sheetViews>
  <sheetFormatPr baseColWidth="10" defaultRowHeight="12.75" x14ac:dyDescent="0.2"/>
  <cols>
    <col min="1" max="1" width="17.28515625" style="60" customWidth="1"/>
    <col min="2" max="2" width="13.85546875" style="60" customWidth="1"/>
    <col min="3" max="3" width="11.5703125" style="60" customWidth="1"/>
    <col min="4" max="4" width="13.85546875" style="60" customWidth="1"/>
    <col min="5" max="5" width="30.5703125" style="60" customWidth="1"/>
    <col min="6" max="6" width="8.28515625" style="60" customWidth="1"/>
    <col min="7" max="7" width="15.5703125" style="60" customWidth="1"/>
  </cols>
  <sheetData>
    <row r="1" spans="1:7" ht="15" x14ac:dyDescent="0.25">
      <c r="A1" s="80" t="s">
        <v>59</v>
      </c>
      <c r="B1" s="80" t="s">
        <v>60</v>
      </c>
      <c r="C1" s="80" t="s">
        <v>61</v>
      </c>
      <c r="D1" s="80" t="s">
        <v>62</v>
      </c>
      <c r="E1" s="80" t="s">
        <v>63</v>
      </c>
      <c r="F1" s="80" t="s">
        <v>64</v>
      </c>
      <c r="G1" s="80" t="s">
        <v>65</v>
      </c>
    </row>
    <row r="2" spans="1:7" x14ac:dyDescent="0.2">
      <c r="A2" s="81" t="s">
        <v>66</v>
      </c>
      <c r="B2" s="81" t="s">
        <v>67</v>
      </c>
      <c r="C2" s="81" t="s">
        <v>68</v>
      </c>
      <c r="D2" s="81" t="s">
        <v>69</v>
      </c>
      <c r="E2" s="81" t="s">
        <v>70</v>
      </c>
      <c r="F2" s="81">
        <v>22860</v>
      </c>
      <c r="G2" s="81" t="s">
        <v>71</v>
      </c>
    </row>
    <row r="3" spans="1:7" x14ac:dyDescent="0.2">
      <c r="A3" s="81" t="s">
        <v>72</v>
      </c>
      <c r="B3" s="81" t="s">
        <v>73</v>
      </c>
      <c r="C3" s="81" t="s">
        <v>74</v>
      </c>
      <c r="D3" s="81" t="s">
        <v>75</v>
      </c>
      <c r="E3" s="81" t="s">
        <v>76</v>
      </c>
      <c r="F3" s="81">
        <v>22500</v>
      </c>
      <c r="G3" s="81" t="s">
        <v>77</v>
      </c>
    </row>
    <row r="4" spans="1:7" x14ac:dyDescent="0.2">
      <c r="A4" s="81" t="s">
        <v>78</v>
      </c>
      <c r="B4" s="81" t="s">
        <v>79</v>
      </c>
      <c r="C4" s="81" t="s">
        <v>78</v>
      </c>
      <c r="D4" s="81" t="s">
        <v>80</v>
      </c>
      <c r="E4" s="81" t="s">
        <v>81</v>
      </c>
      <c r="F4" s="81">
        <v>22620</v>
      </c>
      <c r="G4" s="81" t="s">
        <v>82</v>
      </c>
    </row>
    <row r="5" spans="1:7" x14ac:dyDescent="0.2">
      <c r="A5" s="82" t="s">
        <v>83</v>
      </c>
      <c r="B5" s="83" t="s">
        <v>84</v>
      </c>
      <c r="C5" s="60" t="s">
        <v>83</v>
      </c>
      <c r="D5" s="83" t="s">
        <v>85</v>
      </c>
      <c r="E5" s="82" t="s">
        <v>86</v>
      </c>
      <c r="F5" s="82">
        <v>22500</v>
      </c>
      <c r="G5" s="82" t="s">
        <v>77</v>
      </c>
    </row>
    <row r="6" spans="1:7" x14ac:dyDescent="0.2">
      <c r="A6" s="82" t="s">
        <v>87</v>
      </c>
      <c r="B6" s="83" t="s">
        <v>88</v>
      </c>
      <c r="C6" s="82" t="s">
        <v>89</v>
      </c>
      <c r="D6" s="82" t="s">
        <v>90</v>
      </c>
      <c r="E6" s="82" t="s">
        <v>91</v>
      </c>
      <c r="F6" s="82">
        <v>22620</v>
      </c>
      <c r="G6" s="82" t="s">
        <v>82</v>
      </c>
    </row>
    <row r="7" spans="1:7" x14ac:dyDescent="0.2">
      <c r="A7" s="82" t="s">
        <v>92</v>
      </c>
      <c r="B7" s="83" t="s">
        <v>93</v>
      </c>
      <c r="C7" s="82" t="s">
        <v>94</v>
      </c>
      <c r="D7" s="82" t="s">
        <v>95</v>
      </c>
      <c r="E7" s="82" t="s">
        <v>96</v>
      </c>
      <c r="F7" s="82">
        <v>22500</v>
      </c>
      <c r="G7" s="82" t="s">
        <v>77</v>
      </c>
    </row>
    <row r="8" spans="1:7" x14ac:dyDescent="0.2">
      <c r="A8" s="82" t="s">
        <v>92</v>
      </c>
      <c r="B8" s="83" t="s">
        <v>97</v>
      </c>
      <c r="C8" s="82" t="s">
        <v>98</v>
      </c>
      <c r="D8" s="82" t="s">
        <v>99</v>
      </c>
      <c r="E8" s="82" t="s">
        <v>100</v>
      </c>
      <c r="F8" s="82">
        <v>22500</v>
      </c>
      <c r="G8" s="82" t="s">
        <v>77</v>
      </c>
    </row>
    <row r="9" spans="1:7" x14ac:dyDescent="0.2">
      <c r="A9" s="82" t="s">
        <v>101</v>
      </c>
      <c r="B9" s="83" t="s">
        <v>102</v>
      </c>
      <c r="C9" s="82" t="s">
        <v>103</v>
      </c>
      <c r="D9" s="82" t="s">
        <v>104</v>
      </c>
      <c r="E9" s="82" t="s">
        <v>105</v>
      </c>
      <c r="F9" s="82">
        <v>22620</v>
      </c>
      <c r="G9" s="82" t="s">
        <v>82</v>
      </c>
    </row>
    <row r="10" spans="1:7" x14ac:dyDescent="0.2">
      <c r="A10" s="82" t="s">
        <v>106</v>
      </c>
      <c r="B10" s="83" t="s">
        <v>107</v>
      </c>
      <c r="C10" s="82" t="s">
        <v>108</v>
      </c>
      <c r="D10" s="82" t="s">
        <v>109</v>
      </c>
      <c r="E10" s="82" t="s">
        <v>110</v>
      </c>
      <c r="F10" s="82">
        <v>22620</v>
      </c>
      <c r="G10" s="82" t="s">
        <v>82</v>
      </c>
    </row>
    <row r="11" spans="1:7" x14ac:dyDescent="0.2">
      <c r="A11" s="82" t="s">
        <v>111</v>
      </c>
      <c r="B11" s="83" t="s">
        <v>112</v>
      </c>
      <c r="C11" s="82" t="s">
        <v>113</v>
      </c>
      <c r="D11" s="82" t="s">
        <v>114</v>
      </c>
      <c r="E11" s="82" t="s">
        <v>115</v>
      </c>
      <c r="F11" s="82">
        <v>22860</v>
      </c>
      <c r="G11" s="82" t="s">
        <v>71</v>
      </c>
    </row>
    <row r="12" spans="1:7" x14ac:dyDescent="0.2">
      <c r="A12" s="82" t="s">
        <v>116</v>
      </c>
      <c r="B12" s="83" t="s">
        <v>117</v>
      </c>
      <c r="C12" s="82" t="s">
        <v>118</v>
      </c>
      <c r="D12" s="82" t="s">
        <v>119</v>
      </c>
      <c r="E12" s="82" t="s">
        <v>120</v>
      </c>
      <c r="F12" s="82">
        <v>22500</v>
      </c>
      <c r="G12" s="82" t="s">
        <v>77</v>
      </c>
    </row>
    <row r="13" spans="1:7" x14ac:dyDescent="0.2">
      <c r="A13" s="60" t="s">
        <v>121</v>
      </c>
      <c r="B13" s="60" t="s">
        <v>122</v>
      </c>
      <c r="C13" s="60" t="s">
        <v>123</v>
      </c>
      <c r="D13" s="60" t="s">
        <v>124</v>
      </c>
      <c r="E13" s="60" t="s">
        <v>125</v>
      </c>
      <c r="F13" s="60">
        <v>22620</v>
      </c>
      <c r="G13" s="60" t="s">
        <v>82</v>
      </c>
    </row>
    <row r="14" spans="1:7" x14ac:dyDescent="0.2">
      <c r="A14" s="82" t="s">
        <v>126</v>
      </c>
      <c r="B14" s="83" t="s">
        <v>127</v>
      </c>
      <c r="C14" s="82" t="s">
        <v>126</v>
      </c>
      <c r="D14" s="82" t="s">
        <v>128</v>
      </c>
      <c r="E14" s="82" t="s">
        <v>129</v>
      </c>
      <c r="F14" s="82">
        <v>22620</v>
      </c>
      <c r="G14" s="82" t="s">
        <v>82</v>
      </c>
    </row>
    <row r="15" spans="1:7" x14ac:dyDescent="0.2">
      <c r="A15" s="82" t="s">
        <v>130</v>
      </c>
      <c r="B15" s="83" t="s">
        <v>131</v>
      </c>
      <c r="C15" s="82" t="s">
        <v>130</v>
      </c>
      <c r="D15" s="82" t="s">
        <v>132</v>
      </c>
      <c r="E15" s="82" t="s">
        <v>133</v>
      </c>
      <c r="F15" s="82">
        <v>22620</v>
      </c>
      <c r="G15" s="82" t="s">
        <v>82</v>
      </c>
    </row>
    <row r="16" spans="1:7" x14ac:dyDescent="0.2">
      <c r="A16" s="82" t="s">
        <v>134</v>
      </c>
      <c r="B16" s="83" t="s">
        <v>135</v>
      </c>
      <c r="C16" s="82" t="s">
        <v>134</v>
      </c>
      <c r="D16" s="82" t="s">
        <v>136</v>
      </c>
      <c r="E16" s="82" t="s">
        <v>137</v>
      </c>
      <c r="F16" s="82">
        <v>22290</v>
      </c>
      <c r="G16" s="82" t="s">
        <v>138</v>
      </c>
    </row>
    <row r="17" spans="1:7" x14ac:dyDescent="0.2">
      <c r="A17" s="60" t="s">
        <v>139</v>
      </c>
      <c r="B17" s="60" t="s">
        <v>140</v>
      </c>
      <c r="C17" s="60" t="s">
        <v>139</v>
      </c>
      <c r="D17" s="60" t="s">
        <v>141</v>
      </c>
      <c r="E17" s="60" t="s">
        <v>142</v>
      </c>
      <c r="F17" s="60">
        <v>22620</v>
      </c>
      <c r="G17" s="60" t="s">
        <v>82</v>
      </c>
    </row>
    <row r="18" spans="1:7" x14ac:dyDescent="0.2">
      <c r="A18" s="60" t="s">
        <v>139</v>
      </c>
      <c r="B18" s="60" t="s">
        <v>102</v>
      </c>
      <c r="C18" s="60" t="s">
        <v>139</v>
      </c>
      <c r="D18" s="60" t="s">
        <v>141</v>
      </c>
      <c r="E18" s="60" t="s">
        <v>142</v>
      </c>
      <c r="F18" s="60">
        <v>22620</v>
      </c>
      <c r="G18" s="60" t="s">
        <v>82</v>
      </c>
    </row>
    <row r="19" spans="1:7" x14ac:dyDescent="0.2">
      <c r="A19" s="82" t="s">
        <v>143</v>
      </c>
      <c r="B19" s="60" t="s">
        <v>144</v>
      </c>
      <c r="C19" s="82" t="s">
        <v>145</v>
      </c>
      <c r="D19" s="82" t="s">
        <v>146</v>
      </c>
      <c r="E19" s="82" t="s">
        <v>147</v>
      </c>
      <c r="F19" s="82">
        <v>22500</v>
      </c>
      <c r="G19" s="82" t="s">
        <v>77</v>
      </c>
    </row>
    <row r="20" spans="1:7" x14ac:dyDescent="0.2">
      <c r="A20" s="82" t="s">
        <v>148</v>
      </c>
      <c r="B20" s="60" t="s">
        <v>149</v>
      </c>
      <c r="C20" s="82" t="s">
        <v>150</v>
      </c>
      <c r="D20" s="82" t="s">
        <v>151</v>
      </c>
      <c r="E20" s="82"/>
      <c r="F20" s="82">
        <v>22620</v>
      </c>
      <c r="G20" s="82" t="s">
        <v>82</v>
      </c>
    </row>
    <row r="21" spans="1:7" x14ac:dyDescent="0.2">
      <c r="A21" s="82" t="s">
        <v>152</v>
      </c>
      <c r="B21" s="60" t="s">
        <v>153</v>
      </c>
      <c r="C21" s="82" t="s">
        <v>154</v>
      </c>
      <c r="D21" s="82" t="s">
        <v>155</v>
      </c>
      <c r="E21" s="82" t="s">
        <v>156</v>
      </c>
      <c r="F21" s="82">
        <v>22620</v>
      </c>
      <c r="G21" s="82" t="s">
        <v>82</v>
      </c>
    </row>
    <row r="22" spans="1:7" x14ac:dyDescent="0.2">
      <c r="A22" s="60" t="s">
        <v>157</v>
      </c>
      <c r="B22" s="60" t="s">
        <v>158</v>
      </c>
      <c r="C22" s="60" t="s">
        <v>157</v>
      </c>
      <c r="D22" s="83" t="s">
        <v>159</v>
      </c>
      <c r="E22" s="60" t="s">
        <v>160</v>
      </c>
      <c r="F22" s="60">
        <v>22620</v>
      </c>
      <c r="G22" s="60" t="s">
        <v>82</v>
      </c>
    </row>
    <row r="23" spans="1:7" x14ac:dyDescent="0.2">
      <c r="A23" s="82" t="s">
        <v>161</v>
      </c>
      <c r="B23" s="60" t="s">
        <v>162</v>
      </c>
      <c r="C23" s="82" t="s">
        <v>163</v>
      </c>
      <c r="D23" s="82" t="s">
        <v>164</v>
      </c>
      <c r="E23" s="82" t="s">
        <v>165</v>
      </c>
      <c r="F23" s="82">
        <v>22620</v>
      </c>
      <c r="G23" s="82" t="s">
        <v>82</v>
      </c>
    </row>
    <row r="24" spans="1:7" x14ac:dyDescent="0.2">
      <c r="A24" s="60" t="s">
        <v>166</v>
      </c>
      <c r="B24" s="60" t="s">
        <v>167</v>
      </c>
      <c r="C24" s="83" t="s">
        <v>168</v>
      </c>
      <c r="D24" s="83" t="s">
        <v>169</v>
      </c>
      <c r="E24" s="60" t="s">
        <v>170</v>
      </c>
      <c r="F24" s="60">
        <v>22620</v>
      </c>
      <c r="G24" s="60" t="s">
        <v>82</v>
      </c>
    </row>
    <row r="25" spans="1:7" x14ac:dyDescent="0.2">
      <c r="A25" s="82" t="s">
        <v>171</v>
      </c>
      <c r="B25" s="83" t="s">
        <v>172</v>
      </c>
      <c r="C25" s="82" t="s">
        <v>173</v>
      </c>
      <c r="D25" s="82" t="s">
        <v>164</v>
      </c>
      <c r="E25" s="82" t="s">
        <v>174</v>
      </c>
      <c r="F25" s="82">
        <v>22740</v>
      </c>
      <c r="G25" s="82" t="s">
        <v>175</v>
      </c>
    </row>
    <row r="26" spans="1:7" x14ac:dyDescent="0.2">
      <c r="A26" s="60" t="s">
        <v>171</v>
      </c>
      <c r="B26" s="83" t="s">
        <v>176</v>
      </c>
      <c r="C26" s="83" t="s">
        <v>173</v>
      </c>
      <c r="D26" s="83" t="s">
        <v>164</v>
      </c>
      <c r="E26" s="83" t="s">
        <v>174</v>
      </c>
      <c r="F26" s="60">
        <v>22740</v>
      </c>
      <c r="G26" s="60" t="s">
        <v>175</v>
      </c>
    </row>
    <row r="27" spans="1:7" x14ac:dyDescent="0.2">
      <c r="A27" s="82" t="s">
        <v>177</v>
      </c>
      <c r="B27" s="83" t="s">
        <v>178</v>
      </c>
      <c r="C27" s="82" t="s">
        <v>179</v>
      </c>
      <c r="D27" s="82" t="s">
        <v>180</v>
      </c>
      <c r="E27" s="82" t="s">
        <v>181</v>
      </c>
      <c r="F27" s="82">
        <v>22620</v>
      </c>
      <c r="G27" s="82" t="s">
        <v>82</v>
      </c>
    </row>
    <row r="28" spans="1:7" x14ac:dyDescent="0.2">
      <c r="A28" s="82" t="s">
        <v>182</v>
      </c>
      <c r="B28" s="83" t="s">
        <v>183</v>
      </c>
      <c r="C28" s="82" t="s">
        <v>98</v>
      </c>
      <c r="D28" s="82" t="s">
        <v>184</v>
      </c>
      <c r="E28" s="82" t="s">
        <v>185</v>
      </c>
      <c r="F28" s="82">
        <v>22290</v>
      </c>
      <c r="G28" s="82" t="s">
        <v>186</v>
      </c>
    </row>
    <row r="29" spans="1:7" x14ac:dyDescent="0.2">
      <c r="A29" s="82" t="s">
        <v>187</v>
      </c>
      <c r="B29" s="83" t="s">
        <v>188</v>
      </c>
      <c r="C29" s="82" t="s">
        <v>187</v>
      </c>
      <c r="D29" s="82" t="s">
        <v>189</v>
      </c>
      <c r="E29" s="82" t="s">
        <v>190</v>
      </c>
      <c r="F29" s="82">
        <v>22620</v>
      </c>
      <c r="G29" s="82" t="s">
        <v>82</v>
      </c>
    </row>
    <row r="30" spans="1:7" x14ac:dyDescent="0.2">
      <c r="A30" s="82" t="s">
        <v>191</v>
      </c>
      <c r="B30" s="83" t="s">
        <v>192</v>
      </c>
      <c r="C30" s="82" t="s">
        <v>191</v>
      </c>
      <c r="D30" s="82" t="s">
        <v>193</v>
      </c>
      <c r="E30" s="82" t="s">
        <v>194</v>
      </c>
      <c r="F30" s="82">
        <v>22860</v>
      </c>
      <c r="G30" s="82" t="s">
        <v>71</v>
      </c>
    </row>
    <row r="31" spans="1:7" x14ac:dyDescent="0.2">
      <c r="A31" s="82" t="s">
        <v>191</v>
      </c>
      <c r="B31" s="83" t="s">
        <v>153</v>
      </c>
      <c r="C31" s="82" t="s">
        <v>191</v>
      </c>
      <c r="D31" s="82" t="s">
        <v>193</v>
      </c>
      <c r="E31" s="82" t="s">
        <v>195</v>
      </c>
      <c r="F31" s="82">
        <v>22860</v>
      </c>
      <c r="G31" s="82" t="s">
        <v>71</v>
      </c>
    </row>
    <row r="32" spans="1:7" x14ac:dyDescent="0.2">
      <c r="A32" s="82" t="s">
        <v>196</v>
      </c>
      <c r="B32" s="83" t="s">
        <v>197</v>
      </c>
      <c r="C32" s="82" t="s">
        <v>196</v>
      </c>
      <c r="D32" s="82" t="s">
        <v>198</v>
      </c>
      <c r="E32" s="82" t="s">
        <v>199</v>
      </c>
      <c r="F32" s="82">
        <v>22620</v>
      </c>
      <c r="G32" s="82" t="s">
        <v>82</v>
      </c>
    </row>
    <row r="33" spans="1:7" x14ac:dyDescent="0.2">
      <c r="A33" s="82" t="s">
        <v>196</v>
      </c>
      <c r="B33" s="83" t="s">
        <v>200</v>
      </c>
      <c r="C33" s="82" t="s">
        <v>196</v>
      </c>
      <c r="D33" s="82" t="s">
        <v>198</v>
      </c>
      <c r="E33" s="82" t="s">
        <v>201</v>
      </c>
      <c r="F33" s="82">
        <v>22620</v>
      </c>
      <c r="G33" s="82" t="s">
        <v>82</v>
      </c>
    </row>
    <row r="34" spans="1:7" x14ac:dyDescent="0.2">
      <c r="A34" s="82" t="s">
        <v>202</v>
      </c>
      <c r="B34" s="83" t="s">
        <v>203</v>
      </c>
      <c r="C34" s="82" t="s">
        <v>202</v>
      </c>
      <c r="D34" s="82" t="s">
        <v>204</v>
      </c>
      <c r="E34" s="82" t="s">
        <v>205</v>
      </c>
      <c r="F34" s="82">
        <v>22620</v>
      </c>
      <c r="G34" s="82" t="s">
        <v>82</v>
      </c>
    </row>
    <row r="35" spans="1:7" x14ac:dyDescent="0.2">
      <c r="A35" s="82" t="s">
        <v>202</v>
      </c>
      <c r="B35" s="83" t="s">
        <v>206</v>
      </c>
      <c r="C35" s="82" t="s">
        <v>202</v>
      </c>
      <c r="D35" s="82" t="s">
        <v>204</v>
      </c>
      <c r="E35" s="82" t="s">
        <v>205</v>
      </c>
      <c r="F35" s="82">
        <v>22620</v>
      </c>
      <c r="G35" s="82" t="s">
        <v>82</v>
      </c>
    </row>
    <row r="36" spans="1:7" x14ac:dyDescent="0.2">
      <c r="A36" s="82" t="s">
        <v>202</v>
      </c>
      <c r="B36" s="83" t="s">
        <v>207</v>
      </c>
      <c r="C36" s="82" t="s">
        <v>202</v>
      </c>
      <c r="D36" s="82" t="s">
        <v>204</v>
      </c>
      <c r="E36" s="82" t="s">
        <v>205</v>
      </c>
      <c r="F36" s="82">
        <v>22620</v>
      </c>
      <c r="G36" s="82" t="s">
        <v>82</v>
      </c>
    </row>
    <row r="37" spans="1:7" x14ac:dyDescent="0.2">
      <c r="A37" s="60" t="s">
        <v>208</v>
      </c>
      <c r="B37" s="60" t="s">
        <v>209</v>
      </c>
      <c r="C37" s="83" t="s">
        <v>208</v>
      </c>
      <c r="D37" s="83" t="s">
        <v>210</v>
      </c>
      <c r="E37" s="60" t="s">
        <v>211</v>
      </c>
      <c r="F37" s="60">
        <v>22620</v>
      </c>
      <c r="G37" s="60" t="s">
        <v>82</v>
      </c>
    </row>
    <row r="38" spans="1:7" x14ac:dyDescent="0.2">
      <c r="A38" s="60" t="s">
        <v>208</v>
      </c>
      <c r="B38" s="60" t="s">
        <v>212</v>
      </c>
      <c r="C38" s="83" t="s">
        <v>208</v>
      </c>
      <c r="D38" s="83" t="s">
        <v>210</v>
      </c>
      <c r="E38" s="60" t="s">
        <v>211</v>
      </c>
      <c r="F38" s="60">
        <v>22620</v>
      </c>
      <c r="G38" s="60" t="s">
        <v>82</v>
      </c>
    </row>
    <row r="39" spans="1:7" x14ac:dyDescent="0.2">
      <c r="A39" s="60" t="s">
        <v>213</v>
      </c>
      <c r="B39" s="60" t="s">
        <v>180</v>
      </c>
      <c r="C39" s="83" t="s">
        <v>214</v>
      </c>
      <c r="D39" s="83" t="s">
        <v>215</v>
      </c>
      <c r="E39" s="60" t="s">
        <v>216</v>
      </c>
      <c r="F39" s="60">
        <v>22620</v>
      </c>
      <c r="G39" s="60" t="s">
        <v>82</v>
      </c>
    </row>
    <row r="40" spans="1:7" x14ac:dyDescent="0.2">
      <c r="A40" s="60" t="s">
        <v>217</v>
      </c>
      <c r="B40" s="60" t="s">
        <v>218</v>
      </c>
      <c r="C40" s="83" t="s">
        <v>217</v>
      </c>
      <c r="D40" s="83" t="s">
        <v>219</v>
      </c>
      <c r="E40" s="60" t="s">
        <v>220</v>
      </c>
      <c r="F40" s="60">
        <v>22620</v>
      </c>
      <c r="G40" s="60" t="s">
        <v>82</v>
      </c>
    </row>
    <row r="41" spans="1:7" x14ac:dyDescent="0.2">
      <c r="A41" s="60" t="s">
        <v>221</v>
      </c>
      <c r="B41" s="60" t="s">
        <v>222</v>
      </c>
      <c r="C41" s="83" t="s">
        <v>221</v>
      </c>
      <c r="D41" s="83" t="s">
        <v>146</v>
      </c>
      <c r="E41" s="60" t="s">
        <v>223</v>
      </c>
      <c r="F41" s="60">
        <v>22500</v>
      </c>
      <c r="G41" s="60" t="s">
        <v>77</v>
      </c>
    </row>
    <row r="42" spans="1:7" x14ac:dyDescent="0.2">
      <c r="A42" s="60" t="s">
        <v>224</v>
      </c>
      <c r="B42" s="60" t="s">
        <v>225</v>
      </c>
      <c r="C42" s="83" t="s">
        <v>224</v>
      </c>
      <c r="D42" s="83" t="s">
        <v>80</v>
      </c>
      <c r="E42" s="83" t="s">
        <v>226</v>
      </c>
      <c r="F42" s="60">
        <v>22620</v>
      </c>
      <c r="G42" s="60" t="s">
        <v>82</v>
      </c>
    </row>
    <row r="43" spans="1:7" x14ac:dyDescent="0.2">
      <c r="A43" s="60" t="s">
        <v>224</v>
      </c>
      <c r="B43" s="60" t="s">
        <v>227</v>
      </c>
      <c r="C43" s="83" t="s">
        <v>224</v>
      </c>
      <c r="D43" s="83" t="s">
        <v>80</v>
      </c>
      <c r="E43" s="83" t="s">
        <v>226</v>
      </c>
      <c r="F43" s="60">
        <v>22620</v>
      </c>
      <c r="G43" s="60" t="s">
        <v>82</v>
      </c>
    </row>
    <row r="44" spans="1:7" x14ac:dyDescent="0.2">
      <c r="A44" s="60" t="s">
        <v>228</v>
      </c>
      <c r="B44" s="60" t="s">
        <v>229</v>
      </c>
      <c r="C44" s="83" t="s">
        <v>230</v>
      </c>
      <c r="D44" s="83" t="s">
        <v>231</v>
      </c>
      <c r="E44" s="83" t="s">
        <v>232</v>
      </c>
      <c r="F44" s="60">
        <v>22500</v>
      </c>
      <c r="G44" s="60" t="s">
        <v>77</v>
      </c>
    </row>
    <row r="45" spans="1:7" x14ac:dyDescent="0.2">
      <c r="A45" s="60" t="s">
        <v>228</v>
      </c>
      <c r="B45" s="60" t="s">
        <v>233</v>
      </c>
      <c r="C45" s="83" t="s">
        <v>230</v>
      </c>
      <c r="D45" s="83" t="s">
        <v>231</v>
      </c>
      <c r="E45" s="83"/>
    </row>
    <row r="46" spans="1:7" x14ac:dyDescent="0.2">
      <c r="A46" s="60" t="s">
        <v>234</v>
      </c>
      <c r="B46" s="60" t="s">
        <v>212</v>
      </c>
      <c r="C46" s="60" t="s">
        <v>234</v>
      </c>
      <c r="D46" s="60" t="s">
        <v>235</v>
      </c>
      <c r="E46" s="60" t="s">
        <v>236</v>
      </c>
      <c r="F46" s="60">
        <v>22860</v>
      </c>
      <c r="G46" s="60" t="s">
        <v>71</v>
      </c>
    </row>
    <row r="47" spans="1:7" x14ac:dyDescent="0.2">
      <c r="A47" s="60" t="s">
        <v>234</v>
      </c>
      <c r="B47" s="60" t="s">
        <v>237</v>
      </c>
      <c r="C47" s="60" t="s">
        <v>234</v>
      </c>
      <c r="D47" s="60" t="s">
        <v>235</v>
      </c>
      <c r="E47" s="60" t="s">
        <v>236</v>
      </c>
      <c r="F47" s="60">
        <v>22860</v>
      </c>
      <c r="G47" s="60" t="s">
        <v>71</v>
      </c>
    </row>
    <row r="48" spans="1:7" x14ac:dyDescent="0.2">
      <c r="A48" s="60" t="s">
        <v>238</v>
      </c>
      <c r="B48" s="60" t="s">
        <v>239</v>
      </c>
      <c r="C48" s="60" t="s">
        <v>238</v>
      </c>
      <c r="D48" s="60" t="s">
        <v>240</v>
      </c>
      <c r="E48" s="60" t="s">
        <v>241</v>
      </c>
      <c r="F48" s="60">
        <v>22620</v>
      </c>
      <c r="G48" s="60" t="s">
        <v>82</v>
      </c>
    </row>
    <row r="49" spans="1:7" x14ac:dyDescent="0.2">
      <c r="A49" s="60" t="s">
        <v>242</v>
      </c>
      <c r="B49" s="60" t="s">
        <v>243</v>
      </c>
      <c r="C49" s="60" t="s">
        <v>242</v>
      </c>
      <c r="D49" s="60" t="s">
        <v>184</v>
      </c>
      <c r="E49" s="60" t="s">
        <v>244</v>
      </c>
      <c r="F49" s="60">
        <v>22620</v>
      </c>
      <c r="G49" s="60" t="s">
        <v>82</v>
      </c>
    </row>
    <row r="50" spans="1:7" x14ac:dyDescent="0.2">
      <c r="A50" s="60" t="s">
        <v>245</v>
      </c>
      <c r="B50" s="60" t="s">
        <v>246</v>
      </c>
      <c r="C50" s="60" t="s">
        <v>247</v>
      </c>
      <c r="D50" s="60" t="s">
        <v>248</v>
      </c>
      <c r="E50" s="60" t="s">
        <v>249</v>
      </c>
      <c r="F50" s="60">
        <v>22500</v>
      </c>
      <c r="G50" s="60" t="s">
        <v>77</v>
      </c>
    </row>
    <row r="51" spans="1:7" x14ac:dyDescent="0.2">
      <c r="A51" s="60" t="s">
        <v>245</v>
      </c>
      <c r="B51" s="60" t="s">
        <v>237</v>
      </c>
      <c r="C51" s="60" t="s">
        <v>247</v>
      </c>
      <c r="D51" s="60" t="s">
        <v>248</v>
      </c>
    </row>
    <row r="52" spans="1:7" x14ac:dyDescent="0.2">
      <c r="A52" s="60" t="s">
        <v>250</v>
      </c>
      <c r="B52" s="60" t="s">
        <v>200</v>
      </c>
      <c r="C52" s="60" t="s">
        <v>251</v>
      </c>
      <c r="D52" s="60" t="s">
        <v>252</v>
      </c>
      <c r="E52" s="60" t="s">
        <v>253</v>
      </c>
      <c r="F52" s="60">
        <v>22470</v>
      </c>
      <c r="G52" s="60" t="s">
        <v>254</v>
      </c>
    </row>
    <row r="53" spans="1:7" x14ac:dyDescent="0.2">
      <c r="A53" s="60" t="s">
        <v>255</v>
      </c>
      <c r="B53" s="60" t="s">
        <v>256</v>
      </c>
      <c r="C53" s="60" t="s">
        <v>255</v>
      </c>
      <c r="D53" s="60" t="s">
        <v>257</v>
      </c>
      <c r="E53" s="60" t="s">
        <v>258</v>
      </c>
      <c r="F53" s="60">
        <v>22620</v>
      </c>
      <c r="G53" s="60" t="s">
        <v>82</v>
      </c>
    </row>
    <row r="54" spans="1:7" x14ac:dyDescent="0.2">
      <c r="A54" s="60" t="s">
        <v>259</v>
      </c>
      <c r="B54" s="60" t="s">
        <v>260</v>
      </c>
      <c r="C54" s="60" t="s">
        <v>261</v>
      </c>
      <c r="D54" s="60" t="s">
        <v>262</v>
      </c>
      <c r="E54" s="60" t="s">
        <v>263</v>
      </c>
      <c r="F54" s="60">
        <v>22620</v>
      </c>
      <c r="G54" s="60" t="s">
        <v>82</v>
      </c>
    </row>
    <row r="55" spans="1:7" x14ac:dyDescent="0.2">
      <c r="A55" s="60" t="s">
        <v>264</v>
      </c>
      <c r="B55" s="60" t="s">
        <v>265</v>
      </c>
      <c r="C55" s="60" t="s">
        <v>264</v>
      </c>
      <c r="D55" s="60" t="s">
        <v>266</v>
      </c>
      <c r="E55" s="60" t="s">
        <v>267</v>
      </c>
      <c r="F55" s="60">
        <v>22620</v>
      </c>
      <c r="G55" s="60" t="s">
        <v>82</v>
      </c>
    </row>
    <row r="56" spans="1:7" x14ac:dyDescent="0.2">
      <c r="A56" s="60" t="s">
        <v>268</v>
      </c>
      <c r="B56" s="60" t="s">
        <v>269</v>
      </c>
      <c r="C56" s="60" t="s">
        <v>270</v>
      </c>
      <c r="D56" s="60" t="s">
        <v>271</v>
      </c>
      <c r="E56" s="60" t="s">
        <v>272</v>
      </c>
      <c r="G56" s="60" t="s">
        <v>71</v>
      </c>
    </row>
    <row r="57" spans="1:7" x14ac:dyDescent="0.2">
      <c r="A57" s="60" t="s">
        <v>268</v>
      </c>
      <c r="B57" s="60" t="s">
        <v>273</v>
      </c>
    </row>
    <row r="58" spans="1:7" x14ac:dyDescent="0.2">
      <c r="A58" s="60" t="s">
        <v>274</v>
      </c>
      <c r="B58" s="60" t="s">
        <v>275</v>
      </c>
      <c r="C58" s="60" t="s">
        <v>276</v>
      </c>
      <c r="D58" s="60" t="s">
        <v>277</v>
      </c>
      <c r="E58" s="60" t="s">
        <v>278</v>
      </c>
      <c r="F58" s="60">
        <v>22620</v>
      </c>
      <c r="G58" s="60" t="s">
        <v>82</v>
      </c>
    </row>
    <row r="59" spans="1:7" x14ac:dyDescent="0.2">
      <c r="A59" s="60" t="s">
        <v>279</v>
      </c>
      <c r="B59" s="60" t="s">
        <v>280</v>
      </c>
      <c r="C59" s="60" t="s">
        <v>279</v>
      </c>
      <c r="D59" s="60" t="s">
        <v>281</v>
      </c>
      <c r="E59" s="60" t="s">
        <v>282</v>
      </c>
      <c r="F59" s="60">
        <v>22620</v>
      </c>
      <c r="G59" s="60" t="s">
        <v>82</v>
      </c>
    </row>
    <row r="60" spans="1:7" x14ac:dyDescent="0.2">
      <c r="A60" s="60" t="s">
        <v>283</v>
      </c>
      <c r="B60" s="60" t="s">
        <v>284</v>
      </c>
      <c r="C60" s="60" t="s">
        <v>285</v>
      </c>
      <c r="D60" s="60" t="s">
        <v>286</v>
      </c>
      <c r="E60" s="60" t="s">
        <v>287</v>
      </c>
      <c r="F60" s="60">
        <v>22620</v>
      </c>
      <c r="G60" s="60" t="s">
        <v>82</v>
      </c>
    </row>
    <row r="61" spans="1:7" x14ac:dyDescent="0.2">
      <c r="A61" s="60" t="s">
        <v>288</v>
      </c>
      <c r="B61" s="60" t="s">
        <v>289</v>
      </c>
      <c r="C61" s="60" t="s">
        <v>290</v>
      </c>
      <c r="D61" s="60" t="s">
        <v>291</v>
      </c>
      <c r="E61" s="60" t="s">
        <v>292</v>
      </c>
      <c r="F61" s="60">
        <v>22620</v>
      </c>
      <c r="G61" s="60" t="s">
        <v>82</v>
      </c>
    </row>
    <row r="62" spans="1:7" x14ac:dyDescent="0.2">
      <c r="A62" s="60" t="s">
        <v>290</v>
      </c>
      <c r="B62" s="60" t="s">
        <v>293</v>
      </c>
      <c r="C62" s="60" t="s">
        <v>290</v>
      </c>
      <c r="D62" s="60" t="s">
        <v>69</v>
      </c>
      <c r="E62" s="60" t="s">
        <v>294</v>
      </c>
      <c r="F62" s="60">
        <v>22620</v>
      </c>
      <c r="G62" s="60" t="s">
        <v>82</v>
      </c>
    </row>
    <row r="63" spans="1:7" x14ac:dyDescent="0.2">
      <c r="A63" s="60" t="s">
        <v>290</v>
      </c>
      <c r="B63" s="60" t="s">
        <v>246</v>
      </c>
    </row>
    <row r="64" spans="1:7" x14ac:dyDescent="0.2">
      <c r="A64" s="60" t="s">
        <v>295</v>
      </c>
      <c r="B64" s="60" t="s">
        <v>296</v>
      </c>
      <c r="C64" s="60" t="s">
        <v>295</v>
      </c>
      <c r="D64" s="60" t="s">
        <v>297</v>
      </c>
      <c r="E64" s="60" t="s">
        <v>298</v>
      </c>
      <c r="F64" s="60">
        <v>22620</v>
      </c>
      <c r="G64" s="60" t="s">
        <v>82</v>
      </c>
    </row>
    <row r="65" spans="1:7" x14ac:dyDescent="0.2">
      <c r="A65" s="60" t="s">
        <v>299</v>
      </c>
      <c r="B65" s="60" t="s">
        <v>300</v>
      </c>
      <c r="C65" s="60" t="s">
        <v>189</v>
      </c>
      <c r="D65" s="60" t="s">
        <v>235</v>
      </c>
      <c r="E65" s="60" t="s">
        <v>301</v>
      </c>
      <c r="F65" s="60">
        <v>22620</v>
      </c>
      <c r="G65" s="60" t="s">
        <v>82</v>
      </c>
    </row>
    <row r="66" spans="1:7" x14ac:dyDescent="0.2">
      <c r="A66" s="60" t="s">
        <v>302</v>
      </c>
      <c r="B66" s="60" t="s">
        <v>303</v>
      </c>
      <c r="C66" s="60" t="s">
        <v>304</v>
      </c>
      <c r="D66" s="60" t="s">
        <v>305</v>
      </c>
      <c r="E66" s="60" t="s">
        <v>306</v>
      </c>
      <c r="F66" s="60">
        <v>22620</v>
      </c>
      <c r="G66" s="60" t="s">
        <v>82</v>
      </c>
    </row>
    <row r="67" spans="1:7" x14ac:dyDescent="0.2">
      <c r="A67" s="60" t="s">
        <v>302</v>
      </c>
      <c r="B67" s="60" t="s">
        <v>307</v>
      </c>
      <c r="C67" s="60" t="s">
        <v>304</v>
      </c>
      <c r="D67" s="60" t="s">
        <v>305</v>
      </c>
      <c r="E67" s="60" t="s">
        <v>306</v>
      </c>
      <c r="F67" s="60">
        <v>22620</v>
      </c>
      <c r="G67" s="60" t="s">
        <v>82</v>
      </c>
    </row>
    <row r="68" spans="1:7" x14ac:dyDescent="0.2">
      <c r="A68" s="60" t="s">
        <v>308</v>
      </c>
      <c r="B68" s="60" t="s">
        <v>309</v>
      </c>
      <c r="C68" s="60" t="s">
        <v>310</v>
      </c>
      <c r="D68" s="60" t="s">
        <v>311</v>
      </c>
      <c r="E68" s="60" t="s">
        <v>312</v>
      </c>
      <c r="F68" s="60">
        <v>22860</v>
      </c>
      <c r="G68" s="60" t="s">
        <v>71</v>
      </c>
    </row>
    <row r="69" spans="1:7" x14ac:dyDescent="0.2">
      <c r="A69" s="60" t="s">
        <v>313</v>
      </c>
      <c r="B69" s="60" t="s">
        <v>197</v>
      </c>
      <c r="C69" s="60" t="s">
        <v>313</v>
      </c>
      <c r="D69" s="60" t="s">
        <v>114</v>
      </c>
      <c r="E69" s="84" t="s">
        <v>314</v>
      </c>
      <c r="F69" s="60">
        <v>22620</v>
      </c>
      <c r="G69" s="60" t="s">
        <v>82</v>
      </c>
    </row>
    <row r="70" spans="1:7" x14ac:dyDescent="0.2">
      <c r="A70" s="60" t="s">
        <v>313</v>
      </c>
      <c r="B70" s="60" t="s">
        <v>315</v>
      </c>
    </row>
    <row r="71" spans="1:7" x14ac:dyDescent="0.2">
      <c r="A71" s="60" t="s">
        <v>316</v>
      </c>
      <c r="B71" s="60" t="s">
        <v>317</v>
      </c>
      <c r="C71" s="60" t="s">
        <v>316</v>
      </c>
      <c r="D71" s="60" t="s">
        <v>318</v>
      </c>
      <c r="E71" s="60" t="s">
        <v>319</v>
      </c>
      <c r="F71" s="60">
        <v>22500</v>
      </c>
      <c r="G71" s="60" t="s">
        <v>77</v>
      </c>
    </row>
    <row r="72" spans="1:7" x14ac:dyDescent="0.2">
      <c r="A72" s="60" t="s">
        <v>320</v>
      </c>
      <c r="B72" s="60" t="s">
        <v>321</v>
      </c>
      <c r="C72" s="60" t="s">
        <v>322</v>
      </c>
      <c r="D72" s="60" t="s">
        <v>66</v>
      </c>
      <c r="E72" s="60" t="s">
        <v>323</v>
      </c>
      <c r="F72" s="60">
        <v>22620</v>
      </c>
      <c r="G72" s="60" t="s">
        <v>82</v>
      </c>
    </row>
    <row r="73" spans="1:7" x14ac:dyDescent="0.2">
      <c r="A73" s="60" t="s">
        <v>324</v>
      </c>
      <c r="B73" s="60" t="s">
        <v>325</v>
      </c>
      <c r="C73" s="60" t="s">
        <v>326</v>
      </c>
      <c r="D73" s="60" t="s">
        <v>327</v>
      </c>
      <c r="E73" s="60" t="s">
        <v>328</v>
      </c>
      <c r="F73" s="60">
        <v>22620</v>
      </c>
      <c r="G73" s="60" t="s">
        <v>82</v>
      </c>
    </row>
    <row r="74" spans="1:7" x14ac:dyDescent="0.2">
      <c r="A74" s="60" t="s">
        <v>324</v>
      </c>
      <c r="B74" s="60" t="s">
        <v>329</v>
      </c>
      <c r="C74" s="60" t="s">
        <v>330</v>
      </c>
      <c r="D74" s="60" t="s">
        <v>331</v>
      </c>
      <c r="E74" s="60" t="s">
        <v>332</v>
      </c>
      <c r="F74" s="60">
        <v>22620</v>
      </c>
      <c r="G74" s="60" t="s">
        <v>82</v>
      </c>
    </row>
    <row r="75" spans="1:7" x14ac:dyDescent="0.2">
      <c r="A75" s="60" t="s">
        <v>324</v>
      </c>
      <c r="B75" s="60" t="s">
        <v>333</v>
      </c>
    </row>
    <row r="76" spans="1:7" x14ac:dyDescent="0.2">
      <c r="A76" s="60" t="s">
        <v>334</v>
      </c>
      <c r="B76" s="60" t="s">
        <v>335</v>
      </c>
      <c r="C76" s="60" t="s">
        <v>334</v>
      </c>
      <c r="D76" s="60" t="s">
        <v>336</v>
      </c>
      <c r="E76" s="60" t="s">
        <v>337</v>
      </c>
      <c r="F76" s="60">
        <v>22860</v>
      </c>
      <c r="G76" s="60" t="s">
        <v>71</v>
      </c>
    </row>
    <row r="77" spans="1:7" x14ac:dyDescent="0.2">
      <c r="A77" s="60" t="s">
        <v>338</v>
      </c>
      <c r="B77" s="60" t="s">
        <v>339</v>
      </c>
      <c r="C77" s="60" t="s">
        <v>340</v>
      </c>
      <c r="D77" s="60" t="s">
        <v>341</v>
      </c>
      <c r="E77" s="60" t="s">
        <v>342</v>
      </c>
      <c r="F77" s="60">
        <v>22500</v>
      </c>
      <c r="G77" s="60" t="s">
        <v>77</v>
      </c>
    </row>
    <row r="78" spans="1:7" x14ac:dyDescent="0.2">
      <c r="A78" s="60" t="s">
        <v>343</v>
      </c>
      <c r="B78" s="60" t="s">
        <v>344</v>
      </c>
      <c r="C78" s="60" t="s">
        <v>345</v>
      </c>
      <c r="D78" s="60" t="s">
        <v>262</v>
      </c>
      <c r="E78" s="60" t="s">
        <v>346</v>
      </c>
      <c r="F78" s="60">
        <v>22620</v>
      </c>
      <c r="G78" s="60" t="s">
        <v>82</v>
      </c>
    </row>
    <row r="79" spans="1:7" x14ac:dyDescent="0.2">
      <c r="A79" s="60" t="s">
        <v>347</v>
      </c>
      <c r="B79" s="60" t="s">
        <v>348</v>
      </c>
      <c r="C79" s="60" t="s">
        <v>349</v>
      </c>
      <c r="D79" s="60" t="s">
        <v>350</v>
      </c>
      <c r="E79" s="60" t="s">
        <v>351</v>
      </c>
      <c r="F79" s="60">
        <v>22500</v>
      </c>
      <c r="G79" s="60" t="s">
        <v>77</v>
      </c>
    </row>
    <row r="80" spans="1:7" x14ac:dyDescent="0.2">
      <c r="A80" s="60" t="s">
        <v>352</v>
      </c>
      <c r="B80" s="60" t="s">
        <v>140</v>
      </c>
      <c r="C80" s="60" t="s">
        <v>353</v>
      </c>
      <c r="D80" s="60" t="s">
        <v>354</v>
      </c>
      <c r="E80" s="60" t="s">
        <v>355</v>
      </c>
      <c r="F80" s="60">
        <v>22620</v>
      </c>
      <c r="G80" s="60" t="s">
        <v>82</v>
      </c>
    </row>
    <row r="81" spans="1:7" x14ac:dyDescent="0.2">
      <c r="A81" s="60" t="s">
        <v>352</v>
      </c>
      <c r="B81" s="60" t="s">
        <v>356</v>
      </c>
      <c r="C81" s="60" t="s">
        <v>353</v>
      </c>
      <c r="D81" s="60" t="s">
        <v>354</v>
      </c>
      <c r="E81" s="60" t="s">
        <v>355</v>
      </c>
      <c r="F81" s="60">
        <v>22620</v>
      </c>
      <c r="G81" s="60" t="s">
        <v>82</v>
      </c>
    </row>
    <row r="82" spans="1:7" x14ac:dyDescent="0.2">
      <c r="A82" s="60" t="s">
        <v>357</v>
      </c>
      <c r="B82" s="60" t="s">
        <v>325</v>
      </c>
      <c r="C82" s="60" t="s">
        <v>357</v>
      </c>
      <c r="D82" s="60" t="s">
        <v>358</v>
      </c>
      <c r="E82" s="60" t="s">
        <v>359</v>
      </c>
      <c r="F82" s="60">
        <v>22620</v>
      </c>
      <c r="G82" s="60" t="s">
        <v>82</v>
      </c>
    </row>
    <row r="83" spans="1:7" x14ac:dyDescent="0.2">
      <c r="A83" s="60" t="s">
        <v>357</v>
      </c>
      <c r="B83" s="60" t="s">
        <v>360</v>
      </c>
      <c r="C83" s="60" t="s">
        <v>357</v>
      </c>
      <c r="D83" s="60" t="s">
        <v>358</v>
      </c>
      <c r="E83" s="60" t="s">
        <v>359</v>
      </c>
      <c r="F83" s="60">
        <v>22620</v>
      </c>
      <c r="G83" s="60" t="s">
        <v>82</v>
      </c>
    </row>
    <row r="84" spans="1:7" x14ac:dyDescent="0.2">
      <c r="A84" s="60" t="s">
        <v>361</v>
      </c>
      <c r="B84" s="60" t="s">
        <v>362</v>
      </c>
      <c r="C84" s="60" t="s">
        <v>361</v>
      </c>
      <c r="D84" s="60" t="s">
        <v>169</v>
      </c>
      <c r="E84" s="60" t="s">
        <v>363</v>
      </c>
      <c r="F84" s="60">
        <v>22620</v>
      </c>
      <c r="G84" s="60" t="s">
        <v>82</v>
      </c>
    </row>
    <row r="85" spans="1:7" x14ac:dyDescent="0.2">
      <c r="A85" s="60" t="s">
        <v>361</v>
      </c>
      <c r="B85" s="60" t="s">
        <v>364</v>
      </c>
      <c r="C85" s="60" t="s">
        <v>365</v>
      </c>
      <c r="D85" s="60" t="s">
        <v>104</v>
      </c>
      <c r="E85" s="60" t="s">
        <v>366</v>
      </c>
      <c r="F85" s="60">
        <v>22620</v>
      </c>
      <c r="G85" s="60" t="s">
        <v>82</v>
      </c>
    </row>
    <row r="86" spans="1:7" x14ac:dyDescent="0.2">
      <c r="A86" s="60" t="s">
        <v>361</v>
      </c>
      <c r="B86" s="60" t="s">
        <v>367</v>
      </c>
      <c r="C86" s="60" t="s">
        <v>365</v>
      </c>
      <c r="D86" s="60" t="s">
        <v>104</v>
      </c>
      <c r="E86" s="60" t="s">
        <v>366</v>
      </c>
      <c r="F86" s="60">
        <v>22620</v>
      </c>
      <c r="G86" s="60" t="s">
        <v>82</v>
      </c>
    </row>
    <row r="87" spans="1:7" x14ac:dyDescent="0.2">
      <c r="A87" s="60" t="s">
        <v>368</v>
      </c>
      <c r="B87" s="60" t="s">
        <v>369</v>
      </c>
      <c r="C87" s="60" t="s">
        <v>370</v>
      </c>
      <c r="D87" s="60" t="s">
        <v>90</v>
      </c>
      <c r="E87" s="60" t="s">
        <v>371</v>
      </c>
      <c r="F87" s="60">
        <v>22500</v>
      </c>
      <c r="G87" s="60" t="s">
        <v>77</v>
      </c>
    </row>
    <row r="88" spans="1:7" x14ac:dyDescent="0.2">
      <c r="A88" s="60" t="s">
        <v>368</v>
      </c>
      <c r="B88" s="60" t="s">
        <v>372</v>
      </c>
      <c r="C88" s="60" t="s">
        <v>370</v>
      </c>
      <c r="D88" s="60" t="s">
        <v>90</v>
      </c>
      <c r="E88" s="60" t="s">
        <v>371</v>
      </c>
      <c r="F88" s="60">
        <v>22500</v>
      </c>
      <c r="G88" s="60" t="s">
        <v>77</v>
      </c>
    </row>
    <row r="89" spans="1:7" x14ac:dyDescent="0.2">
      <c r="A89" s="60" t="s">
        <v>373</v>
      </c>
      <c r="B89" s="60" t="s">
        <v>374</v>
      </c>
      <c r="C89" s="60" t="s">
        <v>373</v>
      </c>
      <c r="D89" s="60" t="s">
        <v>375</v>
      </c>
      <c r="E89" s="60" t="s">
        <v>376</v>
      </c>
      <c r="F89" s="60">
        <v>22500</v>
      </c>
      <c r="G89" s="60" t="s">
        <v>77</v>
      </c>
    </row>
    <row r="90" spans="1:7" x14ac:dyDescent="0.2">
      <c r="A90" s="60" t="s">
        <v>373</v>
      </c>
      <c r="B90" s="60" t="s">
        <v>377</v>
      </c>
      <c r="C90" s="60" t="s">
        <v>373</v>
      </c>
      <c r="D90" s="60" t="s">
        <v>375</v>
      </c>
      <c r="E90" s="60" t="s">
        <v>376</v>
      </c>
      <c r="F90" s="60">
        <v>22500</v>
      </c>
      <c r="G90" s="60" t="s">
        <v>77</v>
      </c>
    </row>
    <row r="91" spans="1:7" x14ac:dyDescent="0.2">
      <c r="A91" s="60" t="s">
        <v>378</v>
      </c>
      <c r="B91" s="60" t="s">
        <v>379</v>
      </c>
      <c r="C91" s="60" t="s">
        <v>380</v>
      </c>
      <c r="D91" s="60" t="s">
        <v>381</v>
      </c>
      <c r="E91" s="60" t="s">
        <v>382</v>
      </c>
      <c r="F91" s="60">
        <v>22860</v>
      </c>
      <c r="G91" s="60" t="s">
        <v>71</v>
      </c>
    </row>
    <row r="92" spans="1:7" x14ac:dyDescent="0.2">
      <c r="A92" s="60" t="s">
        <v>378</v>
      </c>
      <c r="B92" s="60" t="s">
        <v>383</v>
      </c>
      <c r="C92" s="60" t="s">
        <v>380</v>
      </c>
      <c r="D92" s="60" t="s">
        <v>381</v>
      </c>
      <c r="E92" s="60" t="s">
        <v>382</v>
      </c>
      <c r="F92" s="60">
        <v>22860</v>
      </c>
      <c r="G92" s="60" t="s">
        <v>71</v>
      </c>
    </row>
    <row r="93" spans="1:7" x14ac:dyDescent="0.2">
      <c r="A93" s="83" t="s">
        <v>384</v>
      </c>
      <c r="B93" s="60" t="s">
        <v>385</v>
      </c>
      <c r="C93" s="83" t="s">
        <v>384</v>
      </c>
      <c r="D93" s="83" t="s">
        <v>386</v>
      </c>
      <c r="E93" s="60" t="s">
        <v>387</v>
      </c>
      <c r="F93" s="60">
        <v>22620</v>
      </c>
      <c r="G93" s="60" t="s">
        <v>82</v>
      </c>
    </row>
    <row r="94" spans="1:7" x14ac:dyDescent="0.2">
      <c r="A94" s="83" t="s">
        <v>388</v>
      </c>
      <c r="B94" s="60" t="s">
        <v>389</v>
      </c>
      <c r="C94" s="83" t="s">
        <v>390</v>
      </c>
      <c r="D94" s="83" t="s">
        <v>391</v>
      </c>
      <c r="E94" s="60" t="s">
        <v>392</v>
      </c>
      <c r="F94" s="60">
        <v>22620</v>
      </c>
      <c r="G94" s="60" t="s">
        <v>82</v>
      </c>
    </row>
    <row r="95" spans="1:7" x14ac:dyDescent="0.2">
      <c r="A95" s="83" t="s">
        <v>393</v>
      </c>
      <c r="B95" s="60" t="s">
        <v>394</v>
      </c>
      <c r="C95" s="83" t="s">
        <v>66</v>
      </c>
      <c r="D95" s="83" t="s">
        <v>395</v>
      </c>
      <c r="E95" s="60" t="s">
        <v>396</v>
      </c>
      <c r="F95" s="60">
        <v>22620</v>
      </c>
      <c r="G95" s="60" t="s">
        <v>82</v>
      </c>
    </row>
    <row r="96" spans="1:7" x14ac:dyDescent="0.2">
      <c r="A96" s="83" t="s">
        <v>393</v>
      </c>
      <c r="B96" s="60" t="s">
        <v>360</v>
      </c>
      <c r="C96" s="83" t="s">
        <v>66</v>
      </c>
      <c r="D96" s="83" t="s">
        <v>395</v>
      </c>
      <c r="E96" s="60" t="s">
        <v>397</v>
      </c>
      <c r="F96" s="60">
        <v>22620</v>
      </c>
      <c r="G96" s="60" t="s">
        <v>82</v>
      </c>
    </row>
    <row r="97" spans="1:7" x14ac:dyDescent="0.2">
      <c r="A97" s="83" t="s">
        <v>398</v>
      </c>
      <c r="B97" s="60" t="s">
        <v>399</v>
      </c>
      <c r="C97" s="83" t="s">
        <v>398</v>
      </c>
      <c r="D97" s="83" t="s">
        <v>400</v>
      </c>
      <c r="E97" s="60" t="s">
        <v>401</v>
      </c>
      <c r="F97" s="60">
        <v>22620</v>
      </c>
      <c r="G97" s="60" t="s">
        <v>82</v>
      </c>
    </row>
    <row r="98" spans="1:7" x14ac:dyDescent="0.2">
      <c r="A98" s="83" t="s">
        <v>402</v>
      </c>
      <c r="B98" s="60" t="s">
        <v>79</v>
      </c>
      <c r="C98" s="83" t="s">
        <v>402</v>
      </c>
      <c r="D98" s="83" t="s">
        <v>114</v>
      </c>
      <c r="F98" s="60">
        <v>22</v>
      </c>
      <c r="G98" s="60" t="s">
        <v>403</v>
      </c>
    </row>
    <row r="99" spans="1:7" x14ac:dyDescent="0.2">
      <c r="A99" s="83" t="s">
        <v>402</v>
      </c>
      <c r="B99" s="60" t="s">
        <v>246</v>
      </c>
      <c r="C99" s="83" t="s">
        <v>402</v>
      </c>
      <c r="D99" s="83" t="s">
        <v>114</v>
      </c>
      <c r="G99" s="60" t="s">
        <v>403</v>
      </c>
    </row>
    <row r="100" spans="1:7" x14ac:dyDescent="0.2">
      <c r="A100" s="83" t="s">
        <v>404</v>
      </c>
      <c r="B100" s="60" t="s">
        <v>405</v>
      </c>
      <c r="C100" s="83" t="s">
        <v>406</v>
      </c>
      <c r="D100" s="83" t="s">
        <v>407</v>
      </c>
      <c r="E100" s="60" t="s">
        <v>408</v>
      </c>
      <c r="F100" s="60">
        <v>22620</v>
      </c>
      <c r="G100" s="60" t="s">
        <v>82</v>
      </c>
    </row>
    <row r="101" spans="1:7" x14ac:dyDescent="0.2">
      <c r="A101" s="83" t="s">
        <v>409</v>
      </c>
      <c r="B101" s="60" t="s">
        <v>410</v>
      </c>
      <c r="C101" s="83" t="s">
        <v>411</v>
      </c>
      <c r="D101" s="83" t="s">
        <v>412</v>
      </c>
      <c r="E101" s="60" t="s">
        <v>413</v>
      </c>
      <c r="F101" s="60">
        <v>22620</v>
      </c>
      <c r="G101" s="60" t="s">
        <v>82</v>
      </c>
    </row>
    <row r="102" spans="1:7" x14ac:dyDescent="0.2">
      <c r="A102" s="83" t="s">
        <v>326</v>
      </c>
      <c r="B102" s="60" t="s">
        <v>414</v>
      </c>
      <c r="C102" s="83" t="s">
        <v>326</v>
      </c>
      <c r="D102" s="83" t="s">
        <v>415</v>
      </c>
      <c r="E102" s="60">
        <v>5</v>
      </c>
      <c r="F102" s="60">
        <v>22500</v>
      </c>
      <c r="G102" s="60" t="s">
        <v>77</v>
      </c>
    </row>
    <row r="103" spans="1:7" x14ac:dyDescent="0.2">
      <c r="A103" s="83" t="s">
        <v>326</v>
      </c>
      <c r="B103" s="60" t="s">
        <v>416</v>
      </c>
      <c r="C103" s="83" t="s">
        <v>326</v>
      </c>
      <c r="D103" s="83" t="s">
        <v>415</v>
      </c>
      <c r="F103" s="60">
        <v>22500</v>
      </c>
      <c r="G103" s="60" t="s">
        <v>77</v>
      </c>
    </row>
    <row r="104" spans="1:7" x14ac:dyDescent="0.2">
      <c r="A104" s="83" t="s">
        <v>417</v>
      </c>
      <c r="B104" s="60" t="s">
        <v>418</v>
      </c>
      <c r="C104" s="83" t="s">
        <v>419</v>
      </c>
      <c r="D104" s="83" t="s">
        <v>420</v>
      </c>
      <c r="E104" s="60" t="s">
        <v>421</v>
      </c>
      <c r="F104" s="60">
        <v>22500</v>
      </c>
      <c r="G104" s="60" t="s">
        <v>77</v>
      </c>
    </row>
    <row r="105" spans="1:7" x14ac:dyDescent="0.2">
      <c r="A105" s="83" t="s">
        <v>422</v>
      </c>
      <c r="B105" s="60" t="s">
        <v>109</v>
      </c>
      <c r="C105" s="83" t="s">
        <v>422</v>
      </c>
      <c r="D105" s="83" t="s">
        <v>286</v>
      </c>
      <c r="E105" s="60" t="s">
        <v>423</v>
      </c>
      <c r="F105" s="60">
        <v>22620</v>
      </c>
      <c r="G105" s="60" t="s">
        <v>82</v>
      </c>
    </row>
    <row r="106" spans="1:7" x14ac:dyDescent="0.2">
      <c r="A106" s="83" t="s">
        <v>422</v>
      </c>
      <c r="B106" s="60" t="s">
        <v>95</v>
      </c>
      <c r="C106" s="83" t="s">
        <v>422</v>
      </c>
      <c r="D106" s="83" t="s">
        <v>286</v>
      </c>
      <c r="E106" s="60" t="s">
        <v>423</v>
      </c>
      <c r="F106" s="60">
        <v>22620</v>
      </c>
      <c r="G106" s="60" t="s">
        <v>82</v>
      </c>
    </row>
    <row r="107" spans="1:7" x14ac:dyDescent="0.2">
      <c r="A107" s="83" t="s">
        <v>424</v>
      </c>
      <c r="B107" s="60" t="s">
        <v>200</v>
      </c>
      <c r="C107" s="83" t="s">
        <v>425</v>
      </c>
      <c r="D107" s="83" t="s">
        <v>426</v>
      </c>
      <c r="E107" s="60" t="s">
        <v>427</v>
      </c>
      <c r="F107" s="60">
        <v>22860</v>
      </c>
      <c r="G107" s="60" t="s">
        <v>71</v>
      </c>
    </row>
    <row r="108" spans="1:7" x14ac:dyDescent="0.2">
      <c r="A108" s="83" t="s">
        <v>424</v>
      </c>
      <c r="B108" s="60" t="s">
        <v>428</v>
      </c>
      <c r="C108" s="83" t="s">
        <v>425</v>
      </c>
      <c r="D108" s="83" t="s">
        <v>426</v>
      </c>
      <c r="E108" s="60" t="s">
        <v>427</v>
      </c>
      <c r="F108" s="60">
        <v>22860</v>
      </c>
      <c r="G108" s="60" t="s">
        <v>71</v>
      </c>
    </row>
    <row r="109" spans="1:7" x14ac:dyDescent="0.2">
      <c r="A109" s="83" t="s">
        <v>429</v>
      </c>
      <c r="B109" s="60" t="s">
        <v>277</v>
      </c>
      <c r="C109" s="83" t="s">
        <v>429</v>
      </c>
      <c r="D109" s="83" t="s">
        <v>430</v>
      </c>
      <c r="E109" s="60" t="s">
        <v>431</v>
      </c>
      <c r="F109" s="60">
        <v>22620</v>
      </c>
      <c r="G109" s="60" t="s">
        <v>82</v>
      </c>
    </row>
    <row r="110" spans="1:7" x14ac:dyDescent="0.2">
      <c r="A110" s="83" t="s">
        <v>429</v>
      </c>
      <c r="B110" s="60" t="s">
        <v>432</v>
      </c>
      <c r="C110" s="83" t="s">
        <v>429</v>
      </c>
      <c r="D110" s="83" t="s">
        <v>430</v>
      </c>
      <c r="E110" s="60" t="s">
        <v>431</v>
      </c>
      <c r="F110" s="60">
        <v>22620</v>
      </c>
      <c r="G110" s="60" t="s">
        <v>82</v>
      </c>
    </row>
    <row r="111" spans="1:7" x14ac:dyDescent="0.2">
      <c r="A111" s="83" t="s">
        <v>433</v>
      </c>
      <c r="B111" s="60" t="s">
        <v>434</v>
      </c>
      <c r="C111" s="83" t="s">
        <v>433</v>
      </c>
      <c r="D111" s="83" t="s">
        <v>435</v>
      </c>
      <c r="E111" s="60" t="s">
        <v>436</v>
      </c>
      <c r="F111" s="60">
        <v>22620</v>
      </c>
      <c r="G111" s="60" t="s">
        <v>82</v>
      </c>
    </row>
    <row r="112" spans="1:7" x14ac:dyDescent="0.2">
      <c r="A112" s="83" t="s">
        <v>437</v>
      </c>
      <c r="B112" s="60" t="s">
        <v>438</v>
      </c>
      <c r="C112" s="83" t="s">
        <v>439</v>
      </c>
      <c r="D112" s="83" t="s">
        <v>440</v>
      </c>
      <c r="E112" s="60" t="s">
        <v>441</v>
      </c>
      <c r="F112" s="60">
        <v>22620</v>
      </c>
      <c r="G112" s="60" t="s">
        <v>82</v>
      </c>
    </row>
    <row r="113" spans="1:7" x14ac:dyDescent="0.2">
      <c r="A113" s="60" t="s">
        <v>442</v>
      </c>
      <c r="B113" s="60" t="s">
        <v>443</v>
      </c>
      <c r="C113" s="60" t="s">
        <v>442</v>
      </c>
      <c r="D113" s="60" t="s">
        <v>444</v>
      </c>
      <c r="E113" s="60" t="s">
        <v>445</v>
      </c>
      <c r="F113" s="60">
        <v>22620</v>
      </c>
      <c r="G113" s="60" t="s">
        <v>82</v>
      </c>
    </row>
    <row r="114" spans="1:7" x14ac:dyDescent="0.2">
      <c r="A114" s="60" t="s">
        <v>446</v>
      </c>
      <c r="B114" s="60" t="s">
        <v>447</v>
      </c>
      <c r="C114" s="60" t="s">
        <v>448</v>
      </c>
      <c r="D114" s="60" t="s">
        <v>449</v>
      </c>
      <c r="E114" s="60" t="s">
        <v>450</v>
      </c>
      <c r="F114" s="60">
        <v>22620</v>
      </c>
      <c r="G114" s="60" t="s">
        <v>82</v>
      </c>
    </row>
    <row r="115" spans="1:7" x14ac:dyDescent="0.2">
      <c r="A115" s="60" t="s">
        <v>113</v>
      </c>
      <c r="B115" s="60" t="s">
        <v>451</v>
      </c>
      <c r="C115" s="60" t="s">
        <v>113</v>
      </c>
      <c r="D115" s="60" t="s">
        <v>452</v>
      </c>
      <c r="E115" s="60" t="s">
        <v>453</v>
      </c>
      <c r="F115" s="60">
        <v>22620</v>
      </c>
      <c r="G115" s="60" t="s">
        <v>82</v>
      </c>
    </row>
    <row r="116" spans="1:7" x14ac:dyDescent="0.2">
      <c r="A116" s="60" t="s">
        <v>406</v>
      </c>
      <c r="B116" s="60" t="s">
        <v>454</v>
      </c>
      <c r="C116" s="60" t="s">
        <v>406</v>
      </c>
      <c r="D116" s="60" t="s">
        <v>455</v>
      </c>
      <c r="E116" s="60" t="s">
        <v>456</v>
      </c>
      <c r="F116" s="60">
        <v>22500</v>
      </c>
      <c r="G116" s="60" t="s">
        <v>77</v>
      </c>
    </row>
    <row r="117" spans="1:7" x14ac:dyDescent="0.2">
      <c r="A117" s="60" t="s">
        <v>406</v>
      </c>
      <c r="B117" s="60" t="s">
        <v>432</v>
      </c>
      <c r="C117" s="60" t="s">
        <v>406</v>
      </c>
      <c r="D117" s="60" t="s">
        <v>457</v>
      </c>
      <c r="E117" s="60" t="s">
        <v>458</v>
      </c>
      <c r="F117" s="60">
        <v>22620</v>
      </c>
      <c r="G117" s="60" t="s">
        <v>82</v>
      </c>
    </row>
    <row r="118" spans="1:7" x14ac:dyDescent="0.2">
      <c r="A118" s="60" t="s">
        <v>406</v>
      </c>
      <c r="B118" s="60" t="s">
        <v>459</v>
      </c>
      <c r="C118" s="60" t="s">
        <v>406</v>
      </c>
      <c r="D118" s="60" t="s">
        <v>455</v>
      </c>
      <c r="E118" s="60" t="s">
        <v>456</v>
      </c>
      <c r="F118" s="60">
        <v>22500</v>
      </c>
      <c r="G118" s="60" t="s">
        <v>77</v>
      </c>
    </row>
    <row r="119" spans="1:7" x14ac:dyDescent="0.2">
      <c r="A119" s="60" t="s">
        <v>460</v>
      </c>
      <c r="B119" s="60" t="s">
        <v>394</v>
      </c>
      <c r="C119" s="60" t="s">
        <v>461</v>
      </c>
      <c r="D119" s="60" t="s">
        <v>462</v>
      </c>
      <c r="E119" s="60" t="s">
        <v>463</v>
      </c>
      <c r="F119" s="60">
        <v>22860</v>
      </c>
      <c r="G119" s="60" t="s">
        <v>71</v>
      </c>
    </row>
    <row r="120" spans="1:7" x14ac:dyDescent="0.2">
      <c r="A120" s="60" t="s">
        <v>460</v>
      </c>
      <c r="B120" s="60" t="s">
        <v>464</v>
      </c>
      <c r="C120" s="60" t="s">
        <v>461</v>
      </c>
      <c r="D120" s="60" t="s">
        <v>462</v>
      </c>
      <c r="E120" s="60" t="s">
        <v>463</v>
      </c>
      <c r="F120" s="60">
        <v>22860</v>
      </c>
      <c r="G120" s="60" t="s">
        <v>71</v>
      </c>
    </row>
    <row r="121" spans="1:7" x14ac:dyDescent="0.2">
      <c r="A121" s="60" t="s">
        <v>465</v>
      </c>
      <c r="B121" s="60" t="s">
        <v>466</v>
      </c>
      <c r="C121" s="60" t="s">
        <v>465</v>
      </c>
      <c r="D121" s="60" t="s">
        <v>467</v>
      </c>
      <c r="E121" s="60" t="s">
        <v>468</v>
      </c>
      <c r="F121" s="60">
        <v>22620</v>
      </c>
      <c r="G121" s="60" t="s">
        <v>82</v>
      </c>
    </row>
    <row r="122" spans="1:7" x14ac:dyDescent="0.2">
      <c r="A122" s="60" t="s">
        <v>465</v>
      </c>
      <c r="B122" s="60" t="s">
        <v>469</v>
      </c>
      <c r="C122" s="60" t="s">
        <v>465</v>
      </c>
      <c r="D122" s="60" t="s">
        <v>467</v>
      </c>
      <c r="E122" s="60" t="s">
        <v>468</v>
      </c>
      <c r="F122" s="60">
        <v>22620</v>
      </c>
      <c r="G122" s="60" t="s">
        <v>82</v>
      </c>
    </row>
    <row r="123" spans="1:7" x14ac:dyDescent="0.2">
      <c r="A123" s="60" t="s">
        <v>470</v>
      </c>
      <c r="B123" s="60" t="s">
        <v>339</v>
      </c>
      <c r="C123" s="60" t="s">
        <v>471</v>
      </c>
      <c r="D123" s="60" t="s">
        <v>472</v>
      </c>
      <c r="F123" s="60">
        <v>22620</v>
      </c>
      <c r="G123" s="60" t="s">
        <v>82</v>
      </c>
    </row>
    <row r="124" spans="1:7" x14ac:dyDescent="0.2">
      <c r="A124" s="60" t="s">
        <v>473</v>
      </c>
      <c r="B124" s="60" t="s">
        <v>474</v>
      </c>
      <c r="C124" s="60" t="s">
        <v>473</v>
      </c>
      <c r="D124" s="60" t="s">
        <v>475</v>
      </c>
      <c r="E124" s="60" t="s">
        <v>476</v>
      </c>
      <c r="F124" s="60">
        <v>22620</v>
      </c>
      <c r="G124" s="60" t="s">
        <v>82</v>
      </c>
    </row>
    <row r="125" spans="1:7" x14ac:dyDescent="0.2">
      <c r="A125" s="60" t="s">
        <v>473</v>
      </c>
      <c r="B125" s="60" t="s">
        <v>477</v>
      </c>
      <c r="C125" s="60" t="s">
        <v>473</v>
      </c>
      <c r="D125" s="60" t="s">
        <v>475</v>
      </c>
      <c r="E125" s="60" t="s">
        <v>476</v>
      </c>
      <c r="F125" s="60">
        <v>22620</v>
      </c>
      <c r="G125" s="60" t="s">
        <v>82</v>
      </c>
    </row>
    <row r="126" spans="1:7" x14ac:dyDescent="0.2">
      <c r="A126" s="60" t="s">
        <v>478</v>
      </c>
      <c r="B126" s="60" t="s">
        <v>479</v>
      </c>
      <c r="C126" s="60" t="s">
        <v>478</v>
      </c>
      <c r="D126" s="60" t="s">
        <v>480</v>
      </c>
      <c r="E126" s="60" t="s">
        <v>481</v>
      </c>
      <c r="F126" s="60">
        <v>22500</v>
      </c>
      <c r="G126" s="60" t="s">
        <v>77</v>
      </c>
    </row>
    <row r="127" spans="1:7" x14ac:dyDescent="0.2">
      <c r="A127" s="60" t="s">
        <v>478</v>
      </c>
      <c r="B127" s="60" t="s">
        <v>482</v>
      </c>
      <c r="C127" s="60" t="s">
        <v>478</v>
      </c>
      <c r="D127" s="60" t="s">
        <v>480</v>
      </c>
      <c r="E127" s="60" t="s">
        <v>481</v>
      </c>
      <c r="F127" s="60">
        <v>22500</v>
      </c>
      <c r="G127" s="60" t="s">
        <v>77</v>
      </c>
    </row>
    <row r="128" spans="1:7" x14ac:dyDescent="0.2">
      <c r="A128" s="60" t="s">
        <v>483</v>
      </c>
      <c r="B128" s="60" t="s">
        <v>484</v>
      </c>
      <c r="C128" s="60" t="s">
        <v>485</v>
      </c>
      <c r="D128" s="60" t="s">
        <v>486</v>
      </c>
      <c r="E128" s="60" t="s">
        <v>487</v>
      </c>
      <c r="F128" s="60">
        <v>22620</v>
      </c>
      <c r="G128" s="60" t="s">
        <v>82</v>
      </c>
    </row>
    <row r="129" spans="1:7" x14ac:dyDescent="0.2">
      <c r="A129" s="60" t="s">
        <v>488</v>
      </c>
      <c r="B129" s="60" t="s">
        <v>386</v>
      </c>
      <c r="C129" s="60" t="s">
        <v>488</v>
      </c>
      <c r="D129" s="60" t="s">
        <v>489</v>
      </c>
      <c r="E129" s="60" t="s">
        <v>490</v>
      </c>
      <c r="F129" s="60">
        <v>22620</v>
      </c>
      <c r="G129" s="60" t="s">
        <v>82</v>
      </c>
    </row>
    <row r="130" spans="1:7" x14ac:dyDescent="0.2">
      <c r="A130" s="60" t="s">
        <v>184</v>
      </c>
      <c r="B130" s="60" t="s">
        <v>491</v>
      </c>
      <c r="C130" s="60" t="s">
        <v>184</v>
      </c>
      <c r="D130" s="60" t="s">
        <v>432</v>
      </c>
      <c r="E130" s="60" t="s">
        <v>492</v>
      </c>
      <c r="F130" s="60">
        <v>22620</v>
      </c>
      <c r="G130" s="60" t="s">
        <v>82</v>
      </c>
    </row>
    <row r="131" spans="1:7" x14ac:dyDescent="0.2">
      <c r="A131" s="60" t="s">
        <v>493</v>
      </c>
      <c r="B131" s="60" t="s">
        <v>494</v>
      </c>
      <c r="E131" s="60" t="s">
        <v>492</v>
      </c>
    </row>
    <row r="132" spans="1:7" x14ac:dyDescent="0.2">
      <c r="A132" s="60" t="s">
        <v>495</v>
      </c>
      <c r="B132" s="60" t="s">
        <v>496</v>
      </c>
      <c r="C132" s="60" t="s">
        <v>495</v>
      </c>
      <c r="D132" s="60" t="s">
        <v>497</v>
      </c>
      <c r="E132" s="60" t="s">
        <v>498</v>
      </c>
      <c r="F132" s="60">
        <v>22620</v>
      </c>
      <c r="G132" s="60" t="s">
        <v>82</v>
      </c>
    </row>
    <row r="133" spans="1:7" x14ac:dyDescent="0.2">
      <c r="A133" s="60" t="s">
        <v>495</v>
      </c>
      <c r="B133" s="60" t="s">
        <v>499</v>
      </c>
      <c r="C133" s="60" t="s">
        <v>495</v>
      </c>
      <c r="D133" s="60" t="s">
        <v>497</v>
      </c>
      <c r="E133" s="60" t="s">
        <v>498</v>
      </c>
      <c r="F133" s="60">
        <v>22620</v>
      </c>
      <c r="G133" s="60" t="s">
        <v>82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"/>
  <sheetViews>
    <sheetView tabSelected="1" workbookViewId="0">
      <selection activeCell="B6" sqref="B6"/>
    </sheetView>
  </sheetViews>
  <sheetFormatPr baseColWidth="10" defaultRowHeight="12.75" x14ac:dyDescent="0.2"/>
  <cols>
    <col min="2" max="2" width="15" customWidth="1"/>
    <col min="3" max="3" width="14.140625" customWidth="1"/>
    <col min="4" max="4" width="14.85546875" customWidth="1"/>
  </cols>
  <sheetData>
    <row r="2" spans="2:4" x14ac:dyDescent="0.2">
      <c r="B2" s="86" t="s">
        <v>502</v>
      </c>
      <c r="C2" t="str">
        <f ca="1">LEFT(B2,5) &amp; TEXT(MID(B2,6,4)+1,"0000") &amp; "-" &amp; TEXT(TODAY(),"mmmm")</f>
        <v>2021-0105-mai</v>
      </c>
      <c r="D2" t="str">
        <f ca="1">LEFT(C2,5) &amp; TEXT(MID(C2,6,4)+1,"0000") &amp; "-" &amp; TEXT(TODAY(),"mmmm")</f>
        <v>2021-0106-mai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Facture de service</vt:lpstr>
      <vt:lpstr>TARIF A</vt:lpstr>
      <vt:lpstr>TARIF B</vt:lpstr>
      <vt:lpstr>TARIF C</vt:lpstr>
      <vt:lpstr>TARIF D</vt:lpstr>
      <vt:lpstr>base enfants</vt:lpstr>
      <vt:lpstr>formule numero</vt:lpstr>
      <vt:lpstr>'Facture de service'!Zone_d_impression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Bienvenue</dc:creator>
  <cp:lastModifiedBy>Bienvenue</cp:lastModifiedBy>
  <cp:lastPrinted>2021-05-10T18:38:08Z</cp:lastPrinted>
  <dcterms:created xsi:type="dcterms:W3CDTF">2006-01-23T19:37:33Z</dcterms:created>
  <dcterms:modified xsi:type="dcterms:W3CDTF">2021-05-11T09:37:43Z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TC101514311033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