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BUREAU - Tous les documents\2020 - Mes documents\CCM\"/>
    </mc:Choice>
  </mc:AlternateContent>
  <bookViews>
    <workbookView xWindow="0" yWindow="0" windowWidth="10956" windowHeight="7752"/>
  </bookViews>
  <sheets>
    <sheet name="commande" sheetId="3" r:id="rId1"/>
    <sheet name="Tar" sheetId="4" r:id="rId2"/>
    <sheet name="tarif Vins" sheetId="1" r:id="rId3"/>
    <sheet name="Tarif Anthony" sheetId="2" state="hidden" r:id="rId4"/>
  </sheets>
  <definedNames>
    <definedName name="_xlnm.Print_Titles" localSheetId="0">commande!$B:$B</definedName>
    <definedName name="Plaj">Tar!$A$2:$F$49</definedName>
    <definedName name="Vin">Tar!$A$2:$A$49</definedName>
    <definedName name="_xlnm.Print_Area" localSheetId="2">'tarif Vins'!$A$1:$F$72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C5" i="3"/>
  <c r="C6" i="3"/>
  <c r="C7" i="3"/>
  <c r="E5" i="3"/>
  <c r="F5" i="3" s="1"/>
  <c r="H5" i="3"/>
  <c r="I5" i="3" s="1"/>
  <c r="K5" i="3"/>
  <c r="L5" i="3" s="1"/>
  <c r="N5" i="3"/>
  <c r="O5" i="3" s="1"/>
  <c r="E6" i="3"/>
  <c r="F6" i="3" s="1"/>
  <c r="H6" i="3"/>
  <c r="I6" i="3" s="1"/>
  <c r="K6" i="3"/>
  <c r="L6" i="3" s="1"/>
  <c r="N6" i="3"/>
  <c r="O6" i="3" s="1"/>
  <c r="E7" i="3"/>
  <c r="F7" i="3" s="1"/>
  <c r="H7" i="3"/>
  <c r="I7" i="3" s="1"/>
  <c r="I8" i="3" s="1"/>
  <c r="K7" i="3"/>
  <c r="L7" i="3" s="1"/>
  <c r="N7" i="3"/>
  <c r="O7" i="3" s="1"/>
  <c r="E4" i="3"/>
  <c r="F4" i="3" s="1"/>
  <c r="N4" i="3"/>
  <c r="O4" i="3" s="1"/>
  <c r="K4" i="3"/>
  <c r="L4" i="3" s="1"/>
  <c r="H4" i="3"/>
  <c r="I4" i="3" s="1"/>
  <c r="O8" i="3" l="1"/>
  <c r="L8" i="3"/>
  <c r="P4" i="3"/>
  <c r="F8" i="3"/>
  <c r="P7" i="3"/>
  <c r="P6" i="3"/>
  <c r="P5" i="3"/>
  <c r="P8" i="3" l="1"/>
</calcChain>
</file>

<file path=xl/sharedStrings.xml><?xml version="1.0" encoding="utf-8"?>
<sst xmlns="http://schemas.openxmlformats.org/spreadsheetml/2006/main" count="193" uniqueCount="105">
  <si>
    <t>VINS ROUGES</t>
  </si>
  <si>
    <t>Millésime</t>
  </si>
  <si>
    <t>Carton de 12</t>
  </si>
  <si>
    <t>Carton de 6</t>
  </si>
  <si>
    <t>Côte-Rôtie «Brune &amp; Blonde de Guigal»</t>
  </si>
  <si>
    <t>Hermitage Rouge</t>
  </si>
  <si>
    <t>Gigondas rouge</t>
  </si>
  <si>
    <t>Saint-Joseph rouge</t>
  </si>
  <si>
    <t>Crozes-Hermitage rouge</t>
  </si>
  <si>
    <t>Côtes du Rhône rouge</t>
  </si>
  <si>
    <t>VINS ROSES</t>
  </si>
  <si>
    <t>Tavel</t>
  </si>
  <si>
    <t>Côtes du Rhône rosé</t>
  </si>
  <si>
    <t>VINS BLANCS</t>
  </si>
  <si>
    <t>Condrieu</t>
  </si>
  <si>
    <t>Hermitage blanc</t>
  </si>
  <si>
    <t>Saint-Joseph blanc</t>
  </si>
  <si>
    <t>Côtes du Rhône blanc</t>
  </si>
  <si>
    <t>Tarifs TTC la bouteille. Pour les cartons de 12 bouteilles ou 6 bouteilles</t>
  </si>
  <si>
    <t>COLLECTION MAGNUM</t>
  </si>
  <si>
    <t>Carton de 3</t>
  </si>
  <si>
    <r>
      <t xml:space="preserve">LES TRESORS DE GUIGAL </t>
    </r>
    <r>
      <rPr>
        <sz val="10"/>
        <color theme="1"/>
        <rFont val="Calibri"/>
        <family val="2"/>
        <scheme val="minor"/>
      </rPr>
      <t>(à confirmer)</t>
    </r>
  </si>
  <si>
    <t>Bouteille</t>
  </si>
  <si>
    <t>Côte-Rôtie «Château d’Ampuis» Magnum (plumier)</t>
  </si>
  <si>
    <t>Côte-Rôtie «Château d’Ampuis» (caisse bois)</t>
  </si>
  <si>
    <t>Condrieu «LA DORIANE» (caisse bois)</t>
  </si>
  <si>
    <t>Hermitage rouge «Ex-Voto» (caisse bois)</t>
  </si>
  <si>
    <t>Hermitage blanc «Ex-Voto» (caisse bois)</t>
  </si>
  <si>
    <t>Saint-Joseph rouge «Vignes de l’Hospice» (caisse bois)</t>
  </si>
  <si>
    <t>A part pour les magnums et les trésors de Guigal, le conditionnement est par 12 ou 6 bouteilles</t>
  </si>
  <si>
    <t>Côtes du Rhône rosé (Nouvel habillage)</t>
  </si>
  <si>
    <t>Crozes-Hermitage blanc (Dispo 04/21)</t>
  </si>
  <si>
    <t>Châteauneuf-du-Pape Rouge</t>
  </si>
  <si>
    <t>Châteauneuf-du-Pape blanc</t>
  </si>
  <si>
    <t>Côte-Rôtie «Brune et Blonde de Guigal» Mag</t>
  </si>
  <si>
    <t>Côtes du Rhône rouge Mag</t>
  </si>
  <si>
    <t>Crozes-Hermitage rouge Magnum</t>
  </si>
  <si>
    <t xml:space="preserve">Crozes-Hermitage blanc </t>
  </si>
  <si>
    <t>Trilogie Mouline, Turque, Landonne (caisse bois)</t>
  </si>
  <si>
    <t>Trilogie3 x Mouline (caisse bois)</t>
  </si>
  <si>
    <t>Trilogie 3 x Turque (caisse bois)</t>
  </si>
  <si>
    <t>Nom du commandeur</t>
  </si>
  <si>
    <t>Prix Total</t>
  </si>
  <si>
    <t>VIN ROUGE</t>
  </si>
  <si>
    <t>VIN ROSÉ</t>
  </si>
  <si>
    <t>VIN BLANC</t>
  </si>
  <si>
    <r>
      <t xml:space="preserve">LES TRESORS DE GUIGAL </t>
    </r>
    <r>
      <rPr>
        <sz val="8"/>
        <color theme="1"/>
        <rFont val="Calibri"/>
        <family val="2"/>
        <scheme val="minor"/>
      </rPr>
      <t>(à confirmer)</t>
    </r>
  </si>
  <si>
    <t>VIN</t>
  </si>
  <si>
    <t>Catégorie</t>
  </si>
  <si>
    <t>Côte-Rôtie «Brune &amp; Blonde de Guigal» 2017</t>
  </si>
  <si>
    <t>Châteauneuf-du-Pape Rouge 2016</t>
  </si>
  <si>
    <t>Châteauneuf-du-Pape Rouge 2017</t>
  </si>
  <si>
    <t>Gigondas rouge 2017</t>
  </si>
  <si>
    <t>Gigondas rouge 2018</t>
  </si>
  <si>
    <t>Saint-Joseph rouge 2018</t>
  </si>
  <si>
    <t>Hermitage Rouge 2017</t>
  </si>
  <si>
    <t>Hermitage Rouge 2018</t>
  </si>
  <si>
    <t>Crozes-Hermitage rouge 2018</t>
  </si>
  <si>
    <t>Côtes du Rhône rouge 2017</t>
  </si>
  <si>
    <t>Tavel 2019</t>
  </si>
  <si>
    <t>Tavel 2020</t>
  </si>
  <si>
    <t>Côtes du Rhône rosé 2019</t>
  </si>
  <si>
    <t>Côtes du Rhône rosé (Nouvel habillage) 2020</t>
  </si>
  <si>
    <t>Condrieu 2018</t>
  </si>
  <si>
    <t>Condrieu 2019</t>
  </si>
  <si>
    <t>Hermitage blanc 2018</t>
  </si>
  <si>
    <t>Saint-Joseph blanc 2019</t>
  </si>
  <si>
    <t>Crozes-Hermitage blanc  2018</t>
  </si>
  <si>
    <t>Côtes du Rhône blanc 2019</t>
  </si>
  <si>
    <t>Crozes-Hermitage blanc (Dispo 04/21) 2019</t>
  </si>
  <si>
    <t>Châteauneuf-du-Pape blanc 2018</t>
  </si>
  <si>
    <t>Châteauneuf-du-Pape blanc 2019</t>
  </si>
  <si>
    <t>Côte-Rôtie «Brune et Blonde de Guigal» Mag 2017</t>
  </si>
  <si>
    <t>Côtes du Rhône rouge Mag 2017</t>
  </si>
  <si>
    <t>Crozes-Hermitage rouge Magnum 2018</t>
  </si>
  <si>
    <t>Hermitage rouge «Ex-Voto» (caisse bois) 2013</t>
  </si>
  <si>
    <t>Hermitage rouge «Ex-Voto» (caisse bois) 2015</t>
  </si>
  <si>
    <t>Hermitage rouge «Ex-Voto» (caisse bois) 2017</t>
  </si>
  <si>
    <t>Hermitage rouge «Ex-Voto» (caisse bois) 2012</t>
  </si>
  <si>
    <t>Côte-Rôtie «Château d’Ampuis» (caisse bois) 2014</t>
  </si>
  <si>
    <t>Côte-Rôtie «Château d’Ampuis» (caisse bois) 2016</t>
  </si>
  <si>
    <t>Côte-Rôtie «Château d’Ampuis» (caisse bois) 2017</t>
  </si>
  <si>
    <t>Saint-Joseph rouge «Vignes de l’Hospice» (caisse bois) 2017</t>
  </si>
  <si>
    <t>Saint-Joseph rouge «Vignes de l’Hospice» (caisse bois) 2018</t>
  </si>
  <si>
    <t>Côte-Rôtie «Château d’Ampuis» Magnum (plumier) 2016</t>
  </si>
  <si>
    <t>Côte-Rôtie «Château d’Ampuis» Magnum (plumier) 2017</t>
  </si>
  <si>
    <t>Trilogie Mouline, Turque, Landonne (caisse bois) 2017</t>
  </si>
  <si>
    <t>Trilogie3 x Mouline (caisse bois) 2017</t>
  </si>
  <si>
    <t>Trilogie 3 x Turque (caisse bois) 2017</t>
  </si>
  <si>
    <t>Hermitage blanc «Ex-Voto» (caisse bois) 2013</t>
  </si>
  <si>
    <t>Hermitage blanc «Ex-Voto» (caisse bois) 2015</t>
  </si>
  <si>
    <t>Hermitage blanc «Ex-Voto» (caisse bois) 2016</t>
  </si>
  <si>
    <t>Hermitage blanc «Ex-Voto» (caisse bois) 2012</t>
  </si>
  <si>
    <t>Condrieu «LA DORIANE» (caisse bois) 2018</t>
  </si>
  <si>
    <t>Condrieu «LA DORIANE» (caisse bois) 2019</t>
  </si>
  <si>
    <t>Désignation du vin</t>
  </si>
  <si>
    <t>Nb de bouteilles</t>
  </si>
  <si>
    <t>Cartons de 12</t>
  </si>
  <si>
    <t>Cartons de 6</t>
  </si>
  <si>
    <t>Cartons de 3</t>
  </si>
  <si>
    <t>Bouteille seule</t>
  </si>
  <si>
    <t>Prix unitaire</t>
  </si>
  <si>
    <t>Nb de cartons</t>
  </si>
  <si>
    <t>Prix par carton</t>
  </si>
  <si>
    <t>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</si>
</sst>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21E1F"/>
      <name val="Calibri"/>
      <family val="2"/>
      <scheme val="minor"/>
    </font>
    <font>
      <i/>
      <sz val="10"/>
      <color rgb="FF221E1F"/>
      <name val="Calibri"/>
      <family val="2"/>
      <scheme val="minor"/>
    </font>
    <font>
      <sz val="10"/>
      <color rgb="FF221E1F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221E1F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rgb="FFC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C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C00000"/>
      </left>
      <right style="thin">
        <color rgb="FFC00000"/>
      </right>
      <top style="medium">
        <color indexed="64"/>
      </top>
      <bottom style="medium">
        <color indexed="64"/>
      </bottom>
      <diagonal/>
    </border>
    <border>
      <left/>
      <right style="thin">
        <color rgb="FFC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rgb="FFC00000"/>
      </right>
      <top/>
      <bottom style="medium">
        <color indexed="64"/>
      </bottom>
      <diagonal/>
    </border>
    <border>
      <left style="dotted">
        <color rgb="FFC00000"/>
      </left>
      <right style="thin">
        <color rgb="FFC00000"/>
      </right>
      <top/>
      <bottom style="medium">
        <color indexed="64"/>
      </bottom>
      <diagonal/>
    </border>
    <border>
      <left/>
      <right style="thin">
        <color rgb="FFC00000"/>
      </right>
      <top/>
      <bottom style="medium">
        <color indexed="64"/>
      </bottom>
      <diagonal/>
    </border>
    <border>
      <left style="double">
        <color rgb="FFC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rgb="FFC00000"/>
      </right>
      <top style="medium">
        <color indexed="64"/>
      </top>
      <bottom style="double">
        <color indexed="64"/>
      </bottom>
      <diagonal/>
    </border>
    <border>
      <left style="dotted">
        <color rgb="FFC00000"/>
      </left>
      <right style="thin">
        <color rgb="FFC00000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rgb="FFC00000"/>
      </right>
      <top style="medium">
        <color indexed="64"/>
      </top>
      <bottom style="double">
        <color indexed="64"/>
      </bottom>
      <diagonal/>
    </border>
    <border>
      <left style="double">
        <color rgb="FFC00000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2" fontId="0" fillId="0" borderId="0" xfId="0" applyNumberFormat="1"/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0" fillId="0" borderId="6" xfId="0" applyBorder="1"/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2" fontId="0" fillId="0" borderId="6" xfId="0" applyNumberFormat="1" applyBorder="1"/>
    <xf numFmtId="0" fontId="5" fillId="0" borderId="10" xfId="0" applyFont="1" applyBorder="1" applyAlignment="1">
      <alignment vertical="center" wrapText="1"/>
    </xf>
    <xf numFmtId="0" fontId="0" fillId="0" borderId="11" xfId="0" applyBorder="1"/>
    <xf numFmtId="0" fontId="7" fillId="0" borderId="10" xfId="0" applyFont="1" applyBorder="1" applyAlignment="1">
      <alignment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0" fillId="0" borderId="13" xfId="0" applyBorder="1"/>
    <xf numFmtId="2" fontId="4" fillId="0" borderId="13" xfId="0" applyNumberFormat="1" applyFont="1" applyBorder="1" applyAlignment="1">
      <alignment horizontal="center" vertical="center" wrapText="1"/>
    </xf>
    <xf numFmtId="2" fontId="0" fillId="0" borderId="13" xfId="0" applyNumberFormat="1" applyBorder="1"/>
    <xf numFmtId="2" fontId="4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11" fillId="0" borderId="19" xfId="0" applyFont="1" applyBorder="1" applyAlignment="1">
      <alignment horizontal="center" vertical="center" wrapText="1"/>
    </xf>
    <xf numFmtId="2" fontId="11" fillId="0" borderId="20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7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2" fontId="0" fillId="0" borderId="16" xfId="0" applyNumberFormat="1" applyBorder="1"/>
    <xf numFmtId="2" fontId="4" fillId="0" borderId="1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0" fillId="0" borderId="8" xfId="0" applyBorder="1"/>
    <xf numFmtId="2" fontId="4" fillId="0" borderId="8" xfId="0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9" fillId="0" borderId="2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8" fillId="0" borderId="24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6" fillId="0" borderId="29" xfId="0" applyFont="1" applyBorder="1" applyAlignment="1">
      <alignment vertical="center" wrapText="1"/>
    </xf>
    <xf numFmtId="0" fontId="9" fillId="0" borderId="34" xfId="0" applyNumberFormat="1" applyFont="1" applyFill="1" applyBorder="1" applyAlignment="1">
      <alignment horizontal="center" vertical="center" wrapText="1"/>
    </xf>
    <xf numFmtId="0" fontId="8" fillId="0" borderId="34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9" fillId="3" borderId="30" xfId="0" applyNumberFormat="1" applyFont="1" applyFill="1" applyBorder="1" applyAlignment="1">
      <alignment horizontal="center" vertical="center" wrapText="1"/>
    </xf>
    <xf numFmtId="0" fontId="9" fillId="3" borderId="31" xfId="0" applyNumberFormat="1" applyFont="1" applyFill="1" applyBorder="1" applyAlignment="1">
      <alignment horizontal="center" vertical="center" wrapText="1"/>
    </xf>
    <xf numFmtId="0" fontId="8" fillId="3" borderId="30" xfId="0" applyNumberFormat="1" applyFont="1" applyFill="1" applyBorder="1" applyAlignment="1">
      <alignment horizontal="center" vertical="center"/>
    </xf>
    <xf numFmtId="0" fontId="8" fillId="3" borderId="31" xfId="0" applyNumberFormat="1" applyFont="1" applyFill="1" applyBorder="1" applyAlignment="1">
      <alignment horizontal="center" vertical="center"/>
    </xf>
    <xf numFmtId="0" fontId="9" fillId="3" borderId="32" xfId="0" applyNumberFormat="1" applyFont="1" applyFill="1" applyBorder="1" applyAlignment="1">
      <alignment horizontal="center" vertical="center" wrapText="1"/>
    </xf>
    <xf numFmtId="164" fontId="8" fillId="3" borderId="33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164" fontId="8" fillId="3" borderId="26" xfId="0" applyNumberFormat="1" applyFont="1" applyFill="1" applyBorder="1" applyAlignment="1">
      <alignment horizontal="center" vertical="center"/>
    </xf>
    <xf numFmtId="164" fontId="8" fillId="3" borderId="38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164" fontId="8" fillId="0" borderId="25" xfId="0" applyNumberFormat="1" applyFont="1" applyFill="1" applyBorder="1" applyAlignment="1">
      <alignment horizontal="center" vertical="center"/>
    </xf>
    <xf numFmtId="164" fontId="8" fillId="0" borderId="36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9" fillId="0" borderId="25" xfId="0" applyNumberFormat="1" applyFont="1" applyFill="1" applyBorder="1" applyAlignment="1">
      <alignment horizontal="center" vertical="center" wrapText="1"/>
    </xf>
    <xf numFmtId="164" fontId="9" fillId="0" borderId="36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2" fontId="5" fillId="0" borderId="27" xfId="0" applyNumberFormat="1" applyFont="1" applyFill="1" applyBorder="1" applyAlignment="1">
      <alignment horizontal="right" vertical="center" wrapText="1"/>
    </xf>
    <xf numFmtId="2" fontId="5" fillId="0" borderId="35" xfId="0" applyNumberFormat="1" applyFont="1" applyFill="1" applyBorder="1" applyAlignment="1">
      <alignment horizontal="right" vertical="center" wrapText="1"/>
    </xf>
    <xf numFmtId="2" fontId="0" fillId="0" borderId="27" xfId="0" applyNumberFormat="1" applyFont="1" applyFill="1" applyBorder="1" applyAlignment="1">
      <alignment horizontal="right" vertical="center"/>
    </xf>
    <xf numFmtId="2" fontId="0" fillId="0" borderId="35" xfId="0" applyNumberFormat="1" applyFont="1" applyFill="1" applyBorder="1" applyAlignment="1">
      <alignment horizontal="right" vertical="center"/>
    </xf>
    <xf numFmtId="2" fontId="5" fillId="0" borderId="28" xfId="0" applyNumberFormat="1" applyFont="1" applyFill="1" applyBorder="1" applyAlignment="1">
      <alignment horizontal="right" vertical="center" wrapText="1"/>
    </xf>
    <xf numFmtId="2" fontId="5" fillId="0" borderId="37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6">
    <dxf>
      <fill>
        <patternFill patternType="lightUp">
          <fgColor theme="1" tint="0.34998626667073579"/>
          <bgColor theme="0" tint="-4.9989318521683403E-2"/>
        </patternFill>
      </fill>
    </dxf>
    <dxf>
      <fill>
        <patternFill patternType="lightUp">
          <fgColor theme="1" tint="0.34998626667073579"/>
          <bgColor theme="0" tint="-4.9989318521683403E-2"/>
        </patternFill>
      </fill>
    </dxf>
    <dxf>
      <fill>
        <patternFill patternType="lightUp">
          <fgColor theme="1" tint="0.34998626667073579"/>
        </patternFill>
      </fill>
    </dxf>
    <dxf>
      <fill>
        <patternFill patternType="lightUp">
          <fgColor theme="1" tint="0.34998626667073579"/>
          <bgColor theme="0" tint="-4.9989318521683403E-2"/>
        </patternFill>
      </fill>
    </dxf>
    <dxf>
      <fill>
        <patternFill patternType="lightUp">
          <fgColor theme="1" tint="0.34998626667073579"/>
          <bgColor theme="0" tint="-4.9989318521683403E-2"/>
        </patternFill>
      </fill>
    </dxf>
    <dxf>
      <fill>
        <patternFill patternType="lightUp">
          <fgColor theme="1" tint="0.34998626667073579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361950</xdr:colOff>
      <xdr:row>6</xdr:row>
      <xdr:rowOff>171450</xdr:rowOff>
    </xdr:to>
    <xdr:pic>
      <xdr:nvPicPr>
        <xdr:cNvPr id="8" name="Image 1">
          <a:extLst>
            <a:ext uri="{FF2B5EF4-FFF2-40B4-BE49-F238E27FC236}">
              <a16:creationId xmlns:a16="http://schemas.microsoft.com/office/drawing/2014/main" xmlns="" id="{5A8DAB16-ECC3-4949-9DF5-17ADD175A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361950</xdr:colOff>
      <xdr:row>0</xdr:row>
      <xdr:rowOff>133350</xdr:rowOff>
    </xdr:from>
    <xdr:to>
      <xdr:col>5</xdr:col>
      <xdr:colOff>657225</xdr:colOff>
      <xdr:row>3</xdr:row>
      <xdr:rowOff>114299</xdr:rowOff>
    </xdr:to>
    <xdr:sp macro="" textlink="">
      <xdr:nvSpPr>
        <xdr:cNvPr id="9" name="Zone de texte 2">
          <a:extLst>
            <a:ext uri="{FF2B5EF4-FFF2-40B4-BE49-F238E27FC236}">
              <a16:creationId xmlns:a16="http://schemas.microsoft.com/office/drawing/2014/main" xmlns="" id="{95A2746A-55C1-457A-8F0D-A3996640E1BE}"/>
            </a:ext>
          </a:extLst>
        </xdr:cNvPr>
        <xdr:cNvSpPr txBox="1">
          <a:spLocks/>
        </xdr:cNvSpPr>
      </xdr:nvSpPr>
      <xdr:spPr>
        <a:xfrm>
          <a:off x="3619500" y="133350"/>
          <a:ext cx="1819275" cy="552449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450215">
            <a:spcAft>
              <a:spcPts val="0"/>
            </a:spcAft>
            <a:tabLst>
              <a:tab pos="4140835" algn="r"/>
              <a:tab pos="6210935" algn="r"/>
            </a:tabLst>
          </a:pPr>
          <a:r>
            <a:rPr lang="fr-FR" sz="14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TARIFS 	      Fevrier  2021	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50</xdr:row>
      <xdr:rowOff>76200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EF9F7441-4C05-4E2B-BF0B-896E6DEFB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00675" cy="96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38100</xdr:colOff>
      <xdr:row>0</xdr:row>
      <xdr:rowOff>0</xdr:rowOff>
    </xdr:from>
    <xdr:to>
      <xdr:col>15</xdr:col>
      <xdr:colOff>104775</xdr:colOff>
      <xdr:row>50</xdr:row>
      <xdr:rowOff>76200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B1FDBA83-055A-4F25-A360-FCFCC7A3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0"/>
          <a:ext cx="5400675" cy="96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"/>
  <sheetViews>
    <sheetView showGridLines="0" showZeros="0" tabSelected="1" view="pageBreakPreview" topLeftCell="C1" zoomScaleNormal="100" zoomScaleSheetLayoutView="100" workbookViewId="0">
      <selection activeCell="G12" sqref="G12"/>
    </sheetView>
  </sheetViews>
  <sheetFormatPr baseColWidth="10" defaultRowHeight="14.4" x14ac:dyDescent="0.3"/>
  <cols>
    <col min="1" max="1" width="46.88671875" customWidth="1"/>
    <col min="2" max="2" width="29.33203125" customWidth="1"/>
    <col min="3" max="3" width="20.88671875" customWidth="1"/>
    <col min="4" max="4" width="5.33203125" style="24" customWidth="1"/>
    <col min="5" max="5" width="7.77734375" style="24" customWidth="1"/>
    <col min="6" max="6" width="10.21875" style="24" customWidth="1"/>
    <col min="7" max="7" width="5.33203125" style="24" customWidth="1"/>
    <col min="8" max="8" width="7.77734375" style="24" customWidth="1"/>
    <col min="9" max="9" width="10.21875" style="24" customWidth="1"/>
    <col min="10" max="10" width="5.33203125" style="24" customWidth="1"/>
    <col min="11" max="11" width="7.77734375" style="24" customWidth="1"/>
    <col min="12" max="12" width="10.21875" style="24" customWidth="1"/>
    <col min="13" max="13" width="6.6640625" style="24" customWidth="1"/>
    <col min="14" max="14" width="7.77734375" style="24" customWidth="1"/>
    <col min="15" max="15" width="10.21875" style="24" customWidth="1"/>
    <col min="16" max="16" width="12.5546875" style="24" customWidth="1"/>
  </cols>
  <sheetData>
    <row r="2" spans="1:16" s="111" customFormat="1" ht="24" customHeight="1" thickBot="1" x14ac:dyDescent="0.35">
      <c r="D2" s="112" t="s">
        <v>97</v>
      </c>
      <c r="E2" s="112"/>
      <c r="F2" s="112"/>
      <c r="G2" s="112" t="s">
        <v>98</v>
      </c>
      <c r="H2" s="112"/>
      <c r="I2" s="112"/>
      <c r="J2" s="112" t="s">
        <v>99</v>
      </c>
      <c r="K2" s="112"/>
      <c r="L2" s="112"/>
      <c r="M2" s="112" t="s">
        <v>100</v>
      </c>
      <c r="N2" s="112"/>
      <c r="O2" s="112"/>
      <c r="P2" s="113"/>
    </row>
    <row r="3" spans="1:16" ht="31.2" thickBot="1" x14ac:dyDescent="0.35">
      <c r="A3" s="75" t="s">
        <v>41</v>
      </c>
      <c r="B3" s="74" t="s">
        <v>95</v>
      </c>
      <c r="C3" s="74" t="s">
        <v>48</v>
      </c>
      <c r="D3" s="104" t="s">
        <v>102</v>
      </c>
      <c r="E3" s="77" t="s">
        <v>103</v>
      </c>
      <c r="F3" s="76" t="s">
        <v>104</v>
      </c>
      <c r="G3" s="104" t="s">
        <v>102</v>
      </c>
      <c r="H3" s="77" t="s">
        <v>103</v>
      </c>
      <c r="I3" s="76" t="s">
        <v>104</v>
      </c>
      <c r="J3" s="104" t="s">
        <v>102</v>
      </c>
      <c r="K3" s="77" t="s">
        <v>103</v>
      </c>
      <c r="L3" s="76" t="s">
        <v>104</v>
      </c>
      <c r="M3" s="104" t="s">
        <v>96</v>
      </c>
      <c r="N3" s="79" t="s">
        <v>101</v>
      </c>
      <c r="O3" s="76" t="s">
        <v>104</v>
      </c>
      <c r="P3" s="92" t="s">
        <v>42</v>
      </c>
    </row>
    <row r="4" spans="1:16" s="73" customFormat="1" ht="30" customHeight="1" thickBot="1" x14ac:dyDescent="0.35">
      <c r="A4" s="72"/>
      <c r="B4" s="25" t="s">
        <v>82</v>
      </c>
      <c r="C4" s="95" t="str">
        <f>IFERROR(VLOOKUP($B4,Plaj,2,0),0)</f>
        <v>LES TRESORS DE GUIGAL (à confirmer)</v>
      </c>
      <c r="D4" s="71"/>
      <c r="E4" s="105">
        <f>VLOOKUP($B4,Plaj,3,0)*12</f>
        <v>0</v>
      </c>
      <c r="F4" s="98">
        <f>D4*E4</f>
        <v>0</v>
      </c>
      <c r="G4" s="78"/>
      <c r="H4" s="107">
        <f>VLOOKUP($B4,Plaj,4,0)</f>
        <v>0</v>
      </c>
      <c r="I4" s="98">
        <f>G4*H4</f>
        <v>0</v>
      </c>
      <c r="J4" s="71"/>
      <c r="K4" s="105">
        <f>VLOOKUP($B4,Plaj,5,0)</f>
        <v>0</v>
      </c>
      <c r="L4" s="101">
        <f>J4*K4</f>
        <v>0</v>
      </c>
      <c r="M4" s="71">
        <v>2</v>
      </c>
      <c r="N4" s="109">
        <f>VLOOKUP($B4,Plaj,6,0)</f>
        <v>46.52</v>
      </c>
      <c r="O4" s="101">
        <f>M4*N4</f>
        <v>93.04</v>
      </c>
      <c r="P4" s="93">
        <f>SUM(F4,I4,L4,O4)</f>
        <v>93.04</v>
      </c>
    </row>
    <row r="5" spans="1:16" s="73" customFormat="1" ht="30" customHeight="1" thickBot="1" x14ac:dyDescent="0.35">
      <c r="A5" s="72"/>
      <c r="B5" s="25" t="s">
        <v>51</v>
      </c>
      <c r="C5" s="95" t="str">
        <f>IFERROR(VLOOKUP($B5,Plaj,2,0),0)</f>
        <v>VIN ROUGE</v>
      </c>
      <c r="D5" s="71">
        <v>5</v>
      </c>
      <c r="E5" s="105">
        <f>VLOOKUP($B5,Plaj,3,0)*12</f>
        <v>266.04000000000002</v>
      </c>
      <c r="F5" s="98">
        <f t="shared" ref="F5:F8" si="0">D5*E5</f>
        <v>1330.2</v>
      </c>
      <c r="G5" s="78">
        <v>1</v>
      </c>
      <c r="H5" s="107">
        <f>VLOOKUP($B5,Plaj,4,0)</f>
        <v>22.25</v>
      </c>
      <c r="I5" s="98">
        <f t="shared" ref="I5:I8" si="1">G5*H5</f>
        <v>22.25</v>
      </c>
      <c r="J5" s="71"/>
      <c r="K5" s="105">
        <f>VLOOKUP($B5,Plaj,5,0)</f>
        <v>0</v>
      </c>
      <c r="L5" s="101">
        <f t="shared" ref="L5:L8" si="2">J5*K5</f>
        <v>0</v>
      </c>
      <c r="M5" s="71"/>
      <c r="N5" s="109">
        <f>VLOOKUP($B5,Plaj,6,0)</f>
        <v>0</v>
      </c>
      <c r="O5" s="101">
        <f t="shared" ref="O5:O8" si="3">M5*N5</f>
        <v>0</v>
      </c>
      <c r="P5" s="93">
        <f t="shared" ref="P5:P8" si="4">SUM(F5,I5,L5,O5)</f>
        <v>1352.45</v>
      </c>
    </row>
    <row r="6" spans="1:16" s="73" customFormat="1" ht="30" customHeight="1" thickBot="1" x14ac:dyDescent="0.35">
      <c r="A6" s="72"/>
      <c r="B6" s="25" t="s">
        <v>61</v>
      </c>
      <c r="C6" s="95" t="str">
        <f>IFERROR(VLOOKUP($B6,Plaj,2,0),0)</f>
        <v>VIN ROSÉ</v>
      </c>
      <c r="D6" s="71"/>
      <c r="E6" s="105">
        <f>VLOOKUP($B6,Plaj,3,0)*12</f>
        <v>71.64</v>
      </c>
      <c r="F6" s="98">
        <f t="shared" si="0"/>
        <v>0</v>
      </c>
      <c r="G6" s="78">
        <v>3</v>
      </c>
      <c r="H6" s="107">
        <f>VLOOKUP($B6,Plaj,4,0)</f>
        <v>6.05</v>
      </c>
      <c r="I6" s="98">
        <f t="shared" si="1"/>
        <v>18.149999999999999</v>
      </c>
      <c r="J6" s="71"/>
      <c r="K6" s="105">
        <f>VLOOKUP($B6,Plaj,5,0)</f>
        <v>0</v>
      </c>
      <c r="L6" s="101">
        <f t="shared" si="2"/>
        <v>0</v>
      </c>
      <c r="M6" s="71"/>
      <c r="N6" s="109">
        <f>VLOOKUP($B6,Plaj,6,0)</f>
        <v>0</v>
      </c>
      <c r="O6" s="101">
        <f t="shared" si="3"/>
        <v>0</v>
      </c>
      <c r="P6" s="93">
        <f t="shared" si="4"/>
        <v>18.149999999999999</v>
      </c>
    </row>
    <row r="7" spans="1:16" s="73" customFormat="1" ht="30" customHeight="1" thickBot="1" x14ac:dyDescent="0.35">
      <c r="A7" s="80"/>
      <c r="B7" s="81" t="s">
        <v>88</v>
      </c>
      <c r="C7" s="96" t="str">
        <f>IFERROR(VLOOKUP($B7,Plaj,2,0),0)</f>
        <v>LES TRESORS DE GUIGAL (à confirmer)</v>
      </c>
      <c r="D7" s="82"/>
      <c r="E7" s="106">
        <f>VLOOKUP($B7,Plaj,3,0)*12</f>
        <v>0</v>
      </c>
      <c r="F7" s="99">
        <f t="shared" si="0"/>
        <v>0</v>
      </c>
      <c r="G7" s="83"/>
      <c r="H7" s="108">
        <f>VLOOKUP($B7,Plaj,4,0)</f>
        <v>0</v>
      </c>
      <c r="I7" s="99">
        <f t="shared" si="1"/>
        <v>0</v>
      </c>
      <c r="J7" s="82"/>
      <c r="K7" s="106">
        <f>VLOOKUP($B7,Plaj,5,0)</f>
        <v>0</v>
      </c>
      <c r="L7" s="102">
        <f t="shared" si="2"/>
        <v>0</v>
      </c>
      <c r="M7" s="82">
        <v>2</v>
      </c>
      <c r="N7" s="110">
        <f>VLOOKUP($B7,Plaj,6,0)</f>
        <v>720</v>
      </c>
      <c r="O7" s="102">
        <f t="shared" si="3"/>
        <v>1440</v>
      </c>
      <c r="P7" s="94">
        <f t="shared" si="4"/>
        <v>1440</v>
      </c>
    </row>
    <row r="8" spans="1:16" s="73" customFormat="1" ht="30" customHeight="1" thickTop="1" thickBot="1" x14ac:dyDescent="0.35">
      <c r="A8" s="84"/>
      <c r="B8" s="85"/>
      <c r="C8" s="85"/>
      <c r="D8" s="86"/>
      <c r="E8" s="87"/>
      <c r="F8" s="100">
        <f>SUM(F4:F7)</f>
        <v>1330.2</v>
      </c>
      <c r="G8" s="88"/>
      <c r="H8" s="89"/>
      <c r="I8" s="100">
        <f>SUM(I4:I7)</f>
        <v>40.4</v>
      </c>
      <c r="J8" s="86"/>
      <c r="K8" s="87"/>
      <c r="L8" s="103">
        <f>SUM(L4:L7)</f>
        <v>0</v>
      </c>
      <c r="M8" s="86"/>
      <c r="N8" s="90"/>
      <c r="O8" s="103">
        <f>SUM(O4:O7)</f>
        <v>1533.04</v>
      </c>
      <c r="P8" s="91">
        <f>SUM(P4:P7)</f>
        <v>2903.6400000000003</v>
      </c>
    </row>
    <row r="9" spans="1:16" ht="25.5" customHeight="1" x14ac:dyDescent="0.3">
      <c r="B9" s="67" t="s">
        <v>29</v>
      </c>
      <c r="C9" s="67"/>
      <c r="D9" s="67"/>
      <c r="E9" s="67"/>
      <c r="J9" s="67"/>
      <c r="K9" s="67"/>
      <c r="L9" s="67"/>
      <c r="M9" s="67"/>
      <c r="N9" s="67"/>
      <c r="O9" s="67"/>
    </row>
  </sheetData>
  <mergeCells count="4">
    <mergeCell ref="M2:O2"/>
    <mergeCell ref="J2:L2"/>
    <mergeCell ref="G2:I2"/>
    <mergeCell ref="D2:F2"/>
  </mergeCells>
  <conditionalFormatting sqref="M4:M7 J4:J7 G4:G7 D4:D7">
    <cfRule type="expression" dxfId="3" priority="2">
      <formula>E4=0</formula>
    </cfRule>
  </conditionalFormatting>
  <conditionalFormatting sqref="E4:E7 H4:H7 K4:K7 N4:N7">
    <cfRule type="cellIs" dxfId="1" priority="1" operator="equal">
      <formula>0</formula>
    </cfRule>
  </conditionalFormatting>
  <dataValidations count="3">
    <dataValidation type="list" allowBlank="1" showInputMessage="1" showErrorMessage="1" sqref="B3">
      <formula1>Cat</formula1>
    </dataValidation>
    <dataValidation type="list" allowBlank="1" showInputMessage="1" showErrorMessage="1" sqref="B4:B8">
      <formula1>Vin</formula1>
    </dataValidation>
    <dataValidation type="custom" allowBlank="1" showInputMessage="1" showErrorMessage="1" errorTitle="Impossible" error="Cet article est condtionné autrement !" promptTitle="NON DISPONIBLE" prompt="Cherchez un autre conditionnement" sqref="D4:D7 G4:G7 J4:J7 M4:M7">
      <formula1>E4&gt;0</formula1>
    </dataValidation>
  </dataValidations>
  <pageMargins left="0.5" right="0.4" top="0.74803149606299213" bottom="0.74803149606299213" header="0.31496062992125984" footer="0.31496062992125984"/>
  <pageSetup paperSize="9" orientation="landscape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pane ySplit="1" topLeftCell="A39" activePane="bottomLeft" state="frozen"/>
      <selection pane="bottomLeft" activeCell="J9" sqref="J9"/>
    </sheetView>
  </sheetViews>
  <sheetFormatPr baseColWidth="10" defaultRowHeight="14.4" x14ac:dyDescent="0.3"/>
  <cols>
    <col min="1" max="1" width="43.33203125" bestFit="1" customWidth="1"/>
    <col min="2" max="2" width="23.6640625" bestFit="1" customWidth="1"/>
    <col min="3" max="3" width="9.33203125" bestFit="1" customWidth="1"/>
    <col min="4" max="5" width="8.5546875" bestFit="1" customWidth="1"/>
    <col min="6" max="6" width="7.109375" bestFit="1" customWidth="1"/>
  </cols>
  <sheetData>
    <row r="1" spans="1:6" ht="16.2" thickBot="1" x14ac:dyDescent="0.35">
      <c r="A1" s="51" t="s">
        <v>47</v>
      </c>
      <c r="B1" s="50" t="s">
        <v>48</v>
      </c>
      <c r="C1" s="48" t="s">
        <v>2</v>
      </c>
      <c r="D1" s="48" t="s">
        <v>3</v>
      </c>
      <c r="E1" s="48" t="s">
        <v>20</v>
      </c>
      <c r="F1" s="49" t="s">
        <v>22</v>
      </c>
    </row>
    <row r="2" spans="1:6" ht="15.6" hidden="1" customHeight="1" x14ac:dyDescent="0.3">
      <c r="A2" s="97">
        <v>0</v>
      </c>
      <c r="B2" s="44"/>
      <c r="C2" s="45"/>
      <c r="D2" s="45"/>
      <c r="E2" s="46"/>
      <c r="F2" s="47"/>
    </row>
    <row r="3" spans="1:6" x14ac:dyDescent="0.3">
      <c r="A3" s="43" t="s">
        <v>49</v>
      </c>
      <c r="B3" s="44" t="s">
        <v>43</v>
      </c>
      <c r="C3" s="45">
        <v>32.200000000000003</v>
      </c>
      <c r="D3" s="45">
        <v>32.28</v>
      </c>
      <c r="E3" s="46"/>
      <c r="F3" s="47"/>
    </row>
    <row r="4" spans="1:6" x14ac:dyDescent="0.3">
      <c r="A4" s="32" t="s">
        <v>50</v>
      </c>
      <c r="B4" s="26" t="s">
        <v>43</v>
      </c>
      <c r="C4" s="27">
        <v>22.17</v>
      </c>
      <c r="D4" s="27">
        <v>22.25</v>
      </c>
      <c r="E4" s="28"/>
      <c r="F4" s="33"/>
    </row>
    <row r="5" spans="1:6" x14ac:dyDescent="0.3">
      <c r="A5" s="32" t="s">
        <v>51</v>
      </c>
      <c r="B5" s="26" t="s">
        <v>43</v>
      </c>
      <c r="C5" s="27">
        <v>22.17</v>
      </c>
      <c r="D5" s="27">
        <v>22.25</v>
      </c>
      <c r="E5" s="28"/>
      <c r="F5" s="33"/>
    </row>
    <row r="6" spans="1:6" x14ac:dyDescent="0.3">
      <c r="A6" s="32" t="s">
        <v>52</v>
      </c>
      <c r="B6" s="26" t="s">
        <v>43</v>
      </c>
      <c r="C6" s="27">
        <v>14.95</v>
      </c>
      <c r="D6" s="27">
        <v>15.03</v>
      </c>
      <c r="E6" s="28"/>
      <c r="F6" s="33"/>
    </row>
    <row r="7" spans="1:6" x14ac:dyDescent="0.3">
      <c r="A7" s="32" t="s">
        <v>53</v>
      </c>
      <c r="B7" s="26" t="s">
        <v>43</v>
      </c>
      <c r="C7" s="27">
        <v>14.95</v>
      </c>
      <c r="D7" s="27">
        <v>15.03</v>
      </c>
      <c r="E7" s="28"/>
      <c r="F7" s="33"/>
    </row>
    <row r="8" spans="1:6" x14ac:dyDescent="0.3">
      <c r="A8" s="32" t="s">
        <v>54</v>
      </c>
      <c r="B8" s="26" t="s">
        <v>43</v>
      </c>
      <c r="C8" s="27">
        <v>14.47</v>
      </c>
      <c r="D8" s="27">
        <v>14.55</v>
      </c>
      <c r="E8" s="28"/>
      <c r="F8" s="33"/>
    </row>
    <row r="9" spans="1:6" x14ac:dyDescent="0.3">
      <c r="A9" s="32" t="s">
        <v>55</v>
      </c>
      <c r="B9" s="26" t="s">
        <v>43</v>
      </c>
      <c r="C9" s="27">
        <v>32.799999999999997</v>
      </c>
      <c r="D9" s="27">
        <v>32.880000000000003</v>
      </c>
      <c r="E9" s="28"/>
      <c r="F9" s="33"/>
    </row>
    <row r="10" spans="1:6" x14ac:dyDescent="0.3">
      <c r="A10" s="32" t="s">
        <v>56</v>
      </c>
      <c r="B10" s="26" t="s">
        <v>43</v>
      </c>
      <c r="C10" s="27">
        <v>32.799999999999997</v>
      </c>
      <c r="D10" s="27">
        <v>32.880000000000003</v>
      </c>
      <c r="E10" s="28"/>
      <c r="F10" s="33"/>
    </row>
    <row r="11" spans="1:6" x14ac:dyDescent="0.3">
      <c r="A11" s="32" t="s">
        <v>57</v>
      </c>
      <c r="B11" s="26" t="s">
        <v>43</v>
      </c>
      <c r="C11" s="27">
        <v>11.9</v>
      </c>
      <c r="D11" s="27">
        <v>11.98</v>
      </c>
      <c r="E11" s="28"/>
      <c r="F11" s="33"/>
    </row>
    <row r="12" spans="1:6" ht="15" thickBot="1" x14ac:dyDescent="0.35">
      <c r="A12" s="37" t="s">
        <v>58</v>
      </c>
      <c r="B12" s="70" t="s">
        <v>43</v>
      </c>
      <c r="C12" s="40">
        <v>5.97</v>
      </c>
      <c r="D12" s="40">
        <v>6.05</v>
      </c>
      <c r="E12" s="39"/>
      <c r="F12" s="66"/>
    </row>
    <row r="13" spans="1:6" x14ac:dyDescent="0.3">
      <c r="A13" s="43" t="s">
        <v>59</v>
      </c>
      <c r="B13" s="44" t="s">
        <v>44</v>
      </c>
      <c r="C13" s="45">
        <v>7.65</v>
      </c>
      <c r="D13" s="45">
        <v>7.73</v>
      </c>
      <c r="E13" s="46"/>
      <c r="F13" s="47"/>
    </row>
    <row r="14" spans="1:6" x14ac:dyDescent="0.3">
      <c r="A14" s="32" t="s">
        <v>60</v>
      </c>
      <c r="B14" s="26" t="s">
        <v>44</v>
      </c>
      <c r="C14" s="27">
        <v>7.65</v>
      </c>
      <c r="D14" s="27">
        <v>7.73</v>
      </c>
      <c r="E14" s="28"/>
      <c r="F14" s="33"/>
    </row>
    <row r="15" spans="1:6" x14ac:dyDescent="0.3">
      <c r="A15" s="32" t="s">
        <v>61</v>
      </c>
      <c r="B15" s="26" t="s">
        <v>44</v>
      </c>
      <c r="C15" s="27">
        <v>5.97</v>
      </c>
      <c r="D15" s="27">
        <v>6.05</v>
      </c>
      <c r="E15" s="28"/>
      <c r="F15" s="33"/>
    </row>
    <row r="16" spans="1:6" ht="15" thickBot="1" x14ac:dyDescent="0.35">
      <c r="A16" s="37" t="s">
        <v>62</v>
      </c>
      <c r="B16" s="70" t="s">
        <v>44</v>
      </c>
      <c r="C16" s="40">
        <v>5.97</v>
      </c>
      <c r="D16" s="40">
        <v>6.05</v>
      </c>
      <c r="E16" s="39"/>
      <c r="F16" s="66"/>
    </row>
    <row r="17" spans="1:6" x14ac:dyDescent="0.3">
      <c r="A17" s="43" t="s">
        <v>63</v>
      </c>
      <c r="B17" s="69" t="s">
        <v>45</v>
      </c>
      <c r="C17" s="45">
        <v>26.55</v>
      </c>
      <c r="D17" s="45">
        <v>26.63</v>
      </c>
      <c r="E17" s="46"/>
      <c r="F17" s="47"/>
    </row>
    <row r="18" spans="1:6" x14ac:dyDescent="0.3">
      <c r="A18" s="32" t="s">
        <v>64</v>
      </c>
      <c r="B18" s="29" t="s">
        <v>45</v>
      </c>
      <c r="C18" s="27">
        <v>26.55</v>
      </c>
      <c r="D18" s="27">
        <v>26.63</v>
      </c>
      <c r="E18" s="28"/>
      <c r="F18" s="33"/>
    </row>
    <row r="19" spans="1:6" x14ac:dyDescent="0.3">
      <c r="A19" s="32" t="s">
        <v>65</v>
      </c>
      <c r="B19" s="29" t="s">
        <v>45</v>
      </c>
      <c r="C19" s="27">
        <v>28.98</v>
      </c>
      <c r="D19" s="27">
        <v>29.06</v>
      </c>
      <c r="E19" s="28"/>
      <c r="F19" s="33"/>
    </row>
    <row r="20" spans="1:6" x14ac:dyDescent="0.3">
      <c r="A20" s="32" t="s">
        <v>66</v>
      </c>
      <c r="B20" s="29" t="s">
        <v>45</v>
      </c>
      <c r="C20" s="27">
        <v>13.7</v>
      </c>
      <c r="D20" s="27">
        <v>13.78</v>
      </c>
      <c r="E20" s="28"/>
      <c r="F20" s="33"/>
    </row>
    <row r="21" spans="1:6" x14ac:dyDescent="0.3">
      <c r="A21" s="32" t="s">
        <v>67</v>
      </c>
      <c r="B21" s="29" t="s">
        <v>45</v>
      </c>
      <c r="C21" s="27">
        <v>11.17</v>
      </c>
      <c r="D21" s="27">
        <v>11.25</v>
      </c>
      <c r="E21" s="28"/>
      <c r="F21" s="33"/>
    </row>
    <row r="22" spans="1:6" x14ac:dyDescent="0.3">
      <c r="A22" s="32" t="s">
        <v>68</v>
      </c>
      <c r="B22" s="29" t="s">
        <v>45</v>
      </c>
      <c r="C22" s="27">
        <v>5.97</v>
      </c>
      <c r="D22" s="27">
        <v>6.05</v>
      </c>
      <c r="E22" s="28"/>
      <c r="F22" s="33"/>
    </row>
    <row r="23" spans="1:6" x14ac:dyDescent="0.3">
      <c r="A23" s="32" t="s">
        <v>69</v>
      </c>
      <c r="B23" s="29" t="s">
        <v>45</v>
      </c>
      <c r="C23" s="27">
        <v>11.17</v>
      </c>
      <c r="D23" s="27">
        <v>11.25</v>
      </c>
      <c r="E23" s="28"/>
      <c r="F23" s="33"/>
    </row>
    <row r="24" spans="1:6" x14ac:dyDescent="0.3">
      <c r="A24" s="32" t="s">
        <v>70</v>
      </c>
      <c r="B24" s="29" t="s">
        <v>45</v>
      </c>
      <c r="C24" s="27">
        <v>23.3</v>
      </c>
      <c r="D24" s="27">
        <v>23.38</v>
      </c>
      <c r="E24" s="28"/>
      <c r="F24" s="33"/>
    </row>
    <row r="25" spans="1:6" ht="15" thickBot="1" x14ac:dyDescent="0.35">
      <c r="A25" s="52" t="s">
        <v>71</v>
      </c>
      <c r="B25" s="53" t="s">
        <v>45</v>
      </c>
      <c r="C25" s="54">
        <v>23.3</v>
      </c>
      <c r="D25" s="54">
        <v>23.38</v>
      </c>
      <c r="E25" s="55"/>
      <c r="F25" s="56"/>
    </row>
    <row r="26" spans="1:6" x14ac:dyDescent="0.3">
      <c r="A26" s="61" t="s">
        <v>72</v>
      </c>
      <c r="B26" s="62" t="s">
        <v>19</v>
      </c>
      <c r="C26" s="63"/>
      <c r="D26" s="64">
        <v>65.14</v>
      </c>
      <c r="E26" s="64">
        <v>65.63</v>
      </c>
      <c r="F26" s="65"/>
    </row>
    <row r="27" spans="1:6" x14ac:dyDescent="0.3">
      <c r="A27" s="32" t="s">
        <v>73</v>
      </c>
      <c r="B27" s="30" t="s">
        <v>19</v>
      </c>
      <c r="C27" s="28"/>
      <c r="D27" s="27">
        <v>12.66</v>
      </c>
      <c r="E27" s="27">
        <v>13.15</v>
      </c>
      <c r="F27" s="33"/>
    </row>
    <row r="28" spans="1:6" ht="15" thickBot="1" x14ac:dyDescent="0.35">
      <c r="A28" s="37" t="s">
        <v>74</v>
      </c>
      <c r="B28" s="38" t="s">
        <v>19</v>
      </c>
      <c r="C28" s="39"/>
      <c r="D28" s="40">
        <v>24.48</v>
      </c>
      <c r="E28" s="40">
        <v>24.97</v>
      </c>
      <c r="F28" s="66"/>
    </row>
    <row r="29" spans="1:6" x14ac:dyDescent="0.3">
      <c r="A29" s="57" t="s">
        <v>75</v>
      </c>
      <c r="B29" s="58" t="s">
        <v>46</v>
      </c>
      <c r="C29" s="46"/>
      <c r="D29" s="45"/>
      <c r="E29" s="59"/>
      <c r="F29" s="60">
        <v>211.85</v>
      </c>
    </row>
    <row r="30" spans="1:6" x14ac:dyDescent="0.3">
      <c r="A30" s="34" t="s">
        <v>76</v>
      </c>
      <c r="B30" s="30" t="s">
        <v>46</v>
      </c>
      <c r="C30" s="28"/>
      <c r="D30" s="27"/>
      <c r="E30" s="31"/>
      <c r="F30" s="35">
        <v>219.65</v>
      </c>
    </row>
    <row r="31" spans="1:6" x14ac:dyDescent="0.3">
      <c r="A31" s="34" t="s">
        <v>77</v>
      </c>
      <c r="B31" s="30" t="s">
        <v>46</v>
      </c>
      <c r="C31" s="28"/>
      <c r="D31" s="27"/>
      <c r="E31" s="31"/>
      <c r="F31" s="35">
        <v>219.65</v>
      </c>
    </row>
    <row r="32" spans="1:6" x14ac:dyDescent="0.3">
      <c r="A32" s="34" t="s">
        <v>78</v>
      </c>
      <c r="B32" s="30" t="s">
        <v>46</v>
      </c>
      <c r="C32" s="28"/>
      <c r="D32" s="27"/>
      <c r="E32" s="31"/>
      <c r="F32" s="35">
        <v>211.85</v>
      </c>
    </row>
    <row r="33" spans="1:6" x14ac:dyDescent="0.3">
      <c r="A33" s="32" t="s">
        <v>79</v>
      </c>
      <c r="B33" s="30" t="s">
        <v>46</v>
      </c>
      <c r="C33" s="28"/>
      <c r="D33" s="27"/>
      <c r="E33" s="31"/>
      <c r="F33" s="35">
        <v>59.98</v>
      </c>
    </row>
    <row r="34" spans="1:6" x14ac:dyDescent="0.3">
      <c r="A34" s="32" t="s">
        <v>80</v>
      </c>
      <c r="B34" s="30" t="s">
        <v>46</v>
      </c>
      <c r="C34" s="28"/>
      <c r="D34" s="27"/>
      <c r="E34" s="31"/>
      <c r="F34" s="35">
        <v>63.05</v>
      </c>
    </row>
    <row r="35" spans="1:6" x14ac:dyDescent="0.3">
      <c r="A35" s="32" t="s">
        <v>81</v>
      </c>
      <c r="B35" s="30" t="s">
        <v>46</v>
      </c>
      <c r="C35" s="28"/>
      <c r="D35" s="27"/>
      <c r="E35" s="31"/>
      <c r="F35" s="35">
        <v>67.58</v>
      </c>
    </row>
    <row r="36" spans="1:6" ht="27.6" x14ac:dyDescent="0.3">
      <c r="A36" s="34" t="s">
        <v>82</v>
      </c>
      <c r="B36" s="30" t="s">
        <v>46</v>
      </c>
      <c r="C36" s="28"/>
      <c r="D36" s="27"/>
      <c r="E36" s="31"/>
      <c r="F36" s="35">
        <v>46.52</v>
      </c>
    </row>
    <row r="37" spans="1:6" ht="27.6" x14ac:dyDescent="0.3">
      <c r="A37" s="34" t="s">
        <v>83</v>
      </c>
      <c r="B37" s="30" t="s">
        <v>46</v>
      </c>
      <c r="C37" s="28"/>
      <c r="D37" s="27"/>
      <c r="E37" s="31"/>
      <c r="F37" s="35">
        <v>46.52</v>
      </c>
    </row>
    <row r="38" spans="1:6" ht="27.6" x14ac:dyDescent="0.3">
      <c r="A38" s="32" t="s">
        <v>84</v>
      </c>
      <c r="B38" s="30" t="s">
        <v>46</v>
      </c>
      <c r="C38" s="28"/>
      <c r="D38" s="27"/>
      <c r="E38" s="31"/>
      <c r="F38" s="35">
        <v>129.65</v>
      </c>
    </row>
    <row r="39" spans="1:6" ht="27.6" x14ac:dyDescent="0.3">
      <c r="A39" s="32" t="s">
        <v>85</v>
      </c>
      <c r="B39" s="30" t="s">
        <v>46</v>
      </c>
      <c r="C39" s="28"/>
      <c r="D39" s="27"/>
      <c r="E39" s="31"/>
      <c r="F39" s="35">
        <v>136.4</v>
      </c>
    </row>
    <row r="40" spans="1:6" x14ac:dyDescent="0.3">
      <c r="A40" s="32" t="s">
        <v>86</v>
      </c>
      <c r="B40" s="30" t="s">
        <v>46</v>
      </c>
      <c r="C40" s="28"/>
      <c r="D40" s="27"/>
      <c r="E40" s="31"/>
      <c r="F40" s="35">
        <v>720</v>
      </c>
    </row>
    <row r="41" spans="1:6" x14ac:dyDescent="0.3">
      <c r="A41" s="32" t="s">
        <v>87</v>
      </c>
      <c r="B41" s="30" t="s">
        <v>46</v>
      </c>
      <c r="C41" s="28"/>
      <c r="D41" s="27"/>
      <c r="E41" s="31"/>
      <c r="F41" s="35">
        <v>720</v>
      </c>
    </row>
    <row r="42" spans="1:6" x14ac:dyDescent="0.3">
      <c r="A42" s="32" t="s">
        <v>88</v>
      </c>
      <c r="B42" s="30" t="s">
        <v>46</v>
      </c>
      <c r="C42" s="28"/>
      <c r="D42" s="27"/>
      <c r="E42" s="31"/>
      <c r="F42" s="35">
        <v>720</v>
      </c>
    </row>
    <row r="43" spans="1:6" x14ac:dyDescent="0.3">
      <c r="A43" s="34" t="s">
        <v>89</v>
      </c>
      <c r="B43" s="30" t="s">
        <v>46</v>
      </c>
      <c r="C43" s="28"/>
      <c r="D43" s="27"/>
      <c r="E43" s="31"/>
      <c r="F43" s="35">
        <v>127.33</v>
      </c>
    </row>
    <row r="44" spans="1:6" x14ac:dyDescent="0.3">
      <c r="A44" s="34" t="s">
        <v>90</v>
      </c>
      <c r="B44" s="30" t="s">
        <v>46</v>
      </c>
      <c r="C44" s="28"/>
      <c r="D44" s="27"/>
      <c r="E44" s="31"/>
      <c r="F44" s="35">
        <v>131.58000000000001</v>
      </c>
    </row>
    <row r="45" spans="1:6" x14ac:dyDescent="0.3">
      <c r="A45" s="34" t="s">
        <v>91</v>
      </c>
      <c r="B45" s="30" t="s">
        <v>46</v>
      </c>
      <c r="C45" s="28"/>
      <c r="D45" s="27"/>
      <c r="E45" s="31"/>
      <c r="F45" s="35">
        <v>131.58000000000001</v>
      </c>
    </row>
    <row r="46" spans="1:6" x14ac:dyDescent="0.3">
      <c r="A46" s="36" t="s">
        <v>77</v>
      </c>
      <c r="B46" s="30" t="s">
        <v>46</v>
      </c>
      <c r="C46" s="28"/>
      <c r="D46" s="27"/>
      <c r="E46" s="31"/>
      <c r="F46" s="35">
        <v>131.58000000000001</v>
      </c>
    </row>
    <row r="47" spans="1:6" x14ac:dyDescent="0.3">
      <c r="A47" s="34" t="s">
        <v>92</v>
      </c>
      <c r="B47" s="30" t="s">
        <v>46</v>
      </c>
      <c r="C47" s="28"/>
      <c r="D47" s="27"/>
      <c r="E47" s="31"/>
      <c r="F47" s="35">
        <v>127.33</v>
      </c>
    </row>
    <row r="48" spans="1:6" x14ac:dyDescent="0.3">
      <c r="A48" s="32" t="s">
        <v>93</v>
      </c>
      <c r="B48" s="30" t="s">
        <v>46</v>
      </c>
      <c r="C48" s="28"/>
      <c r="D48" s="27"/>
      <c r="E48" s="31"/>
      <c r="F48" s="35">
        <v>53.98</v>
      </c>
    </row>
    <row r="49" spans="1:6" ht="15" thickBot="1" x14ac:dyDescent="0.35">
      <c r="A49" s="37" t="s">
        <v>94</v>
      </c>
      <c r="B49" s="38" t="s">
        <v>46</v>
      </c>
      <c r="C49" s="39"/>
      <c r="D49" s="40"/>
      <c r="E49" s="41"/>
      <c r="F49" s="42">
        <v>53.98</v>
      </c>
    </row>
    <row r="50" spans="1:6" x14ac:dyDescent="0.3">
      <c r="A50" s="22"/>
      <c r="B50" s="22"/>
      <c r="C50" s="22"/>
      <c r="D50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72"/>
  <sheetViews>
    <sheetView zoomScale="80" zoomScaleNormal="80" workbookViewId="0">
      <selection activeCell="H16" sqref="H16"/>
    </sheetView>
  </sheetViews>
  <sheetFormatPr baseColWidth="10" defaultRowHeight="14.4" x14ac:dyDescent="0.3"/>
  <cols>
    <col min="1" max="1" width="26" customWidth="1"/>
    <col min="6" max="6" width="10.77734375" customWidth="1"/>
    <col min="7" max="7" width="25.44140625" customWidth="1"/>
    <col min="9" max="9" width="9.21875" bestFit="1" customWidth="1"/>
    <col min="10" max="10" width="8.109375" bestFit="1" customWidth="1"/>
    <col min="11" max="11" width="9.109375" bestFit="1" customWidth="1"/>
    <col min="12" max="12" width="15.109375" bestFit="1" customWidth="1"/>
    <col min="13" max="13" width="16.21875" bestFit="1" customWidth="1"/>
  </cols>
  <sheetData>
    <row r="7" spans="1:4" ht="15.6" x14ac:dyDescent="0.3">
      <c r="A7" s="1"/>
      <c r="B7" s="2"/>
      <c r="C7" s="2"/>
      <c r="D7" s="2"/>
    </row>
    <row r="8" spans="1:4" ht="15" thickBot="1" x14ac:dyDescent="0.35">
      <c r="A8" s="3"/>
      <c r="B8" s="5"/>
      <c r="C8" s="5"/>
      <c r="D8" s="5"/>
    </row>
    <row r="9" spans="1:4" ht="15" thickBot="1" x14ac:dyDescent="0.35">
      <c r="A9" s="6" t="s">
        <v>0</v>
      </c>
      <c r="B9" s="7" t="s">
        <v>1</v>
      </c>
      <c r="C9" s="7" t="s">
        <v>2</v>
      </c>
      <c r="D9" s="7" t="s">
        <v>3</v>
      </c>
    </row>
    <row r="10" spans="1:4" ht="28.2" thickBot="1" x14ac:dyDescent="0.35">
      <c r="A10" s="8" t="s">
        <v>4</v>
      </c>
      <c r="B10" s="7">
        <v>2017</v>
      </c>
      <c r="C10" s="12">
        <v>32.200000000000003</v>
      </c>
      <c r="D10" s="12">
        <v>32.28</v>
      </c>
    </row>
    <row r="11" spans="1:4" ht="15" thickBot="1" x14ac:dyDescent="0.35">
      <c r="A11" s="8" t="s">
        <v>32</v>
      </c>
      <c r="B11" s="7">
        <v>2016</v>
      </c>
      <c r="C11" s="12">
        <v>22.17</v>
      </c>
      <c r="D11" s="12">
        <v>22.25</v>
      </c>
    </row>
    <row r="12" spans="1:4" ht="15" thickBot="1" x14ac:dyDescent="0.35">
      <c r="A12" s="8" t="s">
        <v>32</v>
      </c>
      <c r="B12" s="7">
        <v>2017</v>
      </c>
      <c r="C12" s="12">
        <v>22.17</v>
      </c>
      <c r="D12" s="12">
        <v>22.25</v>
      </c>
    </row>
    <row r="13" spans="1:4" ht="15" thickBot="1" x14ac:dyDescent="0.35">
      <c r="A13" s="8" t="s">
        <v>6</v>
      </c>
      <c r="B13" s="7">
        <v>2017</v>
      </c>
      <c r="C13" s="12">
        <v>14.95</v>
      </c>
      <c r="D13" s="12">
        <v>15.03</v>
      </c>
    </row>
    <row r="14" spans="1:4" ht="15" thickBot="1" x14ac:dyDescent="0.35">
      <c r="A14" s="8" t="s">
        <v>6</v>
      </c>
      <c r="B14" s="7">
        <v>2018</v>
      </c>
      <c r="C14" s="12">
        <v>14.95</v>
      </c>
      <c r="D14" s="12">
        <v>15.03</v>
      </c>
    </row>
    <row r="15" spans="1:4" ht="15" thickBot="1" x14ac:dyDescent="0.35">
      <c r="A15" s="8" t="s">
        <v>7</v>
      </c>
      <c r="B15" s="7">
        <v>2018</v>
      </c>
      <c r="C15" s="12">
        <v>14.47</v>
      </c>
      <c r="D15" s="12">
        <v>14.55</v>
      </c>
    </row>
    <row r="16" spans="1:4" ht="15" thickBot="1" x14ac:dyDescent="0.35">
      <c r="A16" s="8" t="s">
        <v>5</v>
      </c>
      <c r="B16" s="7">
        <v>2017</v>
      </c>
      <c r="C16" s="12">
        <v>32.799999999999997</v>
      </c>
      <c r="D16" s="12">
        <v>32.880000000000003</v>
      </c>
    </row>
    <row r="17" spans="1:4" ht="15" thickBot="1" x14ac:dyDescent="0.35">
      <c r="A17" s="8" t="s">
        <v>5</v>
      </c>
      <c r="B17" s="7">
        <v>2018</v>
      </c>
      <c r="C17" s="12">
        <v>32.799999999999997</v>
      </c>
      <c r="D17" s="12">
        <v>32.880000000000003</v>
      </c>
    </row>
    <row r="18" spans="1:4" ht="15" thickBot="1" x14ac:dyDescent="0.35">
      <c r="A18" s="8" t="s">
        <v>8</v>
      </c>
      <c r="B18" s="7">
        <v>2018</v>
      </c>
      <c r="C18" s="12">
        <v>11.9</v>
      </c>
      <c r="D18" s="12">
        <v>11.98</v>
      </c>
    </row>
    <row r="19" spans="1:4" ht="15" thickBot="1" x14ac:dyDescent="0.35">
      <c r="A19" s="8" t="s">
        <v>9</v>
      </c>
      <c r="B19" s="7">
        <v>2017</v>
      </c>
      <c r="C19" s="12">
        <v>5.97</v>
      </c>
      <c r="D19" s="12">
        <v>6.05</v>
      </c>
    </row>
    <row r="20" spans="1:4" x14ac:dyDescent="0.3">
      <c r="A20" s="9"/>
      <c r="B20" s="4"/>
      <c r="C20" s="13"/>
      <c r="D20" s="13"/>
    </row>
    <row r="21" spans="1:4" ht="15" thickBot="1" x14ac:dyDescent="0.35">
      <c r="A21" s="9"/>
      <c r="B21" s="4"/>
      <c r="C21" s="13"/>
      <c r="D21" s="13"/>
    </row>
    <row r="22" spans="1:4" ht="15" thickBot="1" x14ac:dyDescent="0.35">
      <c r="A22" s="10" t="s">
        <v>10</v>
      </c>
      <c r="B22" s="17" t="s">
        <v>1</v>
      </c>
      <c r="C22" s="17" t="s">
        <v>2</v>
      </c>
      <c r="D22" s="17" t="s">
        <v>3</v>
      </c>
    </row>
    <row r="23" spans="1:4" ht="15" thickBot="1" x14ac:dyDescent="0.35">
      <c r="A23" s="8" t="s">
        <v>11</v>
      </c>
      <c r="B23" s="7">
        <v>2019</v>
      </c>
      <c r="C23" s="12">
        <v>7.65</v>
      </c>
      <c r="D23" s="12">
        <v>7.73</v>
      </c>
    </row>
    <row r="24" spans="1:4" ht="15" thickBot="1" x14ac:dyDescent="0.35">
      <c r="A24" s="8" t="s">
        <v>11</v>
      </c>
      <c r="B24" s="7">
        <v>2020</v>
      </c>
      <c r="C24" s="12">
        <v>7.65</v>
      </c>
      <c r="D24" s="12">
        <v>7.73</v>
      </c>
    </row>
    <row r="25" spans="1:4" ht="15" thickBot="1" x14ac:dyDescent="0.35">
      <c r="A25" s="8" t="s">
        <v>12</v>
      </c>
      <c r="B25" s="7">
        <v>2019</v>
      </c>
      <c r="C25" s="12">
        <v>5.97</v>
      </c>
      <c r="D25" s="12">
        <v>6.05</v>
      </c>
    </row>
    <row r="26" spans="1:4" ht="28.2" thickBot="1" x14ac:dyDescent="0.35">
      <c r="A26" s="8" t="s">
        <v>30</v>
      </c>
      <c r="B26" s="7">
        <v>2020</v>
      </c>
      <c r="C26" s="12">
        <v>5.97</v>
      </c>
      <c r="D26" s="12">
        <v>6.05</v>
      </c>
    </row>
    <row r="27" spans="1:4" x14ac:dyDescent="0.3">
      <c r="A27" s="9"/>
      <c r="B27" s="4"/>
      <c r="C27" s="15"/>
      <c r="D27" s="13"/>
    </row>
    <row r="28" spans="1:4" ht="15" thickBot="1" x14ac:dyDescent="0.35">
      <c r="A28" s="9"/>
      <c r="B28" s="4"/>
      <c r="C28" s="15"/>
      <c r="D28" s="13"/>
    </row>
    <row r="29" spans="1:4" ht="15" thickBot="1" x14ac:dyDescent="0.35">
      <c r="A29" s="10" t="s">
        <v>13</v>
      </c>
      <c r="B29" s="17" t="s">
        <v>1</v>
      </c>
      <c r="C29" s="17" t="s">
        <v>2</v>
      </c>
      <c r="D29" s="17" t="s">
        <v>3</v>
      </c>
    </row>
    <row r="30" spans="1:4" ht="15" thickBot="1" x14ac:dyDescent="0.35">
      <c r="A30" s="8" t="s">
        <v>14</v>
      </c>
      <c r="B30" s="7">
        <v>2018</v>
      </c>
      <c r="C30" s="12">
        <v>26.55</v>
      </c>
      <c r="D30" s="12">
        <v>26.63</v>
      </c>
    </row>
    <row r="31" spans="1:4" ht="15" thickBot="1" x14ac:dyDescent="0.35">
      <c r="A31" s="8" t="s">
        <v>14</v>
      </c>
      <c r="B31" s="7">
        <v>2019</v>
      </c>
      <c r="C31" s="12">
        <v>26.55</v>
      </c>
      <c r="D31" s="12">
        <v>26.63</v>
      </c>
    </row>
    <row r="32" spans="1:4" ht="15" thickBot="1" x14ac:dyDescent="0.35">
      <c r="A32" s="8" t="s">
        <v>15</v>
      </c>
      <c r="B32" s="7">
        <v>2018</v>
      </c>
      <c r="C32" s="12">
        <v>28.98</v>
      </c>
      <c r="D32" s="12">
        <v>29.06</v>
      </c>
    </row>
    <row r="33" spans="1:5" ht="15" thickBot="1" x14ac:dyDescent="0.35">
      <c r="A33" s="8" t="s">
        <v>16</v>
      </c>
      <c r="B33" s="7">
        <v>2019</v>
      </c>
      <c r="C33" s="12">
        <v>13.7</v>
      </c>
      <c r="D33" s="12">
        <v>13.78</v>
      </c>
    </row>
    <row r="34" spans="1:5" ht="15" thickBot="1" x14ac:dyDescent="0.35">
      <c r="A34" s="8" t="s">
        <v>37</v>
      </c>
      <c r="B34" s="7">
        <v>2018</v>
      </c>
      <c r="C34" s="12">
        <v>11.17</v>
      </c>
      <c r="D34" s="12">
        <v>11.25</v>
      </c>
    </row>
    <row r="35" spans="1:5" ht="15" thickBot="1" x14ac:dyDescent="0.35">
      <c r="A35" s="8" t="s">
        <v>17</v>
      </c>
      <c r="B35" s="7">
        <v>2019</v>
      </c>
      <c r="C35" s="12">
        <v>5.97</v>
      </c>
      <c r="D35" s="12">
        <v>6.05</v>
      </c>
    </row>
    <row r="36" spans="1:5" ht="28.2" thickBot="1" x14ac:dyDescent="0.35">
      <c r="A36" s="8" t="s">
        <v>31</v>
      </c>
      <c r="B36" s="7">
        <v>2019</v>
      </c>
      <c r="C36" s="12">
        <v>11.17</v>
      </c>
      <c r="D36" s="12">
        <v>11.25</v>
      </c>
    </row>
    <row r="37" spans="1:5" ht="15" thickBot="1" x14ac:dyDescent="0.35">
      <c r="A37" s="8" t="s">
        <v>33</v>
      </c>
      <c r="B37" s="7">
        <v>2018</v>
      </c>
      <c r="C37" s="12">
        <v>23.3</v>
      </c>
      <c r="D37" s="12">
        <v>23.38</v>
      </c>
    </row>
    <row r="38" spans="1:5" ht="15" thickBot="1" x14ac:dyDescent="0.35">
      <c r="A38" s="8" t="s">
        <v>33</v>
      </c>
      <c r="B38" s="7">
        <v>2019</v>
      </c>
      <c r="C38" s="12">
        <v>23.3</v>
      </c>
      <c r="D38" s="12">
        <v>23.38</v>
      </c>
    </row>
    <row r="39" spans="1:5" x14ac:dyDescent="0.3">
      <c r="A39" s="23"/>
      <c r="B39" s="23"/>
      <c r="C39" s="23"/>
      <c r="D39" s="23"/>
    </row>
    <row r="40" spans="1:5" ht="25.5" customHeight="1" x14ac:dyDescent="0.3">
      <c r="A40" s="22" t="s">
        <v>18</v>
      </c>
      <c r="B40" s="22"/>
      <c r="C40" s="22"/>
    </row>
    <row r="41" spans="1:5" x14ac:dyDescent="0.3">
      <c r="A41" s="9"/>
      <c r="B41" s="4"/>
      <c r="C41" s="4"/>
      <c r="D41" s="4"/>
    </row>
    <row r="42" spans="1:5" ht="15" thickBot="1" x14ac:dyDescent="0.35">
      <c r="A42" s="9"/>
      <c r="B42" s="5"/>
      <c r="C42" s="5"/>
      <c r="D42" s="5"/>
    </row>
    <row r="43" spans="1:5" ht="15" thickBot="1" x14ac:dyDescent="0.35">
      <c r="A43" s="6" t="s">
        <v>19</v>
      </c>
      <c r="B43" s="7" t="s">
        <v>1</v>
      </c>
      <c r="C43" s="7" t="s">
        <v>3</v>
      </c>
      <c r="D43" s="7" t="s">
        <v>20</v>
      </c>
    </row>
    <row r="44" spans="1:5" ht="28.2" thickBot="1" x14ac:dyDescent="0.35">
      <c r="A44" s="8" t="s">
        <v>34</v>
      </c>
      <c r="B44" s="7">
        <v>2017</v>
      </c>
      <c r="C44" s="12">
        <v>65.14</v>
      </c>
      <c r="D44" s="12">
        <v>65.63</v>
      </c>
      <c r="E44" s="16"/>
    </row>
    <row r="45" spans="1:5" ht="15" thickBot="1" x14ac:dyDescent="0.35">
      <c r="A45" s="8" t="s">
        <v>35</v>
      </c>
      <c r="B45" s="7">
        <v>2017</v>
      </c>
      <c r="C45" s="12">
        <v>12.66</v>
      </c>
      <c r="D45" s="12">
        <v>13.15</v>
      </c>
      <c r="E45" s="16"/>
    </row>
    <row r="46" spans="1:5" ht="28.2" thickBot="1" x14ac:dyDescent="0.35">
      <c r="A46" s="18" t="s">
        <v>36</v>
      </c>
      <c r="B46" s="17">
        <v>2018</v>
      </c>
      <c r="C46" s="19">
        <v>24.48</v>
      </c>
      <c r="D46" s="19">
        <v>24.97</v>
      </c>
      <c r="E46" s="16"/>
    </row>
    <row r="47" spans="1:5" x14ac:dyDescent="0.3">
      <c r="A47" s="3"/>
      <c r="B47" s="4"/>
      <c r="C47" s="13"/>
      <c r="D47" s="13"/>
      <c r="E47" s="16"/>
    </row>
    <row r="48" spans="1:5" ht="15" thickBot="1" x14ac:dyDescent="0.35">
      <c r="A48" s="3"/>
      <c r="B48" s="5"/>
      <c r="C48" s="14"/>
      <c r="D48" s="13"/>
      <c r="E48" s="16"/>
    </row>
    <row r="49" spans="1:5" ht="28.2" thickBot="1" x14ac:dyDescent="0.35">
      <c r="A49" s="6" t="s">
        <v>21</v>
      </c>
      <c r="B49" s="7" t="s">
        <v>1</v>
      </c>
      <c r="C49" s="12" t="s">
        <v>22</v>
      </c>
      <c r="D49" s="13"/>
      <c r="E49" s="16"/>
    </row>
    <row r="50" spans="1:5" ht="28.2" thickBot="1" x14ac:dyDescent="0.35">
      <c r="A50" s="11" t="s">
        <v>26</v>
      </c>
      <c r="B50" s="7">
        <v>2013</v>
      </c>
      <c r="C50" s="12">
        <v>211.85</v>
      </c>
      <c r="D50" s="13"/>
      <c r="E50" s="16"/>
    </row>
    <row r="51" spans="1:5" ht="28.2" thickBot="1" x14ac:dyDescent="0.35">
      <c r="A51" s="11" t="s">
        <v>26</v>
      </c>
      <c r="B51" s="7">
        <v>2015</v>
      </c>
      <c r="C51" s="12">
        <v>219.65</v>
      </c>
      <c r="D51" s="13"/>
      <c r="E51" s="16"/>
    </row>
    <row r="52" spans="1:5" ht="28.2" thickBot="1" x14ac:dyDescent="0.35">
      <c r="A52" s="11" t="s">
        <v>26</v>
      </c>
      <c r="B52" s="7">
        <v>2017</v>
      </c>
      <c r="C52" s="12">
        <v>219.65</v>
      </c>
      <c r="D52" s="13"/>
      <c r="E52" s="16"/>
    </row>
    <row r="53" spans="1:5" ht="28.2" thickBot="1" x14ac:dyDescent="0.35">
      <c r="A53" s="11" t="s">
        <v>26</v>
      </c>
      <c r="B53" s="7">
        <v>2012</v>
      </c>
      <c r="C53" s="12">
        <v>211.85</v>
      </c>
      <c r="D53" s="13"/>
      <c r="E53" s="16"/>
    </row>
    <row r="54" spans="1:5" ht="28.2" thickBot="1" x14ac:dyDescent="0.35">
      <c r="A54" s="8" t="s">
        <v>24</v>
      </c>
      <c r="B54" s="7">
        <v>2014</v>
      </c>
      <c r="C54" s="12">
        <v>59.98</v>
      </c>
      <c r="D54" s="13"/>
      <c r="E54" s="16"/>
    </row>
    <row r="55" spans="1:5" ht="28.2" thickBot="1" x14ac:dyDescent="0.35">
      <c r="A55" s="8" t="s">
        <v>24</v>
      </c>
      <c r="B55" s="7">
        <v>2016</v>
      </c>
      <c r="C55" s="12">
        <v>63.05</v>
      </c>
      <c r="D55" s="13"/>
      <c r="E55" s="16"/>
    </row>
    <row r="56" spans="1:5" ht="28.2" thickBot="1" x14ac:dyDescent="0.35">
      <c r="A56" s="8" t="s">
        <v>24</v>
      </c>
      <c r="B56" s="7">
        <v>2017</v>
      </c>
      <c r="C56" s="12">
        <v>67.58</v>
      </c>
      <c r="D56" s="13"/>
      <c r="E56" s="16"/>
    </row>
    <row r="57" spans="1:5" ht="28.2" thickBot="1" x14ac:dyDescent="0.35">
      <c r="A57" s="11" t="s">
        <v>28</v>
      </c>
      <c r="B57" s="7">
        <v>2017</v>
      </c>
      <c r="C57" s="12">
        <v>46.52</v>
      </c>
      <c r="D57" s="13"/>
      <c r="E57" s="16"/>
    </row>
    <row r="58" spans="1:5" ht="28.2" thickBot="1" x14ac:dyDescent="0.35">
      <c r="A58" s="11" t="s">
        <v>28</v>
      </c>
      <c r="B58" s="7">
        <v>2018</v>
      </c>
      <c r="C58" s="12">
        <v>46.52</v>
      </c>
      <c r="D58" s="13"/>
      <c r="E58" s="16"/>
    </row>
    <row r="59" spans="1:5" ht="28.2" thickBot="1" x14ac:dyDescent="0.35">
      <c r="A59" s="8" t="s">
        <v>23</v>
      </c>
      <c r="B59" s="7">
        <v>2016</v>
      </c>
      <c r="C59" s="12">
        <v>129.65</v>
      </c>
      <c r="D59" s="13"/>
      <c r="E59" s="16"/>
    </row>
    <row r="60" spans="1:5" ht="28.2" thickBot="1" x14ac:dyDescent="0.35">
      <c r="A60" s="8" t="s">
        <v>23</v>
      </c>
      <c r="B60" s="7">
        <v>2017</v>
      </c>
      <c r="C60" s="12">
        <v>136.4</v>
      </c>
      <c r="D60" s="13"/>
      <c r="E60" s="16"/>
    </row>
    <row r="61" spans="1:5" ht="28.2" thickBot="1" x14ac:dyDescent="0.35">
      <c r="A61" s="8" t="s">
        <v>38</v>
      </c>
      <c r="B61" s="7">
        <v>2017</v>
      </c>
      <c r="C61" s="12">
        <v>720</v>
      </c>
      <c r="D61" s="13"/>
      <c r="E61" s="16"/>
    </row>
    <row r="62" spans="1:5" ht="15" thickBot="1" x14ac:dyDescent="0.35">
      <c r="A62" s="8" t="s">
        <v>39</v>
      </c>
      <c r="B62" s="7">
        <v>2017</v>
      </c>
      <c r="C62" s="12">
        <v>720</v>
      </c>
      <c r="D62" s="13"/>
      <c r="E62" s="16"/>
    </row>
    <row r="63" spans="1:5" ht="15" thickBot="1" x14ac:dyDescent="0.35">
      <c r="A63" s="8" t="s">
        <v>40</v>
      </c>
      <c r="B63" s="7">
        <v>2017</v>
      </c>
      <c r="C63" s="12">
        <v>720</v>
      </c>
      <c r="D63" s="13"/>
      <c r="E63" s="16"/>
    </row>
    <row r="64" spans="1:5" ht="28.2" thickBot="1" x14ac:dyDescent="0.35">
      <c r="A64" s="11" t="s">
        <v>27</v>
      </c>
      <c r="B64" s="7">
        <v>2013</v>
      </c>
      <c r="C64" s="12">
        <v>127.33</v>
      </c>
      <c r="D64" s="13"/>
      <c r="E64" s="16"/>
    </row>
    <row r="65" spans="1:5" ht="28.2" thickBot="1" x14ac:dyDescent="0.35">
      <c r="A65" s="11" t="s">
        <v>27</v>
      </c>
      <c r="B65" s="7">
        <v>2015</v>
      </c>
      <c r="C65" s="12">
        <v>131.58000000000001</v>
      </c>
      <c r="D65" s="13"/>
      <c r="E65" s="16"/>
    </row>
    <row r="66" spans="1:5" ht="28.2" thickBot="1" x14ac:dyDescent="0.35">
      <c r="A66" s="11" t="s">
        <v>27</v>
      </c>
      <c r="B66" s="7">
        <v>2016</v>
      </c>
      <c r="C66" s="12">
        <v>131.58000000000001</v>
      </c>
      <c r="D66" s="13"/>
      <c r="E66" s="16"/>
    </row>
    <row r="67" spans="1:5" ht="28.2" thickBot="1" x14ac:dyDescent="0.35">
      <c r="A67" s="20" t="s">
        <v>26</v>
      </c>
      <c r="B67" s="21">
        <v>2017</v>
      </c>
      <c r="C67" s="12">
        <v>131.58000000000001</v>
      </c>
      <c r="D67" s="13"/>
      <c r="E67" s="16"/>
    </row>
    <row r="68" spans="1:5" ht="28.2" thickBot="1" x14ac:dyDescent="0.35">
      <c r="A68" s="11" t="s">
        <v>27</v>
      </c>
      <c r="B68" s="7">
        <v>2012</v>
      </c>
      <c r="C68" s="12">
        <v>127.33</v>
      </c>
      <c r="D68" s="13"/>
      <c r="E68" s="16"/>
    </row>
    <row r="69" spans="1:5" ht="28.2" thickBot="1" x14ac:dyDescent="0.35">
      <c r="A69" s="8" t="s">
        <v>25</v>
      </c>
      <c r="B69" s="7">
        <v>2018</v>
      </c>
      <c r="C69" s="12">
        <v>53.98</v>
      </c>
      <c r="D69" s="13"/>
      <c r="E69" s="16"/>
    </row>
    <row r="70" spans="1:5" ht="28.2" thickBot="1" x14ac:dyDescent="0.35">
      <c r="A70" s="8" t="s">
        <v>25</v>
      </c>
      <c r="B70" s="7">
        <v>2019</v>
      </c>
      <c r="C70" s="12">
        <v>53.98</v>
      </c>
      <c r="D70" s="13"/>
      <c r="E70" s="16"/>
    </row>
    <row r="71" spans="1:5" x14ac:dyDescent="0.3">
      <c r="A71" s="22"/>
      <c r="B71" s="22"/>
      <c r="C71" s="22"/>
      <c r="D71" s="22"/>
    </row>
    <row r="72" spans="1:5" ht="25.5" customHeight="1" x14ac:dyDescent="0.3">
      <c r="A72" s="68" t="s">
        <v>29</v>
      </c>
      <c r="B72" s="68"/>
      <c r="C72" s="68"/>
      <c r="D72" s="68"/>
    </row>
  </sheetData>
  <mergeCells count="1">
    <mergeCell ref="A72:D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6" sqref="Q6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commande</vt:lpstr>
      <vt:lpstr>Tar</vt:lpstr>
      <vt:lpstr>tarif Vins</vt:lpstr>
      <vt:lpstr>Tarif Anthony</vt:lpstr>
      <vt:lpstr>commande!Impression_des_titres</vt:lpstr>
      <vt:lpstr>Plaj</vt:lpstr>
      <vt:lpstr>Vin</vt:lpstr>
      <vt:lpstr>'tarif Vins'!Zone_d_impression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 silva</dc:creator>
  <cp:lastModifiedBy>raymond pentier</cp:lastModifiedBy>
  <cp:lastPrinted>2021-04-22T01:22:08Z</cp:lastPrinted>
  <dcterms:created xsi:type="dcterms:W3CDTF">2021-04-18T10:29:50Z</dcterms:created>
  <dcterms:modified xsi:type="dcterms:W3CDTF">2021-04-22T02:34:45Z</dcterms:modified>
</cp:coreProperties>
</file>