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hourya\Desktop\"/>
    </mc:Choice>
  </mc:AlternateContent>
  <xr:revisionPtr revIDLastSave="0" documentId="13_ncr:1_{19DDEEB4-79EF-4379-AD3D-77A5E517AAE7}" xr6:coauthVersionLast="46" xr6:coauthVersionMax="46" xr10:uidLastSave="{00000000-0000-0000-0000-000000000000}"/>
  <bookViews>
    <workbookView xWindow="-120" yWindow="-120" windowWidth="24240" windowHeight="13140" tabRatio="500" firstSheet="2" activeTab="6" xr2:uid="{00000000-000D-0000-FFFF-FFFF00000000}"/>
  </bookViews>
  <sheets>
    <sheet name="Feuil3" sheetId="1" state="hidden" r:id="rId1"/>
    <sheet name="de A à W" sheetId="3" r:id="rId2"/>
    <sheet name="effectif CAAJ " sheetId="4" r:id="rId3"/>
    <sheet name="effectif MAS" sheetId="5" r:id="rId4"/>
    <sheet name="effectif SAUNIER" sheetId="15" r:id="rId5"/>
    <sheet name="effectif personnel" sheetId="7" r:id="rId6"/>
    <sheet name="Semaine 47" sheetId="17" r:id="rId7"/>
    <sheet name="conges aout 2020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xlfn_COUNTIFS">NA()</definedName>
    <definedName name="_xlnm._FilterDatabase" localSheetId="2" hidden="1">'effectif CAAJ '!$B$4:$N$47</definedName>
    <definedName name="_xlnm._FilterDatabase" localSheetId="3" hidden="1">'effectif MAS'!$A$1:$AE$78</definedName>
    <definedName name="_xlnm._FilterDatabase" localSheetId="5" hidden="1">'effectif personnel'!$A$2:$O$67</definedName>
    <definedName name="Excel_BuiltIn__FilterDatabase" localSheetId="1">'de A à W'!$A$3:$AI$47</definedName>
    <definedName name="Excel_BuiltIn_Print_Area" localSheetId="1">'de A à W'!$A$1:$AH$47</definedName>
    <definedName name="_xlnm.Print_Titles" localSheetId="1">'de A à W'!$A:$A</definedName>
    <definedName name="_xlnm.Print_Area" localSheetId="1">'de A à W'!$A$1:$AH$98</definedName>
    <definedName name="_xlnm.Print_Area" localSheetId="3">'effectif MAS'!$A$1:$AE$79</definedName>
    <definedName name="_xlnm.Print_Area" localSheetId="5">'effectif personnel'!$A$1:$AD$67</definedName>
  </definedNames>
  <calcPr calcId="181029"/>
</workbook>
</file>

<file path=xl/calcChain.xml><?xml version="1.0" encoding="utf-8"?>
<calcChain xmlns="http://schemas.openxmlformats.org/spreadsheetml/2006/main">
  <c r="C84" i="3" l="1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4" l="1"/>
  <c r="W44" i="7" l="1"/>
  <c r="U44" i="7"/>
  <c r="S44" i="7" l="1"/>
  <c r="H67" i="5" l="1"/>
  <c r="B26" i="17" l="1"/>
  <c r="F52" i="4"/>
  <c r="P25" i="4" s="1"/>
  <c r="O22" i="4"/>
  <c r="P22" i="4"/>
  <c r="Q22" i="4"/>
  <c r="R22" i="4"/>
  <c r="S22" i="4"/>
  <c r="D52" i="4"/>
  <c r="O25" i="4" s="1"/>
  <c r="H52" i="4"/>
  <c r="Q25" i="4" s="1"/>
  <c r="J52" i="4"/>
  <c r="R25" i="4" s="1"/>
  <c r="L52" i="4"/>
  <c r="S25" i="4" s="1"/>
  <c r="K1" i="3" l="1"/>
  <c r="K48" i="3" s="1"/>
  <c r="K98" i="3" s="1"/>
  <c r="U43" i="3"/>
  <c r="U87" i="3"/>
  <c r="R43" i="3"/>
  <c r="R87" i="3"/>
  <c r="H42" i="7"/>
  <c r="V68" i="5"/>
  <c r="O87" i="3"/>
  <c r="L43" i="3"/>
  <c r="L87" i="3"/>
  <c r="I87" i="3"/>
  <c r="X1" i="5"/>
  <c r="G2" i="5" s="1"/>
  <c r="Q44" i="7"/>
  <c r="Q64" i="7" s="1"/>
  <c r="R1" i="7"/>
  <c r="B1" i="7"/>
  <c r="Y44" i="7"/>
  <c r="Y64" i="7" s="1"/>
  <c r="P48" i="7"/>
  <c r="P47" i="7"/>
  <c r="P46" i="7"/>
  <c r="Q63" i="7"/>
  <c r="S63" i="7"/>
  <c r="S64" i="7" s="1"/>
  <c r="U63" i="7"/>
  <c r="W63" i="7"/>
  <c r="Y63" i="7"/>
  <c r="A35" i="17"/>
  <c r="A34" i="17"/>
  <c r="A33" i="17"/>
  <c r="K25" i="17"/>
  <c r="J25" i="17"/>
  <c r="I25" i="17"/>
  <c r="H25" i="17"/>
  <c r="G25" i="17"/>
  <c r="E25" i="17"/>
  <c r="C25" i="17"/>
  <c r="B25" i="17"/>
  <c r="A25" i="17"/>
  <c r="K24" i="17"/>
  <c r="J24" i="17"/>
  <c r="I24" i="17"/>
  <c r="H24" i="17"/>
  <c r="G24" i="17"/>
  <c r="E24" i="17"/>
  <c r="C24" i="17"/>
  <c r="B24" i="17"/>
  <c r="A24" i="17"/>
  <c r="K23" i="17"/>
  <c r="J23" i="17"/>
  <c r="I23" i="17"/>
  <c r="H23" i="17"/>
  <c r="G23" i="17"/>
  <c r="E23" i="17"/>
  <c r="C23" i="17"/>
  <c r="B23" i="17"/>
  <c r="A23" i="17"/>
  <c r="K22" i="17"/>
  <c r="J22" i="17"/>
  <c r="I22" i="17"/>
  <c r="H22" i="17"/>
  <c r="G22" i="17"/>
  <c r="E22" i="17"/>
  <c r="C22" i="17"/>
  <c r="B22" i="17"/>
  <c r="A22" i="17"/>
  <c r="K21" i="17"/>
  <c r="J21" i="17"/>
  <c r="I21" i="17"/>
  <c r="H21" i="17"/>
  <c r="G21" i="17"/>
  <c r="E21" i="17"/>
  <c r="C21" i="17"/>
  <c r="B21" i="17"/>
  <c r="A21" i="17"/>
  <c r="K20" i="17"/>
  <c r="J20" i="17"/>
  <c r="I20" i="17"/>
  <c r="H20" i="17"/>
  <c r="G20" i="17"/>
  <c r="E20" i="17"/>
  <c r="C20" i="17"/>
  <c r="B20" i="17"/>
  <c r="A20" i="17"/>
  <c r="K19" i="17"/>
  <c r="J19" i="17"/>
  <c r="I19" i="17"/>
  <c r="H19" i="17"/>
  <c r="G19" i="17"/>
  <c r="E19" i="17"/>
  <c r="C19" i="17"/>
  <c r="B19" i="17"/>
  <c r="A19" i="17"/>
  <c r="K18" i="17"/>
  <c r="J18" i="17"/>
  <c r="I18" i="17"/>
  <c r="H18" i="17"/>
  <c r="G18" i="17"/>
  <c r="E18" i="17"/>
  <c r="C18" i="17"/>
  <c r="B18" i="17"/>
  <c r="A18" i="17"/>
  <c r="K17" i="17"/>
  <c r="J17" i="17"/>
  <c r="I17" i="17"/>
  <c r="H17" i="17"/>
  <c r="G17" i="17"/>
  <c r="E17" i="17"/>
  <c r="C17" i="17"/>
  <c r="B17" i="17"/>
  <c r="A17" i="17"/>
  <c r="K16" i="17"/>
  <c r="I16" i="17"/>
  <c r="G16" i="17"/>
  <c r="E16" i="17"/>
  <c r="C16" i="17"/>
  <c r="B16" i="17"/>
  <c r="A16" i="17"/>
  <c r="K15" i="17"/>
  <c r="J15" i="17"/>
  <c r="I15" i="17"/>
  <c r="H15" i="17"/>
  <c r="G15" i="17"/>
  <c r="E15" i="17"/>
  <c r="C15" i="17"/>
  <c r="B15" i="17"/>
  <c r="A15" i="17"/>
  <c r="K14" i="17"/>
  <c r="J14" i="17"/>
  <c r="I14" i="17"/>
  <c r="H14" i="17"/>
  <c r="G14" i="17"/>
  <c r="E14" i="17"/>
  <c r="C14" i="17"/>
  <c r="B14" i="17"/>
  <c r="A14" i="17"/>
  <c r="K13" i="17"/>
  <c r="J13" i="17"/>
  <c r="I13" i="17"/>
  <c r="H13" i="17"/>
  <c r="G13" i="17"/>
  <c r="E13" i="17"/>
  <c r="C13" i="17"/>
  <c r="B13" i="17"/>
  <c r="A13" i="17"/>
  <c r="K12" i="17"/>
  <c r="J12" i="17"/>
  <c r="I12" i="17"/>
  <c r="H12" i="17"/>
  <c r="G12" i="17"/>
  <c r="E12" i="17"/>
  <c r="C12" i="17"/>
  <c r="B12" i="17"/>
  <c r="A12" i="17"/>
  <c r="K11" i="17"/>
  <c r="J11" i="17"/>
  <c r="I11" i="17"/>
  <c r="H11" i="17"/>
  <c r="G11" i="17"/>
  <c r="E11" i="17"/>
  <c r="C11" i="17"/>
  <c r="B11" i="17"/>
  <c r="A11" i="17"/>
  <c r="K10" i="17"/>
  <c r="J10" i="17"/>
  <c r="I10" i="17"/>
  <c r="H10" i="17"/>
  <c r="G10" i="17"/>
  <c r="E10" i="17"/>
  <c r="C10" i="17"/>
  <c r="B10" i="17"/>
  <c r="A10" i="17"/>
  <c r="K9" i="17"/>
  <c r="J9" i="17"/>
  <c r="I9" i="17"/>
  <c r="H9" i="17"/>
  <c r="G9" i="17"/>
  <c r="E9" i="17"/>
  <c r="C9" i="17"/>
  <c r="B9" i="17"/>
  <c r="A9" i="17"/>
  <c r="K8" i="17"/>
  <c r="J8" i="17"/>
  <c r="I8" i="17"/>
  <c r="H8" i="17"/>
  <c r="G8" i="17"/>
  <c r="E8" i="17"/>
  <c r="C8" i="17"/>
  <c r="B8" i="17"/>
  <c r="A8" i="17"/>
  <c r="K7" i="17"/>
  <c r="J7" i="17"/>
  <c r="I7" i="17"/>
  <c r="H7" i="17"/>
  <c r="G7" i="17"/>
  <c r="E7" i="17"/>
  <c r="C7" i="17"/>
  <c r="B7" i="17"/>
  <c r="A7" i="17"/>
  <c r="K6" i="17"/>
  <c r="J6" i="17"/>
  <c r="I6" i="17"/>
  <c r="H6" i="17"/>
  <c r="G6" i="17"/>
  <c r="E6" i="17"/>
  <c r="C6" i="17"/>
  <c r="B6" i="17"/>
  <c r="A6" i="17"/>
  <c r="K5" i="17"/>
  <c r="J5" i="17"/>
  <c r="I5" i="17"/>
  <c r="H5" i="17"/>
  <c r="G5" i="17"/>
  <c r="E5" i="17"/>
  <c r="C5" i="17"/>
  <c r="B5" i="17"/>
  <c r="A5" i="17"/>
  <c r="K4" i="17"/>
  <c r="J4" i="17"/>
  <c r="I4" i="17"/>
  <c r="H4" i="17"/>
  <c r="G4" i="17"/>
  <c r="E4" i="17"/>
  <c r="C4" i="17"/>
  <c r="B4" i="17"/>
  <c r="A4" i="17"/>
  <c r="K3" i="17"/>
  <c r="J3" i="17"/>
  <c r="I3" i="17"/>
  <c r="H3" i="17"/>
  <c r="G3" i="17"/>
  <c r="E3" i="17"/>
  <c r="C3" i="17"/>
  <c r="B3" i="17"/>
  <c r="A3" i="17"/>
  <c r="K2" i="17"/>
  <c r="J2" i="17"/>
  <c r="I2" i="17"/>
  <c r="H2" i="17"/>
  <c r="G2" i="17"/>
  <c r="E2" i="17"/>
  <c r="C2" i="17"/>
  <c r="A2" i="17"/>
  <c r="K1" i="17"/>
  <c r="J1" i="17"/>
  <c r="I1" i="17"/>
  <c r="G1" i="17"/>
  <c r="F1" i="17"/>
  <c r="D1" i="17"/>
  <c r="C1" i="17"/>
  <c r="A1" i="17"/>
  <c r="I43" i="3"/>
  <c r="D43" i="7"/>
  <c r="S66" i="7" s="1"/>
  <c r="M44" i="3"/>
  <c r="M88" i="3"/>
  <c r="S88" i="3"/>
  <c r="S44" i="3"/>
  <c r="H43" i="7"/>
  <c r="W66" i="7" s="1"/>
  <c r="P44" i="3"/>
  <c r="P88" i="3"/>
  <c r="V88" i="3"/>
  <c r="V44" i="3"/>
  <c r="J43" i="7"/>
  <c r="Y66" i="7" s="1"/>
  <c r="J44" i="3"/>
  <c r="J88" i="3"/>
  <c r="J42" i="7"/>
  <c r="O43" i="3"/>
  <c r="D42" i="7"/>
  <c r="B43" i="7"/>
  <c r="Q66" i="7" s="1"/>
  <c r="F61" i="4"/>
  <c r="H61" i="4"/>
  <c r="L61" i="4"/>
  <c r="H1" i="5"/>
  <c r="G2" i="15"/>
  <c r="AC1" i="3"/>
  <c r="Z1" i="3"/>
  <c r="W1" i="3"/>
  <c r="T1" i="3"/>
  <c r="Q1" i="3"/>
  <c r="N1" i="3"/>
  <c r="F90" i="3"/>
  <c r="F89" i="3"/>
  <c r="AB88" i="3"/>
  <c r="AB44" i="3"/>
  <c r="Y88" i="3"/>
  <c r="F88" i="3"/>
  <c r="AA87" i="3"/>
  <c r="X87" i="3"/>
  <c r="F87" i="3"/>
  <c r="A72" i="3"/>
  <c r="L1" i="7" s="1"/>
  <c r="AI68" i="3"/>
  <c r="AI87" i="3" s="1"/>
  <c r="B49" i="3"/>
  <c r="AC48" i="3"/>
  <c r="Z48" i="3"/>
  <c r="W48" i="3"/>
  <c r="T48" i="3"/>
  <c r="T98" i="3" s="1"/>
  <c r="Q48" i="3"/>
  <c r="Q98" i="3" s="1"/>
  <c r="A48" i="3"/>
  <c r="G46" i="3"/>
  <c r="G45" i="3"/>
  <c r="Y44" i="3"/>
  <c r="Y95" i="3" s="1"/>
  <c r="G44" i="3"/>
  <c r="AA43" i="3"/>
  <c r="AA94" i="3" s="1"/>
  <c r="X43" i="3"/>
  <c r="G43" i="3"/>
  <c r="AI42" i="3"/>
  <c r="A42" i="3"/>
  <c r="A41" i="3"/>
  <c r="A40" i="3"/>
  <c r="A39" i="3"/>
  <c r="A38" i="3"/>
  <c r="A37" i="3"/>
  <c r="A36" i="3"/>
  <c r="A35" i="3"/>
  <c r="AI34" i="3"/>
  <c r="A34" i="3"/>
  <c r="A33" i="3"/>
  <c r="A32" i="3"/>
  <c r="A31" i="3"/>
  <c r="A30" i="3"/>
  <c r="A29" i="3"/>
  <c r="A28" i="3"/>
  <c r="A27" i="3"/>
  <c r="A26" i="3"/>
  <c r="AI20" i="3"/>
  <c r="AI19" i="3"/>
  <c r="AI13" i="3"/>
  <c r="AI8" i="3"/>
  <c r="AI7" i="3"/>
  <c r="AI3" i="3"/>
  <c r="AD64" i="7"/>
  <c r="AC64" i="7"/>
  <c r="AB64" i="7"/>
  <c r="AA64" i="7"/>
  <c r="N43" i="7"/>
  <c r="AC66" i="7" s="1"/>
  <c r="L43" i="7"/>
  <c r="AA66" i="7" s="1"/>
  <c r="F43" i="7"/>
  <c r="U66" i="7" s="1"/>
  <c r="B6" i="4"/>
  <c r="B4" i="4"/>
  <c r="BK41" i="18"/>
  <c r="BK43" i="18"/>
  <c r="BJ41" i="18"/>
  <c r="BJ43" i="18"/>
  <c r="BI41" i="18"/>
  <c r="BI43" i="18"/>
  <c r="BH41" i="18"/>
  <c r="BH43" i="18"/>
  <c r="BG41" i="18"/>
  <c r="BG43" i="18"/>
  <c r="BF41" i="18"/>
  <c r="BF43" i="18"/>
  <c r="BE41" i="18"/>
  <c r="BE43" i="18"/>
  <c r="BD41" i="18"/>
  <c r="BD43" i="18"/>
  <c r="BC41" i="18"/>
  <c r="BC43" i="18"/>
  <c r="BB41" i="18"/>
  <c r="BB43" i="18"/>
  <c r="BA41" i="18"/>
  <c r="BA43" i="18"/>
  <c r="AZ41" i="18"/>
  <c r="AZ43" i="18"/>
  <c r="AY41" i="18"/>
  <c r="AY43" i="18"/>
  <c r="AX41" i="18"/>
  <c r="AX43" i="18"/>
  <c r="AW41" i="18"/>
  <c r="AW43" i="18"/>
  <c r="AV41" i="18"/>
  <c r="AV43" i="18"/>
  <c r="AU41" i="18"/>
  <c r="AU43" i="18"/>
  <c r="AT41" i="18"/>
  <c r="AT43" i="18"/>
  <c r="AS41" i="18"/>
  <c r="AS43" i="18"/>
  <c r="AR41" i="18"/>
  <c r="AR43" i="18"/>
  <c r="AQ41" i="18"/>
  <c r="AQ43" i="18"/>
  <c r="AP41" i="18"/>
  <c r="AP43" i="18"/>
  <c r="AO41" i="18"/>
  <c r="AO43" i="18"/>
  <c r="AN41" i="18"/>
  <c r="AN43" i="18"/>
  <c r="AM41" i="18"/>
  <c r="AM43" i="18"/>
  <c r="AL41" i="18"/>
  <c r="AL43" i="18"/>
  <c r="AK41" i="18"/>
  <c r="AK43" i="18"/>
  <c r="AJ41" i="18"/>
  <c r="AJ43" i="18"/>
  <c r="AI41" i="18"/>
  <c r="AI43" i="18"/>
  <c r="AH41" i="18"/>
  <c r="AH43" i="18"/>
  <c r="AG41" i="18"/>
  <c r="AG43" i="18"/>
  <c r="AF41" i="18"/>
  <c r="AF43" i="18"/>
  <c r="AE41" i="18"/>
  <c r="AE43" i="18"/>
  <c r="AD41" i="18"/>
  <c r="AD43" i="18"/>
  <c r="AC41" i="18"/>
  <c r="AC43" i="18"/>
  <c r="AB41" i="18"/>
  <c r="AB43" i="18"/>
  <c r="AA41" i="18"/>
  <c r="AA43" i="18"/>
  <c r="Z41" i="18"/>
  <c r="Z43" i="18"/>
  <c r="Y41" i="18"/>
  <c r="Y43" i="18"/>
  <c r="X41" i="18"/>
  <c r="X43" i="18"/>
  <c r="W41" i="18"/>
  <c r="W43" i="18"/>
  <c r="V41" i="18"/>
  <c r="V43" i="18"/>
  <c r="U41" i="18"/>
  <c r="U43" i="18"/>
  <c r="T41" i="18"/>
  <c r="T43" i="18"/>
  <c r="S41" i="18"/>
  <c r="S43" i="18"/>
  <c r="R41" i="18"/>
  <c r="R43" i="18"/>
  <c r="Q41" i="18"/>
  <c r="Q43" i="18"/>
  <c r="P41" i="18"/>
  <c r="P43" i="18"/>
  <c r="O41" i="18"/>
  <c r="O43" i="18"/>
  <c r="N41" i="18"/>
  <c r="N43" i="18"/>
  <c r="M41" i="18"/>
  <c r="M43" i="18"/>
  <c r="L41" i="18"/>
  <c r="L43" i="18"/>
  <c r="K41" i="18"/>
  <c r="K43" i="18"/>
  <c r="J41" i="18"/>
  <c r="J43" i="18"/>
  <c r="I41" i="18"/>
  <c r="I43" i="18"/>
  <c r="H41" i="18"/>
  <c r="H43" i="18"/>
  <c r="G41" i="18"/>
  <c r="G43" i="18"/>
  <c r="F41" i="18"/>
  <c r="F43" i="18"/>
  <c r="E41" i="18"/>
  <c r="E43" i="18"/>
  <c r="D41" i="18"/>
  <c r="D43" i="18"/>
  <c r="C41" i="18"/>
  <c r="C43" i="18"/>
  <c r="B41" i="18"/>
  <c r="B43" i="18"/>
  <c r="J26" i="17"/>
  <c r="F2" i="15"/>
  <c r="I2" i="15"/>
  <c r="D26" i="17"/>
  <c r="N42" i="7"/>
  <c r="L42" i="7"/>
  <c r="B42" i="7"/>
  <c r="F42" i="7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B69" i="5"/>
  <c r="AE68" i="5"/>
  <c r="AD68" i="5"/>
  <c r="AC68" i="5"/>
  <c r="AB68" i="5"/>
  <c r="AA68" i="5"/>
  <c r="Z68" i="5"/>
  <c r="Y68" i="5"/>
  <c r="X68" i="5"/>
  <c r="W68" i="5"/>
  <c r="U68" i="5"/>
  <c r="T68" i="5"/>
  <c r="S68" i="5"/>
  <c r="R68" i="5"/>
  <c r="O68" i="5"/>
  <c r="N68" i="5"/>
  <c r="M68" i="5"/>
  <c r="L68" i="5"/>
  <c r="K68" i="5"/>
  <c r="J68" i="5"/>
  <c r="I68" i="5"/>
  <c r="H68" i="5"/>
  <c r="G68" i="5"/>
  <c r="F68" i="5"/>
  <c r="V71" i="5" s="1"/>
  <c r="E68" i="5"/>
  <c r="D68" i="5"/>
  <c r="C68" i="5"/>
  <c r="B68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O67" i="5"/>
  <c r="N67" i="5"/>
  <c r="M67" i="5"/>
  <c r="L67" i="5"/>
  <c r="K67" i="5"/>
  <c r="J67" i="5"/>
  <c r="I67" i="5"/>
  <c r="G67" i="5"/>
  <c r="F67" i="5"/>
  <c r="E67" i="5"/>
  <c r="D67" i="5"/>
  <c r="C67" i="5"/>
  <c r="B67" i="5"/>
  <c r="L4" i="4"/>
  <c r="I26" i="17"/>
  <c r="E4" i="4"/>
  <c r="G4" i="4"/>
  <c r="I4" i="4"/>
  <c r="K4" i="4"/>
  <c r="J61" i="4"/>
  <c r="A42" i="17"/>
  <c r="A44" i="17"/>
  <c r="A45" i="17"/>
  <c r="A46" i="17"/>
  <c r="A47" i="17"/>
  <c r="D61" i="4"/>
  <c r="F2" i="5" l="1"/>
  <c r="V2" i="5" s="1"/>
  <c r="I3" i="15"/>
  <c r="L2" i="7"/>
  <c r="AA2" i="7" s="1"/>
  <c r="I2" i="5"/>
  <c r="N2" i="7"/>
  <c r="AC2" i="7" s="1"/>
  <c r="C3" i="15"/>
  <c r="F2" i="7"/>
  <c r="U2" i="7" s="1"/>
  <c r="D2" i="7"/>
  <c r="S2" i="7" s="1"/>
  <c r="J2" i="7"/>
  <c r="Y2" i="7" s="1"/>
  <c r="B2" i="7"/>
  <c r="Q2" i="7" s="1"/>
  <c r="H2" i="7"/>
  <c r="W2" i="7" s="1"/>
  <c r="W49" i="7" s="1"/>
  <c r="D2" i="5"/>
  <c r="T2" i="5" s="1"/>
  <c r="L2" i="5"/>
  <c r="AB2" i="5" s="1"/>
  <c r="B2" i="5"/>
  <c r="R2" i="5" s="1"/>
  <c r="J2" i="5"/>
  <c r="Z2" i="5" s="1"/>
  <c r="C2" i="5"/>
  <c r="O2" i="5"/>
  <c r="D3" i="15"/>
  <c r="M2" i="5"/>
  <c r="H2" i="5"/>
  <c r="X2" i="5" s="1"/>
  <c r="K2" i="5"/>
  <c r="N2" i="5"/>
  <c r="AD2" i="5" s="1"/>
  <c r="G3" i="15"/>
  <c r="B3" i="15"/>
  <c r="F91" i="3"/>
  <c r="F93" i="3" s="1"/>
  <c r="H45" i="7"/>
  <c r="F3" i="15"/>
  <c r="AI44" i="3"/>
  <c r="AI88" i="3" s="1"/>
  <c r="U64" i="7"/>
  <c r="U65" i="7" s="1"/>
  <c r="E3" i="15"/>
  <c r="T70" i="5"/>
  <c r="D4" i="4"/>
  <c r="E2" i="4" s="1"/>
  <c r="F4" i="4"/>
  <c r="P5" i="4" s="1"/>
  <c r="N48" i="3"/>
  <c r="N98" i="3" s="1"/>
  <c r="Y65" i="7"/>
  <c r="S95" i="3"/>
  <c r="O94" i="3"/>
  <c r="O98" i="3" s="1"/>
  <c r="Z71" i="5"/>
  <c r="U70" i="5"/>
  <c r="Y70" i="5"/>
  <c r="AC71" i="5"/>
  <c r="W71" i="5"/>
  <c r="AB71" i="5"/>
  <c r="AB70" i="5"/>
  <c r="T71" i="5"/>
  <c r="AD71" i="5"/>
  <c r="L94" i="3"/>
  <c r="I94" i="3"/>
  <c r="I98" i="3" s="1"/>
  <c r="Q65" i="7"/>
  <c r="S65" i="7"/>
  <c r="W64" i="7"/>
  <c r="W65" i="7" s="1"/>
  <c r="AB95" i="3"/>
  <c r="P95" i="3"/>
  <c r="R94" i="3"/>
  <c r="U94" i="3"/>
  <c r="U97" i="3" s="1"/>
  <c r="J95" i="3"/>
  <c r="M95" i="3"/>
  <c r="X94" i="3"/>
  <c r="V95" i="3"/>
  <c r="V98" i="3" s="1"/>
  <c r="U98" i="3"/>
  <c r="R98" i="3"/>
  <c r="R97" i="3"/>
  <c r="L97" i="3"/>
  <c r="L98" i="3"/>
  <c r="R72" i="5"/>
  <c r="R71" i="5"/>
  <c r="AD72" i="5"/>
  <c r="AC72" i="5"/>
  <c r="AB72" i="5"/>
  <c r="AA72" i="5"/>
  <c r="Z72" i="5"/>
  <c r="Y72" i="5"/>
  <c r="V72" i="5"/>
  <c r="U72" i="5"/>
  <c r="AC70" i="5"/>
  <c r="AE72" i="5"/>
  <c r="U71" i="5"/>
  <c r="D73" i="5"/>
  <c r="AE70" i="5"/>
  <c r="S71" i="5"/>
  <c r="AA71" i="5"/>
  <c r="AE71" i="5"/>
  <c r="X71" i="5"/>
  <c r="L73" i="5"/>
  <c r="X70" i="5"/>
  <c r="X72" i="5"/>
  <c r="Y71" i="5"/>
  <c r="F73" i="5"/>
  <c r="B73" i="5"/>
  <c r="O73" i="5"/>
  <c r="I73" i="5"/>
  <c r="S70" i="5"/>
  <c r="G73" i="5"/>
  <c r="AA70" i="5"/>
  <c r="S72" i="5"/>
  <c r="T72" i="5"/>
  <c r="W72" i="5"/>
  <c r="R70" i="5"/>
  <c r="V70" i="5"/>
  <c r="J73" i="5"/>
  <c r="N73" i="5"/>
  <c r="M73" i="5"/>
  <c r="K73" i="5"/>
  <c r="W70" i="5"/>
  <c r="E73" i="5"/>
  <c r="H73" i="5"/>
  <c r="AD70" i="5"/>
  <c r="Z70" i="5"/>
  <c r="C73" i="5"/>
  <c r="S5" i="4"/>
  <c r="J2" i="4"/>
  <c r="J4" i="4"/>
  <c r="R5" i="4" s="1"/>
  <c r="G26" i="17"/>
  <c r="H4" i="4"/>
  <c r="Q5" i="4" s="1"/>
  <c r="O97" i="3" l="1"/>
  <c r="I97" i="3"/>
  <c r="S98" i="3"/>
  <c r="O5" i="4"/>
  <c r="AB73" i="5"/>
  <c r="T73" i="5"/>
  <c r="AC73" i="5"/>
  <c r="AD73" i="5"/>
  <c r="Y73" i="5"/>
  <c r="S73" i="5"/>
  <c r="R73" i="5"/>
  <c r="U73" i="5"/>
  <c r="AE73" i="5"/>
  <c r="X73" i="5"/>
  <c r="AA73" i="5"/>
  <c r="V73" i="5"/>
  <c r="W73" i="5"/>
  <c r="Z73" i="5"/>
  <c r="B2" i="17"/>
</calcChain>
</file>

<file path=xl/sharedStrings.xml><?xml version="1.0" encoding="utf-8"?>
<sst xmlns="http://schemas.openxmlformats.org/spreadsheetml/2006/main" count="1253" uniqueCount="248">
  <si>
    <t>Année</t>
  </si>
  <si>
    <t>Mois</t>
  </si>
  <si>
    <t>Num</t>
  </si>
  <si>
    <t>Semaine</t>
  </si>
  <si>
    <t>Janvier</t>
  </si>
  <si>
    <t>Février</t>
  </si>
  <si>
    <t>Mars</t>
  </si>
  <si>
    <t>Avril</t>
  </si>
  <si>
    <t>Mai</t>
  </si>
  <si>
    <t>Juin</t>
  </si>
  <si>
    <t>Juillet</t>
  </si>
  <si>
    <t>Impaire</t>
  </si>
  <si>
    <t>Août</t>
  </si>
  <si>
    <t>Septembre</t>
  </si>
  <si>
    <t>Octobre</t>
  </si>
  <si>
    <t>Novembre</t>
  </si>
  <si>
    <t>Décembre</t>
  </si>
  <si>
    <t>du</t>
  </si>
  <si>
    <t>au</t>
  </si>
  <si>
    <t>CAAJ</t>
  </si>
  <si>
    <t>semaine</t>
  </si>
  <si>
    <t xml:space="preserve"> </t>
  </si>
  <si>
    <t>SEM.</t>
  </si>
  <si>
    <t>NOM</t>
  </si>
  <si>
    <t>PRENOM</t>
  </si>
  <si>
    <t>ATELIER</t>
  </si>
  <si>
    <t>INT. EXT. LIEU</t>
  </si>
  <si>
    <t>heures/mois</t>
  </si>
  <si>
    <t>DATE D'ARRET</t>
  </si>
  <si>
    <t>INFOS REPAS</t>
  </si>
  <si>
    <t>NOMBRE</t>
  </si>
  <si>
    <t>S</t>
  </si>
  <si>
    <t>M</t>
  </si>
  <si>
    <t>au (inclus)</t>
  </si>
  <si>
    <t>FER</t>
  </si>
  <si>
    <t>E</t>
  </si>
  <si>
    <t>…</t>
  </si>
  <si>
    <t xml:space="preserve"> /R</t>
  </si>
  <si>
    <t>RS</t>
  </si>
  <si>
    <t>X</t>
  </si>
  <si>
    <t>BOIS</t>
  </si>
  <si>
    <t>I</t>
  </si>
  <si>
    <t>FHV</t>
  </si>
  <si>
    <t>/R</t>
  </si>
  <si>
    <t>ALIMENTAIRE</t>
  </si>
  <si>
    <t>SAVS</t>
  </si>
  <si>
    <t>R</t>
  </si>
  <si>
    <t>R/</t>
  </si>
  <si>
    <t>JARDIN</t>
  </si>
  <si>
    <r>
      <t>AT</t>
    </r>
    <r>
      <rPr>
        <sz val="8"/>
        <rFont val="Arial"/>
        <family val="2"/>
      </rPr>
      <t xml:space="preserve"> : accident travail</t>
    </r>
  </si>
  <si>
    <r>
      <t>MT</t>
    </r>
    <r>
      <rPr>
        <sz val="8"/>
        <rFont val="Arial"/>
        <family val="2"/>
      </rPr>
      <t>: mi-temps thérapeut.</t>
    </r>
  </si>
  <si>
    <r>
      <t>M</t>
    </r>
    <r>
      <rPr>
        <sz val="8"/>
        <rFont val="Arial"/>
        <family val="2"/>
      </rPr>
      <t xml:space="preserve"> : maladie </t>
    </r>
  </si>
  <si>
    <t>Total</t>
  </si>
  <si>
    <t>MARDI</t>
  </si>
  <si>
    <t xml:space="preserve">R </t>
  </si>
  <si>
    <t xml:space="preserve">/R </t>
  </si>
  <si>
    <r>
      <t>C</t>
    </r>
    <r>
      <rPr>
        <b/>
        <sz val="12"/>
        <color indexed="8"/>
        <rFont val="Arial"/>
        <family val="2"/>
      </rPr>
      <t xml:space="preserve"> :</t>
    </r>
    <r>
      <rPr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 xml:space="preserve">congé payé </t>
    </r>
  </si>
  <si>
    <r>
      <t>CS</t>
    </r>
    <r>
      <rPr>
        <b/>
        <sz val="12"/>
        <color indexed="8"/>
        <rFont val="Arial"/>
        <family val="2"/>
      </rPr>
      <t xml:space="preserve"> : </t>
    </r>
    <r>
      <rPr>
        <sz val="12"/>
        <color indexed="8"/>
        <rFont val="Arial"/>
        <family val="2"/>
      </rPr>
      <t xml:space="preserve">congé sans solde </t>
    </r>
  </si>
  <si>
    <r>
      <t xml:space="preserve">R </t>
    </r>
    <r>
      <rPr>
        <b/>
        <sz val="12"/>
        <color indexed="8"/>
        <rFont val="Arial"/>
        <family val="2"/>
      </rPr>
      <t xml:space="preserve"> :  </t>
    </r>
    <r>
      <rPr>
        <sz val="12"/>
        <color indexed="8"/>
        <rFont val="Arial"/>
        <family val="2"/>
      </rPr>
      <t>repos</t>
    </r>
  </si>
  <si>
    <r>
      <t>M</t>
    </r>
    <r>
      <rPr>
        <b/>
        <sz val="12"/>
        <color indexed="8"/>
        <rFont val="Arial"/>
        <family val="2"/>
      </rPr>
      <t xml:space="preserve"> : </t>
    </r>
    <r>
      <rPr>
        <sz val="12"/>
        <color indexed="8"/>
        <rFont val="Arial"/>
        <family val="2"/>
      </rPr>
      <t xml:space="preserve">maladie  </t>
    </r>
  </si>
  <si>
    <t>F</t>
  </si>
  <si>
    <t>FORMATION</t>
  </si>
  <si>
    <r>
      <t>MT</t>
    </r>
    <r>
      <rPr>
        <b/>
        <sz val="12"/>
        <color indexed="8"/>
        <rFont val="Arial"/>
        <family val="2"/>
      </rPr>
      <t xml:space="preserve"> : </t>
    </r>
    <r>
      <rPr>
        <sz val="12"/>
        <color indexed="8"/>
        <rFont val="Arial"/>
        <family val="2"/>
      </rPr>
      <t>mi-temps thérap.</t>
    </r>
  </si>
  <si>
    <t>REGIME HYPOCALORIQUE</t>
  </si>
  <si>
    <r>
      <t>AJ</t>
    </r>
    <r>
      <rPr>
        <b/>
        <sz val="12"/>
        <color indexed="8"/>
        <rFont val="Arial"/>
        <family val="2"/>
      </rPr>
      <t xml:space="preserve"> : </t>
    </r>
    <r>
      <rPr>
        <sz val="12"/>
        <color indexed="8"/>
        <rFont val="Arial"/>
        <family val="2"/>
      </rPr>
      <t xml:space="preserve">Abs.justifiée (infirmerie)  </t>
    </r>
  </si>
  <si>
    <t>SANS PORC</t>
  </si>
  <si>
    <r>
      <t xml:space="preserve">CT </t>
    </r>
    <r>
      <rPr>
        <b/>
        <sz val="12"/>
        <color indexed="8"/>
        <rFont val="Arial"/>
        <family val="2"/>
      </rPr>
      <t xml:space="preserve">: </t>
    </r>
    <r>
      <rPr>
        <sz val="12"/>
        <color indexed="8"/>
        <rFont val="Arial"/>
        <family val="2"/>
      </rPr>
      <t>congés trimestriel</t>
    </r>
  </si>
  <si>
    <t>SANS VIANDE</t>
  </si>
  <si>
    <r>
      <t>REC</t>
    </r>
    <r>
      <rPr>
        <b/>
        <sz val="12"/>
        <color indexed="8"/>
        <rFont val="Arial"/>
        <family val="2"/>
      </rPr>
      <t xml:space="preserve"> : </t>
    </r>
    <r>
      <rPr>
        <sz val="12"/>
        <color indexed="8"/>
        <rFont val="Arial"/>
        <family val="2"/>
      </rPr>
      <t>récupération</t>
    </r>
  </si>
  <si>
    <t>P.N. SPORT</t>
  </si>
  <si>
    <r>
      <t>P</t>
    </r>
    <r>
      <rPr>
        <sz val="12"/>
        <color indexed="8"/>
        <rFont val="Arial"/>
        <family val="2"/>
      </rPr>
      <t>/présent</t>
    </r>
    <r>
      <rPr>
        <sz val="12"/>
        <color indexed="10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A</t>
    </r>
    <r>
      <rPr>
        <sz val="12"/>
        <color indexed="8"/>
        <rFont val="Arial"/>
        <family val="2"/>
      </rPr>
      <t xml:space="preserve">/absent  </t>
    </r>
    <r>
      <rPr>
        <b/>
        <sz val="12"/>
        <color indexed="10"/>
        <rFont val="Arial"/>
        <family val="2"/>
      </rPr>
      <t>S</t>
    </r>
    <r>
      <rPr>
        <sz val="12"/>
        <color indexed="8"/>
        <rFont val="Arial"/>
        <family val="2"/>
      </rPr>
      <t xml:space="preserve">/stage </t>
    </r>
  </si>
  <si>
    <t>ENTREPRISE X = repas ou sandwiches à emporter</t>
  </si>
  <si>
    <r>
      <t>CEXP/c</t>
    </r>
    <r>
      <rPr>
        <sz val="12"/>
        <rFont val="Arial"/>
        <family val="2"/>
      </rPr>
      <t>ongés except. Payés év. Famil.</t>
    </r>
  </si>
  <si>
    <t>EFFECTIF  REPAS  CAAJ</t>
  </si>
  <si>
    <t xml:space="preserve">MODELE MIS A JOUR PAR AT LE </t>
  </si>
  <si>
    <t>prescrip° méd/repas</t>
  </si>
  <si>
    <t>Professionnels</t>
  </si>
  <si>
    <t>L</t>
  </si>
  <si>
    <t>J</t>
  </si>
  <si>
    <t>V</t>
  </si>
  <si>
    <t>arrivé</t>
  </si>
  <si>
    <t>parti</t>
  </si>
  <si>
    <t>sans porc</t>
  </si>
  <si>
    <t>sans viandes</t>
  </si>
  <si>
    <t>regime hypocal</t>
  </si>
  <si>
    <t xml:space="preserve">EFFECTIF Professionnel
Sans les 1/jnt  </t>
  </si>
  <si>
    <t>allergique crevettes</t>
  </si>
  <si>
    <t>EFFECTIF GENERAL 
Sans les 1/jnt</t>
  </si>
  <si>
    <t>allergique poissons</t>
  </si>
  <si>
    <t>sans tomates</t>
  </si>
  <si>
    <t>poissons/fruits de mer</t>
  </si>
  <si>
    <t>Effectifs bénéficiaires</t>
  </si>
  <si>
    <t>compté dans effectif HV</t>
  </si>
  <si>
    <t>ne mange pas à La Gauthière</t>
  </si>
  <si>
    <t>repas CAAJ</t>
  </si>
  <si>
    <t>sortie PN</t>
  </si>
  <si>
    <t>sortie repas ext</t>
  </si>
  <si>
    <t>EFFECTIF CAAJ JOURNEE</t>
  </si>
  <si>
    <t>LUNDI</t>
  </si>
  <si>
    <t>MERCREDI</t>
  </si>
  <si>
    <t>JEUDI</t>
  </si>
  <si>
    <t>VENDREDI</t>
  </si>
  <si>
    <t>REPAS MAS</t>
  </si>
  <si>
    <t>RESTAURANT</t>
  </si>
  <si>
    <t>PIQUE NIQUE</t>
  </si>
  <si>
    <t>HM</t>
  </si>
  <si>
    <t>H</t>
  </si>
  <si>
    <t>INFIRMIERE</t>
  </si>
  <si>
    <t>SOUS TOTAL 1 UV1</t>
  </si>
  <si>
    <t>SOUS TOTAL 2 UV1</t>
  </si>
  <si>
    <t>SOUS TOTAL 1 UV2</t>
  </si>
  <si>
    <t>SOUS TOTAL 2 UV2</t>
  </si>
  <si>
    <t>SOUS TOTAL 1 UV3</t>
  </si>
  <si>
    <t>SOUS TOTAL 2 UV3</t>
  </si>
  <si>
    <t xml:space="preserve"> UV1 + PERS.</t>
  </si>
  <si>
    <t xml:space="preserve"> UV2  + PERS.</t>
  </si>
  <si>
    <t xml:space="preserve"> UV3  + PERS.</t>
  </si>
  <si>
    <t>T  O  T  A  L      G  E  N  E  R  A  L</t>
  </si>
  <si>
    <t xml:space="preserve"> Initiale ou R= remplacé sans porc</t>
  </si>
  <si>
    <t>GRAS = SANS PORC</t>
  </si>
  <si>
    <t>FOOT</t>
  </si>
  <si>
    <t>MIXE</t>
  </si>
  <si>
    <t>BARBECUE/SORTIE CUISINE</t>
  </si>
  <si>
    <t>HACHE</t>
  </si>
  <si>
    <t xml:space="preserve">Semaine </t>
  </si>
  <si>
    <t>ANNEE</t>
  </si>
  <si>
    <t xml:space="preserve">INFIRMIERES </t>
  </si>
  <si>
    <t>VEILLEURS DE NUIT</t>
  </si>
  <si>
    <t>TOTAL………..midi</t>
  </si>
  <si>
    <t xml:space="preserve">           ………..soir</t>
  </si>
  <si>
    <t>REPAS 11 HEURES</t>
  </si>
  <si>
    <t>EFFECTIF MIDI</t>
  </si>
  <si>
    <t>EFFECTIF SOIR</t>
  </si>
  <si>
    <t xml:space="preserve">P = plateau       S = sandwich       X = repas      - ou blanc = pas de repas      </t>
  </si>
  <si>
    <t>ACCUEIL St THYS</t>
  </si>
  <si>
    <t>ABSENTS</t>
  </si>
  <si>
    <t>MATIN</t>
  </si>
  <si>
    <t>SOIR</t>
  </si>
  <si>
    <t>TOTAL sans porc</t>
  </si>
  <si>
    <t xml:space="preserve">
</t>
  </si>
  <si>
    <t xml:space="preserve">Repas midi
</t>
  </si>
  <si>
    <t>Repas soir</t>
  </si>
  <si>
    <t>TOTAL sans poisson</t>
  </si>
  <si>
    <t>TOTAL normal</t>
  </si>
  <si>
    <t>TOTAL REPAS 
DU MIDI</t>
  </si>
  <si>
    <t xml:space="preserve">Roberta
Alain
Véronique
(normal E)
Fathia
(Sans porc E)
Laure
(Sans poisson E)
</t>
  </si>
  <si>
    <t xml:space="preserve">Zahia
(Sans porc E)
Marie-Claire
(normal E)
</t>
  </si>
  <si>
    <t>SEMAINE</t>
  </si>
  <si>
    <t>MALADIE</t>
  </si>
  <si>
    <t xml:space="preserve">TOTAL  Repas </t>
  </si>
  <si>
    <t xml:space="preserve">personnel </t>
  </si>
  <si>
    <t xml:space="preserve">total salle manger </t>
  </si>
  <si>
    <t>VACANCE</t>
  </si>
  <si>
    <t>STAGE</t>
  </si>
  <si>
    <t>S01</t>
  </si>
  <si>
    <t>D02</t>
  </si>
  <si>
    <t>L03</t>
  </si>
  <si>
    <t>M04</t>
  </si>
  <si>
    <t>M05</t>
  </si>
  <si>
    <t>J06</t>
  </si>
  <si>
    <t>V07</t>
  </si>
  <si>
    <t>S08</t>
  </si>
  <si>
    <t>D09</t>
  </si>
  <si>
    <t>L10</t>
  </si>
  <si>
    <t>M11</t>
  </si>
  <si>
    <t>M12</t>
  </si>
  <si>
    <t>J13</t>
  </si>
  <si>
    <t>V14</t>
  </si>
  <si>
    <t>S15</t>
  </si>
  <si>
    <t>D16</t>
  </si>
  <si>
    <t>L17</t>
  </si>
  <si>
    <t>M18</t>
  </si>
  <si>
    <t>M19</t>
  </si>
  <si>
    <t>J20</t>
  </si>
  <si>
    <t>V21</t>
  </si>
  <si>
    <t>S22</t>
  </si>
  <si>
    <t>D23</t>
  </si>
  <si>
    <t>L24</t>
  </si>
  <si>
    <t>M25</t>
  </si>
  <si>
    <t>M26</t>
  </si>
  <si>
    <t>J27</t>
  </si>
  <si>
    <t>V28</t>
  </si>
  <si>
    <t>S29</t>
  </si>
  <si>
    <t>D30</t>
  </si>
  <si>
    <t>L31</t>
  </si>
  <si>
    <t>conges 
Aout 2020</t>
  </si>
  <si>
    <t>EFFECTIF GLOBAL</t>
  </si>
  <si>
    <t>Salle à Manger</t>
  </si>
  <si>
    <t xml:space="preserve">FORMATION 1   </t>
  </si>
  <si>
    <t>TOTAL GENERAL REPAS</t>
  </si>
  <si>
    <t>SEMAINE du</t>
  </si>
  <si>
    <t>Foyer Robert SAUNIER</t>
  </si>
  <si>
    <t>TOTAL Personnel</t>
  </si>
  <si>
    <t>FORMATION 1</t>
  </si>
  <si>
    <t>TOTAL FORMATION 1</t>
  </si>
  <si>
    <t>FORMATION 2</t>
  </si>
  <si>
    <t>TOTAL Direction</t>
  </si>
  <si>
    <t>Total pers+direc+form</t>
  </si>
  <si>
    <t>Stagiaire Psychomotricienne</t>
  </si>
  <si>
    <t>Direction</t>
  </si>
  <si>
    <t>FR</t>
  </si>
  <si>
    <t>Formation et repas</t>
  </si>
  <si>
    <t>F= formation sans repas</t>
  </si>
  <si>
    <t>caaj</t>
  </si>
  <si>
    <t>EXTERNES</t>
  </si>
  <si>
    <t>Mo</t>
  </si>
  <si>
    <t>is</t>
  </si>
  <si>
    <t>²</t>
  </si>
  <si>
    <t>total externes</t>
  </si>
  <si>
    <t xml:space="preserve"> sont déjà compris avec l'effectif résidents</t>
  </si>
  <si>
    <t>juste pour les assiettes</t>
  </si>
  <si>
    <t>Laurent PLAUCHIER ne mangera pas au CAAJ Lundi et mecredi mais au Foyer Henri Vacher</t>
  </si>
  <si>
    <t>Salle personnel</t>
  </si>
  <si>
    <t>MIDI</t>
  </si>
  <si>
    <t>Préparation su place</t>
  </si>
  <si>
    <t>SANS POISSON</t>
  </si>
  <si>
    <t>*EXTERNES</t>
  </si>
  <si>
    <r>
      <rPr>
        <sz val="11"/>
        <color rgb="FFFF0000"/>
        <rFont val="Arial"/>
        <family val="2"/>
      </rPr>
      <t>*</t>
    </r>
    <r>
      <rPr>
        <sz val="10"/>
        <color rgb="FFFF0000"/>
        <rFont val="Arial"/>
        <family val="2"/>
      </rPr>
      <t xml:space="preserve"> les externes sont comptés dans </t>
    </r>
    <r>
      <rPr>
        <u/>
        <sz val="10"/>
        <color rgb="FFFF0000"/>
        <rFont val="Arial"/>
        <family val="2"/>
      </rPr>
      <t>l'effectif salle à manger,</t>
    </r>
    <r>
      <rPr>
        <sz val="10"/>
        <color rgb="FFFF0000"/>
        <rFont val="Arial"/>
        <family val="2"/>
      </rPr>
      <t xml:space="preserve"> simplement séparer pour la préparation des assiettes</t>
    </r>
  </si>
  <si>
    <t>MAL</t>
  </si>
  <si>
    <t>Stagiaire ES</t>
  </si>
  <si>
    <t>NOV.</t>
  </si>
  <si>
    <t xml:space="preserve">UV3 </t>
  </si>
  <si>
    <t>UV2</t>
  </si>
  <si>
    <t xml:space="preserve">UV1 </t>
  </si>
  <si>
    <t>HACHE MIXE</t>
  </si>
  <si>
    <t>Veilleurs de Nuit</t>
  </si>
  <si>
    <t xml:space="preserve">Veilleurs de Nuit </t>
  </si>
  <si>
    <t xml:space="preserve">Pour info : UV1 = 1ère unité, etc.. </t>
  </si>
  <si>
    <t>Nom Prénom</t>
  </si>
  <si>
    <t>FOYER DE VIE 2</t>
  </si>
  <si>
    <t>vendredi 13</t>
  </si>
  <si>
    <t>samedi 14</t>
  </si>
  <si>
    <t>dimanche 15</t>
  </si>
  <si>
    <t>lundi 16</t>
  </si>
  <si>
    <t>mardi 17</t>
  </si>
  <si>
    <t>mercredi 18</t>
  </si>
  <si>
    <t>jeudi 19</t>
  </si>
  <si>
    <t>vendredi 20</t>
  </si>
  <si>
    <t>(Le week-end du 13 au 15 est sur un classeur différent)</t>
  </si>
  <si>
    <t>(le total jour de "salle à manger" comprend les usagers de l'onglet A à W + effectif personnel de la cellule B à 0)</t>
  </si>
  <si>
    <r>
      <t>X</t>
    </r>
    <r>
      <rPr>
        <sz val="10"/>
        <color indexed="10"/>
        <rFont val="Calibri"/>
        <family val="2"/>
        <charset val="1"/>
      </rPr>
      <t xml:space="preserve"> = REPAS</t>
    </r>
  </si>
  <si>
    <t>UV1 Ste VICTOIRE</t>
  </si>
  <si>
    <t>UV2 GARLABAN</t>
  </si>
  <si>
    <t>UV3 STE BAUME</t>
  </si>
  <si>
    <t>CONSIGNES</t>
  </si>
  <si>
    <t>Légende</t>
  </si>
  <si>
    <t>formation sur site</t>
  </si>
  <si>
    <t>formation extérieure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</si>
</sst>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yyyy"/>
    <numFmt numFmtId="165" formatCode="ddd\ dd\ "/>
    <numFmt numFmtId="166" formatCode="dd/mm/yy"/>
    <numFmt numFmtId="167" formatCode="ddd\ d\ mmm"/>
    <numFmt numFmtId="168" formatCode="dddd&quot;, &quot;d\ mmmm\ "/>
    <numFmt numFmtId="169" formatCode="0.0"/>
    <numFmt numFmtId="170" formatCode="#,##0.00\ [$€-40C];[Red]\-#,##0.00\ [$€-40C]"/>
    <numFmt numFmtId="171" formatCode="&quot;V &quot;0\3"/>
    <numFmt numFmtId="172" formatCode="ddd"/>
  </numFmts>
  <fonts count="15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8"/>
      <name val="Arial Black"/>
      <family val="2"/>
      <charset val="1"/>
    </font>
    <font>
      <b/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b/>
      <sz val="22"/>
      <color indexed="48"/>
      <name val="Arial"/>
      <family val="2"/>
    </font>
    <font>
      <b/>
      <sz val="8"/>
      <name val="Arial"/>
      <family val="2"/>
    </font>
    <font>
      <b/>
      <sz val="12"/>
      <name val="Calibri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8"/>
      <color indexed="8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i/>
      <sz val="10"/>
      <color indexed="8"/>
      <name val="Arial"/>
      <family val="2"/>
    </font>
    <font>
      <sz val="7"/>
      <name val="Arial"/>
      <family val="2"/>
    </font>
    <font>
      <b/>
      <sz val="8"/>
      <color indexed="8"/>
      <name val="Arial"/>
      <family val="2"/>
    </font>
    <font>
      <b/>
      <sz val="11"/>
      <name val="Calibri"/>
      <family val="2"/>
    </font>
    <font>
      <b/>
      <sz val="16"/>
      <color indexed="48"/>
      <name val="Arial"/>
      <family val="2"/>
    </font>
    <font>
      <b/>
      <i/>
      <sz val="8"/>
      <color indexed="8"/>
      <name val="Arial"/>
      <family val="2"/>
    </font>
    <font>
      <sz val="10"/>
      <color indexed="13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10"/>
      <name val="Arial"/>
      <family val="2"/>
    </font>
    <font>
      <sz val="12"/>
      <color indexed="10"/>
      <name val="Arial"/>
      <family val="2"/>
    </font>
    <font>
      <b/>
      <sz val="8"/>
      <color indexed="12"/>
      <name val="Arial"/>
      <family val="2"/>
    </font>
    <font>
      <sz val="16"/>
      <name val="Arial"/>
      <family val="2"/>
    </font>
    <font>
      <b/>
      <sz val="22"/>
      <name val="Arial Black"/>
      <family val="2"/>
    </font>
    <font>
      <b/>
      <sz val="16"/>
      <name val="Calibri"/>
      <family val="2"/>
    </font>
    <font>
      <b/>
      <sz val="18"/>
      <name val="Arial Black"/>
      <family val="2"/>
      <charset val="1"/>
    </font>
    <font>
      <b/>
      <sz val="18"/>
      <name val="Arial Black"/>
      <family val="2"/>
    </font>
    <font>
      <b/>
      <sz val="12"/>
      <color indexed="10"/>
      <name val="Calibri"/>
      <family val="2"/>
    </font>
    <font>
      <b/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18"/>
      <color indexed="9"/>
      <name val="Calibri"/>
      <family val="2"/>
    </font>
    <font>
      <b/>
      <sz val="14"/>
      <name val="Calibri"/>
      <family val="2"/>
    </font>
    <font>
      <b/>
      <sz val="11"/>
      <color indexed="53"/>
      <name val="Calibri"/>
      <family val="2"/>
    </font>
    <font>
      <b/>
      <sz val="14"/>
      <color indexed="9"/>
      <name val="Calibri"/>
      <family val="2"/>
    </font>
    <font>
      <b/>
      <sz val="14"/>
      <color indexed="53"/>
      <name val="Calibri"/>
      <family val="2"/>
    </font>
    <font>
      <b/>
      <sz val="22"/>
      <color indexed="9"/>
      <name val="Calibri"/>
      <family val="2"/>
    </font>
    <font>
      <b/>
      <sz val="16"/>
      <color indexed="9"/>
      <name val="Calibri"/>
      <family val="2"/>
    </font>
    <font>
      <b/>
      <sz val="16"/>
      <color indexed="10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i/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sz val="10"/>
      <color theme="0" tint="-0.249977111117893"/>
      <name val="Arial"/>
      <family val="2"/>
    </font>
    <font>
      <sz val="10"/>
      <color theme="0"/>
      <name val="Arial"/>
      <family val="2"/>
    </font>
    <font>
      <sz val="11"/>
      <name val="Calibri"/>
      <family val="2"/>
    </font>
    <font>
      <b/>
      <sz val="11"/>
      <color indexed="2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2"/>
      <color indexed="54"/>
      <name val="Arial"/>
      <family val="2"/>
    </font>
    <font>
      <b/>
      <i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4"/>
      <color indexed="3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theme="3" tint="0.39997558519241921"/>
      <name val="Arial"/>
      <family val="2"/>
    </font>
    <font>
      <sz val="8"/>
      <name val="Wingdings 2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4"/>
      <color indexed="9"/>
      <name val="Arial"/>
      <family val="2"/>
    </font>
    <font>
      <b/>
      <sz val="14"/>
      <color indexed="25"/>
      <name val="Arial"/>
      <family val="2"/>
    </font>
    <font>
      <b/>
      <sz val="8"/>
      <color rgb="FF006600"/>
      <name val="Arial"/>
      <family val="2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5" tint="-0.249977111117893"/>
      <name val="Century Gothic"/>
      <family val="2"/>
    </font>
    <font>
      <sz val="8"/>
      <color rgb="FF006600"/>
      <name val="Arial"/>
      <family val="2"/>
    </font>
    <font>
      <b/>
      <sz val="8"/>
      <name val="Calibri"/>
      <family val="2"/>
      <scheme val="minor"/>
    </font>
    <font>
      <b/>
      <sz val="11"/>
      <name val="Century Gothic"/>
      <family val="2"/>
    </font>
    <font>
      <b/>
      <sz val="7"/>
      <color indexed="8"/>
      <name val="Arial"/>
      <family val="2"/>
    </font>
    <font>
      <b/>
      <sz val="8"/>
      <color rgb="FFFF0000"/>
      <name val="Arial"/>
      <family val="2"/>
    </font>
    <font>
      <b/>
      <u/>
      <sz val="11"/>
      <color theme="1"/>
      <name val="Arial Narrow"/>
      <family val="2"/>
    </font>
    <font>
      <b/>
      <sz val="12"/>
      <color rgb="FFFF0000"/>
      <name val="Calibri"/>
      <family val="2"/>
      <scheme val="minor"/>
    </font>
    <font>
      <sz val="14"/>
      <color rgb="FFFF0000"/>
      <name val="Arial"/>
      <family val="2"/>
    </font>
    <font>
      <sz val="11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name val="Calibri"/>
      <family val="2"/>
      <charset val="1"/>
    </font>
    <font>
      <sz val="10"/>
      <color indexed="9"/>
      <name val="Calibri"/>
      <family val="2"/>
      <charset val="1"/>
    </font>
    <font>
      <b/>
      <sz val="10"/>
      <color indexed="10"/>
      <name val="Arial"/>
      <family val="2"/>
      <charset val="1"/>
    </font>
    <font>
      <sz val="10"/>
      <name val="Calibri"/>
      <family val="2"/>
      <charset val="1"/>
    </font>
    <font>
      <sz val="10"/>
      <name val="Calibri"/>
      <family val="2"/>
    </font>
    <font>
      <sz val="10"/>
      <color indexed="8"/>
      <name val="Calibri"/>
      <family val="2"/>
      <charset val="1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10"/>
      <name val="Calibri"/>
      <family val="2"/>
      <charset val="1"/>
    </font>
    <font>
      <sz val="10"/>
      <color indexed="40"/>
      <name val="Calibri"/>
      <family val="2"/>
      <charset val="1"/>
    </font>
    <font>
      <b/>
      <sz val="10"/>
      <color theme="0"/>
      <name val="Calibri"/>
      <family val="2"/>
    </font>
    <font>
      <b/>
      <sz val="10"/>
      <color indexed="10"/>
      <name val="Calibri"/>
      <family val="2"/>
      <charset val="1"/>
    </font>
    <font>
      <sz val="10"/>
      <color indexed="16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9"/>
      <name val="Arial"/>
      <family val="2"/>
      <charset val="1"/>
    </font>
    <font>
      <b/>
      <i/>
      <sz val="10"/>
      <color indexed="9"/>
      <name val="Calibri"/>
      <family val="2"/>
      <charset val="1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55"/>
        <bgColor indexed="21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3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5"/>
      </patternFill>
    </fill>
    <fill>
      <patternFill patternType="solid">
        <fgColor indexed="45"/>
        <bgColor indexed="46"/>
      </patternFill>
    </fill>
    <fill>
      <patternFill patternType="solid">
        <fgColor indexed="29"/>
        <bgColor indexed="61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37"/>
      </patternFill>
    </fill>
    <fill>
      <patternFill patternType="solid">
        <fgColor indexed="23"/>
        <bgColor indexed="54"/>
      </patternFill>
    </fill>
    <fill>
      <patternFill patternType="solid">
        <fgColor indexed="17"/>
        <bgColor indexed="30"/>
      </patternFill>
    </fill>
    <fill>
      <patternFill patternType="solid">
        <fgColor indexed="52"/>
        <bgColor indexed="59"/>
      </patternFill>
    </fill>
    <fill>
      <patternFill patternType="solid">
        <fgColor indexed="63"/>
        <bgColor indexed="62"/>
      </patternFill>
    </fill>
    <fill>
      <patternFill patternType="solid">
        <fgColor indexed="49"/>
        <bgColor indexed="40"/>
      </patternFill>
    </fill>
    <fill>
      <patternFill patternType="solid">
        <fgColor indexed="13"/>
        <bgColor indexed="51"/>
      </patternFill>
    </fill>
    <fill>
      <patternFill patternType="solid">
        <fgColor indexed="47"/>
        <bgColor indexed="18"/>
      </patternFill>
    </fill>
    <fill>
      <patternFill patternType="solid">
        <fgColor indexed="15"/>
        <bgColor indexed="49"/>
      </patternFill>
    </fill>
    <fill>
      <patternFill patternType="solid">
        <fgColor indexed="60"/>
        <bgColor indexed="16"/>
      </patternFill>
    </fill>
    <fill>
      <patternFill patternType="solid">
        <fgColor indexed="24"/>
        <bgColor indexed="21"/>
      </patternFill>
    </fill>
    <fill>
      <patternFill patternType="solid">
        <fgColor indexed="34"/>
        <bgColor indexed="37"/>
      </patternFill>
    </fill>
    <fill>
      <patternFill patternType="solid">
        <fgColor indexed="59"/>
        <bgColor indexed="37"/>
      </patternFill>
    </fill>
    <fill>
      <patternFill patternType="solid">
        <fgColor indexed="56"/>
        <bgColor indexed="31"/>
      </patternFill>
    </fill>
    <fill>
      <patternFill patternType="solid">
        <fgColor indexed="18"/>
        <bgColor indexed="41"/>
      </patternFill>
    </fill>
    <fill>
      <patternFill patternType="solid">
        <fgColor indexed="33"/>
        <bgColor indexed="36"/>
      </patternFill>
    </fill>
    <fill>
      <patternFill patternType="solid">
        <fgColor indexed="38"/>
        <bgColor indexed="56"/>
      </patternFill>
    </fill>
    <fill>
      <patternFill patternType="solid">
        <fgColor indexed="11"/>
        <bgColor indexed="58"/>
      </patternFill>
    </fill>
    <fill>
      <patternFill patternType="solid">
        <fgColor indexed="61"/>
        <bgColor indexed="29"/>
      </patternFill>
    </fill>
    <fill>
      <patternFill patternType="solid">
        <fgColor indexed="40"/>
        <bgColor indexed="49"/>
      </patternFill>
    </fill>
    <fill>
      <patternFill patternType="solid">
        <fgColor indexed="50"/>
        <bgColor indexed="11"/>
      </patternFill>
    </fill>
    <fill>
      <patternFill patternType="solid">
        <fgColor indexed="35"/>
        <bgColor indexed="57"/>
      </patternFill>
    </fill>
    <fill>
      <patternFill patternType="solid">
        <fgColor indexed="21"/>
        <bgColor indexed="24"/>
      </patternFill>
    </fill>
    <fill>
      <patternFill patternType="solid">
        <fgColor indexed="37"/>
        <bgColor indexed="59"/>
      </patternFill>
    </fill>
    <fill>
      <patternFill patternType="solid">
        <fgColor indexed="58"/>
        <bgColor indexed="36"/>
      </patternFill>
    </fill>
    <fill>
      <patternFill patternType="solid">
        <fgColor indexed="14"/>
        <bgColor indexed="46"/>
      </patternFill>
    </fill>
    <fill>
      <patternFill patternType="solid">
        <fgColor indexed="41"/>
        <bgColor indexed="39"/>
      </patternFill>
    </fill>
    <fill>
      <patternFill patternType="solid">
        <fgColor indexed="10"/>
        <bgColor indexed="16"/>
      </patternFill>
    </fill>
    <fill>
      <patternFill patternType="solid">
        <fgColor indexed="31"/>
        <bgColor indexed="5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37"/>
      </patternFill>
    </fill>
    <fill>
      <patternFill patternType="solid">
        <fgColor rgb="FFFFCC99"/>
        <bgColor indexed="64"/>
      </patternFill>
    </fill>
    <fill>
      <patternFill patternType="mediumGray">
        <fgColor theme="0"/>
        <bgColor rgb="FFFFCC99"/>
      </patternFill>
    </fill>
    <fill>
      <patternFill patternType="solid">
        <fgColor indexed="22"/>
        <bgColor indexed="38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0"/>
        <bgColor indexed="39"/>
      </patternFill>
    </fill>
    <fill>
      <patternFill patternType="solid">
        <fgColor theme="1"/>
        <bgColor indexed="39"/>
      </patternFill>
    </fill>
    <fill>
      <patternFill patternType="solid">
        <fgColor indexed="36"/>
        <bgColor indexed="39"/>
      </patternFill>
    </fill>
    <fill>
      <patternFill patternType="solid">
        <fgColor indexed="39"/>
        <bgColor indexed="41"/>
      </patternFill>
    </fill>
    <fill>
      <patternFill patternType="solid">
        <fgColor rgb="FFFF9933"/>
        <bgColor indexed="26"/>
      </patternFill>
    </fill>
    <fill>
      <patternFill patternType="solid">
        <fgColor rgb="FFFFCC99"/>
        <bgColor indexed="3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26"/>
      </patternFill>
    </fill>
    <fill>
      <patternFill patternType="solid">
        <fgColor theme="2" tint="-0.749992370372631"/>
        <bgColor indexed="64"/>
      </patternFill>
    </fill>
    <fill>
      <patternFill patternType="lightUp">
        <bgColor theme="9" tint="0.79995117038483843"/>
      </patternFill>
    </fill>
    <fill>
      <patternFill patternType="solid">
        <fgColor theme="1"/>
        <bgColor indexed="46"/>
      </patternFill>
    </fill>
    <fill>
      <patternFill patternType="darkUp"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36"/>
      </patternFill>
    </fill>
    <fill>
      <patternFill patternType="solid">
        <fgColor rgb="FFFFCC66"/>
        <bgColor indexed="36"/>
      </patternFill>
    </fill>
    <fill>
      <patternFill patternType="solid">
        <fgColor rgb="FFFFCCFF"/>
        <bgColor indexed="36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rgb="FFFFC000"/>
        <bgColor rgb="FFFFC301"/>
      </patternFill>
    </fill>
    <fill>
      <patternFill patternType="solid">
        <fgColor rgb="FFD7E4BD"/>
        <bgColor rgb="FFDDDDDD"/>
      </patternFill>
    </fill>
    <fill>
      <patternFill patternType="lightUp">
        <bgColor rgb="FFFFFF00"/>
      </patternFill>
    </fill>
  </fills>
  <borders count="26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ck">
        <color rgb="FF006600"/>
      </top>
      <bottom style="thick">
        <color rgb="FFFF0000"/>
      </bottom>
      <diagonal/>
    </border>
    <border>
      <left/>
      <right style="thick">
        <color rgb="FF00B050"/>
      </right>
      <top style="thick">
        <color rgb="FF006600"/>
      </top>
      <bottom style="thick">
        <color rgb="FFFF0000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ck">
        <color rgb="FF006600"/>
      </left>
      <right/>
      <top style="thick">
        <color rgb="FF0066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thick">
        <color rgb="FF006600"/>
      </right>
      <top style="thick">
        <color rgb="FF006600"/>
      </top>
      <bottom style="thick">
        <color rgb="FFFF0000"/>
      </bottom>
      <diagonal/>
    </border>
  </borders>
  <cellStyleXfs count="4">
    <xf numFmtId="0" fontId="0" fillId="0" borderId="0"/>
    <xf numFmtId="0" fontId="24" fillId="0" borderId="0"/>
    <xf numFmtId="0" fontId="3" fillId="0" borderId="0"/>
    <xf numFmtId="0" fontId="67" fillId="0" borderId="0"/>
  </cellStyleXfs>
  <cellXfs count="1528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Fill="1" applyBorder="1" applyAlignment="1"/>
    <xf numFmtId="0" fontId="0" fillId="0" borderId="0" xfId="0" applyNumberFormat="1"/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Font="1" applyFill="1"/>
    <xf numFmtId="0" fontId="0" fillId="0" borderId="0" xfId="0" applyAlignment="1"/>
    <xf numFmtId="0" fontId="0" fillId="0" borderId="0" xfId="0" applyBorder="1"/>
    <xf numFmtId="17" fontId="32" fillId="0" borderId="0" xfId="0" applyNumberFormat="1" applyFont="1" applyBorder="1" applyAlignment="1">
      <alignment vertical="center" textRotation="90"/>
    </xf>
    <xf numFmtId="0" fontId="8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8" fillId="0" borderId="0" xfId="0" applyFont="1" applyBorder="1"/>
    <xf numFmtId="0" fontId="8" fillId="0" borderId="0" xfId="0" applyNumberFormat="1" applyFont="1" applyFill="1" applyBorder="1"/>
    <xf numFmtId="0" fontId="8" fillId="3" borderId="0" xfId="0" applyFont="1" applyFill="1" applyBorder="1"/>
    <xf numFmtId="0" fontId="18" fillId="0" borderId="0" xfId="0" applyFont="1" applyBorder="1"/>
    <xf numFmtId="0" fontId="25" fillId="3" borderId="0" xfId="0" applyFont="1" applyFill="1" applyBorder="1" applyAlignment="1">
      <alignment vertical="center" textRotation="90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left"/>
    </xf>
    <xf numFmtId="0" fontId="0" fillId="0" borderId="0" xfId="0" applyFill="1" applyBorder="1"/>
    <xf numFmtId="0" fontId="0" fillId="3" borderId="0" xfId="0" applyFill="1" applyBorder="1"/>
    <xf numFmtId="0" fontId="0" fillId="0" borderId="0" xfId="0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top"/>
    </xf>
    <xf numFmtId="0" fontId="16" fillId="0" borderId="0" xfId="0" applyFont="1" applyBorder="1" applyAlignment="1">
      <alignment vertical="top"/>
    </xf>
    <xf numFmtId="0" fontId="35" fillId="0" borderId="10" xfId="0" applyFont="1" applyBorder="1" applyAlignment="1">
      <alignment horizontal="left"/>
    </xf>
    <xf numFmtId="0" fontId="36" fillId="0" borderId="0" xfId="0" applyFont="1" applyBorder="1" applyAlignment="1"/>
    <xf numFmtId="0" fontId="36" fillId="0" borderId="11" xfId="0" applyFont="1" applyBorder="1" applyAlignment="1"/>
    <xf numFmtId="0" fontId="0" fillId="0" borderId="19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0" fillId="0" borderId="9" xfId="0" applyBorder="1" applyAlignment="1"/>
    <xf numFmtId="0" fontId="35" fillId="0" borderId="1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0" fillId="0" borderId="14" xfId="0" applyBorder="1" applyAlignment="1">
      <alignment horizontal="left" vertical="center"/>
    </xf>
    <xf numFmtId="0" fontId="9" fillId="0" borderId="0" xfId="0" applyFont="1" applyBorder="1" applyAlignment="1"/>
    <xf numFmtId="0" fontId="13" fillId="11" borderId="18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left" vertical="center"/>
    </xf>
    <xf numFmtId="0" fontId="13" fillId="11" borderId="0" xfId="0" applyFont="1" applyFill="1" applyBorder="1" applyAlignment="1">
      <alignment horizontal="left" vertical="center"/>
    </xf>
    <xf numFmtId="0" fontId="13" fillId="11" borderId="11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7" fillId="0" borderId="21" xfId="0" applyFont="1" applyBorder="1" applyAlignment="1">
      <alignment horizontal="left"/>
    </xf>
    <xf numFmtId="0" fontId="27" fillId="0" borderId="22" xfId="0" applyFont="1" applyBorder="1"/>
    <xf numFmtId="0" fontId="0" fillId="0" borderId="20" xfId="0" applyFont="1" applyBorder="1" applyAlignment="1"/>
    <xf numFmtId="0" fontId="43" fillId="0" borderId="0" xfId="0" applyFont="1"/>
    <xf numFmtId="0" fontId="7" fillId="0" borderId="0" xfId="0" applyFont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14" fillId="0" borderId="0" xfId="0" applyFont="1"/>
    <xf numFmtId="0" fontId="44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right" vertical="center"/>
    </xf>
    <xf numFmtId="166" fontId="47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left" vertical="center"/>
    </xf>
    <xf numFmtId="49" fontId="47" fillId="0" borderId="0" xfId="0" applyNumberFormat="1" applyFont="1" applyFill="1" applyBorder="1" applyAlignment="1">
      <alignment horizontal="left" vertical="top"/>
    </xf>
    <xf numFmtId="0" fontId="48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/>
    </xf>
    <xf numFmtId="16" fontId="31" fillId="13" borderId="4" xfId="0" applyNumberFormat="1" applyFont="1" applyFill="1" applyBorder="1" applyAlignment="1">
      <alignment horizontal="left"/>
    </xf>
    <xf numFmtId="0" fontId="31" fillId="3" borderId="1" xfId="0" applyFont="1" applyFill="1" applyBorder="1" applyAlignment="1">
      <alignment horizontal="right"/>
    </xf>
    <xf numFmtId="0" fontId="50" fillId="3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50" fillId="3" borderId="0" xfId="0" applyFont="1" applyFill="1" applyBorder="1" applyAlignment="1">
      <alignment horizontal="center"/>
    </xf>
    <xf numFmtId="0" fontId="51" fillId="0" borderId="0" xfId="0" applyFont="1" applyBorder="1" applyAlignment="1">
      <alignment horizontal="right"/>
    </xf>
    <xf numFmtId="0" fontId="52" fillId="0" borderId="0" xfId="0" applyFont="1" applyBorder="1" applyAlignment="1">
      <alignment horizontal="left"/>
    </xf>
    <xf numFmtId="1" fontId="53" fillId="19" borderId="13" xfId="0" applyNumberFormat="1" applyFont="1" applyFill="1" applyBorder="1" applyAlignment="1">
      <alignment horizontal="center" vertical="center"/>
    </xf>
    <xf numFmtId="0" fontId="50" fillId="0" borderId="10" xfId="0" applyFont="1" applyBorder="1" applyAlignment="1">
      <alignment horizontal="right"/>
    </xf>
    <xf numFmtId="1" fontId="31" fillId="0" borderId="0" xfId="0" applyNumberFormat="1" applyFont="1" applyBorder="1" applyAlignment="1">
      <alignment horizontal="left"/>
    </xf>
    <xf numFmtId="1" fontId="31" fillId="0" borderId="11" xfId="0" applyNumberFormat="1" applyFont="1" applyBorder="1" applyAlignment="1">
      <alignment horizontal="left"/>
    </xf>
    <xf numFmtId="0" fontId="31" fillId="13" borderId="10" xfId="0" applyFont="1" applyFill="1" applyBorder="1" applyAlignment="1">
      <alignment horizontal="right"/>
    </xf>
    <xf numFmtId="169" fontId="54" fillId="0" borderId="0" xfId="0" applyNumberFormat="1" applyFont="1" applyBorder="1" applyAlignment="1">
      <alignment horizontal="left"/>
    </xf>
    <xf numFmtId="169" fontId="54" fillId="10" borderId="0" xfId="0" applyNumberFormat="1" applyFont="1" applyFill="1" applyBorder="1" applyAlignment="1">
      <alignment horizontal="left"/>
    </xf>
    <xf numFmtId="169" fontId="54" fillId="10" borderId="11" xfId="0" applyNumberFormat="1" applyFont="1" applyFill="1" applyBorder="1" applyAlignment="1">
      <alignment horizontal="left"/>
    </xf>
    <xf numFmtId="0" fontId="55" fillId="17" borderId="10" xfId="0" applyFont="1" applyFill="1" applyBorder="1" applyAlignment="1">
      <alignment horizontal="right"/>
    </xf>
    <xf numFmtId="169" fontId="56" fillId="0" borderId="0" xfId="0" applyNumberFormat="1" applyFont="1" applyBorder="1" applyAlignment="1">
      <alignment horizontal="left"/>
    </xf>
    <xf numFmtId="169" fontId="57" fillId="17" borderId="0" xfId="0" applyNumberFormat="1" applyFont="1" applyFill="1" applyBorder="1" applyAlignment="1">
      <alignment horizontal="left"/>
    </xf>
    <xf numFmtId="169" fontId="57" fillId="17" borderId="11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19" fillId="8" borderId="10" xfId="0" applyFont="1" applyFill="1" applyBorder="1" applyAlignment="1">
      <alignment horizontal="right"/>
    </xf>
    <xf numFmtId="169" fontId="54" fillId="8" borderId="0" xfId="0" applyNumberFormat="1" applyFont="1" applyFill="1" applyBorder="1" applyAlignment="1">
      <alignment horizontal="left"/>
    </xf>
    <xf numFmtId="169" fontId="54" fillId="0" borderId="11" xfId="0" applyNumberFormat="1" applyFont="1" applyBorder="1" applyAlignment="1">
      <alignment horizontal="left"/>
    </xf>
    <xf numFmtId="0" fontId="50" fillId="0" borderId="0" xfId="0" applyFont="1" applyBorder="1" applyAlignment="1">
      <alignment horizontal="right"/>
    </xf>
    <xf numFmtId="0" fontId="19" fillId="9" borderId="10" xfId="0" applyFont="1" applyFill="1" applyBorder="1" applyAlignment="1">
      <alignment horizontal="right"/>
    </xf>
    <xf numFmtId="0" fontId="48" fillId="0" borderId="10" xfId="0" applyFont="1" applyBorder="1" applyAlignment="1">
      <alignment horizontal="right"/>
    </xf>
    <xf numFmtId="0" fontId="48" fillId="0" borderId="0" xfId="0" applyFont="1" applyBorder="1" applyAlignment="1">
      <alignment horizontal="center"/>
    </xf>
    <xf numFmtId="0" fontId="48" fillId="0" borderId="11" xfId="0" applyFont="1" applyBorder="1" applyAlignment="1">
      <alignment horizontal="left"/>
    </xf>
    <xf numFmtId="0" fontId="48" fillId="0" borderId="0" xfId="0" applyFont="1" applyBorder="1" applyAlignment="1">
      <alignment horizontal="right"/>
    </xf>
    <xf numFmtId="0" fontId="48" fillId="0" borderId="0" xfId="0" applyFont="1" applyBorder="1"/>
    <xf numFmtId="0" fontId="60" fillId="0" borderId="0" xfId="0" applyFont="1" applyFill="1" applyBorder="1" applyAlignment="1">
      <alignment horizontal="right"/>
    </xf>
    <xf numFmtId="0" fontId="60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right"/>
    </xf>
    <xf numFmtId="0" fontId="45" fillId="0" borderId="0" xfId="0" applyFont="1" applyBorder="1" applyAlignment="1">
      <alignment horizontal="center"/>
    </xf>
    <xf numFmtId="0" fontId="0" fillId="0" borderId="0" xfId="0" applyFont="1" applyBorder="1"/>
    <xf numFmtId="0" fontId="23" fillId="0" borderId="0" xfId="0" applyFo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 vertical="center"/>
    </xf>
    <xf numFmtId="0" fontId="63" fillId="0" borderId="0" xfId="0" applyFont="1" applyFill="1" applyBorder="1"/>
    <xf numFmtId="0" fontId="0" fillId="0" borderId="0" xfId="0" applyFill="1" applyBorder="1" applyAlignment="1"/>
    <xf numFmtId="0" fontId="63" fillId="0" borderId="0" xfId="0" applyFont="1" applyFill="1" applyBorder="1" applyAlignment="1"/>
    <xf numFmtId="0" fontId="64" fillId="0" borderId="0" xfId="0" applyFont="1" applyFill="1" applyBorder="1"/>
    <xf numFmtId="0" fontId="64" fillId="36" borderId="0" xfId="0" applyFont="1" applyFill="1" applyBorder="1"/>
    <xf numFmtId="0" fontId="65" fillId="36" borderId="0" xfId="0" applyFont="1" applyFill="1" applyBorder="1"/>
    <xf numFmtId="0" fontId="0" fillId="31" borderId="0" xfId="0" applyFont="1" applyFill="1" applyBorder="1"/>
    <xf numFmtId="0" fontId="0" fillId="37" borderId="0" xfId="0" applyFont="1" applyFill="1"/>
    <xf numFmtId="0" fontId="0" fillId="0" borderId="26" xfId="0" applyBorder="1" applyAlignment="1"/>
    <xf numFmtId="0" fontId="0" fillId="0" borderId="9" xfId="0" applyFont="1" applyBorder="1" applyAlignment="1">
      <alignment horizontal="right"/>
    </xf>
    <xf numFmtId="0" fontId="0" fillId="0" borderId="26" xfId="0" applyFont="1" applyBorder="1" applyAlignment="1"/>
    <xf numFmtId="0" fontId="0" fillId="0" borderId="16" xfId="0" applyBorder="1" applyAlignment="1"/>
    <xf numFmtId="0" fontId="0" fillId="38" borderId="9" xfId="0" applyFont="1" applyFill="1" applyBorder="1"/>
    <xf numFmtId="1" fontId="7" fillId="0" borderId="0" xfId="0" applyNumberFormat="1" applyFont="1" applyAlignment="1">
      <alignment horizontal="center"/>
    </xf>
    <xf numFmtId="0" fontId="67" fillId="0" borderId="56" xfId="0" applyFont="1" applyFill="1" applyBorder="1"/>
    <xf numFmtId="0" fontId="67" fillId="0" borderId="45" xfId="0" applyFont="1" applyFill="1" applyBorder="1"/>
    <xf numFmtId="0" fontId="67" fillId="0" borderId="46" xfId="0" applyFont="1" applyFill="1" applyBorder="1"/>
    <xf numFmtId="0" fontId="67" fillId="41" borderId="45" xfId="0" applyFont="1" applyFill="1" applyBorder="1"/>
    <xf numFmtId="0" fontId="67" fillId="0" borderId="56" xfId="0" applyFont="1" applyBorder="1"/>
    <xf numFmtId="0" fontId="67" fillId="0" borderId="46" xfId="0" applyFont="1" applyBorder="1"/>
    <xf numFmtId="0" fontId="67" fillId="0" borderId="45" xfId="0" applyFont="1" applyBorder="1"/>
    <xf numFmtId="0" fontId="5" fillId="41" borderId="56" xfId="0" applyFont="1" applyFill="1" applyBorder="1"/>
    <xf numFmtId="0" fontId="5" fillId="0" borderId="56" xfId="0" applyFont="1" applyFill="1" applyBorder="1"/>
    <xf numFmtId="0" fontId="70" fillId="40" borderId="56" xfId="0" applyFont="1" applyFill="1" applyBorder="1"/>
    <xf numFmtId="0" fontId="4" fillId="0" borderId="56" xfId="0" applyFont="1" applyFill="1" applyBorder="1" applyAlignment="1"/>
    <xf numFmtId="0" fontId="68" fillId="40" borderId="56" xfId="0" applyFont="1" applyFill="1" applyBorder="1"/>
    <xf numFmtId="0" fontId="4" fillId="0" borderId="56" xfId="0" applyFont="1" applyFill="1" applyBorder="1"/>
    <xf numFmtId="0" fontId="67" fillId="0" borderId="56" xfId="0" applyFont="1" applyFill="1" applyBorder="1" applyAlignment="1"/>
    <xf numFmtId="0" fontId="0" fillId="0" borderId="45" xfId="0" applyFill="1" applyBorder="1"/>
    <xf numFmtId="0" fontId="0" fillId="0" borderId="46" xfId="0" applyFill="1" applyBorder="1"/>
    <xf numFmtId="0" fontId="15" fillId="41" borderId="59" xfId="0" applyFont="1" applyFill="1" applyBorder="1"/>
    <xf numFmtId="0" fontId="4" fillId="0" borderId="56" xfId="0" applyFont="1" applyBorder="1"/>
    <xf numFmtId="0" fontId="15" fillId="0" borderId="56" xfId="0" applyFont="1" applyFill="1" applyBorder="1" applyAlignment="1"/>
    <xf numFmtId="0" fontId="5" fillId="0" borderId="56" xfId="0" applyFont="1" applyFill="1" applyBorder="1" applyAlignment="1"/>
    <xf numFmtId="0" fontId="5" fillId="41" borderId="56" xfId="0" applyFont="1" applyFill="1" applyBorder="1" applyAlignment="1"/>
    <xf numFmtId="0" fontId="15" fillId="0" borderId="60" xfId="0" applyFont="1" applyFill="1" applyBorder="1"/>
    <xf numFmtId="0" fontId="5" fillId="39" borderId="56" xfId="0" applyFont="1" applyFill="1" applyBorder="1"/>
    <xf numFmtId="0" fontId="0" fillId="0" borderId="46" xfId="0" applyBorder="1"/>
    <xf numFmtId="0" fontId="5" fillId="0" borderId="56" xfId="0" applyFont="1" applyBorder="1"/>
    <xf numFmtId="0" fontId="0" fillId="0" borderId="45" xfId="0" applyBorder="1"/>
    <xf numFmtId="0" fontId="15" fillId="43" borderId="56" xfId="0" applyFont="1" applyFill="1" applyBorder="1"/>
    <xf numFmtId="0" fontId="4" fillId="0" borderId="60" xfId="0" applyFont="1" applyFill="1" applyBorder="1"/>
    <xf numFmtId="0" fontId="0" fillId="0" borderId="57" xfId="0" applyBorder="1"/>
    <xf numFmtId="0" fontId="0" fillId="0" borderId="60" xfId="0" applyFill="1" applyBorder="1"/>
    <xf numFmtId="0" fontId="67" fillId="0" borderId="60" xfId="0" applyFont="1" applyFill="1" applyBorder="1"/>
    <xf numFmtId="0" fontId="67" fillId="0" borderId="57" xfId="0" applyFont="1" applyBorder="1"/>
    <xf numFmtId="0" fontId="0" fillId="0" borderId="56" xfId="0" applyFill="1" applyBorder="1"/>
    <xf numFmtId="0" fontId="0" fillId="0" borderId="57" xfId="0" applyFill="1" applyBorder="1"/>
    <xf numFmtId="0" fontId="0" fillId="42" borderId="45" xfId="0" applyFill="1" applyBorder="1"/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57" xfId="0" applyFill="1" applyBorder="1" applyAlignment="1">
      <alignment horizontal="left"/>
    </xf>
    <xf numFmtId="0" fontId="67" fillId="0" borderId="60" xfId="0" applyFont="1" applyFill="1" applyBorder="1" applyAlignment="1"/>
    <xf numFmtId="0" fontId="67" fillId="0" borderId="57" xfId="0" applyFont="1" applyFill="1" applyBorder="1"/>
    <xf numFmtId="0" fontId="18" fillId="0" borderId="60" xfId="0" applyFont="1" applyFill="1" applyBorder="1"/>
    <xf numFmtId="0" fontId="4" fillId="0" borderId="60" xfId="0" applyFont="1" applyFill="1" applyBorder="1" applyAlignment="1">
      <alignment horizontal="left" vertical="top"/>
    </xf>
    <xf numFmtId="0" fontId="0" fillId="0" borderId="55" xfId="0" applyBorder="1"/>
    <xf numFmtId="0" fontId="0" fillId="0" borderId="58" xfId="0" applyBorder="1"/>
    <xf numFmtId="0" fontId="67" fillId="0" borderId="55" xfId="0" applyFont="1" applyBorder="1"/>
    <xf numFmtId="0" fontId="0" fillId="0" borderId="45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0" fillId="0" borderId="63" xfId="0" applyBorder="1"/>
    <xf numFmtId="0" fontId="67" fillId="0" borderId="0" xfId="0" applyFont="1" applyFill="1" applyBorder="1"/>
    <xf numFmtId="0" fontId="4" fillId="0" borderId="8" xfId="0" applyFont="1" applyBorder="1" applyAlignment="1">
      <alignment horizontal="right"/>
    </xf>
    <xf numFmtId="0" fontId="0" fillId="39" borderId="45" xfId="0" applyFont="1" applyFill="1" applyBorder="1"/>
    <xf numFmtId="0" fontId="0" fillId="0" borderId="45" xfId="0" applyFont="1" applyFill="1" applyBorder="1"/>
    <xf numFmtId="0" fontId="0" fillId="41" borderId="45" xfId="0" applyFont="1" applyFill="1" applyBorder="1"/>
    <xf numFmtId="0" fontId="0" fillId="0" borderId="45" xfId="0" applyFont="1" applyBorder="1"/>
    <xf numFmtId="0" fontId="22" fillId="5" borderId="29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23" fillId="5" borderId="29" xfId="1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3" fillId="7" borderId="29" xfId="1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0" fontId="0" fillId="9" borderId="29" xfId="0" applyFont="1" applyFill="1" applyBorder="1" applyAlignment="1">
      <alignment horizontal="center" vertical="center"/>
    </xf>
    <xf numFmtId="0" fontId="23" fillId="9" borderId="29" xfId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horizontal="center" vertical="center"/>
    </xf>
    <xf numFmtId="2" fontId="23" fillId="7" borderId="29" xfId="0" applyNumberFormat="1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left" vertical="center"/>
    </xf>
    <xf numFmtId="0" fontId="25" fillId="5" borderId="29" xfId="0" applyFont="1" applyFill="1" applyBorder="1" applyAlignment="1">
      <alignment horizontal="left" vertical="center"/>
    </xf>
    <xf numFmtId="2" fontId="23" fillId="9" borderId="29" xfId="0" applyNumberFormat="1" applyFont="1" applyFill="1" applyBorder="1" applyAlignment="1">
      <alignment horizontal="right" vertical="center"/>
    </xf>
    <xf numFmtId="2" fontId="23" fillId="5" borderId="29" xfId="0" applyNumberFormat="1" applyFont="1" applyFill="1" applyBorder="1" applyAlignment="1">
      <alignment horizontal="right" vertical="center"/>
    </xf>
    <xf numFmtId="0" fontId="12" fillId="4" borderId="29" xfId="0" applyFont="1" applyFill="1" applyBorder="1" applyAlignment="1">
      <alignment horizontal="left" vertical="center"/>
    </xf>
    <xf numFmtId="0" fontId="25" fillId="6" borderId="29" xfId="0" applyFont="1" applyFill="1" applyBorder="1" applyAlignment="1">
      <alignment horizontal="left" vertical="center"/>
    </xf>
    <xf numFmtId="0" fontId="20" fillId="6" borderId="29" xfId="0" applyFont="1" applyFill="1" applyBorder="1" applyAlignment="1">
      <alignment horizontal="center" vertical="center"/>
    </xf>
    <xf numFmtId="2" fontId="23" fillId="6" borderId="29" xfId="0" applyNumberFormat="1" applyFont="1" applyFill="1" applyBorder="1" applyAlignment="1">
      <alignment horizontal="right" vertical="center"/>
    </xf>
    <xf numFmtId="0" fontId="23" fillId="6" borderId="29" xfId="0" applyFont="1" applyFill="1" applyBorder="1" applyAlignment="1">
      <alignment horizontal="center" vertical="center"/>
    </xf>
    <xf numFmtId="14" fontId="30" fillId="6" borderId="30" xfId="0" applyNumberFormat="1" applyFont="1" applyFill="1" applyBorder="1" applyAlignment="1">
      <alignment horizontal="left" vertical="top" wrapText="1"/>
    </xf>
    <xf numFmtId="0" fontId="21" fillId="5" borderId="29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left" vertical="center"/>
    </xf>
    <xf numFmtId="0" fontId="25" fillId="7" borderId="29" xfId="0" applyFont="1" applyFill="1" applyBorder="1" applyAlignment="1">
      <alignment horizontal="left" vertical="center"/>
    </xf>
    <xf numFmtId="0" fontId="23" fillId="7" borderId="29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left" vertical="center"/>
    </xf>
    <xf numFmtId="0" fontId="25" fillId="9" borderId="29" xfId="0" applyFont="1" applyFill="1" applyBorder="1" applyAlignment="1">
      <alignment horizontal="center" vertical="center"/>
    </xf>
    <xf numFmtId="0" fontId="25" fillId="7" borderId="29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left" vertical="center"/>
    </xf>
    <xf numFmtId="0" fontId="20" fillId="5" borderId="29" xfId="0" applyFont="1" applyFill="1" applyBorder="1" applyAlignment="1">
      <alignment horizontal="left" vertical="center"/>
    </xf>
    <xf numFmtId="0" fontId="23" fillId="5" borderId="29" xfId="0" applyFont="1" applyFill="1" applyBorder="1" applyAlignment="1">
      <alignment vertical="center"/>
    </xf>
    <xf numFmtId="0" fontId="22" fillId="5" borderId="29" xfId="0" applyFont="1" applyFill="1" applyBorder="1" applyAlignment="1">
      <alignment horizontal="left" vertical="center"/>
    </xf>
    <xf numFmtId="2" fontId="23" fillId="5" borderId="29" xfId="0" applyNumberFormat="1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25" fillId="9" borderId="29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left" vertical="center"/>
    </xf>
    <xf numFmtId="0" fontId="20" fillId="6" borderId="29" xfId="0" applyFont="1" applyFill="1" applyBorder="1" applyAlignment="1">
      <alignment horizontal="center"/>
    </xf>
    <xf numFmtId="0" fontId="20" fillId="7" borderId="29" xfId="0" applyFont="1" applyFill="1" applyBorder="1"/>
    <xf numFmtId="0" fontId="23" fillId="7" borderId="29" xfId="0" applyFont="1" applyFill="1" applyBorder="1"/>
    <xf numFmtId="0" fontId="20" fillId="7" borderId="29" xfId="0" applyFont="1" applyFill="1" applyBorder="1" applyAlignment="1">
      <alignment horizontal="center"/>
    </xf>
    <xf numFmtId="0" fontId="20" fillId="5" borderId="29" xfId="0" applyFont="1" applyFill="1" applyBorder="1"/>
    <xf numFmtId="0" fontId="23" fillId="5" borderId="29" xfId="0" applyFont="1" applyFill="1" applyBorder="1"/>
    <xf numFmtId="0" fontId="28" fillId="7" borderId="33" xfId="0" applyFont="1" applyFill="1" applyBorder="1" applyAlignment="1">
      <alignment vertical="center"/>
    </xf>
    <xf numFmtId="0" fontId="40" fillId="0" borderId="40" xfId="0" applyNumberFormat="1" applyFont="1" applyBorder="1" applyAlignment="1"/>
    <xf numFmtId="0" fontId="9" fillId="0" borderId="74" xfId="0" applyFont="1" applyBorder="1" applyAlignment="1"/>
    <xf numFmtId="0" fontId="40" fillId="0" borderId="74" xfId="0" applyNumberFormat="1" applyFont="1" applyBorder="1" applyAlignment="1"/>
    <xf numFmtId="0" fontId="0" fillId="0" borderId="74" xfId="0" applyFill="1" applyBorder="1"/>
    <xf numFmtId="0" fontId="0" fillId="0" borderId="74" xfId="0" applyBorder="1"/>
    <xf numFmtId="0" fontId="40" fillId="0" borderId="74" xfId="0" applyNumberFormat="1" applyFont="1" applyBorder="1"/>
    <xf numFmtId="0" fontId="0" fillId="0" borderId="36" xfId="0" applyBorder="1"/>
    <xf numFmtId="0" fontId="9" fillId="0" borderId="75" xfId="0" applyFont="1" applyBorder="1" applyAlignment="1"/>
    <xf numFmtId="0" fontId="42" fillId="0" borderId="76" xfId="0" applyNumberFormat="1" applyFont="1" applyFill="1" applyBorder="1" applyAlignment="1"/>
    <xf numFmtId="0" fontId="9" fillId="0" borderId="76" xfId="0" applyFont="1" applyBorder="1" applyAlignment="1"/>
    <xf numFmtId="0" fontId="0" fillId="0" borderId="76" xfId="0" applyBorder="1"/>
    <xf numFmtId="0" fontId="31" fillId="0" borderId="2" xfId="0" applyFont="1" applyFill="1" applyBorder="1" applyAlignment="1">
      <alignment horizontal="center"/>
    </xf>
    <xf numFmtId="0" fontId="73" fillId="0" borderId="0" xfId="0" applyFont="1" applyBorder="1"/>
    <xf numFmtId="0" fontId="69" fillId="0" borderId="0" xfId="0" applyFont="1"/>
    <xf numFmtId="0" fontId="4" fillId="38" borderId="91" xfId="0" applyNumberFormat="1" applyFont="1" applyFill="1" applyBorder="1" applyAlignment="1">
      <alignment horizontal="right"/>
    </xf>
    <xf numFmtId="0" fontId="4" fillId="38" borderId="118" xfId="0" applyNumberFormat="1" applyFont="1" applyFill="1" applyBorder="1" applyAlignment="1">
      <alignment horizontal="right"/>
    </xf>
    <xf numFmtId="16" fontId="31" fillId="13" borderId="124" xfId="0" applyNumberFormat="1" applyFont="1" applyFill="1" applyBorder="1" applyAlignment="1">
      <alignment horizontal="left"/>
    </xf>
    <xf numFmtId="0" fontId="31" fillId="13" borderId="126" xfId="0" applyFont="1" applyFill="1" applyBorder="1" applyAlignment="1">
      <alignment horizontal="center"/>
    </xf>
    <xf numFmtId="0" fontId="31" fillId="8" borderId="126" xfId="0" applyFont="1" applyFill="1" applyBorder="1" applyAlignment="1">
      <alignment horizontal="center"/>
    </xf>
    <xf numFmtId="0" fontId="31" fillId="15" borderId="126" xfId="0" applyFont="1" applyFill="1" applyBorder="1" applyAlignment="1">
      <alignment horizontal="center"/>
    </xf>
    <xf numFmtId="0" fontId="31" fillId="13" borderId="127" xfId="0" applyFont="1" applyFill="1" applyBorder="1" applyAlignment="1">
      <alignment horizontal="center"/>
    </xf>
    <xf numFmtId="14" fontId="31" fillId="13" borderId="93" xfId="0" applyNumberFormat="1" applyFont="1" applyFill="1" applyBorder="1" applyAlignment="1">
      <alignment horizontal="center"/>
    </xf>
    <xf numFmtId="14" fontId="31" fillId="8" borderId="93" xfId="0" applyNumberFormat="1" applyFont="1" applyFill="1" applyBorder="1" applyAlignment="1">
      <alignment horizontal="center"/>
    </xf>
    <xf numFmtId="14" fontId="31" fillId="15" borderId="93" xfId="0" applyNumberFormat="1" applyFont="1" applyFill="1" applyBorder="1" applyAlignment="1">
      <alignment horizontal="center"/>
    </xf>
    <xf numFmtId="14" fontId="31" fillId="13" borderId="129" xfId="0" applyNumberFormat="1" applyFont="1" applyFill="1" applyBorder="1" applyAlignment="1">
      <alignment horizontal="center"/>
    </xf>
    <xf numFmtId="0" fontId="31" fillId="3" borderId="51" xfId="0" applyFont="1" applyFill="1" applyBorder="1" applyAlignment="1">
      <alignment horizontal="right"/>
    </xf>
    <xf numFmtId="0" fontId="31" fillId="0" borderId="130" xfId="0" applyFont="1" applyBorder="1" applyAlignment="1">
      <alignment horizontal="center"/>
    </xf>
    <xf numFmtId="1" fontId="31" fillId="0" borderId="29" xfId="0" applyNumberFormat="1" applyFont="1" applyFill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73" fillId="0" borderId="112" xfId="0" applyFont="1" applyBorder="1"/>
    <xf numFmtId="0" fontId="73" fillId="0" borderId="130" xfId="0" applyFont="1" applyBorder="1"/>
    <xf numFmtId="0" fontId="3" fillId="0" borderId="0" xfId="2"/>
    <xf numFmtId="0" fontId="81" fillId="0" borderId="0" xfId="2" applyFont="1" applyBorder="1" applyAlignment="1">
      <alignment horizontal="center" vertical="center" wrapText="1"/>
    </xf>
    <xf numFmtId="0" fontId="81" fillId="0" borderId="38" xfId="2" applyFont="1" applyBorder="1" applyAlignment="1">
      <alignment horizontal="center" vertical="center" wrapText="1"/>
    </xf>
    <xf numFmtId="0" fontId="81" fillId="0" borderId="132" xfId="2" applyFont="1" applyBorder="1" applyAlignment="1">
      <alignment horizontal="center" vertical="center" wrapText="1"/>
    </xf>
    <xf numFmtId="0" fontId="3" fillId="0" borderId="0" xfId="2" applyAlignment="1">
      <alignment horizontal="left" vertical="center"/>
    </xf>
    <xf numFmtId="0" fontId="3" fillId="0" borderId="43" xfId="2" applyBorder="1" applyAlignment="1">
      <alignment horizontal="center" vertical="center"/>
    </xf>
    <xf numFmtId="0" fontId="3" fillId="0" borderId="48" xfId="2" applyBorder="1" applyAlignment="1">
      <alignment horizontal="center" vertical="center"/>
    </xf>
    <xf numFmtId="0" fontId="77" fillId="40" borderId="38" xfId="2" applyFont="1" applyFill="1" applyBorder="1" applyAlignment="1">
      <alignment horizontal="center" vertical="center"/>
    </xf>
    <xf numFmtId="0" fontId="79" fillId="39" borderId="0" xfId="2" applyFont="1" applyFill="1" applyBorder="1" applyAlignment="1">
      <alignment vertical="center" wrapText="1"/>
    </xf>
    <xf numFmtId="0" fontId="75" fillId="40" borderId="150" xfId="2" applyFont="1" applyFill="1" applyBorder="1" applyAlignment="1">
      <alignment horizontal="left" vertical="center"/>
    </xf>
    <xf numFmtId="0" fontId="83" fillId="0" borderId="154" xfId="2" applyFont="1" applyBorder="1" applyAlignment="1">
      <alignment horizontal="left" vertical="center"/>
    </xf>
    <xf numFmtId="0" fontId="3" fillId="0" borderId="42" xfId="2" applyBorder="1" applyAlignment="1">
      <alignment horizontal="center" vertical="center"/>
    </xf>
    <xf numFmtId="0" fontId="3" fillId="0" borderId="45" xfId="2" applyBorder="1" applyAlignment="1">
      <alignment horizontal="center" vertical="center"/>
    </xf>
    <xf numFmtId="0" fontId="83" fillId="0" borderId="47" xfId="2" applyFont="1" applyBorder="1" applyAlignment="1">
      <alignment horizontal="center" vertical="center"/>
    </xf>
    <xf numFmtId="0" fontId="84" fillId="39" borderId="155" xfId="2" applyFont="1" applyFill="1" applyBorder="1" applyAlignment="1">
      <alignment horizontal="center" vertical="center" wrapText="1"/>
    </xf>
    <xf numFmtId="0" fontId="79" fillId="0" borderId="112" xfId="2" applyFont="1" applyFill="1" applyBorder="1" applyAlignment="1">
      <alignment horizontal="center" vertical="center"/>
    </xf>
    <xf numFmtId="0" fontId="80" fillId="0" borderId="0" xfId="2" applyFont="1" applyFill="1" applyBorder="1" applyAlignment="1">
      <alignment horizontal="center" vertical="center" wrapText="1"/>
    </xf>
    <xf numFmtId="0" fontId="80" fillId="0" borderId="0" xfId="2" applyFont="1" applyFill="1" applyBorder="1" applyAlignment="1">
      <alignment horizontal="center" vertical="center"/>
    </xf>
    <xf numFmtId="0" fontId="80" fillId="0" borderId="0" xfId="2" applyFont="1" applyFill="1" applyBorder="1" applyAlignment="1">
      <alignment vertical="center" wrapText="1"/>
    </xf>
    <xf numFmtId="0" fontId="82" fillId="0" borderId="0" xfId="2" applyFont="1" applyFill="1" applyBorder="1" applyAlignment="1">
      <alignment horizontal="center" vertical="center" wrapText="1"/>
    </xf>
    <xf numFmtId="0" fontId="80" fillId="50" borderId="48" xfId="2" applyFont="1" applyFill="1" applyBorder="1" applyAlignment="1">
      <alignment horizontal="center" vertical="center"/>
    </xf>
    <xf numFmtId="0" fontId="80" fillId="50" borderId="48" xfId="2" applyFont="1" applyFill="1" applyBorder="1" applyAlignment="1">
      <alignment horizontal="center" vertical="center" wrapText="1"/>
    </xf>
    <xf numFmtId="0" fontId="80" fillId="50" borderId="48" xfId="2" applyFont="1" applyFill="1" applyBorder="1" applyAlignment="1">
      <alignment vertical="center" wrapText="1"/>
    </xf>
    <xf numFmtId="0" fontId="20" fillId="7" borderId="30" xfId="0" applyFont="1" applyFill="1" applyBorder="1" applyAlignment="1">
      <alignment horizontal="left" vertical="center"/>
    </xf>
    <xf numFmtId="1" fontId="31" fillId="0" borderId="37" xfId="0" applyNumberFormat="1" applyFont="1" applyFill="1" applyBorder="1" applyAlignment="1">
      <alignment horizontal="center"/>
    </xf>
    <xf numFmtId="0" fontId="31" fillId="0" borderId="37" xfId="0" applyFont="1" applyBorder="1" applyAlignment="1">
      <alignment horizontal="center"/>
    </xf>
    <xf numFmtId="0" fontId="79" fillId="49" borderId="105" xfId="2" applyFont="1" applyFill="1" applyBorder="1" applyAlignment="1">
      <alignment horizontal="center" vertical="center"/>
    </xf>
    <xf numFmtId="0" fontId="81" fillId="0" borderId="57" xfId="2" applyFont="1" applyBorder="1" applyAlignment="1">
      <alignment horizontal="center" vertical="center" wrapText="1"/>
    </xf>
    <xf numFmtId="0" fontId="80" fillId="50" borderId="152" xfId="2" applyFont="1" applyFill="1" applyBorder="1" applyAlignment="1">
      <alignment horizontal="center" vertical="center" wrapText="1"/>
    </xf>
    <xf numFmtId="0" fontId="76" fillId="0" borderId="43" xfId="2" applyFont="1" applyBorder="1" applyAlignment="1">
      <alignment horizontal="center" vertical="center"/>
    </xf>
    <xf numFmtId="0" fontId="3" fillId="0" borderId="38" xfId="2" applyBorder="1" applyAlignment="1">
      <alignment horizontal="center" vertical="center"/>
    </xf>
    <xf numFmtId="0" fontId="83" fillId="0" borderId="48" xfId="2" applyFont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/>
    <xf numFmtId="0" fontId="3" fillId="0" borderId="0" xfId="2" applyAlignment="1"/>
    <xf numFmtId="0" fontId="79" fillId="49" borderId="150" xfId="2" applyFont="1" applyFill="1" applyBorder="1" applyAlignment="1">
      <alignment horizontal="center" vertical="center"/>
    </xf>
    <xf numFmtId="0" fontId="79" fillId="49" borderId="156" xfId="2" applyFont="1" applyFill="1" applyBorder="1" applyAlignment="1">
      <alignment horizontal="center" vertical="center" wrapText="1"/>
    </xf>
    <xf numFmtId="0" fontId="76" fillId="0" borderId="148" xfId="2" applyFont="1" applyBorder="1" applyAlignment="1">
      <alignment horizontal="left" vertical="center"/>
    </xf>
    <xf numFmtId="0" fontId="81" fillId="0" borderId="57" xfId="2" applyFont="1" applyBorder="1" applyAlignment="1">
      <alignment horizontal="center" vertical="center" wrapText="1"/>
    </xf>
    <xf numFmtId="0" fontId="95" fillId="0" borderId="0" xfId="2" applyFont="1" applyAlignment="1">
      <alignment horizontal="center" vertical="center"/>
    </xf>
    <xf numFmtId="1" fontId="95" fillId="0" borderId="0" xfId="2" applyNumberFormat="1" applyFont="1" applyAlignment="1">
      <alignment horizontal="center" vertical="center"/>
    </xf>
    <xf numFmtId="14" fontId="95" fillId="0" borderId="0" xfId="2" applyNumberFormat="1" applyFont="1" applyAlignment="1">
      <alignment horizontal="center" vertical="center"/>
    </xf>
    <xf numFmtId="0" fontId="67" fillId="0" borderId="0" xfId="3"/>
    <xf numFmtId="0" fontId="88" fillId="2" borderId="172" xfId="3" applyNumberFormat="1" applyFont="1" applyFill="1" applyBorder="1" applyAlignment="1">
      <alignment horizontal="center"/>
    </xf>
    <xf numFmtId="0" fontId="88" fillId="2" borderId="171" xfId="3" applyNumberFormat="1" applyFont="1" applyFill="1" applyBorder="1" applyAlignment="1">
      <alignment horizontal="center"/>
    </xf>
    <xf numFmtId="0" fontId="88" fillId="2" borderId="155" xfId="3" applyNumberFormat="1" applyFont="1" applyFill="1" applyBorder="1" applyAlignment="1">
      <alignment horizontal="center"/>
    </xf>
    <xf numFmtId="0" fontId="87" fillId="2" borderId="161" xfId="3" applyFont="1" applyFill="1" applyBorder="1" applyAlignment="1">
      <alignment horizontal="center" vertical="center" wrapText="1"/>
    </xf>
    <xf numFmtId="0" fontId="9" fillId="0" borderId="29" xfId="3" applyFont="1" applyFill="1" applyBorder="1" applyAlignment="1">
      <alignment horizontal="center" vertical="center" wrapText="1"/>
    </xf>
    <xf numFmtId="0" fontId="9" fillId="3" borderId="29" xfId="3" applyFont="1" applyFill="1" applyBorder="1" applyAlignment="1">
      <alignment horizontal="center" vertical="center"/>
    </xf>
    <xf numFmtId="0" fontId="9" fillId="0" borderId="29" xfId="3" applyFont="1" applyBorder="1" applyAlignment="1">
      <alignment horizontal="center" vertical="center" wrapText="1"/>
    </xf>
    <xf numFmtId="0" fontId="10" fillId="0" borderId="29" xfId="3" applyNumberFormat="1" applyFont="1" applyFill="1" applyBorder="1" applyAlignment="1">
      <alignment horizontal="center" vertical="center" wrapText="1"/>
    </xf>
    <xf numFmtId="0" fontId="67" fillId="0" borderId="0" xfId="3" applyFont="1"/>
    <xf numFmtId="0" fontId="89" fillId="0" borderId="29" xfId="3" applyFont="1" applyFill="1" applyBorder="1" applyAlignment="1">
      <alignment horizontal="center" vertical="center"/>
    </xf>
    <xf numFmtId="0" fontId="88" fillId="2" borderId="97" xfId="3" applyNumberFormat="1" applyFont="1" applyFill="1" applyBorder="1" applyAlignment="1">
      <alignment horizontal="center"/>
    </xf>
    <xf numFmtId="0" fontId="96" fillId="0" borderId="0" xfId="3" applyFont="1" applyAlignment="1">
      <alignment horizontal="right" vertical="center"/>
    </xf>
    <xf numFmtId="0" fontId="96" fillId="0" borderId="0" xfId="3" applyFont="1" applyAlignment="1">
      <alignment vertical="center"/>
    </xf>
    <xf numFmtId="0" fontId="67" fillId="0" borderId="160" xfId="3" applyBorder="1"/>
    <xf numFmtId="0" fontId="67" fillId="0" borderId="37" xfId="3" applyBorder="1"/>
    <xf numFmtId="0" fontId="67" fillId="0" borderId="37" xfId="3" applyFont="1" applyFill="1" applyBorder="1"/>
    <xf numFmtId="0" fontId="8" fillId="0" borderId="37" xfId="3" applyFont="1" applyBorder="1" applyAlignment="1">
      <alignment horizontal="center"/>
    </xf>
    <xf numFmtId="0" fontId="67" fillId="0" borderId="0" xfId="3" applyFill="1"/>
    <xf numFmtId="0" fontId="67" fillId="0" borderId="0" xfId="3" applyFill="1" applyAlignment="1">
      <alignment horizontal="right"/>
    </xf>
    <xf numFmtId="0" fontId="10" fillId="0" borderId="82" xfId="3" applyFont="1" applyFill="1" applyBorder="1" applyAlignment="1">
      <alignment horizontal="center" vertical="center" wrapText="1"/>
    </xf>
    <xf numFmtId="0" fontId="10" fillId="0" borderId="164" xfId="3" applyFont="1" applyFill="1" applyBorder="1" applyAlignment="1">
      <alignment horizontal="center" vertical="center" wrapText="1"/>
    </xf>
    <xf numFmtId="0" fontId="11" fillId="0" borderId="164" xfId="3" applyFont="1" applyBorder="1" applyAlignment="1">
      <alignment horizontal="center" vertical="center"/>
    </xf>
    <xf numFmtId="0" fontId="67" fillId="0" borderId="164" xfId="3" applyBorder="1"/>
    <xf numFmtId="0" fontId="10" fillId="0" borderId="84" xfId="3" applyFont="1" applyFill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91" fillId="0" borderId="35" xfId="3" applyNumberFormat="1" applyFont="1" applyFill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/>
    </xf>
    <xf numFmtId="0" fontId="91" fillId="0" borderId="37" xfId="3" applyFont="1" applyFill="1" applyBorder="1" applyAlignment="1">
      <alignment horizontal="center" vertical="center" wrapText="1"/>
    </xf>
    <xf numFmtId="0" fontId="91" fillId="0" borderId="14" xfId="3" applyFont="1" applyFill="1" applyBorder="1" applyAlignment="1">
      <alignment horizontal="center" vertical="center" wrapText="1"/>
    </xf>
    <xf numFmtId="0" fontId="12" fillId="4" borderId="32" xfId="3" applyFont="1" applyFill="1" applyBorder="1" applyAlignment="1">
      <alignment horizontal="center" vertical="center" wrapText="1"/>
    </xf>
    <xf numFmtId="0" fontId="9" fillId="0" borderId="35" xfId="3" applyFont="1" applyBorder="1" applyAlignment="1">
      <alignment horizontal="center" vertical="center"/>
    </xf>
    <xf numFmtId="0" fontId="16" fillId="0" borderId="29" xfId="3" applyNumberFormat="1" applyFont="1" applyFill="1" applyBorder="1" applyAlignment="1">
      <alignment horizontal="center" vertical="center" wrapText="1"/>
    </xf>
    <xf numFmtId="0" fontId="91" fillId="0" borderId="14" xfId="3" applyFont="1" applyBorder="1" applyAlignment="1">
      <alignment horizontal="center" vertical="center"/>
    </xf>
    <xf numFmtId="0" fontId="8" fillId="0" borderId="72" xfId="3" applyFont="1" applyFill="1" applyBorder="1" applyAlignment="1">
      <alignment horizontal="center" vertical="center" wrapText="1"/>
    </xf>
    <xf numFmtId="0" fontId="10" fillId="0" borderId="98" xfId="3" applyNumberFormat="1" applyFont="1" applyFill="1" applyBorder="1" applyAlignment="1">
      <alignment horizontal="center"/>
    </xf>
    <xf numFmtId="0" fontId="10" fillId="0" borderId="176" xfId="3" applyFont="1" applyFill="1" applyBorder="1" applyAlignment="1">
      <alignment horizontal="center"/>
    </xf>
    <xf numFmtId="0" fontId="67" fillId="0" borderId="72" xfId="3" applyFont="1" applyFill="1" applyBorder="1" applyAlignment="1">
      <alignment horizontal="center" vertical="center" wrapText="1"/>
    </xf>
    <xf numFmtId="0" fontId="67" fillId="0" borderId="90" xfId="3" applyFont="1" applyFill="1" applyBorder="1" applyAlignment="1">
      <alignment horizontal="center" vertical="center" wrapText="1"/>
    </xf>
    <xf numFmtId="0" fontId="9" fillId="0" borderId="31" xfId="3" applyFont="1" applyBorder="1" applyAlignment="1">
      <alignment horizontal="center"/>
    </xf>
    <xf numFmtId="0" fontId="9" fillId="0" borderId="164" xfId="3" applyNumberFormat="1" applyFont="1" applyFill="1" applyBorder="1" applyAlignment="1">
      <alignment horizontal="center"/>
    </xf>
    <xf numFmtId="0" fontId="9" fillId="0" borderId="176" xfId="3" applyFont="1" applyFill="1" applyBorder="1" applyAlignment="1">
      <alignment horizontal="center"/>
    </xf>
    <xf numFmtId="0" fontId="67" fillId="0" borderId="103" xfId="3" applyFont="1" applyBorder="1" applyAlignment="1">
      <alignment horizontal="center" vertical="center"/>
    </xf>
    <xf numFmtId="0" fontId="88" fillId="2" borderId="96" xfId="3" applyNumberFormat="1" applyFont="1" applyFill="1" applyBorder="1" applyAlignment="1">
      <alignment horizontal="center"/>
    </xf>
    <xf numFmtId="0" fontId="88" fillId="2" borderId="101" xfId="3" applyNumberFormat="1" applyFont="1" applyFill="1" applyBorder="1" applyAlignment="1">
      <alignment horizontal="center"/>
    </xf>
    <xf numFmtId="0" fontId="87" fillId="2" borderId="80" xfId="3" applyFont="1" applyFill="1" applyBorder="1" applyAlignment="1">
      <alignment horizontal="center" vertical="center" wrapText="1"/>
    </xf>
    <xf numFmtId="0" fontId="67" fillId="0" borderId="114" xfId="3" applyFont="1" applyBorder="1"/>
    <xf numFmtId="0" fontId="67" fillId="0" borderId="12" xfId="3" applyBorder="1"/>
    <xf numFmtId="0" fontId="67" fillId="0" borderId="12" xfId="3" applyFont="1" applyFill="1" applyBorder="1"/>
    <xf numFmtId="0" fontId="67" fillId="0" borderId="12" xfId="3" applyFont="1" applyBorder="1"/>
    <xf numFmtId="0" fontId="4" fillId="0" borderId="178" xfId="3" applyFont="1" applyBorder="1"/>
    <xf numFmtId="0" fontId="94" fillId="56" borderId="11" xfId="3" applyFont="1" applyFill="1" applyBorder="1" applyAlignment="1">
      <alignment horizontal="center" vertical="center" wrapText="1"/>
    </xf>
    <xf numFmtId="0" fontId="94" fillId="56" borderId="0" xfId="3" applyFont="1" applyFill="1" applyBorder="1" applyAlignment="1">
      <alignment horizontal="center" vertical="center" wrapText="1"/>
    </xf>
    <xf numFmtId="0" fontId="94" fillId="56" borderId="10" xfId="3" applyFont="1" applyFill="1" applyBorder="1" applyAlignment="1">
      <alignment horizontal="center" vertical="center" wrapText="1"/>
    </xf>
    <xf numFmtId="0" fontId="11" fillId="0" borderId="29" xfId="3" applyFont="1" applyFill="1" applyBorder="1" applyAlignment="1">
      <alignment horizontal="center" vertical="center"/>
    </xf>
    <xf numFmtId="0" fontId="5" fillId="0" borderId="28" xfId="3" applyFont="1" applyBorder="1" applyAlignment="1">
      <alignment horizontal="center" vertical="center" wrapText="1"/>
    </xf>
    <xf numFmtId="0" fontId="8" fillId="0" borderId="28" xfId="3" applyFont="1" applyBorder="1" applyAlignment="1">
      <alignment horizontal="center" vertical="center" wrapText="1"/>
    </xf>
    <xf numFmtId="0" fontId="9" fillId="55" borderId="31" xfId="3" applyFont="1" applyFill="1" applyBorder="1" applyAlignment="1">
      <alignment horizontal="center"/>
    </xf>
    <xf numFmtId="0" fontId="9" fillId="55" borderId="29" xfId="3" applyFont="1" applyFill="1" applyBorder="1" applyAlignment="1">
      <alignment horizontal="center" vertical="center" wrapText="1"/>
    </xf>
    <xf numFmtId="0" fontId="9" fillId="55" borderId="29" xfId="3" applyFont="1" applyFill="1" applyBorder="1" applyAlignment="1">
      <alignment horizontal="center" vertical="center"/>
    </xf>
    <xf numFmtId="0" fontId="9" fillId="55" borderId="29" xfId="3" applyFont="1" applyFill="1" applyBorder="1" applyAlignment="1">
      <alignment horizontal="center"/>
    </xf>
    <xf numFmtId="0" fontId="12" fillId="4" borderId="28" xfId="3" applyFont="1" applyFill="1" applyBorder="1" applyAlignment="1">
      <alignment horizontal="center" vertical="center" wrapText="1"/>
    </xf>
    <xf numFmtId="0" fontId="91" fillId="55" borderId="29" xfId="3" applyFont="1" applyFill="1" applyBorder="1" applyAlignment="1">
      <alignment horizontal="center" vertical="center" wrapText="1"/>
    </xf>
    <xf numFmtId="0" fontId="8" fillId="0" borderId="28" xfId="3" applyFont="1" applyFill="1" applyBorder="1" applyAlignment="1">
      <alignment horizontal="center" vertical="center" wrapText="1"/>
    </xf>
    <xf numFmtId="0" fontId="10" fillId="0" borderId="29" xfId="3" applyFont="1" applyFill="1" applyBorder="1" applyAlignment="1">
      <alignment horizontal="center"/>
    </xf>
    <xf numFmtId="0" fontId="67" fillId="0" borderId="28" xfId="3" applyFont="1" applyFill="1" applyBorder="1" applyAlignment="1">
      <alignment horizontal="center" vertical="center" wrapText="1"/>
    </xf>
    <xf numFmtId="0" fontId="98" fillId="0" borderId="29" xfId="3" applyNumberFormat="1" applyFont="1" applyFill="1" applyBorder="1" applyAlignment="1">
      <alignment horizontal="center"/>
    </xf>
    <xf numFmtId="0" fontId="9" fillId="0" borderId="29" xfId="3" applyFont="1" applyFill="1" applyBorder="1" applyAlignment="1">
      <alignment horizontal="center"/>
    </xf>
    <xf numFmtId="0" fontId="67" fillId="0" borderId="28" xfId="3" applyFont="1" applyBorder="1" applyAlignment="1">
      <alignment horizontal="center" vertical="center"/>
    </xf>
    <xf numFmtId="0" fontId="67" fillId="0" borderId="86" xfId="3" applyFont="1" applyBorder="1" applyAlignment="1">
      <alignment horizontal="center" vertical="center"/>
    </xf>
    <xf numFmtId="0" fontId="88" fillId="2" borderId="80" xfId="3" applyNumberFormat="1" applyFont="1" applyFill="1" applyBorder="1" applyAlignment="1">
      <alignment horizontal="center"/>
    </xf>
    <xf numFmtId="0" fontId="87" fillId="2" borderId="77" xfId="3" applyFont="1" applyFill="1" applyBorder="1" applyAlignment="1">
      <alignment horizontal="center" vertical="center" wrapText="1"/>
    </xf>
    <xf numFmtId="0" fontId="67" fillId="0" borderId="35" xfId="3" applyBorder="1"/>
    <xf numFmtId="0" fontId="4" fillId="0" borderId="34" xfId="3" applyFont="1" applyBorder="1"/>
    <xf numFmtId="14" fontId="86" fillId="0" borderId="31" xfId="3" applyNumberFormat="1" applyFont="1" applyBorder="1" applyAlignment="1">
      <alignment horizontal="center"/>
    </xf>
    <xf numFmtId="14" fontId="86" fillId="0" borderId="29" xfId="3" applyNumberFormat="1" applyFont="1" applyBorder="1" applyAlignment="1">
      <alignment horizontal="center"/>
    </xf>
    <xf numFmtId="14" fontId="11" fillId="0" borderId="29" xfId="3" applyNumberFormat="1" applyFont="1" applyFill="1" applyBorder="1" applyAlignment="1">
      <alignment horizontal="center"/>
    </xf>
    <xf numFmtId="0" fontId="67" fillId="0" borderId="28" xfId="3" applyBorder="1"/>
    <xf numFmtId="0" fontId="7" fillId="51" borderId="101" xfId="3" applyFont="1" applyFill="1" applyBorder="1" applyAlignment="1">
      <alignment horizontal="center" vertical="center"/>
    </xf>
    <xf numFmtId="0" fontId="7" fillId="51" borderId="100" xfId="3" applyFont="1" applyFill="1" applyBorder="1" applyAlignment="1">
      <alignment horizontal="center" vertical="center"/>
    </xf>
    <xf numFmtId="1" fontId="7" fillId="51" borderId="80" xfId="3" applyNumberFormat="1" applyFont="1" applyFill="1" applyBorder="1" applyAlignment="1">
      <alignment horizontal="center" vertical="center"/>
    </xf>
    <xf numFmtId="0" fontId="7" fillId="51" borderId="80" xfId="3" applyFont="1" applyFill="1" applyBorder="1" applyAlignment="1">
      <alignment horizontal="center" vertical="center"/>
    </xf>
    <xf numFmtId="0" fontId="23" fillId="57" borderId="29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39" borderId="55" xfId="0" applyFont="1" applyFill="1" applyBorder="1" applyAlignment="1">
      <alignment horizontal="center" vertical="center"/>
    </xf>
    <xf numFmtId="0" fontId="0" fillId="16" borderId="89" xfId="0" applyNumberFormat="1" applyFill="1" applyBorder="1" applyAlignment="1">
      <alignment horizontal="center"/>
    </xf>
    <xf numFmtId="0" fontId="0" fillId="16" borderId="19" xfId="0" applyNumberFormat="1" applyFill="1" applyBorder="1" applyAlignment="1">
      <alignment horizontal="center"/>
    </xf>
    <xf numFmtId="0" fontId="0" fillId="16" borderId="116" xfId="0" applyNumberFormat="1" applyFill="1" applyBorder="1" applyAlignment="1">
      <alignment horizontal="center"/>
    </xf>
    <xf numFmtId="0" fontId="0" fillId="16" borderId="117" xfId="0" applyNumberFormat="1" applyFill="1" applyBorder="1" applyAlignment="1">
      <alignment horizontal="center"/>
    </xf>
    <xf numFmtId="0" fontId="0" fillId="41" borderId="56" xfId="0" applyFont="1" applyFill="1" applyBorder="1"/>
    <xf numFmtId="0" fontId="15" fillId="41" borderId="56" xfId="0" applyFont="1" applyFill="1" applyBorder="1"/>
    <xf numFmtId="14" fontId="86" fillId="0" borderId="73" xfId="3" applyNumberFormat="1" applyFont="1" applyBorder="1" applyAlignment="1">
      <alignment horizontal="center"/>
    </xf>
    <xf numFmtId="0" fontId="67" fillId="0" borderId="181" xfId="3" applyBorder="1"/>
    <xf numFmtId="14" fontId="86" fillId="0" borderId="165" xfId="3" applyNumberFormat="1" applyFont="1" applyBorder="1" applyAlignment="1">
      <alignment horizontal="center"/>
    </xf>
    <xf numFmtId="0" fontId="7" fillId="51" borderId="182" xfId="3" applyFont="1" applyFill="1" applyBorder="1" applyAlignment="1">
      <alignment horizontal="center" vertical="center"/>
    </xf>
    <xf numFmtId="1" fontId="7" fillId="51" borderId="183" xfId="3" applyNumberFormat="1" applyFont="1" applyFill="1" applyBorder="1" applyAlignment="1">
      <alignment horizontal="center" vertical="center"/>
    </xf>
    <xf numFmtId="0" fontId="7" fillId="51" borderId="142" xfId="3" applyFont="1" applyFill="1" applyBorder="1" applyAlignment="1">
      <alignment horizontal="center" vertical="center"/>
    </xf>
    <xf numFmtId="0" fontId="7" fillId="51" borderId="143" xfId="3" applyFont="1" applyFill="1" applyBorder="1" applyAlignment="1">
      <alignment horizontal="center" vertical="center"/>
    </xf>
    <xf numFmtId="0" fontId="0" fillId="0" borderId="0" xfId="0" applyBorder="1" applyAlignment="1"/>
    <xf numFmtId="0" fontId="100" fillId="0" borderId="0" xfId="0" applyFont="1"/>
    <xf numFmtId="0" fontId="100" fillId="0" borderId="0" xfId="0" applyFont="1" applyBorder="1" applyAlignment="1"/>
    <xf numFmtId="16" fontId="102" fillId="0" borderId="0" xfId="0" applyNumberFormat="1" applyFont="1"/>
    <xf numFmtId="0" fontId="103" fillId="0" borderId="0" xfId="0" applyFont="1" applyFill="1" applyBorder="1" applyAlignment="1"/>
    <xf numFmtId="0" fontId="0" fillId="0" borderId="48" xfId="0" applyBorder="1" applyAlignment="1">
      <alignment horizontal="center"/>
    </xf>
    <xf numFmtId="0" fontId="104" fillId="62" borderId="112" xfId="0" applyFont="1" applyFill="1" applyBorder="1" applyAlignment="1">
      <alignment horizontal="left" vertical="center"/>
    </xf>
    <xf numFmtId="0" fontId="101" fillId="47" borderId="0" xfId="0" applyFont="1" applyFill="1" applyBorder="1"/>
    <xf numFmtId="0" fontId="101" fillId="61" borderId="0" xfId="0" applyFont="1" applyFill="1" applyBorder="1"/>
    <xf numFmtId="0" fontId="105" fillId="39" borderId="105" xfId="0" applyFont="1" applyFill="1" applyBorder="1" applyAlignment="1">
      <alignment horizontal="left" vertical="center"/>
    </xf>
    <xf numFmtId="0" fontId="104" fillId="39" borderId="186" xfId="0" applyFont="1" applyFill="1" applyBorder="1" applyAlignment="1">
      <alignment horizontal="left" vertical="center"/>
    </xf>
    <xf numFmtId="0" fontId="0" fillId="0" borderId="152" xfId="0" applyBorder="1" applyAlignment="1">
      <alignment horizontal="center"/>
    </xf>
    <xf numFmtId="0" fontId="0" fillId="0" borderId="186" xfId="0" applyBorder="1" applyAlignment="1">
      <alignment horizontal="center"/>
    </xf>
    <xf numFmtId="0" fontId="0" fillId="0" borderId="146" xfId="0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187" xfId="0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52" xfId="0" applyFont="1" applyBorder="1" applyAlignment="1">
      <alignment horizontal="center"/>
    </xf>
    <xf numFmtId="0" fontId="0" fillId="64" borderId="137" xfId="0" applyFill="1" applyBorder="1" applyAlignment="1">
      <alignment horizontal="center"/>
    </xf>
    <xf numFmtId="0" fontId="0" fillId="64" borderId="140" xfId="0" applyFill="1" applyBorder="1" applyAlignment="1">
      <alignment horizontal="center"/>
    </xf>
    <xf numFmtId="0" fontId="43" fillId="63" borderId="145" xfId="0" applyFont="1" applyFill="1" applyBorder="1" applyAlignment="1">
      <alignment horizontal="center" vertical="center"/>
    </xf>
    <xf numFmtId="0" fontId="0" fillId="0" borderId="147" xfId="0" applyFont="1" applyBorder="1" applyAlignment="1">
      <alignment horizontal="center"/>
    </xf>
    <xf numFmtId="0" fontId="43" fillId="63" borderId="189" xfId="0" applyFont="1" applyFill="1" applyBorder="1" applyAlignment="1">
      <alignment horizontal="center" vertical="center"/>
    </xf>
    <xf numFmtId="0" fontId="0" fillId="0" borderId="137" xfId="0" applyFont="1" applyBorder="1" applyAlignment="1">
      <alignment horizontal="center"/>
    </xf>
    <xf numFmtId="0" fontId="43" fillId="67" borderId="144" xfId="0" applyFont="1" applyFill="1" applyBorder="1" applyAlignment="1">
      <alignment horizontal="center" vertical="center"/>
    </xf>
    <xf numFmtId="0" fontId="0" fillId="0" borderId="184" xfId="0" applyBorder="1" applyAlignment="1">
      <alignment horizontal="center"/>
    </xf>
    <xf numFmtId="0" fontId="0" fillId="0" borderId="64" xfId="0" applyBorder="1" applyAlignment="1">
      <alignment horizontal="center"/>
    </xf>
    <xf numFmtId="0" fontId="43" fillId="68" borderId="43" xfId="0" applyFont="1" applyFill="1" applyBorder="1" applyAlignment="1">
      <alignment horizontal="center" vertical="center"/>
    </xf>
    <xf numFmtId="0" fontId="0" fillId="0" borderId="139" xfId="0" applyBorder="1" applyAlignment="1">
      <alignment horizontal="center"/>
    </xf>
    <xf numFmtId="0" fontId="43" fillId="68" borderId="44" xfId="0" applyFont="1" applyFill="1" applyBorder="1" applyAlignment="1">
      <alignment horizontal="center" vertical="center"/>
    </xf>
    <xf numFmtId="0" fontId="0" fillId="0" borderId="141" xfId="0" applyBorder="1" applyAlignment="1">
      <alignment horizontal="center"/>
    </xf>
    <xf numFmtId="0" fontId="43" fillId="68" borderId="187" xfId="0" applyFont="1" applyFill="1" applyBorder="1" applyAlignment="1">
      <alignment horizontal="center" vertical="center"/>
    </xf>
    <xf numFmtId="0" fontId="0" fillId="0" borderId="190" xfId="0" applyBorder="1" applyAlignment="1">
      <alignment horizontal="center"/>
    </xf>
    <xf numFmtId="0" fontId="43" fillId="68" borderId="188" xfId="0" applyFont="1" applyFill="1" applyBorder="1" applyAlignment="1">
      <alignment horizontal="center" vertical="center"/>
    </xf>
    <xf numFmtId="0" fontId="0" fillId="64" borderId="187" xfId="0" applyFill="1" applyBorder="1" applyAlignment="1">
      <alignment horizontal="center"/>
    </xf>
    <xf numFmtId="0" fontId="0" fillId="64" borderId="188" xfId="0" applyFill="1" applyBorder="1" applyAlignment="1">
      <alignment horizontal="center"/>
    </xf>
    <xf numFmtId="0" fontId="0" fillId="0" borderId="191" xfId="0" applyFont="1" applyBorder="1" applyAlignment="1">
      <alignment horizontal="center"/>
    </xf>
    <xf numFmtId="0" fontId="43" fillId="63" borderId="191" xfId="0" applyFont="1" applyFill="1" applyBorder="1" applyAlignment="1">
      <alignment horizontal="center" vertical="center"/>
    </xf>
    <xf numFmtId="0" fontId="0" fillId="0" borderId="187" xfId="0" applyFont="1" applyBorder="1" applyAlignment="1">
      <alignment horizontal="center"/>
    </xf>
    <xf numFmtId="0" fontId="0" fillId="0" borderId="191" xfId="0" applyBorder="1" applyAlignment="1">
      <alignment horizontal="center"/>
    </xf>
    <xf numFmtId="0" fontId="43" fillId="67" borderId="155" xfId="0" applyFont="1" applyFill="1" applyBorder="1" applyAlignment="1">
      <alignment horizontal="center" vertical="center"/>
    </xf>
    <xf numFmtId="0" fontId="43" fillId="65" borderId="135" xfId="0" applyFont="1" applyFill="1" applyBorder="1" applyAlignment="1">
      <alignment horizontal="center" vertical="center"/>
    </xf>
    <xf numFmtId="0" fontId="43" fillId="65" borderId="187" xfId="0" applyFont="1" applyFill="1" applyBorder="1" applyAlignment="1">
      <alignment horizontal="center" vertical="center"/>
    </xf>
    <xf numFmtId="0" fontId="0" fillId="0" borderId="142" xfId="0" applyBorder="1" applyAlignment="1">
      <alignment horizontal="center"/>
    </xf>
    <xf numFmtId="0" fontId="43" fillId="66" borderId="135" xfId="0" applyFont="1" applyFill="1" applyBorder="1" applyAlignment="1">
      <alignment horizontal="center" vertical="center"/>
    </xf>
    <xf numFmtId="0" fontId="43" fillId="66" borderId="187" xfId="0" applyFont="1" applyFill="1" applyBorder="1" applyAlignment="1">
      <alignment horizontal="center" vertical="center"/>
    </xf>
    <xf numFmtId="0" fontId="43" fillId="66" borderId="136" xfId="0" applyFont="1" applyFill="1" applyBorder="1" applyAlignment="1">
      <alignment horizontal="center" vertical="center"/>
    </xf>
    <xf numFmtId="0" fontId="0" fillId="0" borderId="147" xfId="0" applyBorder="1" applyAlignment="1">
      <alignment horizontal="center"/>
    </xf>
    <xf numFmtId="0" fontId="43" fillId="67" borderId="185" xfId="0" applyFont="1" applyFill="1" applyBorder="1" applyAlignment="1">
      <alignment horizontal="center" vertical="center"/>
    </xf>
    <xf numFmtId="0" fontId="43" fillId="68" borderId="41" xfId="0" applyFont="1" applyFill="1" applyBorder="1" applyAlignment="1">
      <alignment horizontal="center" vertical="center"/>
    </xf>
    <xf numFmtId="0" fontId="43" fillId="68" borderId="58" xfId="0" applyFont="1" applyFill="1" applyBorder="1" applyAlignment="1">
      <alignment horizontal="center" vertical="center"/>
    </xf>
    <xf numFmtId="0" fontId="9" fillId="0" borderId="185" xfId="0" applyFont="1" applyBorder="1" applyAlignment="1">
      <alignment horizontal="center"/>
    </xf>
    <xf numFmtId="0" fontId="9" fillId="60" borderId="158" xfId="0" applyFont="1" applyFill="1" applyBorder="1" applyAlignment="1">
      <alignment horizontal="center"/>
    </xf>
    <xf numFmtId="0" fontId="9" fillId="60" borderId="112" xfId="0" applyFont="1" applyFill="1" applyBorder="1" applyAlignment="1">
      <alignment horizontal="center"/>
    </xf>
    <xf numFmtId="0" fontId="9" fillId="0" borderId="146" xfId="0" applyFont="1" applyBorder="1" applyAlignment="1">
      <alignment horizontal="center"/>
    </xf>
    <xf numFmtId="0" fontId="9" fillId="64" borderId="112" xfId="0" applyFont="1" applyFill="1" applyBorder="1" applyAlignment="1">
      <alignment horizontal="center"/>
    </xf>
    <xf numFmtId="0" fontId="9" fillId="0" borderId="106" xfId="0" applyFont="1" applyBorder="1" applyAlignment="1">
      <alignment horizontal="center"/>
    </xf>
    <xf numFmtId="0" fontId="9" fillId="60" borderId="146" xfId="0" applyFont="1" applyFill="1" applyBorder="1" applyAlignment="1">
      <alignment horizontal="center"/>
    </xf>
    <xf numFmtId="0" fontId="9" fillId="60" borderId="105" xfId="0" applyFont="1" applyFill="1" applyBorder="1" applyAlignment="1">
      <alignment horizontal="center"/>
    </xf>
    <xf numFmtId="0" fontId="9" fillId="0" borderId="189" xfId="0" applyFont="1" applyBorder="1" applyAlignment="1">
      <alignment horizontal="center"/>
    </xf>
    <xf numFmtId="0" fontId="9" fillId="60" borderId="185" xfId="0" applyFont="1" applyFill="1" applyBorder="1" applyAlignment="1">
      <alignment horizontal="center"/>
    </xf>
    <xf numFmtId="0" fontId="106" fillId="39" borderId="187" xfId="0" applyFont="1" applyFill="1" applyBorder="1" applyAlignment="1">
      <alignment horizontal="center" vertical="center"/>
    </xf>
    <xf numFmtId="0" fontId="106" fillId="60" borderId="187" xfId="0" applyFont="1" applyFill="1" applyBorder="1" applyAlignment="1">
      <alignment horizontal="center" vertical="center"/>
    </xf>
    <xf numFmtId="0" fontId="9" fillId="64" borderId="107" xfId="0" applyFont="1" applyFill="1" applyBorder="1" applyAlignment="1">
      <alignment horizontal="center"/>
    </xf>
    <xf numFmtId="0" fontId="106" fillId="60" borderId="188" xfId="0" applyFont="1" applyFill="1" applyBorder="1" applyAlignment="1">
      <alignment horizontal="center" vertical="center"/>
    </xf>
    <xf numFmtId="0" fontId="106" fillId="39" borderId="105" xfId="0" applyFont="1" applyFill="1" applyBorder="1" applyAlignment="1">
      <alignment horizontal="left" vertical="center"/>
    </xf>
    <xf numFmtId="0" fontId="106" fillId="60" borderId="105" xfId="0" applyFont="1" applyFill="1" applyBorder="1" applyAlignment="1">
      <alignment horizontal="left" vertical="center"/>
    </xf>
    <xf numFmtId="0" fontId="106" fillId="60" borderId="106" xfId="0" applyFont="1" applyFill="1" applyBorder="1" applyAlignment="1">
      <alignment horizontal="left" vertical="center"/>
    </xf>
    <xf numFmtId="0" fontId="106" fillId="39" borderId="106" xfId="0" applyFont="1" applyFill="1" applyBorder="1" applyAlignment="1">
      <alignment horizontal="left" vertical="center"/>
    </xf>
    <xf numFmtId="0" fontId="43" fillId="65" borderId="136" xfId="0" applyFont="1" applyFill="1" applyBorder="1" applyAlignment="1">
      <alignment horizontal="center" vertical="center"/>
    </xf>
    <xf numFmtId="0" fontId="0" fillId="0" borderId="186" xfId="0" applyFont="1" applyBorder="1" applyAlignment="1">
      <alignment horizontal="center"/>
    </xf>
    <xf numFmtId="0" fontId="7" fillId="0" borderId="107" xfId="0" applyFont="1" applyBorder="1" applyAlignment="1">
      <alignment horizontal="center" vertical="center" wrapText="1"/>
    </xf>
    <xf numFmtId="0" fontId="107" fillId="59" borderId="192" xfId="0" applyFont="1" applyFill="1" applyBorder="1" applyAlignment="1">
      <alignment horizontal="left" vertical="center"/>
    </xf>
    <xf numFmtId="0" fontId="107" fillId="59" borderId="155" xfId="0" applyFont="1" applyFill="1" applyBorder="1" applyAlignment="1">
      <alignment horizontal="left" vertical="center"/>
    </xf>
    <xf numFmtId="0" fontId="0" fillId="0" borderId="29" xfId="0" applyFont="1" applyBorder="1"/>
    <xf numFmtId="0" fontId="8" fillId="0" borderId="29" xfId="0" applyFont="1" applyBorder="1"/>
    <xf numFmtId="0" fontId="0" fillId="0" borderId="29" xfId="0" applyBorder="1"/>
    <xf numFmtId="0" fontId="0" fillId="0" borderId="29" xfId="0" applyFont="1" applyFill="1" applyBorder="1"/>
    <xf numFmtId="0" fontId="8" fillId="0" borderId="29" xfId="0" applyFont="1" applyBorder="1" applyAlignment="1">
      <alignment vertical="center"/>
    </xf>
    <xf numFmtId="0" fontId="8" fillId="0" borderId="29" xfId="0" applyFont="1" applyFill="1" applyBorder="1"/>
    <xf numFmtId="0" fontId="29" fillId="0" borderId="29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center" wrapText="1"/>
    </xf>
    <xf numFmtId="0" fontId="0" fillId="0" borderId="30" xfId="0" applyFont="1" applyFill="1" applyBorder="1"/>
    <xf numFmtId="0" fontId="0" fillId="0" borderId="30" xfId="0" applyFont="1" applyBorder="1"/>
    <xf numFmtId="0" fontId="29" fillId="0" borderId="29" xfId="0" applyFont="1" applyBorder="1" applyAlignment="1"/>
    <xf numFmtId="0" fontId="8" fillId="0" borderId="30" xfId="0" applyFont="1" applyBorder="1"/>
    <xf numFmtId="0" fontId="29" fillId="0" borderId="30" xfId="0" applyFont="1" applyBorder="1"/>
    <xf numFmtId="0" fontId="0" fillId="0" borderId="30" xfId="0" applyBorder="1"/>
    <xf numFmtId="0" fontId="26" fillId="0" borderId="30" xfId="0" applyFont="1" applyBorder="1"/>
    <xf numFmtId="0" fontId="8" fillId="0" borderId="30" xfId="0" applyFont="1" applyBorder="1" applyAlignment="1">
      <alignment vertical="center"/>
    </xf>
    <xf numFmtId="0" fontId="26" fillId="0" borderId="30" xfId="0" applyFont="1" applyBorder="1" applyAlignment="1">
      <alignment vertical="center" wrapText="1"/>
    </xf>
    <xf numFmtId="0" fontId="110" fillId="0" borderId="45" xfId="0" applyFont="1" applyFill="1" applyBorder="1"/>
    <xf numFmtId="0" fontId="110" fillId="0" borderId="46" xfId="0" applyFont="1" applyFill="1" applyBorder="1"/>
    <xf numFmtId="0" fontId="110" fillId="0" borderId="56" xfId="0" applyFont="1" applyFill="1" applyBorder="1"/>
    <xf numFmtId="0" fontId="110" fillId="0" borderId="57" xfId="0" applyFont="1" applyBorder="1"/>
    <xf numFmtId="0" fontId="110" fillId="0" borderId="46" xfId="0" applyFont="1" applyBorder="1"/>
    <xf numFmtId="0" fontId="110" fillId="0" borderId="45" xfId="0" applyFont="1" applyBorder="1"/>
    <xf numFmtId="0" fontId="110" fillId="0" borderId="56" xfId="0" applyFont="1" applyBorder="1"/>
    <xf numFmtId="0" fontId="110" fillId="0" borderId="57" xfId="0" applyFont="1" applyFill="1" applyBorder="1"/>
    <xf numFmtId="0" fontId="0" fillId="0" borderId="56" xfId="0" applyFont="1" applyFill="1" applyBorder="1" applyAlignment="1"/>
    <xf numFmtId="0" fontId="1" fillId="0" borderId="0" xfId="2" applyFont="1"/>
    <xf numFmtId="0" fontId="31" fillId="3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9" fillId="0" borderId="45" xfId="0" applyFont="1" applyFill="1" applyBorder="1" applyAlignment="1">
      <alignment horizontal="center" vertical="center"/>
    </xf>
    <xf numFmtId="0" fontId="0" fillId="0" borderId="46" xfId="0" applyFont="1" applyFill="1" applyBorder="1"/>
    <xf numFmtId="0" fontId="0" fillId="0" borderId="60" xfId="0" applyFont="1" applyFill="1" applyBorder="1"/>
    <xf numFmtId="0" fontId="0" fillId="0" borderId="45" xfId="0" applyFont="1" applyBorder="1" applyAlignment="1">
      <alignment horizontal="center" vertical="center"/>
    </xf>
    <xf numFmtId="0" fontId="18" fillId="0" borderId="33" xfId="0" applyFont="1" applyBorder="1"/>
    <xf numFmtId="0" fontId="69" fillId="0" borderId="33" xfId="0" applyFont="1" applyFill="1" applyBorder="1"/>
    <xf numFmtId="0" fontId="69" fillId="0" borderId="34" xfId="0" applyFont="1" applyFill="1" applyBorder="1" applyAlignment="1">
      <alignment horizontal="center"/>
    </xf>
    <xf numFmtId="0" fontId="66" fillId="16" borderId="33" xfId="0" applyFont="1" applyFill="1" applyBorder="1"/>
    <xf numFmtId="0" fontId="69" fillId="0" borderId="38" xfId="0" applyFont="1" applyBorder="1"/>
    <xf numFmtId="0" fontId="69" fillId="0" borderId="45" xfId="0" applyFont="1" applyBorder="1"/>
    <xf numFmtId="0" fontId="69" fillId="0" borderId="46" xfId="0" applyFont="1" applyBorder="1"/>
    <xf numFmtId="0" fontId="0" fillId="0" borderId="38" xfId="0" applyFill="1" applyBorder="1"/>
    <xf numFmtId="0" fontId="5" fillId="44" borderId="121" xfId="0" applyFont="1" applyFill="1" applyBorder="1" applyAlignment="1"/>
    <xf numFmtId="0" fontId="110" fillId="0" borderId="61" xfId="0" applyFont="1" applyBorder="1"/>
    <xf numFmtId="0" fontId="69" fillId="0" borderId="61" xfId="0" applyFont="1" applyBorder="1"/>
    <xf numFmtId="0" fontId="110" fillId="0" borderId="62" xfId="0" applyFont="1" applyBorder="1"/>
    <xf numFmtId="0" fontId="111" fillId="0" borderId="62" xfId="0" applyFont="1" applyFill="1" applyBorder="1"/>
    <xf numFmtId="0" fontId="4" fillId="0" borderId="132" xfId="0" applyNumberFormat="1" applyFont="1" applyFill="1" applyBorder="1" applyAlignment="1">
      <alignment horizontal="left"/>
    </xf>
    <xf numFmtId="0" fontId="110" fillId="0" borderId="62" xfId="0" applyFont="1" applyFill="1" applyBorder="1"/>
    <xf numFmtId="0" fontId="110" fillId="0" borderId="61" xfId="0" applyFont="1" applyFill="1" applyBorder="1"/>
    <xf numFmtId="0" fontId="0" fillId="16" borderId="141" xfId="0" applyNumberFormat="1" applyFill="1" applyBorder="1" applyAlignment="1">
      <alignment horizontal="left"/>
    </xf>
    <xf numFmtId="0" fontId="0" fillId="16" borderId="143" xfId="0" applyNumberFormat="1" applyFill="1" applyBorder="1" applyAlignment="1">
      <alignment horizontal="left"/>
    </xf>
    <xf numFmtId="0" fontId="0" fillId="16" borderId="142" xfId="0" applyNumberFormat="1" applyFill="1" applyBorder="1" applyAlignment="1">
      <alignment horizontal="left"/>
    </xf>
    <xf numFmtId="0" fontId="5" fillId="16" borderId="9" xfId="0" applyFont="1" applyFill="1" applyBorder="1" applyAlignment="1">
      <alignment horizontal="left"/>
    </xf>
    <xf numFmtId="0" fontId="4" fillId="38" borderId="92" xfId="0" applyNumberFormat="1" applyFont="1" applyFill="1" applyBorder="1" applyAlignment="1">
      <alignment horizontal="left"/>
    </xf>
    <xf numFmtId="0" fontId="4" fillId="38" borderId="176" xfId="0" applyNumberFormat="1" applyFont="1" applyFill="1" applyBorder="1" applyAlignment="1">
      <alignment horizontal="left"/>
    </xf>
    <xf numFmtId="0" fontId="0" fillId="0" borderId="56" xfId="0" applyFont="1" applyFill="1" applyBorder="1"/>
    <xf numFmtId="0" fontId="0" fillId="0" borderId="56" xfId="0" applyFont="1" applyBorder="1"/>
    <xf numFmtId="0" fontId="0" fillId="0" borderId="63" xfId="0" applyFont="1" applyBorder="1"/>
    <xf numFmtId="0" fontId="0" fillId="0" borderId="154" xfId="0" applyFont="1" applyFill="1" applyBorder="1"/>
    <xf numFmtId="0" fontId="66" fillId="16" borderId="76" xfId="0" applyFont="1" applyFill="1" applyBorder="1"/>
    <xf numFmtId="0" fontId="15" fillId="0" borderId="194" xfId="0" applyFont="1" applyFill="1" applyBorder="1"/>
    <xf numFmtId="0" fontId="0" fillId="0" borderId="61" xfId="0" applyBorder="1"/>
    <xf numFmtId="0" fontId="0" fillId="0" borderId="62" xfId="0" applyBorder="1"/>
    <xf numFmtId="0" fontId="67" fillId="0" borderId="61" xfId="0" applyFont="1" applyBorder="1"/>
    <xf numFmtId="0" fontId="15" fillId="0" borderId="62" xfId="0" applyFont="1" applyFill="1" applyBorder="1"/>
    <xf numFmtId="0" fontId="66" fillId="16" borderId="141" xfId="0" applyFont="1" applyFill="1" applyBorder="1"/>
    <xf numFmtId="0" fontId="0" fillId="16" borderId="171" xfId="0" applyNumberFormat="1" applyFill="1" applyBorder="1" applyAlignment="1">
      <alignment horizontal="left"/>
    </xf>
    <xf numFmtId="0" fontId="34" fillId="16" borderId="183" xfId="0" applyNumberFormat="1" applyFont="1" applyFill="1" applyBorder="1" applyAlignment="1">
      <alignment horizontal="left"/>
    </xf>
    <xf numFmtId="0" fontId="34" fillId="16" borderId="195" xfId="0" applyNumberFormat="1" applyFont="1" applyFill="1" applyBorder="1" applyAlignment="1">
      <alignment horizontal="left"/>
    </xf>
    <xf numFmtId="0" fontId="4" fillId="0" borderId="33" xfId="0" applyFont="1" applyFill="1" applyBorder="1"/>
    <xf numFmtId="0" fontId="4" fillId="0" borderId="9" xfId="0" applyFont="1" applyBorder="1"/>
    <xf numFmtId="0" fontId="0" fillId="0" borderId="0" xfId="0" applyBorder="1" applyAlignment="1"/>
    <xf numFmtId="0" fontId="18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/>
    </xf>
    <xf numFmtId="0" fontId="15" fillId="0" borderId="29" xfId="0" applyFont="1" applyFill="1" applyBorder="1" applyAlignment="1"/>
    <xf numFmtId="0" fontId="18" fillId="0" borderId="29" xfId="0" applyFont="1" applyBorder="1" applyAlignment="1">
      <alignment horizontal="center" wrapText="1"/>
    </xf>
    <xf numFmtId="0" fontId="113" fillId="0" borderId="29" xfId="0" applyFont="1" applyBorder="1" applyAlignment="1">
      <alignment vertical="center"/>
    </xf>
    <xf numFmtId="0" fontId="18" fillId="8" borderId="29" xfId="0" applyFont="1" applyFill="1" applyBorder="1" applyAlignment="1">
      <alignment horizontal="center"/>
    </xf>
    <xf numFmtId="0" fontId="18" fillId="8" borderId="33" xfId="0" applyFont="1" applyFill="1" applyBorder="1"/>
    <xf numFmtId="0" fontId="15" fillId="0" borderId="29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14" fontId="30" fillId="7" borderId="30" xfId="0" applyNumberFormat="1" applyFont="1" applyFill="1" applyBorder="1" applyAlignment="1">
      <alignment horizontal="left" vertical="top"/>
    </xf>
    <xf numFmtId="0" fontId="18" fillId="0" borderId="33" xfId="0" applyFont="1" applyBorder="1" applyAlignment="1">
      <alignment horizontal="center" vertical="center"/>
    </xf>
    <xf numFmtId="0" fontId="30" fillId="9" borderId="30" xfId="0" applyFont="1" applyFill="1" applyBorder="1" applyAlignment="1">
      <alignment horizontal="left" vertical="top" wrapText="1"/>
    </xf>
    <xf numFmtId="14" fontId="30" fillId="9" borderId="30" xfId="0" applyNumberFormat="1" applyFont="1" applyFill="1" applyBorder="1" applyAlignment="1">
      <alignment horizontal="left" vertical="top" wrapText="1"/>
    </xf>
    <xf numFmtId="0" fontId="30" fillId="7" borderId="30" xfId="0" applyFont="1" applyFill="1" applyBorder="1" applyAlignment="1">
      <alignment horizontal="left" vertical="top" wrapText="1"/>
    </xf>
    <xf numFmtId="14" fontId="30" fillId="7" borderId="30" xfId="0" applyNumberFormat="1" applyFont="1" applyFill="1" applyBorder="1" applyAlignment="1">
      <alignment horizontal="left" vertical="top" wrapText="1"/>
    </xf>
    <xf numFmtId="14" fontId="30" fillId="5" borderId="30" xfId="0" applyNumberFormat="1" applyFont="1" applyFill="1" applyBorder="1" applyAlignment="1">
      <alignment horizontal="left" vertical="top" wrapText="1"/>
    </xf>
    <xf numFmtId="0" fontId="30" fillId="6" borderId="30" xfId="0" applyFont="1" applyFill="1" applyBorder="1" applyAlignment="1">
      <alignment horizontal="left" vertical="top" wrapText="1"/>
    </xf>
    <xf numFmtId="0" fontId="30" fillId="5" borderId="30" xfId="0" applyFont="1" applyFill="1" applyBorder="1" applyAlignment="1">
      <alignment horizontal="left" vertical="top" wrapText="1"/>
    </xf>
    <xf numFmtId="0" fontId="30" fillId="6" borderId="29" xfId="0" applyFont="1" applyFill="1" applyBorder="1" applyAlignment="1">
      <alignment horizontal="left" vertical="top" wrapText="1"/>
    </xf>
    <xf numFmtId="0" fontId="30" fillId="7" borderId="29" xfId="0" applyFont="1" applyFill="1" applyBorder="1" applyAlignment="1">
      <alignment horizontal="left" vertical="top" wrapText="1"/>
    </xf>
    <xf numFmtId="0" fontId="0" fillId="0" borderId="83" xfId="0" applyFont="1" applyFill="1" applyBorder="1" applyAlignment="1">
      <alignment horizontal="center"/>
    </xf>
    <xf numFmtId="0" fontId="0" fillId="0" borderId="89" xfId="0" applyFont="1" applyBorder="1" applyAlignment="1">
      <alignment horizontal="left" vertical="center"/>
    </xf>
    <xf numFmtId="0" fontId="0" fillId="0" borderId="104" xfId="0" applyFont="1" applyBorder="1" applyAlignment="1">
      <alignment horizontal="left" vertical="center"/>
    </xf>
    <xf numFmtId="0" fontId="8" fillId="8" borderId="90" xfId="0" applyFont="1" applyFill="1" applyBorder="1" applyAlignment="1">
      <alignment horizontal="center"/>
    </xf>
    <xf numFmtId="0" fontId="15" fillId="0" borderId="39" xfId="0" applyFont="1" applyBorder="1" applyAlignment="1"/>
    <xf numFmtId="0" fontId="0" fillId="0" borderId="102" xfId="0" applyBorder="1" applyAlignment="1"/>
    <xf numFmtId="0" fontId="4" fillId="4" borderId="72" xfId="0" applyFont="1" applyFill="1" applyBorder="1" applyAlignment="1">
      <alignment horizontal="center"/>
    </xf>
    <xf numFmtId="0" fontId="0" fillId="58" borderId="96" xfId="0" applyFont="1" applyFill="1" applyBorder="1" applyAlignment="1">
      <alignment horizontal="center" vertical="center"/>
    </xf>
    <xf numFmtId="0" fontId="0" fillId="0" borderId="100" xfId="0" applyBorder="1" applyAlignment="1">
      <alignment horizontal="left" vertical="center"/>
    </xf>
    <xf numFmtId="0" fontId="23" fillId="57" borderId="96" xfId="0" applyFont="1" applyFill="1" applyBorder="1" applyAlignment="1">
      <alignment horizontal="center" vertical="center"/>
    </xf>
    <xf numFmtId="0" fontId="0" fillId="0" borderId="100" xfId="0" applyBorder="1" applyAlignment="1"/>
    <xf numFmtId="0" fontId="0" fillId="0" borderId="101" xfId="0" applyBorder="1" applyAlignment="1"/>
    <xf numFmtId="1" fontId="114" fillId="39" borderId="43" xfId="0" quotePrefix="1" applyNumberFormat="1" applyFont="1" applyFill="1" applyBorder="1" applyAlignment="1">
      <alignment horizontal="left"/>
    </xf>
    <xf numFmtId="1" fontId="114" fillId="0" borderId="43" xfId="0" quotePrefix="1" applyNumberFormat="1" applyFont="1" applyFill="1" applyBorder="1" applyAlignment="1">
      <alignment horizontal="left"/>
    </xf>
    <xf numFmtId="1" fontId="114" fillId="39" borderId="43" xfId="0" applyNumberFormat="1" applyFont="1" applyFill="1" applyBorder="1" applyAlignment="1">
      <alignment horizontal="left"/>
    </xf>
    <xf numFmtId="0" fontId="114" fillId="45" borderId="43" xfId="0" applyFont="1" applyFill="1" applyBorder="1" applyAlignment="1">
      <alignment horizontal="left"/>
    </xf>
    <xf numFmtId="0" fontId="114" fillId="45" borderId="44" xfId="0" applyFont="1" applyFill="1" applyBorder="1" applyAlignment="1">
      <alignment horizontal="left"/>
    </xf>
    <xf numFmtId="1" fontId="114" fillId="45" borderId="38" xfId="0" applyNumberFormat="1" applyFont="1" applyFill="1" applyBorder="1" applyAlignment="1">
      <alignment horizontal="left"/>
    </xf>
    <xf numFmtId="1" fontId="114" fillId="0" borderId="38" xfId="0" quotePrefix="1" applyNumberFormat="1" applyFont="1" applyFill="1" applyBorder="1" applyAlignment="1">
      <alignment horizontal="left"/>
    </xf>
    <xf numFmtId="0" fontId="115" fillId="39" borderId="43" xfId="0" applyFont="1" applyFill="1" applyBorder="1" applyAlignment="1">
      <alignment horizontal="left"/>
    </xf>
    <xf numFmtId="0" fontId="115" fillId="39" borderId="38" xfId="0" applyFont="1" applyFill="1" applyBorder="1" applyAlignment="1">
      <alignment horizontal="left"/>
    </xf>
    <xf numFmtId="1" fontId="114" fillId="45" borderId="38" xfId="0" quotePrefix="1" applyNumberFormat="1" applyFont="1" applyFill="1" applyBorder="1" applyAlignment="1">
      <alignment horizontal="left"/>
    </xf>
    <xf numFmtId="1" fontId="114" fillId="39" borderId="38" xfId="0" quotePrefix="1" applyNumberFormat="1" applyFont="1" applyFill="1" applyBorder="1" applyAlignment="1">
      <alignment horizontal="left"/>
    </xf>
    <xf numFmtId="0" fontId="114" fillId="39" borderId="38" xfId="0" applyFont="1" applyFill="1" applyBorder="1" applyAlignment="1">
      <alignment horizontal="left"/>
    </xf>
    <xf numFmtId="0" fontId="114" fillId="39" borderId="46" xfId="0" applyFont="1" applyFill="1" applyBorder="1" applyAlignment="1">
      <alignment horizontal="left"/>
    </xf>
    <xf numFmtId="0" fontId="116" fillId="39" borderId="38" xfId="0" applyFont="1" applyFill="1" applyBorder="1" applyAlignment="1">
      <alignment horizontal="left"/>
    </xf>
    <xf numFmtId="0" fontId="116" fillId="39" borderId="46" xfId="0" applyFont="1" applyFill="1" applyBorder="1" applyAlignment="1">
      <alignment horizontal="left"/>
    </xf>
    <xf numFmtId="1" fontId="114" fillId="39" borderId="38" xfId="0" applyNumberFormat="1" applyFont="1" applyFill="1" applyBorder="1" applyAlignment="1">
      <alignment horizontal="left"/>
    </xf>
    <xf numFmtId="1" fontId="114" fillId="45" borderId="46" xfId="0" quotePrefix="1" applyNumberFormat="1" applyFont="1" applyFill="1" applyBorder="1" applyAlignment="1">
      <alignment horizontal="left"/>
    </xf>
    <xf numFmtId="0" fontId="114" fillId="0" borderId="38" xfId="0" applyFont="1" applyBorder="1" applyAlignment="1">
      <alignment horizontal="left"/>
    </xf>
    <xf numFmtId="0" fontId="84" fillId="0" borderId="38" xfId="0" applyFont="1" applyBorder="1" applyAlignment="1">
      <alignment horizontal="left"/>
    </xf>
    <xf numFmtId="0" fontId="75" fillId="70" borderId="45" xfId="0" applyFont="1" applyFill="1" applyBorder="1" applyAlignment="1">
      <alignment horizontal="right"/>
    </xf>
    <xf numFmtId="1" fontId="114" fillId="45" borderId="46" xfId="0" applyNumberFormat="1" applyFont="1" applyFill="1" applyBorder="1" applyAlignment="1">
      <alignment horizontal="left"/>
    </xf>
    <xf numFmtId="0" fontId="114" fillId="45" borderId="38" xfId="0" applyFont="1" applyFill="1" applyBorder="1" applyAlignment="1">
      <alignment horizontal="left"/>
    </xf>
    <xf numFmtId="0" fontId="114" fillId="45" borderId="46" xfId="0" applyFont="1" applyFill="1" applyBorder="1" applyAlignment="1">
      <alignment horizontal="left"/>
    </xf>
    <xf numFmtId="0" fontId="115" fillId="39" borderId="38" xfId="0" applyFont="1" applyFill="1" applyBorder="1" applyAlignment="1">
      <alignment horizontal="center"/>
    </xf>
    <xf numFmtId="0" fontId="116" fillId="0" borderId="38" xfId="0" applyFont="1" applyBorder="1" applyAlignment="1">
      <alignment horizontal="left"/>
    </xf>
    <xf numFmtId="0" fontId="116" fillId="0" borderId="38" xfId="0" applyFont="1" applyFill="1" applyBorder="1" applyAlignment="1">
      <alignment horizontal="left"/>
    </xf>
    <xf numFmtId="0" fontId="115" fillId="39" borderId="132" xfId="0" applyFont="1" applyFill="1" applyBorder="1" applyAlignment="1">
      <alignment horizontal="left"/>
    </xf>
    <xf numFmtId="1" fontId="114" fillId="45" borderId="132" xfId="0" quotePrefix="1" applyNumberFormat="1" applyFont="1" applyFill="1" applyBorder="1" applyAlignment="1">
      <alignment horizontal="left"/>
    </xf>
    <xf numFmtId="0" fontId="117" fillId="59" borderId="45" xfId="0" applyFont="1" applyFill="1" applyBorder="1" applyAlignment="1">
      <alignment horizontal="right"/>
    </xf>
    <xf numFmtId="1" fontId="117" fillId="71" borderId="43" xfId="0" quotePrefix="1" applyNumberFormat="1" applyFont="1" applyFill="1" applyBorder="1" applyAlignment="1">
      <alignment horizontal="left"/>
    </xf>
    <xf numFmtId="169" fontId="117" fillId="59" borderId="43" xfId="0" quotePrefix="1" applyNumberFormat="1" applyFont="1" applyFill="1" applyBorder="1" applyAlignment="1">
      <alignment horizontal="left"/>
    </xf>
    <xf numFmtId="0" fontId="115" fillId="39" borderId="41" xfId="0" applyFont="1" applyFill="1" applyBorder="1" applyAlignment="1">
      <alignment horizontal="left"/>
    </xf>
    <xf numFmtId="1" fontId="114" fillId="39" borderId="41" xfId="0" quotePrefix="1" applyNumberFormat="1" applyFont="1" applyFill="1" applyBorder="1" applyAlignment="1">
      <alignment horizontal="left"/>
    </xf>
    <xf numFmtId="0" fontId="114" fillId="39" borderId="41" xfId="0" applyFont="1" applyFill="1" applyBorder="1" applyAlignment="1">
      <alignment horizontal="left"/>
    </xf>
    <xf numFmtId="0" fontId="114" fillId="39" borderId="58" xfId="0" applyFont="1" applyFill="1" applyBorder="1" applyAlignment="1">
      <alignment horizontal="left"/>
    </xf>
    <xf numFmtId="0" fontId="84" fillId="0" borderId="46" xfId="0" applyFont="1" applyBorder="1" applyAlignment="1">
      <alignment horizontal="left"/>
    </xf>
    <xf numFmtId="0" fontId="0" fillId="0" borderId="38" xfId="0" applyBorder="1"/>
    <xf numFmtId="0" fontId="0" fillId="0" borderId="38" xfId="0" applyBorder="1" applyAlignment="1">
      <alignment horizontal="left"/>
    </xf>
    <xf numFmtId="1" fontId="114" fillId="0" borderId="38" xfId="0" applyNumberFormat="1" applyFont="1" applyFill="1" applyBorder="1" applyAlignment="1">
      <alignment horizontal="left"/>
    </xf>
    <xf numFmtId="0" fontId="114" fillId="39" borderId="38" xfId="0" applyFont="1" applyFill="1" applyBorder="1" applyAlignment="1">
      <alignment horizontal="right"/>
    </xf>
    <xf numFmtId="0" fontId="114" fillId="39" borderId="57" xfId="0" applyFont="1" applyFill="1" applyBorder="1" applyAlignment="1">
      <alignment horizontal="right"/>
    </xf>
    <xf numFmtId="0" fontId="118" fillId="39" borderId="57" xfId="0" applyFont="1" applyFill="1" applyBorder="1" applyAlignment="1">
      <alignment horizontal="right"/>
    </xf>
    <xf numFmtId="0" fontId="119" fillId="39" borderId="38" xfId="0" applyFont="1" applyFill="1" applyBorder="1" applyAlignment="1">
      <alignment horizontal="right"/>
    </xf>
    <xf numFmtId="0" fontId="84" fillId="0" borderId="38" xfId="0" applyFont="1" applyBorder="1" applyAlignment="1">
      <alignment horizontal="center"/>
    </xf>
    <xf numFmtId="0" fontId="114" fillId="0" borderId="38" xfId="0" applyFont="1" applyBorder="1" applyAlignment="1">
      <alignment horizontal="center"/>
    </xf>
    <xf numFmtId="0" fontId="99" fillId="0" borderId="201" xfId="0" applyNumberFormat="1" applyFont="1" applyFill="1" applyBorder="1"/>
    <xf numFmtId="0" fontId="99" fillId="0" borderId="202" xfId="0" applyNumberFormat="1" applyFont="1" applyFill="1" applyBorder="1"/>
    <xf numFmtId="0" fontId="25" fillId="7" borderId="33" xfId="0" applyFont="1" applyFill="1" applyBorder="1" applyAlignment="1">
      <alignment horizontal="left" vertical="center"/>
    </xf>
    <xf numFmtId="2" fontId="23" fillId="6" borderId="37" xfId="0" applyNumberFormat="1" applyFont="1" applyFill="1" applyBorder="1" applyAlignment="1">
      <alignment horizontal="right" vertical="center"/>
    </xf>
    <xf numFmtId="0" fontId="23" fillId="6" borderId="37" xfId="0" applyFont="1" applyFill="1" applyBorder="1" applyAlignment="1">
      <alignment horizontal="center" vertical="center"/>
    </xf>
    <xf numFmtId="0" fontId="23" fillId="6" borderId="37" xfId="1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/>
    </xf>
    <xf numFmtId="2" fontId="23" fillId="9" borderId="73" xfId="0" applyNumberFormat="1" applyFont="1" applyFill="1" applyBorder="1" applyAlignment="1">
      <alignment horizontal="right" vertical="center"/>
    </xf>
    <xf numFmtId="0" fontId="23" fillId="9" borderId="73" xfId="0" applyFont="1" applyFill="1" applyBorder="1" applyAlignment="1">
      <alignment horizontal="center" vertical="center"/>
    </xf>
    <xf numFmtId="0" fontId="34" fillId="9" borderId="73" xfId="0" applyFont="1" applyFill="1" applyBorder="1" applyAlignment="1">
      <alignment horizontal="center" vertical="center"/>
    </xf>
    <xf numFmtId="0" fontId="20" fillId="9" borderId="73" xfId="0" applyFont="1" applyFill="1" applyBorder="1" applyAlignment="1">
      <alignment horizontal="center" vertical="center"/>
    </xf>
    <xf numFmtId="0" fontId="23" fillId="9" borderId="73" xfId="1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left" vertical="center"/>
    </xf>
    <xf numFmtId="0" fontId="25" fillId="7" borderId="38" xfId="0" applyFont="1" applyFill="1" applyBorder="1" applyAlignment="1">
      <alignment horizontal="left" vertical="center"/>
    </xf>
    <xf numFmtId="0" fontId="28" fillId="7" borderId="38" xfId="0" applyFont="1" applyFill="1" applyBorder="1" applyAlignment="1">
      <alignment vertical="top"/>
    </xf>
    <xf numFmtId="0" fontId="87" fillId="2" borderId="207" xfId="3" applyFont="1" applyFill="1" applyBorder="1" applyAlignment="1">
      <alignment horizontal="center" vertical="center" wrapText="1"/>
    </xf>
    <xf numFmtId="0" fontId="23" fillId="7" borderId="38" xfId="0" applyFont="1" applyFill="1" applyBorder="1" applyAlignment="1">
      <alignment vertical="top"/>
    </xf>
    <xf numFmtId="0" fontId="69" fillId="0" borderId="0" xfId="3" applyFont="1"/>
    <xf numFmtId="0" fontId="23" fillId="7" borderId="38" xfId="0" applyFont="1" applyFill="1" applyBorder="1" applyAlignment="1">
      <alignment horizontal="center" vertical="center"/>
    </xf>
    <xf numFmtId="0" fontId="69" fillId="0" borderId="0" xfId="0" applyFont="1" applyFill="1" applyBorder="1"/>
    <xf numFmtId="0" fontId="4" fillId="0" borderId="112" xfId="3" applyFont="1" applyBorder="1" applyAlignment="1">
      <alignment horizontal="center"/>
    </xf>
    <xf numFmtId="0" fontId="0" fillId="46" borderId="45" xfId="0" applyFont="1" applyFill="1" applyBorder="1" applyAlignment="1">
      <alignment horizontal="center" vertical="center"/>
    </xf>
    <xf numFmtId="0" fontId="109" fillId="0" borderId="45" xfId="0" applyFont="1" applyFill="1" applyBorder="1" applyAlignment="1">
      <alignment horizontal="center" vertical="center"/>
    </xf>
    <xf numFmtId="0" fontId="71" fillId="0" borderId="45" xfId="0" applyFont="1" applyFill="1" applyBorder="1" applyAlignment="1">
      <alignment horizontal="center" vertical="center"/>
    </xf>
    <xf numFmtId="0" fontId="69" fillId="0" borderId="34" xfId="0" applyFont="1" applyFill="1" applyBorder="1" applyAlignment="1">
      <alignment horizontal="center" vertical="center"/>
    </xf>
    <xf numFmtId="0" fontId="69" fillId="0" borderId="35" xfId="0" applyFont="1" applyFill="1" applyBorder="1" applyAlignment="1">
      <alignment horizontal="center" vertical="center"/>
    </xf>
    <xf numFmtId="1" fontId="121" fillId="66" borderId="38" xfId="0" quotePrefix="1" applyNumberFormat="1" applyFont="1" applyFill="1" applyBorder="1" applyAlignment="1">
      <alignment horizontal="left"/>
    </xf>
    <xf numFmtId="169" fontId="114" fillId="66" borderId="38" xfId="0" quotePrefix="1" applyNumberFormat="1" applyFont="1" applyFill="1" applyBorder="1" applyAlignment="1">
      <alignment horizontal="left"/>
    </xf>
    <xf numFmtId="1" fontId="114" fillId="39" borderId="38" xfId="0" applyNumberFormat="1" applyFont="1" applyFill="1" applyBorder="1" applyAlignment="1">
      <alignment horizontal="center"/>
    </xf>
    <xf numFmtId="1" fontId="114" fillId="45" borderId="38" xfId="0" applyNumberFormat="1" applyFont="1" applyFill="1" applyBorder="1" applyAlignment="1">
      <alignment horizontal="center"/>
    </xf>
    <xf numFmtId="1" fontId="114" fillId="73" borderId="38" xfId="0" applyNumberFormat="1" applyFont="1" applyFill="1" applyBorder="1" applyAlignment="1">
      <alignment horizontal="center"/>
    </xf>
    <xf numFmtId="0" fontId="84" fillId="45" borderId="0" xfId="0" applyFont="1" applyFill="1" applyBorder="1" applyAlignment="1">
      <alignment horizontal="center"/>
    </xf>
    <xf numFmtId="1" fontId="75" fillId="40" borderId="38" xfId="0" applyNumberFormat="1" applyFont="1" applyFill="1" applyBorder="1" applyAlignment="1">
      <alignment horizontal="center"/>
    </xf>
    <xf numFmtId="1" fontId="122" fillId="74" borderId="38" xfId="0" applyNumberFormat="1" applyFont="1" applyFill="1" applyBorder="1" applyAlignment="1">
      <alignment horizontal="center"/>
    </xf>
    <xf numFmtId="1" fontId="75" fillId="75" borderId="38" xfId="0" applyNumberFormat="1" applyFont="1" applyFill="1" applyBorder="1" applyAlignment="1">
      <alignment horizontal="center"/>
    </xf>
    <xf numFmtId="1" fontId="75" fillId="0" borderId="38" xfId="0" applyNumberFormat="1" applyFont="1" applyFill="1" applyBorder="1" applyAlignment="1">
      <alignment horizontal="left"/>
    </xf>
    <xf numFmtId="1" fontId="75" fillId="0" borderId="38" xfId="0" quotePrefix="1" applyNumberFormat="1" applyFont="1" applyFill="1" applyBorder="1" applyAlignment="1">
      <alignment horizontal="left"/>
    </xf>
    <xf numFmtId="0" fontId="75" fillId="0" borderId="38" xfId="0" applyFont="1" applyFill="1" applyBorder="1" applyAlignment="1">
      <alignment horizontal="left"/>
    </xf>
    <xf numFmtId="0" fontId="75" fillId="0" borderId="46" xfId="0" applyFont="1" applyFill="1" applyBorder="1" applyAlignment="1">
      <alignment horizontal="left"/>
    </xf>
    <xf numFmtId="1" fontId="114" fillId="0" borderId="46" xfId="0" applyNumberFormat="1" applyFont="1" applyFill="1" applyBorder="1" applyAlignment="1">
      <alignment horizontal="left"/>
    </xf>
    <xf numFmtId="0" fontId="61" fillId="16" borderId="141" xfId="0" applyNumberFormat="1" applyFont="1" applyFill="1" applyBorder="1" applyAlignment="1">
      <alignment horizontal="center" vertical="center"/>
    </xf>
    <xf numFmtId="0" fontId="61" fillId="16" borderId="143" xfId="0" applyNumberFormat="1" applyFont="1" applyFill="1" applyBorder="1" applyAlignment="1">
      <alignment horizontal="center" vertical="center"/>
    </xf>
    <xf numFmtId="0" fontId="23" fillId="7" borderId="38" xfId="0" applyFont="1" applyFill="1" applyBorder="1" applyAlignment="1">
      <alignment horizontal="center" vertical="top"/>
    </xf>
    <xf numFmtId="0" fontId="25" fillId="7" borderId="38" xfId="0" applyFont="1" applyFill="1" applyBorder="1" applyAlignment="1">
      <alignment horizontal="center" vertical="center"/>
    </xf>
    <xf numFmtId="0" fontId="69" fillId="0" borderId="55" xfId="0" applyNumberFormat="1" applyFont="1" applyFill="1" applyBorder="1" applyAlignment="1">
      <alignment horizontal="right"/>
    </xf>
    <xf numFmtId="0" fontId="112" fillId="0" borderId="76" xfId="0" applyFont="1" applyFill="1" applyBorder="1"/>
    <xf numFmtId="0" fontId="69" fillId="0" borderId="55" xfId="0" applyFont="1" applyFill="1" applyBorder="1"/>
    <xf numFmtId="0" fontId="69" fillId="0" borderId="58" xfId="0" applyFont="1" applyFill="1" applyBorder="1"/>
    <xf numFmtId="0" fontId="66" fillId="16" borderId="74" xfId="0" applyFont="1" applyFill="1" applyBorder="1"/>
    <xf numFmtId="0" fontId="0" fillId="0" borderId="107" xfId="0" applyBorder="1"/>
    <xf numFmtId="0" fontId="68" fillId="40" borderId="112" xfId="0" applyFont="1" applyFill="1" applyBorder="1"/>
    <xf numFmtId="0" fontId="69" fillId="0" borderId="59" xfId="0" applyFont="1" applyFill="1" applyBorder="1"/>
    <xf numFmtId="0" fontId="69" fillId="0" borderId="55" xfId="0" applyFont="1" applyBorder="1"/>
    <xf numFmtId="0" fontId="69" fillId="0" borderId="149" xfId="0" applyFont="1" applyFill="1" applyBorder="1"/>
    <xf numFmtId="0" fontId="69" fillId="0" borderId="58" xfId="0" applyFont="1" applyBorder="1"/>
    <xf numFmtId="0" fontId="5" fillId="76" borderId="141" xfId="0" applyFont="1" applyFill="1" applyBorder="1"/>
    <xf numFmtId="0" fontId="0" fillId="16" borderId="78" xfId="0" applyNumberFormat="1" applyFill="1" applyBorder="1" applyAlignment="1">
      <alignment horizontal="left"/>
    </xf>
    <xf numFmtId="0" fontId="0" fillId="16" borderId="79" xfId="0" applyNumberFormat="1" applyFill="1" applyBorder="1" applyAlignment="1">
      <alignment horizontal="left"/>
    </xf>
    <xf numFmtId="0" fontId="0" fillId="0" borderId="156" xfId="0" applyBorder="1"/>
    <xf numFmtId="0" fontId="69" fillId="76" borderId="55" xfId="0" applyFont="1" applyFill="1" applyBorder="1"/>
    <xf numFmtId="0" fontId="69" fillId="76" borderId="58" xfId="0" applyFont="1" applyFill="1" applyBorder="1"/>
    <xf numFmtId="0" fontId="69" fillId="76" borderId="55" xfId="0" applyNumberFormat="1" applyFont="1" applyFill="1" applyBorder="1" applyAlignment="1">
      <alignment horizontal="right"/>
    </xf>
    <xf numFmtId="0" fontId="69" fillId="76" borderId="59" xfId="0" applyFont="1" applyFill="1" applyBorder="1"/>
    <xf numFmtId="0" fontId="69" fillId="76" borderId="149" xfId="0" applyFont="1" applyFill="1" applyBorder="1"/>
    <xf numFmtId="0" fontId="69" fillId="76" borderId="121" xfId="0" applyFont="1" applyFill="1" applyBorder="1"/>
    <xf numFmtId="0" fontId="69" fillId="76" borderId="46" xfId="0" applyFont="1" applyFill="1" applyBorder="1"/>
    <xf numFmtId="0" fontId="0" fillId="0" borderId="55" xfId="0" applyFont="1" applyFill="1" applyBorder="1" applyAlignment="1">
      <alignment horizontal="right"/>
    </xf>
    <xf numFmtId="0" fontId="109" fillId="0" borderId="58" xfId="0" applyFont="1" applyFill="1" applyBorder="1"/>
    <xf numFmtId="0" fontId="109" fillId="0" borderId="55" xfId="0" applyFont="1" applyFill="1" applyBorder="1"/>
    <xf numFmtId="0" fontId="109" fillId="0" borderId="55" xfId="0" applyNumberFormat="1" applyFont="1" applyFill="1" applyBorder="1" applyAlignment="1">
      <alignment horizontal="right"/>
    </xf>
    <xf numFmtId="0" fontId="0" fillId="76" borderId="64" xfId="0" applyFont="1" applyFill="1" applyBorder="1"/>
    <xf numFmtId="0" fontId="18" fillId="0" borderId="38" xfId="0" applyFont="1" applyBorder="1"/>
    <xf numFmtId="0" fontId="18" fillId="0" borderId="38" xfId="0" applyFont="1" applyBorder="1" applyAlignment="1">
      <alignment horizontal="left"/>
    </xf>
    <xf numFmtId="0" fontId="68" fillId="40" borderId="55" xfId="0" applyFont="1" applyFill="1" applyBorder="1" applyAlignment="1">
      <alignment horizontal="right"/>
    </xf>
    <xf numFmtId="0" fontId="114" fillId="45" borderId="132" xfId="0" applyFont="1" applyFill="1" applyBorder="1" applyAlignment="1">
      <alignment horizontal="left"/>
    </xf>
    <xf numFmtId="0" fontId="125" fillId="0" borderId="0" xfId="0" applyFont="1" applyBorder="1" applyAlignment="1">
      <alignment horizontal="left"/>
    </xf>
    <xf numFmtId="0" fontId="75" fillId="0" borderId="45" xfId="0" applyFont="1" applyFill="1" applyBorder="1" applyAlignment="1">
      <alignment horizontal="right"/>
    </xf>
    <xf numFmtId="1" fontId="114" fillId="0" borderId="43" xfId="0" applyNumberFormat="1" applyFont="1" applyFill="1" applyBorder="1" applyAlignment="1">
      <alignment horizontal="left"/>
    </xf>
    <xf numFmtId="14" fontId="7" fillId="51" borderId="142" xfId="3" applyNumberFormat="1" applyFont="1" applyFill="1" applyBorder="1" applyAlignment="1">
      <alignment horizontal="center" vertical="center"/>
    </xf>
    <xf numFmtId="0" fontId="67" fillId="0" borderId="109" xfId="3" applyBorder="1"/>
    <xf numFmtId="0" fontId="18" fillId="0" borderId="29" xfId="0" applyFont="1" applyBorder="1" applyAlignment="1">
      <alignment horizontal="left" vertical="top"/>
    </xf>
    <xf numFmtId="0" fontId="18" fillId="0" borderId="33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9" fillId="0" borderId="29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 wrapText="1"/>
    </xf>
    <xf numFmtId="0" fontId="39" fillId="4" borderId="27" xfId="0" applyFont="1" applyFill="1" applyBorder="1" applyAlignment="1">
      <alignment horizontal="left" vertical="center"/>
    </xf>
    <xf numFmtId="0" fontId="0" fillId="12" borderId="18" xfId="0" applyFill="1" applyBorder="1" applyAlignment="1">
      <alignment horizontal="center"/>
    </xf>
    <xf numFmtId="0" fontId="0" fillId="0" borderId="10" xfId="0" applyFont="1" applyBorder="1" applyAlignment="1"/>
    <xf numFmtId="0" fontId="0" fillId="81" borderId="155" xfId="0" applyFill="1" applyBorder="1"/>
    <xf numFmtId="0" fontId="68" fillId="81" borderId="142" xfId="0" applyFont="1" applyFill="1" applyBorder="1" applyAlignment="1">
      <alignment horizontal="left" vertical="center"/>
    </xf>
    <xf numFmtId="0" fontId="68" fillId="81" borderId="142" xfId="0" applyFont="1" applyFill="1" applyBorder="1"/>
    <xf numFmtId="0" fontId="68" fillId="81" borderId="143" xfId="0" applyFont="1" applyFill="1" applyBorder="1"/>
    <xf numFmtId="1" fontId="114" fillId="84" borderId="38" xfId="0" quotePrefix="1" applyNumberFormat="1" applyFont="1" applyFill="1" applyBorder="1" applyAlignment="1">
      <alignment horizontal="left"/>
    </xf>
    <xf numFmtId="0" fontId="126" fillId="0" borderId="57" xfId="0" applyFont="1" applyBorder="1" applyAlignment="1">
      <alignment horizontal="right"/>
    </xf>
    <xf numFmtId="1" fontId="115" fillId="39" borderId="38" xfId="0" quotePrefix="1" applyNumberFormat="1" applyFont="1" applyFill="1" applyBorder="1" applyAlignment="1">
      <alignment horizontal="left"/>
    </xf>
    <xf numFmtId="1" fontId="115" fillId="39" borderId="38" xfId="0" applyNumberFormat="1" applyFont="1" applyFill="1" applyBorder="1" applyAlignment="1">
      <alignment horizontal="left"/>
    </xf>
    <xf numFmtId="1" fontId="114" fillId="84" borderId="46" xfId="0" quotePrefix="1" applyNumberFormat="1" applyFont="1" applyFill="1" applyBorder="1" applyAlignment="1">
      <alignment horizontal="left"/>
    </xf>
    <xf numFmtId="0" fontId="114" fillId="45" borderId="62" xfId="0" applyFont="1" applyFill="1" applyBorder="1" applyAlignment="1">
      <alignment horizontal="left"/>
    </xf>
    <xf numFmtId="0" fontId="114" fillId="66" borderId="55" xfId="0" applyFont="1" applyFill="1" applyBorder="1" applyAlignment="1">
      <alignment horizontal="right"/>
    </xf>
    <xf numFmtId="0" fontId="114" fillId="66" borderId="45" xfId="0" applyFont="1" applyFill="1" applyBorder="1" applyAlignment="1">
      <alignment horizontal="right"/>
    </xf>
    <xf numFmtId="0" fontId="84" fillId="0" borderId="38" xfId="0" applyFont="1" applyBorder="1" applyAlignment="1">
      <alignment horizontal="right"/>
    </xf>
    <xf numFmtId="1" fontId="115" fillId="0" borderId="38" xfId="0" quotePrefix="1" applyNumberFormat="1" applyFont="1" applyFill="1" applyBorder="1" applyAlignment="1">
      <alignment horizontal="left"/>
    </xf>
    <xf numFmtId="0" fontId="114" fillId="39" borderId="196" xfId="0" applyFont="1" applyFill="1" applyBorder="1" applyAlignment="1">
      <alignment horizontal="left"/>
    </xf>
    <xf numFmtId="0" fontId="114" fillId="39" borderId="45" xfId="0" applyFont="1" applyFill="1" applyBorder="1" applyAlignment="1">
      <alignment horizontal="left"/>
    </xf>
    <xf numFmtId="0" fontId="115" fillId="0" borderId="38" xfId="0" applyFont="1" applyFill="1" applyBorder="1" applyAlignment="1">
      <alignment horizontal="left"/>
    </xf>
    <xf numFmtId="0" fontId="115" fillId="0" borderId="38" xfId="0" applyFont="1" applyFill="1" applyBorder="1" applyAlignment="1">
      <alignment horizontal="center"/>
    </xf>
    <xf numFmtId="0" fontId="75" fillId="0" borderId="45" xfId="0" applyFont="1" applyFill="1" applyBorder="1" applyAlignment="1">
      <alignment horizontal="left"/>
    </xf>
    <xf numFmtId="0" fontId="115" fillId="0" borderId="57" xfId="0" applyFont="1" applyFill="1" applyBorder="1" applyAlignment="1">
      <alignment horizontal="left"/>
    </xf>
    <xf numFmtId="1" fontId="114" fillId="0" borderId="44" xfId="0" applyNumberFormat="1" applyFont="1" applyFill="1" applyBorder="1" applyAlignment="1">
      <alignment horizontal="left"/>
    </xf>
    <xf numFmtId="0" fontId="0" fillId="43" borderId="62" xfId="0" applyFont="1" applyFill="1" applyBorder="1" applyAlignment="1">
      <alignment horizontal="center" vertical="center"/>
    </xf>
    <xf numFmtId="0" fontId="70" fillId="40" borderId="9" xfId="0" applyFont="1" applyFill="1" applyBorder="1"/>
    <xf numFmtId="0" fontId="0" fillId="0" borderId="38" xfId="0" applyFont="1" applyFill="1" applyBorder="1" applyAlignment="1">
      <alignment horizontal="center" vertical="center"/>
    </xf>
    <xf numFmtId="0" fontId="0" fillId="41" borderId="45" xfId="0" applyFont="1" applyFill="1" applyBorder="1" applyAlignment="1">
      <alignment horizontal="center" vertical="center"/>
    </xf>
    <xf numFmtId="0" fontId="0" fillId="41" borderId="46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43" borderId="61" xfId="0" applyFont="1" applyFill="1" applyBorder="1" applyAlignment="1">
      <alignment horizontal="center" vertical="center"/>
    </xf>
    <xf numFmtId="0" fontId="0" fillId="43" borderId="45" xfId="0" applyFont="1" applyFill="1" applyBorder="1" applyAlignment="1">
      <alignment horizontal="center" vertical="center"/>
    </xf>
    <xf numFmtId="0" fontId="0" fillId="43" borderId="38" xfId="0" applyFont="1" applyFill="1" applyBorder="1" applyAlignment="1">
      <alignment horizontal="center" vertical="center"/>
    </xf>
    <xf numFmtId="0" fontId="0" fillId="43" borderId="193" xfId="0" applyFont="1" applyFill="1" applyBorder="1" applyAlignment="1">
      <alignment horizontal="center" vertical="center"/>
    </xf>
    <xf numFmtId="0" fontId="68" fillId="40" borderId="56" xfId="0" applyFont="1" applyFill="1" applyBorder="1" applyAlignment="1">
      <alignment horizontal="center" vertical="center"/>
    </xf>
    <xf numFmtId="0" fontId="124" fillId="0" borderId="119" xfId="3" applyFont="1" applyBorder="1" applyAlignment="1">
      <alignment horizontal="center" vertical="center" wrapText="1"/>
    </xf>
    <xf numFmtId="166" fontId="123" fillId="9" borderId="30" xfId="0" applyNumberFormat="1" applyFont="1" applyFill="1" applyBorder="1" applyAlignment="1">
      <alignment horizontal="left" vertical="top" wrapText="1"/>
    </xf>
    <xf numFmtId="0" fontId="92" fillId="54" borderId="133" xfId="3" applyFont="1" applyFill="1" applyBorder="1" applyAlignment="1">
      <alignment horizontal="center"/>
    </xf>
    <xf numFmtId="0" fontId="27" fillId="0" borderId="0" xfId="3" applyFont="1"/>
    <xf numFmtId="0" fontId="0" fillId="0" borderId="239" xfId="3" applyFont="1" applyBorder="1" applyAlignment="1">
      <alignment horizontal="center" vertical="center"/>
    </xf>
    <xf numFmtId="0" fontId="0" fillId="0" borderId="133" xfId="3" applyFont="1" applyBorder="1" applyAlignment="1">
      <alignment horizontal="center" vertical="center"/>
    </xf>
    <xf numFmtId="0" fontId="0" fillId="0" borderId="230" xfId="3" applyFont="1" applyBorder="1" applyAlignment="1">
      <alignment horizontal="center" vertical="center"/>
    </xf>
    <xf numFmtId="0" fontId="67" fillId="0" borderId="133" xfId="3" applyFont="1" applyFill="1" applyBorder="1" applyAlignment="1">
      <alignment horizontal="center" vertical="center" wrapText="1"/>
    </xf>
    <xf numFmtId="0" fontId="67" fillId="0" borderId="228" xfId="3" applyFont="1" applyFill="1" applyBorder="1" applyAlignment="1">
      <alignment horizontal="center" vertical="center" wrapText="1"/>
    </xf>
    <xf numFmtId="0" fontId="67" fillId="0" borderId="134" xfId="3" applyFont="1" applyFill="1" applyBorder="1" applyAlignment="1">
      <alignment horizontal="center" vertical="center" wrapText="1"/>
    </xf>
    <xf numFmtId="0" fontId="68" fillId="54" borderId="33" xfId="3" applyFont="1" applyFill="1" applyBorder="1" applyAlignment="1">
      <alignment horizontal="center" vertical="center" wrapText="1"/>
    </xf>
    <xf numFmtId="0" fontId="130" fillId="0" borderId="134" xfId="3" applyFont="1" applyFill="1" applyBorder="1" applyAlignment="1">
      <alignment horizontal="center" vertical="center" wrapText="1"/>
    </xf>
    <xf numFmtId="0" fontId="0" fillId="0" borderId="210" xfId="3" applyFont="1" applyBorder="1" applyAlignment="1">
      <alignment horizontal="center" vertical="center"/>
    </xf>
    <xf numFmtId="0" fontId="88" fillId="2" borderId="65" xfId="3" applyNumberFormat="1" applyFont="1" applyFill="1" applyBorder="1" applyAlignment="1">
      <alignment horizontal="center"/>
    </xf>
    <xf numFmtId="0" fontId="9" fillId="0" borderId="198" xfId="3" applyFont="1" applyBorder="1" applyAlignment="1">
      <alignment horizontal="center" vertical="center"/>
    </xf>
    <xf numFmtId="1" fontId="9" fillId="0" borderId="198" xfId="3" applyNumberFormat="1" applyFont="1" applyFill="1" applyBorder="1" applyAlignment="1">
      <alignment horizontal="center" vertical="center"/>
    </xf>
    <xf numFmtId="1" fontId="89" fillId="0" borderId="198" xfId="3" applyNumberFormat="1" applyFont="1" applyFill="1" applyBorder="1" applyAlignment="1">
      <alignment horizontal="center" vertical="center"/>
    </xf>
    <xf numFmtId="0" fontId="90" fillId="0" borderId="198" xfId="3" applyNumberFormat="1" applyFont="1" applyFill="1" applyBorder="1" applyAlignment="1">
      <alignment horizontal="center" vertical="center" wrapText="1"/>
    </xf>
    <xf numFmtId="0" fontId="9" fillId="53" borderId="198" xfId="3" applyFont="1" applyFill="1" applyBorder="1" applyAlignment="1">
      <alignment horizontal="center" vertical="center"/>
    </xf>
    <xf numFmtId="0" fontId="92" fillId="54" borderId="198" xfId="3" applyFont="1" applyFill="1" applyBorder="1" applyAlignment="1">
      <alignment horizontal="center"/>
    </xf>
    <xf numFmtId="0" fontId="9" fillId="0" borderId="198" xfId="3" applyFont="1" applyBorder="1" applyAlignment="1">
      <alignment horizontal="center"/>
    </xf>
    <xf numFmtId="0" fontId="9" fillId="0" borderId="200" xfId="3" applyFont="1" applyBorder="1" applyAlignment="1">
      <alignment horizontal="center"/>
    </xf>
    <xf numFmtId="0" fontId="88" fillId="2" borderId="207" xfId="3" applyNumberFormat="1" applyFont="1" applyFill="1" applyBorder="1" applyAlignment="1">
      <alignment horizontal="center"/>
    </xf>
    <xf numFmtId="0" fontId="9" fillId="0" borderId="133" xfId="3" applyFont="1" applyBorder="1" applyAlignment="1">
      <alignment horizontal="center" vertical="center"/>
    </xf>
    <xf numFmtId="1" fontId="9" fillId="0" borderId="133" xfId="3" applyNumberFormat="1" applyFont="1" applyFill="1" applyBorder="1" applyAlignment="1">
      <alignment horizontal="center" vertical="center"/>
    </xf>
    <xf numFmtId="1" fontId="89" fillId="0" borderId="133" xfId="3" applyNumberFormat="1" applyFont="1" applyFill="1" applyBorder="1" applyAlignment="1">
      <alignment horizontal="center" vertical="center"/>
    </xf>
    <xf numFmtId="0" fontId="90" fillId="0" borderId="133" xfId="3" applyNumberFormat="1" applyFont="1" applyFill="1" applyBorder="1" applyAlignment="1">
      <alignment horizontal="center" vertical="center" wrapText="1"/>
    </xf>
    <xf numFmtId="0" fontId="9" fillId="53" borderId="133" xfId="3" applyFont="1" applyFill="1" applyBorder="1" applyAlignment="1">
      <alignment horizontal="center" vertical="center"/>
    </xf>
    <xf numFmtId="0" fontId="93" fillId="0" borderId="133" xfId="3" applyFont="1" applyBorder="1" applyAlignment="1">
      <alignment horizontal="center" vertical="center" wrapText="1"/>
    </xf>
    <xf numFmtId="0" fontId="9" fillId="0" borderId="133" xfId="3" applyFont="1" applyBorder="1" applyAlignment="1">
      <alignment horizontal="center"/>
    </xf>
    <xf numFmtId="0" fontId="9" fillId="0" borderId="119" xfId="3" applyFont="1" applyBorder="1" applyAlignment="1">
      <alignment horizontal="center"/>
    </xf>
    <xf numFmtId="0" fontId="9" fillId="0" borderId="134" xfId="3" applyFont="1" applyBorder="1" applyAlignment="1">
      <alignment horizontal="center"/>
    </xf>
    <xf numFmtId="0" fontId="9" fillId="0" borderId="242" xfId="3" applyNumberFormat="1" applyFont="1" applyFill="1" applyBorder="1" applyAlignment="1">
      <alignment horizontal="center" vertical="center"/>
    </xf>
    <xf numFmtId="0" fontId="89" fillId="0" borderId="198" xfId="3" applyFont="1" applyFill="1" applyBorder="1" applyAlignment="1">
      <alignment horizontal="center" vertical="center"/>
    </xf>
    <xf numFmtId="0" fontId="10" fillId="0" borderId="198" xfId="3" applyNumberFormat="1" applyFont="1" applyFill="1" applyBorder="1" applyAlignment="1">
      <alignment horizontal="center" vertical="center" wrapText="1"/>
    </xf>
    <xf numFmtId="0" fontId="93" fillId="3" borderId="198" xfId="3" applyFont="1" applyFill="1" applyBorder="1" applyAlignment="1">
      <alignment horizontal="center" vertical="center"/>
    </xf>
    <xf numFmtId="0" fontId="9" fillId="0" borderId="198" xfId="3" applyFont="1" applyBorder="1" applyAlignment="1">
      <alignment horizontal="center" vertical="center" wrapText="1"/>
    </xf>
    <xf numFmtId="0" fontId="9" fillId="0" borderId="206" xfId="3" applyFont="1" applyBorder="1" applyAlignment="1">
      <alignment horizontal="center" vertical="center" wrapText="1"/>
    </xf>
    <xf numFmtId="0" fontId="9" fillId="3" borderId="198" xfId="3" applyFont="1" applyFill="1" applyBorder="1" applyAlignment="1">
      <alignment horizontal="center" vertical="center"/>
    </xf>
    <xf numFmtId="1" fontId="9" fillId="3" borderId="198" xfId="3" applyNumberFormat="1" applyFont="1" applyFill="1" applyBorder="1" applyAlignment="1">
      <alignment horizontal="center" vertical="center"/>
    </xf>
    <xf numFmtId="0" fontId="90" fillId="3" borderId="198" xfId="3" applyFont="1" applyFill="1" applyBorder="1" applyAlignment="1">
      <alignment horizontal="center" vertical="center"/>
    </xf>
    <xf numFmtId="0" fontId="9" fillId="0" borderId="198" xfId="3" applyFont="1" applyFill="1" applyBorder="1" applyAlignment="1">
      <alignment horizontal="center" vertical="center" wrapText="1"/>
    </xf>
    <xf numFmtId="0" fontId="9" fillId="53" borderId="198" xfId="3" applyFont="1" applyFill="1" applyBorder="1" applyAlignment="1">
      <alignment horizontal="center" vertical="center" wrapText="1"/>
    </xf>
    <xf numFmtId="0" fontId="90" fillId="0" borderId="198" xfId="3" applyFont="1" applyFill="1" applyBorder="1" applyAlignment="1">
      <alignment horizontal="center" vertical="center" wrapText="1"/>
    </xf>
    <xf numFmtId="1" fontId="9" fillId="0" borderId="198" xfId="3" applyNumberFormat="1" applyFont="1" applyFill="1" applyBorder="1" applyAlignment="1">
      <alignment horizontal="center" vertical="center" wrapText="1"/>
    </xf>
    <xf numFmtId="0" fontId="127" fillId="0" borderId="200" xfId="3" applyFont="1" applyFill="1" applyBorder="1" applyAlignment="1">
      <alignment horizontal="center" vertical="center" wrapText="1"/>
    </xf>
    <xf numFmtId="0" fontId="93" fillId="0" borderId="198" xfId="3" applyFont="1" applyBorder="1" applyAlignment="1">
      <alignment horizontal="center" vertical="center"/>
    </xf>
    <xf numFmtId="0" fontId="67" fillId="0" borderId="230" xfId="3" applyFont="1" applyBorder="1" applyAlignment="1">
      <alignment horizontal="center" vertical="center"/>
    </xf>
    <xf numFmtId="0" fontId="9" fillId="0" borderId="148" xfId="3" applyFont="1" applyBorder="1" applyAlignment="1">
      <alignment horizontal="center" vertical="center"/>
    </xf>
    <xf numFmtId="0" fontId="10" fillId="0" borderId="66" xfId="3" applyNumberFormat="1" applyFont="1" applyFill="1" applyBorder="1" applyAlignment="1">
      <alignment horizontal="center"/>
    </xf>
    <xf numFmtId="0" fontId="108" fillId="40" borderId="206" xfId="3" applyNumberFormat="1" applyFont="1" applyFill="1" applyBorder="1" applyAlignment="1">
      <alignment horizontal="center" vertical="center" wrapText="1"/>
    </xf>
    <xf numFmtId="0" fontId="10" fillId="0" borderId="105" xfId="3" applyNumberFormat="1" applyFont="1" applyFill="1" applyBorder="1" applyAlignment="1">
      <alignment horizontal="center"/>
    </xf>
    <xf numFmtId="0" fontId="9" fillId="0" borderId="110" xfId="3" applyNumberFormat="1" applyFont="1" applyFill="1" applyBorder="1" applyAlignment="1">
      <alignment horizontal="center" vertical="center"/>
    </xf>
    <xf numFmtId="0" fontId="90" fillId="0" borderId="198" xfId="3" applyFont="1" applyFill="1" applyBorder="1" applyAlignment="1">
      <alignment horizontal="center" vertical="center"/>
    </xf>
    <xf numFmtId="0" fontId="67" fillId="0" borderId="150" xfId="3" applyBorder="1" applyAlignment="1">
      <alignment horizontal="center"/>
    </xf>
    <xf numFmtId="0" fontId="67" fillId="0" borderId="105" xfId="3" applyBorder="1" applyAlignment="1">
      <alignment horizontal="center"/>
    </xf>
    <xf numFmtId="0" fontId="9" fillId="3" borderId="231" xfId="3" applyFont="1" applyFill="1" applyBorder="1" applyAlignment="1">
      <alignment horizontal="center" vertical="center"/>
    </xf>
    <xf numFmtId="0" fontId="9" fillId="0" borderId="231" xfId="3" applyFont="1" applyFill="1" applyBorder="1" applyAlignment="1">
      <alignment horizontal="center" vertical="center" wrapText="1"/>
    </xf>
    <xf numFmtId="0" fontId="9" fillId="0" borderId="231" xfId="3" applyFont="1" applyBorder="1" applyAlignment="1">
      <alignment horizontal="center" vertical="center"/>
    </xf>
    <xf numFmtId="0" fontId="4" fillId="0" borderId="159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31" fillId="0" borderId="0" xfId="0" applyNumberFormat="1" applyFont="1" applyFill="1" applyBorder="1" applyAlignment="1">
      <alignment horizontal="center"/>
    </xf>
    <xf numFmtId="0" fontId="65" fillId="0" borderId="78" xfId="0" applyFont="1" applyBorder="1"/>
    <xf numFmtId="0" fontId="131" fillId="0" borderId="79" xfId="0" applyFont="1" applyBorder="1"/>
    <xf numFmtId="0" fontId="132" fillId="20" borderId="0" xfId="0" applyFont="1" applyFill="1"/>
    <xf numFmtId="166" fontId="63" fillId="22" borderId="204" xfId="0" applyNumberFormat="1" applyFont="1" applyFill="1" applyBorder="1" applyAlignment="1">
      <alignment horizontal="left" vertical="top"/>
    </xf>
    <xf numFmtId="0" fontId="62" fillId="22" borderId="172" xfId="0" applyFont="1" applyFill="1" applyBorder="1" applyAlignment="1">
      <alignment horizontal="center"/>
    </xf>
    <xf numFmtId="0" fontId="133" fillId="23" borderId="142" xfId="0" applyFont="1" applyFill="1" applyBorder="1" applyAlignment="1">
      <alignment horizontal="center"/>
    </xf>
    <xf numFmtId="0" fontId="65" fillId="22" borderId="224" xfId="0" applyFont="1" applyFill="1" applyBorder="1" applyProtection="1">
      <protection locked="0"/>
    </xf>
    <xf numFmtId="0" fontId="133" fillId="22" borderId="204" xfId="0" applyFont="1" applyFill="1" applyBorder="1" applyProtection="1">
      <protection locked="0"/>
    </xf>
    <xf numFmtId="0" fontId="62" fillId="22" borderId="203" xfId="0" applyFont="1" applyFill="1" applyBorder="1" applyAlignment="1">
      <alignment horizontal="center"/>
    </xf>
    <xf numFmtId="0" fontId="133" fillId="22" borderId="205" xfId="0" applyFont="1" applyFill="1" applyBorder="1" applyProtection="1">
      <protection locked="0"/>
    </xf>
    <xf numFmtId="0" fontId="133" fillId="22" borderId="203" xfId="0" applyFont="1" applyFill="1" applyBorder="1" applyProtection="1">
      <protection locked="0"/>
    </xf>
    <xf numFmtId="0" fontId="65" fillId="22" borderId="85" xfId="0" applyFont="1" applyFill="1" applyBorder="1"/>
    <xf numFmtId="0" fontId="131" fillId="22" borderId="79" xfId="0" applyFont="1" applyFill="1" applyBorder="1"/>
    <xf numFmtId="0" fontId="133" fillId="22" borderId="84" xfId="0" applyFont="1" applyFill="1" applyBorder="1" applyProtection="1">
      <protection locked="0"/>
    </xf>
    <xf numFmtId="0" fontId="62" fillId="22" borderId="82" xfId="0" applyFont="1" applyFill="1" applyBorder="1" applyAlignment="1">
      <alignment horizontal="center"/>
    </xf>
    <xf numFmtId="0" fontId="62" fillId="22" borderId="175" xfId="0" applyFont="1" applyFill="1" applyBorder="1" applyAlignment="1">
      <alignment horizontal="center"/>
    </xf>
    <xf numFmtId="0" fontId="62" fillId="22" borderId="225" xfId="0" applyFont="1" applyFill="1" applyBorder="1" applyAlignment="1">
      <alignment horizontal="center"/>
    </xf>
    <xf numFmtId="0" fontId="62" fillId="22" borderId="86" xfId="0" applyFont="1" applyFill="1" applyBorder="1" applyAlignment="1">
      <alignment horizontal="center"/>
    </xf>
    <xf numFmtId="0" fontId="62" fillId="22" borderId="79" xfId="0" applyFont="1" applyFill="1" applyBorder="1" applyAlignment="1">
      <alignment horizontal="center"/>
    </xf>
    <xf numFmtId="0" fontId="62" fillId="22" borderId="84" xfId="0" applyFont="1" applyFill="1" applyBorder="1" applyAlignment="1">
      <alignment horizontal="center"/>
    </xf>
    <xf numFmtId="0" fontId="134" fillId="24" borderId="0" xfId="0" applyFont="1" applyFill="1"/>
    <xf numFmtId="0" fontId="135" fillId="47" borderId="156" xfId="0" applyFont="1" applyFill="1" applyBorder="1"/>
    <xf numFmtId="0" fontId="23" fillId="0" borderId="30" xfId="0" applyFont="1" applyFill="1" applyBorder="1" applyAlignment="1">
      <alignment horizontal="center" vertical="center"/>
    </xf>
    <xf numFmtId="0" fontId="23" fillId="78" borderId="130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78" borderId="9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3" fillId="78" borderId="33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62" fillId="22" borderId="85" xfId="0" applyFont="1" applyFill="1" applyBorder="1" applyAlignment="1">
      <alignment horizontal="center"/>
    </xf>
    <xf numFmtId="0" fontId="134" fillId="33" borderId="66" xfId="0" applyFont="1" applyFill="1" applyBorder="1" applyAlignment="1">
      <alignment horizontal="right"/>
    </xf>
    <xf numFmtId="0" fontId="0" fillId="0" borderId="30" xfId="0" applyFont="1" applyFill="1" applyBorder="1" applyAlignment="1">
      <alignment horizontal="center" vertical="center"/>
    </xf>
    <xf numFmtId="0" fontId="69" fillId="46" borderId="3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3" fillId="22" borderId="81" xfId="0" applyFont="1" applyFill="1" applyBorder="1"/>
    <xf numFmtId="0" fontId="136" fillId="22" borderId="88" xfId="0" applyFont="1" applyFill="1" applyBorder="1"/>
    <xf numFmtId="0" fontId="63" fillId="22" borderId="81" xfId="0" applyFont="1" applyFill="1" applyBorder="1" applyAlignment="1">
      <alignment horizontal="left" vertical="top"/>
    </xf>
    <xf numFmtId="0" fontId="62" fillId="22" borderId="87" xfId="0" applyFont="1" applyFill="1" applyBorder="1" applyAlignment="1">
      <alignment horizontal="left" vertical="top"/>
    </xf>
    <xf numFmtId="0" fontId="63" fillId="22" borderId="87" xfId="0" applyFont="1" applyFill="1" applyBorder="1" applyAlignment="1">
      <alignment horizontal="left" vertical="top"/>
    </xf>
    <xf numFmtId="0" fontId="63" fillId="0" borderId="0" xfId="0" applyFont="1" applyFill="1" applyBorder="1" applyAlignment="1">
      <alignment horizontal="left" vertical="top"/>
    </xf>
    <xf numFmtId="0" fontId="0" fillId="16" borderId="0" xfId="0" applyFont="1" applyFill="1"/>
    <xf numFmtId="0" fontId="134" fillId="22" borderId="200" xfId="0" applyFont="1" applyFill="1" applyBorder="1" applyAlignment="1">
      <alignment horizontal="right"/>
    </xf>
    <xf numFmtId="0" fontId="0" fillId="0" borderId="70" xfId="0" applyFont="1" applyFill="1" applyBorder="1" applyAlignment="1">
      <alignment horizontal="center" vertical="center"/>
    </xf>
    <xf numFmtId="0" fontId="23" fillId="78" borderId="166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78" borderId="167" xfId="0" applyFont="1" applyFill="1" applyBorder="1" applyAlignment="1">
      <alignment horizontal="center" vertical="center"/>
    </xf>
    <xf numFmtId="0" fontId="23" fillId="0" borderId="212" xfId="0" applyFont="1" applyFill="1" applyBorder="1" applyAlignment="1">
      <alignment horizontal="center" vertical="center"/>
    </xf>
    <xf numFmtId="0" fontId="0" fillId="0" borderId="212" xfId="0" applyFont="1" applyFill="1" applyBorder="1" applyAlignment="1">
      <alignment horizontal="center" vertical="center"/>
    </xf>
    <xf numFmtId="0" fontId="23" fillId="28" borderId="30" xfId="0" applyFont="1" applyFill="1" applyBorder="1"/>
    <xf numFmtId="0" fontId="136" fillId="28" borderId="31" xfId="0" applyFont="1" applyFill="1" applyBorder="1"/>
    <xf numFmtId="0" fontId="63" fillId="28" borderId="30" xfId="0" applyFont="1" applyFill="1" applyBorder="1" applyAlignment="1">
      <alignment horizontal="left" vertical="top"/>
    </xf>
    <xf numFmtId="0" fontId="62" fillId="28" borderId="29" xfId="0" applyFont="1" applyFill="1" applyBorder="1" applyAlignment="1">
      <alignment horizontal="left" vertical="top"/>
    </xf>
    <xf numFmtId="0" fontId="63" fillId="28" borderId="29" xfId="0" applyFont="1" applyFill="1" applyBorder="1" applyAlignment="1">
      <alignment horizontal="left" vertical="top"/>
    </xf>
    <xf numFmtId="0" fontId="63" fillId="28" borderId="31" xfId="0" applyFont="1" applyFill="1" applyBorder="1" applyAlignment="1">
      <alignment horizontal="left" vertical="top"/>
    </xf>
    <xf numFmtId="0" fontId="0" fillId="27" borderId="0" xfId="0" applyFont="1" applyFill="1"/>
    <xf numFmtId="0" fontId="137" fillId="82" borderId="156" xfId="0" applyFont="1" applyFill="1" applyBorder="1"/>
    <xf numFmtId="0" fontId="0" fillId="0" borderId="216" xfId="0" applyFont="1" applyBorder="1" applyAlignment="1">
      <alignment horizontal="center" vertical="top"/>
    </xf>
    <xf numFmtId="0" fontId="23" fillId="78" borderId="165" xfId="0" applyFont="1" applyFill="1" applyBorder="1" applyAlignment="1">
      <alignment horizontal="center" vertical="center"/>
    </xf>
    <xf numFmtId="0" fontId="110" fillId="0" borderId="55" xfId="0" applyFont="1" applyBorder="1" applyAlignment="1">
      <alignment horizontal="center"/>
    </xf>
    <xf numFmtId="0" fontId="110" fillId="0" borderId="149" xfId="0" applyFont="1" applyBorder="1" applyAlignment="1">
      <alignment horizontal="center"/>
    </xf>
    <xf numFmtId="0" fontId="138" fillId="0" borderId="216" xfId="0" applyFont="1" applyBorder="1" applyAlignment="1">
      <alignment horizontal="center" vertical="top"/>
    </xf>
    <xf numFmtId="0" fontId="0" fillId="0" borderId="217" xfId="0" applyFont="1" applyBorder="1" applyAlignment="1">
      <alignment horizontal="center" vertical="top"/>
    </xf>
    <xf numFmtId="0" fontId="0" fillId="29" borderId="0" xfId="0" applyFont="1" applyFill="1"/>
    <xf numFmtId="0" fontId="137" fillId="82" borderId="150" xfId="0" applyFont="1" applyFill="1" applyBorder="1"/>
    <xf numFmtId="0" fontId="0" fillId="0" borderId="215" xfId="0" applyFont="1" applyBorder="1" applyAlignment="1">
      <alignment horizontal="center" vertical="top"/>
    </xf>
    <xf numFmtId="0" fontId="0" fillId="0" borderId="218" xfId="0" applyFont="1" applyBorder="1" applyAlignment="1">
      <alignment horizontal="center" vertical="top"/>
    </xf>
    <xf numFmtId="0" fontId="138" fillId="0" borderId="215" xfId="0" applyFont="1" applyBorder="1" applyAlignment="1">
      <alignment horizontal="center" vertical="top"/>
    </xf>
    <xf numFmtId="0" fontId="23" fillId="22" borderId="30" xfId="0" applyFont="1" applyFill="1" applyBorder="1"/>
    <xf numFmtId="0" fontId="134" fillId="22" borderId="31" xfId="0" applyFont="1" applyFill="1" applyBorder="1"/>
    <xf numFmtId="0" fontId="63" fillId="22" borderId="30" xfId="0" applyFont="1" applyFill="1" applyBorder="1" applyAlignment="1">
      <alignment horizontal="left" vertical="top"/>
    </xf>
    <xf numFmtId="0" fontId="62" fillId="22" borderId="29" xfId="0" applyFont="1" applyFill="1" applyBorder="1" applyAlignment="1">
      <alignment horizontal="left" vertical="top"/>
    </xf>
    <xf numFmtId="0" fontId="62" fillId="0" borderId="0" xfId="0" applyFont="1" applyFill="1" applyBorder="1" applyAlignment="1">
      <alignment horizontal="left" vertical="top"/>
    </xf>
    <xf numFmtId="0" fontId="0" fillId="30" borderId="0" xfId="0" applyFont="1" applyFill="1"/>
    <xf numFmtId="0" fontId="0" fillId="28" borderId="30" xfId="0" applyFont="1" applyFill="1" applyBorder="1"/>
    <xf numFmtId="0" fontId="63" fillId="0" borderId="30" xfId="0" applyFont="1" applyFill="1" applyBorder="1" applyAlignment="1">
      <alignment horizontal="left" vertical="top"/>
    </xf>
    <xf numFmtId="0" fontId="62" fillId="25" borderId="29" xfId="0" applyFont="1" applyFill="1" applyBorder="1" applyAlignment="1">
      <alignment horizontal="left" vertical="top"/>
    </xf>
    <xf numFmtId="0" fontId="63" fillId="0" borderId="29" xfId="0" applyFont="1" applyFill="1" applyBorder="1" applyAlignment="1">
      <alignment horizontal="left" vertical="top"/>
    </xf>
    <xf numFmtId="0" fontId="62" fillId="25" borderId="31" xfId="0" applyFont="1" applyFill="1" applyBorder="1"/>
    <xf numFmtId="0" fontId="13" fillId="4" borderId="30" xfId="0" applyFont="1" applyFill="1" applyBorder="1"/>
    <xf numFmtId="0" fontId="131" fillId="31" borderId="31" xfId="0" applyFont="1" applyFill="1" applyBorder="1"/>
    <xf numFmtId="0" fontId="63" fillId="31" borderId="30" xfId="0" applyFont="1" applyFill="1" applyBorder="1" applyAlignment="1">
      <alignment horizontal="left" vertical="top"/>
    </xf>
    <xf numFmtId="0" fontId="62" fillId="31" borderId="29" xfId="0" applyFont="1" applyFill="1" applyBorder="1" applyAlignment="1">
      <alignment horizontal="left" vertical="top"/>
    </xf>
    <xf numFmtId="0" fontId="63" fillId="31" borderId="29" xfId="0" applyFont="1" applyFill="1" applyBorder="1" applyAlignment="1">
      <alignment horizontal="left" vertical="top"/>
    </xf>
    <xf numFmtId="0" fontId="139" fillId="0" borderId="0" xfId="0" applyFont="1"/>
    <xf numFmtId="0" fontId="0" fillId="31" borderId="36" xfId="0" applyFont="1" applyFill="1" applyBorder="1"/>
    <xf numFmtId="0" fontId="131" fillId="31" borderId="35" xfId="0" applyFont="1" applyFill="1" applyBorder="1"/>
    <xf numFmtId="0" fontId="63" fillId="31" borderId="31" xfId="0" applyFont="1" applyFill="1" applyBorder="1" applyAlignment="1">
      <alignment horizontal="left" vertical="top"/>
    </xf>
    <xf numFmtId="0" fontId="62" fillId="31" borderId="31" xfId="0" applyFont="1" applyFill="1" applyBorder="1" applyAlignment="1">
      <alignment horizontal="left" vertical="top"/>
    </xf>
    <xf numFmtId="0" fontId="23" fillId="0" borderId="30" xfId="0" applyFont="1" applyFill="1" applyBorder="1"/>
    <xf numFmtId="0" fontId="136" fillId="0" borderId="31" xfId="0" applyFont="1" applyFill="1" applyBorder="1"/>
    <xf numFmtId="0" fontId="62" fillId="44" borderId="29" xfId="0" applyFont="1" applyFill="1" applyBorder="1" applyAlignment="1">
      <alignment horizontal="left" vertical="top"/>
    </xf>
    <xf numFmtId="0" fontId="62" fillId="0" borderId="29" xfId="0" applyFont="1" applyFill="1" applyBorder="1" applyAlignment="1">
      <alignment horizontal="left" vertical="top"/>
    </xf>
    <xf numFmtId="0" fontId="63" fillId="44" borderId="29" xfId="0" applyFont="1" applyFill="1" applyBorder="1" applyAlignment="1">
      <alignment horizontal="left" vertical="top"/>
    </xf>
    <xf numFmtId="0" fontId="63" fillId="44" borderId="31" xfId="0" applyFont="1" applyFill="1" applyBorder="1" applyAlignment="1">
      <alignment horizontal="left" vertical="top"/>
    </xf>
    <xf numFmtId="0" fontId="62" fillId="0" borderId="0" xfId="0" applyFont="1" applyFill="1" applyBorder="1"/>
    <xf numFmtId="0" fontId="136" fillId="0" borderId="0" xfId="0" applyFont="1"/>
    <xf numFmtId="0" fontId="62" fillId="25" borderId="29" xfId="0" applyFont="1" applyFill="1" applyBorder="1"/>
    <xf numFmtId="0" fontId="0" fillId="0" borderId="36" xfId="0" applyFont="1" applyFill="1" applyBorder="1"/>
    <xf numFmtId="0" fontId="140" fillId="0" borderId="0" xfId="0" applyFont="1"/>
    <xf numFmtId="0" fontId="140" fillId="0" borderId="0" xfId="0" applyFont="1" applyFill="1" applyBorder="1"/>
    <xf numFmtId="0" fontId="4" fillId="0" borderId="30" xfId="0" applyFont="1" applyFill="1" applyBorder="1"/>
    <xf numFmtId="0" fontId="131" fillId="0" borderId="31" xfId="0" applyFont="1" applyFill="1" applyBorder="1"/>
    <xf numFmtId="0" fontId="63" fillId="25" borderId="29" xfId="0" applyFont="1" applyFill="1" applyBorder="1" applyAlignment="1">
      <alignment horizontal="left" vertical="top"/>
    </xf>
    <xf numFmtId="0" fontId="0" fillId="0" borderId="95" xfId="0" applyFont="1" applyFill="1" applyBorder="1"/>
    <xf numFmtId="0" fontId="134" fillId="0" borderId="94" xfId="0" applyFont="1" applyFill="1" applyBorder="1"/>
    <xf numFmtId="0" fontId="63" fillId="0" borderId="36" xfId="0" applyFont="1" applyFill="1" applyBorder="1" applyAlignment="1">
      <alignment horizontal="left" vertical="top"/>
    </xf>
    <xf numFmtId="0" fontId="62" fillId="25" borderId="37" xfId="0" applyFont="1" applyFill="1" applyBorder="1" applyAlignment="1">
      <alignment horizontal="left" vertical="top"/>
    </xf>
    <xf numFmtId="0" fontId="63" fillId="0" borderId="37" xfId="0" applyFont="1" applyFill="1" applyBorder="1" applyAlignment="1">
      <alignment horizontal="left" vertical="top"/>
    </xf>
    <xf numFmtId="0" fontId="63" fillId="25" borderId="37" xfId="0" applyFont="1" applyFill="1" applyBorder="1" applyAlignment="1">
      <alignment horizontal="left" vertical="top"/>
    </xf>
    <xf numFmtId="0" fontId="62" fillId="0" borderId="37" xfId="0" applyFont="1" applyFill="1" applyBorder="1" applyAlignment="1">
      <alignment horizontal="left" vertical="top"/>
    </xf>
    <xf numFmtId="0" fontId="62" fillId="25" borderId="37" xfId="0" applyFont="1" applyFill="1" applyBorder="1"/>
    <xf numFmtId="0" fontId="62" fillId="25" borderId="35" xfId="0" applyFont="1" applyFill="1" applyBorder="1"/>
    <xf numFmtId="0" fontId="131" fillId="0" borderId="0" xfId="0" applyFont="1" applyFill="1" applyBorder="1"/>
    <xf numFmtId="0" fontId="136" fillId="0" borderId="0" xfId="0" applyFont="1" applyFill="1" applyBorder="1"/>
    <xf numFmtId="0" fontId="0" fillId="34" borderId="96" xfId="0" applyFont="1" applyFill="1" applyBorder="1"/>
    <xf numFmtId="0" fontId="0" fillId="34" borderId="20" xfId="0" applyFont="1" applyFill="1" applyBorder="1"/>
    <xf numFmtId="0" fontId="0" fillId="34" borderId="128" xfId="0" applyFont="1" applyFill="1" applyBorder="1"/>
    <xf numFmtId="0" fontId="0" fillId="34" borderId="131" xfId="0" applyFont="1" applyFill="1" applyBorder="1"/>
    <xf numFmtId="0" fontId="0" fillId="34" borderId="177" xfId="0" applyFont="1" applyFill="1" applyBorder="1"/>
    <xf numFmtId="0" fontId="96" fillId="23" borderId="161" xfId="0" applyFont="1" applyFill="1" applyBorder="1" applyAlignment="1">
      <alignment horizontal="center"/>
    </xf>
    <xf numFmtId="0" fontId="4" fillId="34" borderId="100" xfId="0" applyFont="1" applyFill="1" applyBorder="1"/>
    <xf numFmtId="0" fontId="131" fillId="34" borderId="88" xfId="0" applyFont="1" applyFill="1" applyBorder="1"/>
    <xf numFmtId="0" fontId="63" fillId="34" borderId="96" xfId="0" applyFont="1" applyFill="1" applyBorder="1"/>
    <xf numFmtId="0" fontId="63" fillId="34" borderId="97" xfId="0" applyFont="1" applyFill="1" applyBorder="1"/>
    <xf numFmtId="0" fontId="134" fillId="0" borderId="0" xfId="0" applyFont="1" applyFill="1" applyBorder="1"/>
    <xf numFmtId="0" fontId="132" fillId="0" borderId="0" xfId="0" applyFont="1" applyFill="1" applyBorder="1"/>
    <xf numFmtId="0" fontId="137" fillId="83" borderId="223" xfId="0" applyFont="1" applyFill="1" applyBorder="1" applyAlignment="1">
      <alignment horizontal="left"/>
    </xf>
    <xf numFmtId="0" fontId="23" fillId="77" borderId="130" xfId="0" applyFont="1" applyFill="1" applyBorder="1" applyAlignment="1">
      <alignment horizontal="center" vertical="center"/>
    </xf>
    <xf numFmtId="0" fontId="23" fillId="77" borderId="33" xfId="0" applyFont="1" applyFill="1" applyBorder="1" applyAlignment="1">
      <alignment horizontal="center" vertical="center"/>
    </xf>
    <xf numFmtId="0" fontId="23" fillId="34" borderId="99" xfId="0" applyFont="1" applyFill="1" applyBorder="1"/>
    <xf numFmtId="0" fontId="136" fillId="34" borderId="98" xfId="0" applyFont="1" applyFill="1" applyBorder="1"/>
    <xf numFmtId="0" fontId="63" fillId="0" borderId="76" xfId="0" applyFont="1" applyFill="1" applyBorder="1" applyAlignment="1">
      <alignment horizontal="left" vertical="top"/>
    </xf>
    <xf numFmtId="0" fontId="63" fillId="0" borderId="99" xfId="0" applyFont="1" applyFill="1" applyBorder="1" applyAlignment="1">
      <alignment horizontal="left" vertical="top"/>
    </xf>
    <xf numFmtId="0" fontId="62" fillId="25" borderId="73" xfId="0" applyFont="1" applyFill="1" applyBorder="1" applyAlignment="1">
      <alignment horizontal="left" vertical="top"/>
    </xf>
    <xf numFmtId="0" fontId="63" fillId="0" borderId="73" xfId="0" applyFont="1" applyFill="1" applyBorder="1" applyAlignment="1">
      <alignment horizontal="left" vertical="top"/>
    </xf>
    <xf numFmtId="0" fontId="63" fillId="0" borderId="31" xfId="0" applyFont="1" applyFill="1" applyBorder="1" applyAlignment="1">
      <alignment horizontal="left" vertical="top"/>
    </xf>
    <xf numFmtId="0" fontId="23" fillId="34" borderId="30" xfId="0" applyFont="1" applyFill="1" applyBorder="1"/>
    <xf numFmtId="0" fontId="136" fillId="34" borderId="31" xfId="0" applyFont="1" applyFill="1" applyBorder="1"/>
    <xf numFmtId="0" fontId="136" fillId="28" borderId="73" xfId="0" applyFont="1" applyFill="1" applyBorder="1" applyAlignment="1">
      <alignment horizontal="left" vertical="top"/>
    </xf>
    <xf numFmtId="0" fontId="62" fillId="28" borderId="73" xfId="0" applyFont="1" applyFill="1" applyBorder="1" applyAlignment="1">
      <alignment horizontal="left" vertical="top"/>
    </xf>
    <xf numFmtId="0" fontId="0" fillId="31" borderId="30" xfId="0" applyFont="1" applyFill="1" applyBorder="1"/>
    <xf numFmtId="0" fontId="0" fillId="26" borderId="30" xfId="0" applyFont="1" applyFill="1" applyBorder="1"/>
    <xf numFmtId="0" fontId="131" fillId="26" borderId="35" xfId="0" applyFont="1" applyFill="1" applyBorder="1" applyAlignment="1">
      <alignment horizontal="center" vertical="center"/>
    </xf>
    <xf numFmtId="0" fontId="63" fillId="26" borderId="30" xfId="0" applyFont="1" applyFill="1" applyBorder="1" applyAlignment="1">
      <alignment horizontal="left" vertical="top"/>
    </xf>
    <xf numFmtId="0" fontId="0" fillId="31" borderId="30" xfId="0" applyFont="1" applyFill="1" applyBorder="1" applyAlignment="1"/>
    <xf numFmtId="0" fontId="63" fillId="0" borderId="30" xfId="0" applyFont="1" applyFill="1" applyBorder="1"/>
    <xf numFmtId="0" fontId="62" fillId="0" borderId="29" xfId="0" applyFont="1" applyFill="1" applyBorder="1"/>
    <xf numFmtId="0" fontId="63" fillId="0" borderId="29" xfId="0" applyFont="1" applyFill="1" applyBorder="1"/>
    <xf numFmtId="0" fontId="63" fillId="25" borderId="29" xfId="0" applyFont="1" applyFill="1" applyBorder="1"/>
    <xf numFmtId="0" fontId="134" fillId="0" borderId="31" xfId="0" applyFont="1" applyFill="1" applyBorder="1"/>
    <xf numFmtId="0" fontId="14" fillId="0" borderId="36" xfId="0" applyFont="1" applyFill="1" applyBorder="1"/>
    <xf numFmtId="0" fontId="134" fillId="0" borderId="35" xfId="0" applyFont="1" applyFill="1" applyBorder="1"/>
    <xf numFmtId="14" fontId="0" fillId="0" borderId="0" xfId="0" applyNumberFormat="1" applyFont="1"/>
    <xf numFmtId="0" fontId="134" fillId="34" borderId="226" xfId="0" applyFont="1" applyFill="1" applyBorder="1" applyAlignment="1">
      <alignment horizontal="left"/>
    </xf>
    <xf numFmtId="0" fontId="23" fillId="0" borderId="70" xfId="0" applyFont="1" applyFill="1" applyBorder="1" applyAlignment="1">
      <alignment horizontal="center"/>
    </xf>
    <xf numFmtId="0" fontId="23" fillId="77" borderId="166" xfId="0" applyFont="1" applyFill="1" applyBorder="1" applyAlignment="1">
      <alignment horizontal="center"/>
    </xf>
    <xf numFmtId="0" fontId="23" fillId="77" borderId="167" xfId="0" applyFont="1" applyFill="1" applyBorder="1" applyAlignment="1">
      <alignment horizontal="center"/>
    </xf>
    <xf numFmtId="0" fontId="23" fillId="0" borderId="212" xfId="0" applyFont="1" applyFill="1" applyBorder="1" applyAlignment="1">
      <alignment horizontal="center"/>
    </xf>
    <xf numFmtId="0" fontId="0" fillId="77" borderId="167" xfId="0" applyFont="1" applyFill="1" applyBorder="1" applyAlignment="1">
      <alignment horizontal="center"/>
    </xf>
    <xf numFmtId="0" fontId="0" fillId="77" borderId="166" xfId="0" applyFont="1" applyFill="1" applyBorder="1" applyAlignment="1">
      <alignment horizontal="center"/>
    </xf>
    <xf numFmtId="0" fontId="0" fillId="0" borderId="70" xfId="0" applyFont="1" applyFill="1" applyBorder="1"/>
    <xf numFmtId="0" fontId="134" fillId="0" borderId="69" xfId="0" applyFont="1" applyFill="1" applyBorder="1"/>
    <xf numFmtId="0" fontId="63" fillId="0" borderId="68" xfId="0" applyFont="1" applyFill="1" applyBorder="1" applyAlignment="1">
      <alignment horizontal="left" vertical="top"/>
    </xf>
    <xf numFmtId="0" fontId="62" fillId="25" borderId="67" xfId="0" applyFont="1" applyFill="1" applyBorder="1" applyAlignment="1">
      <alignment horizontal="left" vertical="top"/>
    </xf>
    <xf numFmtId="0" fontId="63" fillId="0" borderId="67" xfId="0" applyFont="1" applyFill="1" applyBorder="1" applyAlignment="1">
      <alignment horizontal="left" vertical="top"/>
    </xf>
    <xf numFmtId="0" fontId="62" fillId="25" borderId="69" xfId="0" applyFont="1" applyFill="1" applyBorder="1"/>
    <xf numFmtId="0" fontId="134" fillId="34" borderId="227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center"/>
    </xf>
    <xf numFmtId="0" fontId="23" fillId="77" borderId="213" xfId="0" applyFont="1" applyFill="1" applyBorder="1" applyAlignment="1">
      <alignment horizontal="center"/>
    </xf>
    <xf numFmtId="0" fontId="23" fillId="77" borderId="113" xfId="0" applyFont="1" applyFill="1" applyBorder="1" applyAlignment="1">
      <alignment horizontal="center"/>
    </xf>
    <xf numFmtId="0" fontId="69" fillId="0" borderId="51" xfId="0" applyFont="1" applyFill="1" applyBorder="1" applyAlignment="1">
      <alignment horizontal="center" vertical="center"/>
    </xf>
    <xf numFmtId="0" fontId="0" fillId="77" borderId="113" xfId="0" applyFont="1" applyFill="1" applyBorder="1" applyAlignment="1">
      <alignment horizontal="center"/>
    </xf>
    <xf numFmtId="0" fontId="23" fillId="0" borderId="168" xfId="0" applyFont="1" applyFill="1" applyBorder="1" applyAlignment="1">
      <alignment horizontal="center"/>
    </xf>
    <xf numFmtId="0" fontId="0" fillId="77" borderId="213" xfId="0" applyFont="1" applyFill="1" applyBorder="1" applyAlignment="1">
      <alignment horizontal="center"/>
    </xf>
    <xf numFmtId="0" fontId="134" fillId="0" borderId="114" xfId="0" applyFont="1" applyFill="1" applyBorder="1"/>
    <xf numFmtId="0" fontId="63" fillId="0" borderId="21" xfId="0" applyFont="1" applyFill="1" applyBorder="1"/>
    <xf numFmtId="0" fontId="62" fillId="25" borderId="180" xfId="0" applyFont="1" applyFill="1" applyBorder="1"/>
    <xf numFmtId="0" fontId="62" fillId="0" borderId="179" xfId="0" applyFont="1" applyFill="1" applyBorder="1"/>
    <xf numFmtId="0" fontId="65" fillId="35" borderId="158" xfId="0" applyFont="1" applyFill="1" applyBorder="1"/>
    <xf numFmtId="0" fontId="0" fillId="35" borderId="177" xfId="0" applyFont="1" applyFill="1" applyBorder="1" applyAlignment="1">
      <alignment horizontal="center"/>
    </xf>
    <xf numFmtId="0" fontId="0" fillId="35" borderId="131" xfId="0" applyFont="1" applyFill="1" applyBorder="1" applyAlignment="1">
      <alignment horizontal="center"/>
    </xf>
    <xf numFmtId="0" fontId="0" fillId="35" borderId="20" xfId="0" applyFont="1" applyFill="1" applyBorder="1" applyAlignment="1">
      <alignment horizontal="center"/>
    </xf>
    <xf numFmtId="0" fontId="0" fillId="35" borderId="128" xfId="0" applyFont="1" applyFill="1" applyBorder="1" applyAlignment="1">
      <alignment horizontal="center"/>
    </xf>
    <xf numFmtId="0" fontId="96" fillId="23" borderId="100" xfId="0" applyFont="1" applyFill="1" applyBorder="1" applyAlignment="1">
      <alignment horizontal="center"/>
    </xf>
    <xf numFmtId="0" fontId="0" fillId="35" borderId="100" xfId="0" applyFont="1" applyFill="1" applyBorder="1" applyAlignment="1">
      <alignment horizontal="center"/>
    </xf>
    <xf numFmtId="0" fontId="4" fillId="35" borderId="85" xfId="0" applyFont="1" applyFill="1" applyBorder="1"/>
    <xf numFmtId="0" fontId="134" fillId="35" borderId="88" xfId="0" applyFont="1" applyFill="1" applyBorder="1"/>
    <xf numFmtId="0" fontId="136" fillId="35" borderId="96" xfId="0" applyFont="1" applyFill="1" applyBorder="1"/>
    <xf numFmtId="0" fontId="63" fillId="35" borderId="97" xfId="0" applyFont="1" applyFill="1" applyBorder="1"/>
    <xf numFmtId="0" fontId="63" fillId="35" borderId="96" xfId="0" applyFont="1" applyFill="1" applyBorder="1"/>
    <xf numFmtId="0" fontId="63" fillId="35" borderId="97" xfId="0" applyFont="1" applyFill="1" applyBorder="1" applyAlignment="1">
      <alignment horizontal="left"/>
    </xf>
    <xf numFmtId="0" fontId="63" fillId="35" borderId="96" xfId="0" applyFont="1" applyFill="1" applyBorder="1" applyAlignment="1">
      <alignment horizontal="left"/>
    </xf>
    <xf numFmtId="0" fontId="62" fillId="35" borderId="97" xfId="0" applyFont="1" applyFill="1" applyBorder="1"/>
    <xf numFmtId="0" fontId="68" fillId="0" borderId="30" xfId="0" applyFont="1" applyFill="1" applyBorder="1" applyAlignment="1">
      <alignment horizontal="center" vertical="center"/>
    </xf>
    <xf numFmtId="0" fontId="23" fillId="79" borderId="33" xfId="0" applyFont="1" applyFill="1" applyBorder="1" applyAlignment="1">
      <alignment horizontal="center" vertical="center"/>
    </xf>
    <xf numFmtId="0" fontId="23" fillId="79" borderId="130" xfId="0" applyFont="1" applyFill="1" applyBorder="1" applyAlignment="1">
      <alignment horizontal="center" vertical="center"/>
    </xf>
    <xf numFmtId="0" fontId="23" fillId="35" borderId="30" xfId="0" applyFont="1" applyFill="1" applyBorder="1"/>
    <xf numFmtId="0" fontId="136" fillId="35" borderId="31" xfId="0" applyFont="1" applyFill="1" applyBorder="1"/>
    <xf numFmtId="0" fontId="142" fillId="0" borderId="0" xfId="0" applyFont="1"/>
    <xf numFmtId="0" fontId="134" fillId="35" borderId="199" xfId="0" applyFont="1" applyFill="1" applyBorder="1" applyAlignment="1">
      <alignment horizontal="left"/>
    </xf>
    <xf numFmtId="0" fontId="62" fillId="28" borderId="29" xfId="0" applyFont="1" applyFill="1" applyBorder="1"/>
    <xf numFmtId="0" fontId="0" fillId="35" borderId="30" xfId="0" applyFont="1" applyFill="1" applyBorder="1"/>
    <xf numFmtId="0" fontId="62" fillId="26" borderId="29" xfId="0" applyFont="1" applyFill="1" applyBorder="1" applyAlignment="1">
      <alignment horizontal="left" vertical="top"/>
    </xf>
    <xf numFmtId="0" fontId="132" fillId="4" borderId="0" xfId="0" applyFont="1" applyFill="1"/>
    <xf numFmtId="0" fontId="0" fillId="4" borderId="0" xfId="0" applyFont="1" applyFill="1"/>
    <xf numFmtId="0" fontId="132" fillId="4" borderId="0" xfId="0" applyFont="1" applyFill="1" applyBorder="1"/>
    <xf numFmtId="0" fontId="132" fillId="35" borderId="31" xfId="0" applyFont="1" applyFill="1" applyBorder="1"/>
    <xf numFmtId="0" fontId="131" fillId="26" borderId="31" xfId="0" applyFont="1" applyFill="1" applyBorder="1" applyAlignment="1">
      <alignment horizontal="center" vertical="center"/>
    </xf>
    <xf numFmtId="16" fontId="0" fillId="0" borderId="0" xfId="0" applyNumberFormat="1" applyFont="1"/>
    <xf numFmtId="0" fontId="14" fillId="0" borderId="30" xfId="0" applyFont="1" applyFill="1" applyBorder="1"/>
    <xf numFmtId="0" fontId="63" fillId="0" borderId="70" xfId="0" applyFont="1" applyFill="1" applyBorder="1" applyAlignment="1">
      <alignment horizontal="left" vertical="top"/>
    </xf>
    <xf numFmtId="0" fontId="62" fillId="25" borderId="67" xfId="0" applyFont="1" applyFill="1" applyBorder="1"/>
    <xf numFmtId="0" fontId="62" fillId="0" borderId="67" xfId="0" applyFont="1" applyFill="1" applyBorder="1"/>
    <xf numFmtId="0" fontId="63" fillId="0" borderId="67" xfId="0" applyFont="1" applyFill="1" applyBorder="1"/>
    <xf numFmtId="0" fontId="63" fillId="25" borderId="67" xfId="0" applyFont="1" applyFill="1" applyBorder="1"/>
    <xf numFmtId="0" fontId="62" fillId="0" borderId="67" xfId="0" applyFont="1" applyFill="1" applyBorder="1" applyAlignment="1">
      <alignment horizontal="left" vertical="top"/>
    </xf>
    <xf numFmtId="0" fontId="134" fillId="35" borderId="154" xfId="0" applyFont="1" applyFill="1" applyBorder="1" applyAlignment="1">
      <alignment horizontal="left"/>
    </xf>
    <xf numFmtId="0" fontId="96" fillId="23" borderId="197" xfId="0" applyFont="1" applyFill="1" applyBorder="1" applyAlignment="1">
      <alignment horizontal="center"/>
    </xf>
    <xf numFmtId="0" fontId="23" fillId="79" borderId="174" xfId="0" applyFont="1" applyFill="1" applyBorder="1" applyAlignment="1">
      <alignment horizontal="center"/>
    </xf>
    <xf numFmtId="0" fontId="23" fillId="0" borderId="30" xfId="0" applyFont="1" applyFill="1" applyBorder="1" applyAlignment="1">
      <alignment horizontal="center"/>
    </xf>
    <xf numFmtId="0" fontId="23" fillId="79" borderId="33" xfId="0" applyFont="1" applyFill="1" applyBorder="1" applyAlignment="1">
      <alignment horizontal="center"/>
    </xf>
    <xf numFmtId="0" fontId="23" fillId="0" borderId="211" xfId="0" applyFont="1" applyFill="1" applyBorder="1" applyAlignment="1">
      <alignment horizontal="center" vertical="center"/>
    </xf>
    <xf numFmtId="0" fontId="23" fillId="79" borderId="174" xfId="0" applyFont="1" applyFill="1" applyBorder="1" applyAlignment="1">
      <alignment horizontal="center" vertical="center"/>
    </xf>
    <xf numFmtId="0" fontId="23" fillId="0" borderId="99" xfId="0" applyFont="1" applyFill="1" applyBorder="1" applyAlignment="1">
      <alignment horizontal="center"/>
    </xf>
    <xf numFmtId="0" fontId="0" fillId="79" borderId="33" xfId="0" applyFont="1" applyFill="1" applyBorder="1" applyAlignment="1">
      <alignment horizontal="center"/>
    </xf>
    <xf numFmtId="0" fontId="23" fillId="0" borderId="214" xfId="0" applyFont="1" applyFill="1" applyBorder="1" applyAlignment="1">
      <alignment horizontal="center"/>
    </xf>
    <xf numFmtId="0" fontId="23" fillId="79" borderId="71" xfId="0" applyFont="1" applyFill="1" applyBorder="1" applyAlignment="1">
      <alignment horizontal="center"/>
    </xf>
    <xf numFmtId="0" fontId="0" fillId="0" borderId="15" xfId="0" applyFont="1" applyFill="1" applyBorder="1"/>
    <xf numFmtId="0" fontId="136" fillId="22" borderId="231" xfId="0" applyFont="1" applyFill="1" applyBorder="1"/>
    <xf numFmtId="0" fontId="63" fillId="22" borderId="232" xfId="0" applyNumberFormat="1" applyFont="1" applyFill="1" applyBorder="1"/>
    <xf numFmtId="0" fontId="63" fillId="22" borderId="43" xfId="0" applyNumberFormat="1" applyFont="1" applyFill="1" applyBorder="1"/>
    <xf numFmtId="0" fontId="63" fillId="22" borderId="44" xfId="0" applyNumberFormat="1" applyFont="1" applyFill="1" applyBorder="1"/>
    <xf numFmtId="0" fontId="23" fillId="22" borderId="50" xfId="0" applyFont="1" applyFill="1" applyBorder="1"/>
    <xf numFmtId="0" fontId="23" fillId="22" borderId="53" xfId="0" applyFont="1" applyFill="1" applyBorder="1"/>
    <xf numFmtId="0" fontId="63" fillId="22" borderId="42" xfId="0" applyNumberFormat="1" applyFont="1" applyFill="1" applyBorder="1"/>
    <xf numFmtId="0" fontId="136" fillId="34" borderId="198" xfId="0" applyFont="1" applyFill="1" applyBorder="1"/>
    <xf numFmtId="0" fontId="63" fillId="34" borderId="57" xfId="0" applyNumberFormat="1" applyFont="1" applyFill="1" applyBorder="1"/>
    <xf numFmtId="0" fontId="63" fillId="34" borderId="38" xfId="0" applyNumberFormat="1" applyFont="1" applyFill="1" applyBorder="1"/>
    <xf numFmtId="0" fontId="63" fillId="34" borderId="46" xfId="0" applyNumberFormat="1" applyFont="1" applyFill="1" applyBorder="1"/>
    <xf numFmtId="0" fontId="23" fillId="34" borderId="51" xfId="0" applyFont="1" applyFill="1" applyBorder="1"/>
    <xf numFmtId="0" fontId="0" fillId="34" borderId="17" xfId="0" applyNumberFormat="1" applyFont="1" applyFill="1" applyBorder="1"/>
    <xf numFmtId="0" fontId="63" fillId="34" borderId="45" xfId="0" applyNumberFormat="1" applyFont="1" applyFill="1" applyBorder="1"/>
    <xf numFmtId="0" fontId="136" fillId="35" borderId="105" xfId="0" applyFont="1" applyFill="1" applyBorder="1"/>
    <xf numFmtId="0" fontId="63" fillId="35" borderId="152" xfId="0" applyNumberFormat="1" applyFont="1" applyFill="1" applyBorder="1"/>
    <xf numFmtId="0" fontId="63" fillId="35" borderId="48" xfId="0" applyNumberFormat="1" applyFont="1" applyFill="1" applyBorder="1"/>
    <xf numFmtId="0" fontId="63" fillId="35" borderId="49" xfId="0" applyNumberFormat="1" applyFont="1" applyFill="1" applyBorder="1"/>
    <xf numFmtId="0" fontId="23" fillId="35" borderId="52" xfId="0" applyFont="1" applyFill="1" applyBorder="1"/>
    <xf numFmtId="0" fontId="0" fillId="35" borderId="54" xfId="0" applyNumberFormat="1" applyFont="1" applyFill="1" applyBorder="1"/>
    <xf numFmtId="0" fontId="63" fillId="35" borderId="47" xfId="0" applyNumberFormat="1" applyFont="1" applyFill="1" applyBorder="1"/>
    <xf numFmtId="0" fontId="63" fillId="39" borderId="0" xfId="0" applyFont="1" applyFill="1" applyBorder="1" applyAlignment="1">
      <alignment horizontal="left" vertical="top"/>
    </xf>
    <xf numFmtId="0" fontId="63" fillId="48" borderId="0" xfId="0" applyFont="1" applyFill="1" applyBorder="1"/>
    <xf numFmtId="0" fontId="62" fillId="39" borderId="0" xfId="0" applyFont="1" applyFill="1" applyBorder="1"/>
    <xf numFmtId="0" fontId="4" fillId="48" borderId="0" xfId="0" applyFont="1" applyFill="1" applyBorder="1"/>
    <xf numFmtId="0" fontId="23" fillId="22" borderId="234" xfId="0" applyFont="1" applyFill="1" applyBorder="1"/>
    <xf numFmtId="0" fontId="23" fillId="22" borderId="235" xfId="0" applyFont="1" applyFill="1" applyBorder="1"/>
    <xf numFmtId="0" fontId="23" fillId="34" borderId="228" xfId="0" applyFont="1" applyFill="1" applyBorder="1"/>
    <xf numFmtId="0" fontId="0" fillId="34" borderId="236" xfId="0" applyNumberFormat="1" applyFont="1" applyFill="1" applyBorder="1"/>
    <xf numFmtId="0" fontId="143" fillId="0" borderId="0" xfId="0" applyFont="1" applyFill="1" applyBorder="1"/>
    <xf numFmtId="0" fontId="0" fillId="35" borderId="237" xfId="0" applyNumberFormat="1" applyFont="1" applyFill="1" applyBorder="1"/>
    <xf numFmtId="0" fontId="0" fillId="35" borderId="238" xfId="0" applyNumberFormat="1" applyFont="1" applyFill="1" applyBorder="1"/>
    <xf numFmtId="0" fontId="144" fillId="0" borderId="141" xfId="0" applyFont="1" applyFill="1" applyBorder="1" applyAlignment="1">
      <alignment horizontal="center" vertical="center"/>
    </xf>
    <xf numFmtId="0" fontId="65" fillId="0" borderId="205" xfId="0" applyNumberFormat="1" applyFont="1" applyBorder="1"/>
    <xf numFmtId="0" fontId="65" fillId="0" borderId="170" xfId="0" applyNumberFormat="1" applyFont="1" applyBorder="1"/>
    <xf numFmtId="0" fontId="65" fillId="0" borderId="205" xfId="0" applyNumberFormat="1" applyFont="1" applyFill="1" applyBorder="1"/>
    <xf numFmtId="0" fontId="65" fillId="0" borderId="143" xfId="0" applyNumberFormat="1" applyFont="1" applyBorder="1"/>
    <xf numFmtId="0" fontId="144" fillId="0" borderId="21" xfId="0" applyFont="1" applyFill="1" applyBorder="1" applyAlignment="1">
      <alignment horizontal="center" vertical="center"/>
    </xf>
    <xf numFmtId="0" fontId="136" fillId="0" borderId="233" xfId="0" applyFont="1" applyFill="1" applyBorder="1"/>
    <xf numFmtId="0" fontId="65" fillId="0" borderId="77" xfId="0" applyNumberFormat="1" applyFont="1" applyBorder="1"/>
    <xf numFmtId="0" fontId="65" fillId="0" borderId="101" xfId="0" applyNumberFormat="1" applyFont="1" applyBorder="1"/>
    <xf numFmtId="0" fontId="65" fillId="0" borderId="77" xfId="0" applyNumberFormat="1" applyFont="1" applyFill="1" applyBorder="1"/>
    <xf numFmtId="0" fontId="65" fillId="0" borderId="0" xfId="0" applyFont="1" applyFill="1" applyBorder="1"/>
    <xf numFmtId="0" fontId="62" fillId="0" borderId="0" xfId="0" applyFont="1"/>
    <xf numFmtId="0" fontId="62" fillId="0" borderId="0" xfId="0" applyFont="1" applyBorder="1" applyAlignment="1"/>
    <xf numFmtId="0" fontId="136" fillId="0" borderId="0" xfId="0" applyFont="1" applyBorder="1" applyAlignment="1"/>
    <xf numFmtId="0" fontId="145" fillId="4" borderId="0" xfId="0" applyFont="1" applyFill="1"/>
    <xf numFmtId="0" fontId="0" fillId="0" borderId="0" xfId="0" applyFont="1" applyFill="1" applyBorder="1" applyAlignment="1"/>
    <xf numFmtId="0" fontId="146" fillId="4" borderId="0" xfId="0" applyFont="1" applyFill="1"/>
    <xf numFmtId="0" fontId="64" fillId="0" borderId="0" xfId="0" applyFont="1" applyBorder="1" applyAlignment="1">
      <alignment horizontal="center"/>
    </xf>
    <xf numFmtId="0" fontId="62" fillId="0" borderId="0" xfId="0" applyFont="1" applyBorder="1"/>
    <xf numFmtId="0" fontId="62" fillId="0" borderId="0" xfId="0" applyFont="1" applyBorder="1" applyAlignment="1">
      <alignment horizontal="center" vertical="center"/>
    </xf>
    <xf numFmtId="0" fontId="62" fillId="0" borderId="0" xfId="0" applyFont="1" applyFill="1"/>
    <xf numFmtId="0" fontId="132" fillId="32" borderId="0" xfId="0" applyFont="1" applyFill="1" applyBorder="1"/>
    <xf numFmtId="0" fontId="136" fillId="16" borderId="0" xfId="0" applyFont="1" applyFill="1"/>
    <xf numFmtId="0" fontId="136" fillId="27" borderId="0" xfId="0" applyFont="1" applyFill="1" applyBorder="1"/>
    <xf numFmtId="0" fontId="0" fillId="27" borderId="0" xfId="0" applyFont="1" applyFill="1" applyBorder="1"/>
    <xf numFmtId="0" fontId="63" fillId="0" borderId="0" xfId="0" applyFont="1" applyFill="1"/>
    <xf numFmtId="0" fontId="133" fillId="0" borderId="0" xfId="0" applyFont="1" applyBorder="1"/>
    <xf numFmtId="0" fontId="133" fillId="0" borderId="0" xfId="0" applyFont="1"/>
    <xf numFmtId="0" fontId="141" fillId="80" borderId="0" xfId="0" applyFont="1" applyFill="1"/>
    <xf numFmtId="0" fontId="62" fillId="37" borderId="0" xfId="0" applyFont="1" applyFill="1"/>
    <xf numFmtId="0" fontId="65" fillId="34" borderId="155" xfId="0" applyFont="1" applyFill="1" applyBorder="1"/>
    <xf numFmtId="0" fontId="65" fillId="21" borderId="155" xfId="0" applyFont="1" applyFill="1" applyBorder="1"/>
    <xf numFmtId="0" fontId="28" fillId="7" borderId="29" xfId="0" applyFont="1" applyFill="1" applyBorder="1" applyAlignment="1">
      <alignment horizontal="left" vertical="top"/>
    </xf>
    <xf numFmtId="0" fontId="28" fillId="9" borderId="29" xfId="0" applyFont="1" applyFill="1" applyBorder="1" applyAlignment="1">
      <alignment horizontal="left" vertical="center"/>
    </xf>
    <xf numFmtId="0" fontId="28" fillId="6" borderId="29" xfId="0" applyFont="1" applyFill="1" applyBorder="1" applyAlignment="1">
      <alignment horizontal="left" vertical="center"/>
    </xf>
    <xf numFmtId="0" fontId="28" fillId="7" borderId="29" xfId="0" applyFont="1" applyFill="1" applyBorder="1" applyAlignment="1">
      <alignment horizontal="left" vertical="center"/>
    </xf>
    <xf numFmtId="0" fontId="28" fillId="5" borderId="29" xfId="0" applyFont="1" applyFill="1" applyBorder="1" applyAlignment="1">
      <alignment horizontal="left" vertical="center"/>
    </xf>
    <xf numFmtId="0" fontId="5" fillId="0" borderId="29" xfId="0" applyFont="1" applyBorder="1" applyAlignment="1">
      <alignment horizontal="center" wrapText="1"/>
    </xf>
    <xf numFmtId="0" fontId="0" fillId="0" borderId="0" xfId="0" applyBorder="1" applyAlignment="1"/>
    <xf numFmtId="0" fontId="28" fillId="6" borderId="29" xfId="0" applyFont="1" applyFill="1" applyBorder="1" applyAlignment="1">
      <alignment horizontal="left" vertical="top"/>
    </xf>
    <xf numFmtId="0" fontId="33" fillId="5" borderId="29" xfId="0" applyFont="1" applyFill="1" applyBorder="1" applyAlignment="1">
      <alignment horizontal="left" vertical="center"/>
    </xf>
    <xf numFmtId="0" fontId="28" fillId="9" borderId="33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center" vertical="center" wrapText="1"/>
    </xf>
    <xf numFmtId="0" fontId="148" fillId="7" borderId="45" xfId="0" applyFont="1" applyFill="1" applyBorder="1" applyAlignment="1">
      <alignment horizontal="left" vertical="center"/>
    </xf>
    <xf numFmtId="0" fontId="147" fillId="9" borderId="45" xfId="0" applyFont="1" applyFill="1" applyBorder="1" applyAlignment="1">
      <alignment horizontal="left" vertical="center"/>
    </xf>
    <xf numFmtId="0" fontId="148" fillId="6" borderId="45" xfId="0" applyFont="1" applyFill="1" applyBorder="1" applyAlignment="1">
      <alignment horizontal="left" vertical="center"/>
    </xf>
    <xf numFmtId="0" fontId="148" fillId="5" borderId="45" xfId="0" applyFont="1" applyFill="1" applyBorder="1" applyAlignment="1">
      <alignment horizontal="left" vertical="center"/>
    </xf>
    <xf numFmtId="0" fontId="148" fillId="9" borderId="45" xfId="0" applyFont="1" applyFill="1" applyBorder="1" applyAlignment="1">
      <alignment horizontal="left" vertical="center"/>
    </xf>
    <xf numFmtId="0" fontId="147" fillId="7" borderId="45" xfId="0" applyFont="1" applyFill="1" applyBorder="1" applyAlignment="1">
      <alignment horizontal="left" vertical="center"/>
    </xf>
    <xf numFmtId="0" fontId="148" fillId="7" borderId="45" xfId="0" applyFont="1" applyFill="1" applyBorder="1" applyAlignment="1">
      <alignment horizontal="left" vertical="top"/>
    </xf>
    <xf numFmtId="0" fontId="147" fillId="6" borderId="45" xfId="0" applyFont="1" applyFill="1" applyBorder="1" applyAlignment="1">
      <alignment horizontal="left" vertical="center"/>
    </xf>
    <xf numFmtId="0" fontId="147" fillId="5" borderId="45" xfId="0" applyFont="1" applyFill="1" applyBorder="1" applyAlignment="1">
      <alignment horizontal="left" vertical="center"/>
    </xf>
    <xf numFmtId="0" fontId="147" fillId="5" borderId="47" xfId="0" applyFont="1" applyFill="1" applyBorder="1" applyAlignment="1">
      <alignment horizontal="left" vertical="center"/>
    </xf>
    <xf numFmtId="0" fontId="150" fillId="5" borderId="244" xfId="0" applyFont="1" applyFill="1" applyBorder="1" applyAlignment="1">
      <alignment horizontal="left" vertical="center"/>
    </xf>
    <xf numFmtId="0" fontId="148" fillId="5" borderId="245" xfId="0" applyFont="1" applyFill="1" applyBorder="1" applyAlignment="1">
      <alignment vertical="center"/>
    </xf>
    <xf numFmtId="0" fontId="147" fillId="5" borderId="127" xfId="0" applyFont="1" applyFill="1" applyBorder="1" applyAlignment="1">
      <alignment horizontal="left" vertical="center"/>
    </xf>
    <xf numFmtId="0" fontId="151" fillId="2" borderId="30" xfId="0" applyFont="1" applyFill="1" applyBorder="1" applyAlignment="1">
      <alignment horizontal="left" vertical="center"/>
    </xf>
    <xf numFmtId="0" fontId="148" fillId="5" borderId="33" xfId="0" applyFont="1" applyFill="1" applyBorder="1" applyAlignment="1">
      <alignment vertical="center"/>
    </xf>
    <xf numFmtId="0" fontId="147" fillId="5" borderId="130" xfId="0" applyFont="1" applyFill="1" applyBorder="1" applyAlignment="1">
      <alignment horizontal="left" vertical="center"/>
    </xf>
    <xf numFmtId="0" fontId="152" fillId="7" borderId="30" xfId="0" applyFont="1" applyFill="1" applyBorder="1" applyAlignment="1">
      <alignment horizontal="left" vertical="center"/>
    </xf>
    <xf numFmtId="0" fontId="148" fillId="7" borderId="33" xfId="0" applyFont="1" applyFill="1" applyBorder="1" applyAlignment="1">
      <alignment vertical="center"/>
    </xf>
    <xf numFmtId="0" fontId="147" fillId="7" borderId="130" xfId="0" applyFont="1" applyFill="1" applyBorder="1" applyAlignment="1">
      <alignment horizontal="left" vertical="center"/>
    </xf>
    <xf numFmtId="0" fontId="150" fillId="9" borderId="30" xfId="0" applyFont="1" applyFill="1" applyBorder="1" applyAlignment="1">
      <alignment horizontal="left" vertical="center"/>
    </xf>
    <xf numFmtId="0" fontId="148" fillId="9" borderId="33" xfId="0" applyFont="1" applyFill="1" applyBorder="1" applyAlignment="1">
      <alignment vertical="center"/>
    </xf>
    <xf numFmtId="0" fontId="147" fillId="9" borderId="130" xfId="0" applyFont="1" applyFill="1" applyBorder="1" applyAlignment="1">
      <alignment horizontal="left" vertical="center"/>
    </xf>
    <xf numFmtId="0" fontId="152" fillId="6" borderId="30" xfId="0" applyFont="1" applyFill="1" applyBorder="1" applyAlignment="1">
      <alignment horizontal="left" vertical="center"/>
    </xf>
    <xf numFmtId="0" fontId="148" fillId="6" borderId="130" xfId="0" applyFont="1" applyFill="1" applyBorder="1" applyAlignment="1">
      <alignment horizontal="left" vertical="center"/>
    </xf>
    <xf numFmtId="0" fontId="148" fillId="7" borderId="130" xfId="0" applyFont="1" applyFill="1" applyBorder="1" applyAlignment="1">
      <alignment horizontal="left" vertical="center"/>
    </xf>
    <xf numFmtId="0" fontId="152" fillId="5" borderId="30" xfId="0" applyFont="1" applyFill="1" applyBorder="1" applyAlignment="1">
      <alignment horizontal="left" vertical="center"/>
    </xf>
    <xf numFmtId="0" fontId="148" fillId="5" borderId="130" xfId="0" applyFont="1" applyFill="1" applyBorder="1" applyAlignment="1">
      <alignment horizontal="left" vertical="center"/>
    </xf>
    <xf numFmtId="0" fontId="152" fillId="9" borderId="30" xfId="0" applyFont="1" applyFill="1" applyBorder="1" applyAlignment="1">
      <alignment horizontal="left" vertical="center"/>
    </xf>
    <xf numFmtId="0" fontId="148" fillId="9" borderId="130" xfId="0" applyFont="1" applyFill="1" applyBorder="1" applyAlignment="1">
      <alignment horizontal="left" vertical="center"/>
    </xf>
    <xf numFmtId="0" fontId="148" fillId="69" borderId="130" xfId="0" applyFont="1" applyFill="1" applyBorder="1" applyAlignment="1">
      <alignment horizontal="left" vertical="center"/>
    </xf>
    <xf numFmtId="0" fontId="152" fillId="9" borderId="36" xfId="0" applyFont="1" applyFill="1" applyBorder="1" applyAlignment="1">
      <alignment horizontal="left" vertical="center"/>
    </xf>
    <xf numFmtId="0" fontId="149" fillId="81" borderId="57" xfId="0" applyFont="1" applyFill="1" applyBorder="1" applyAlignment="1">
      <alignment horizontal="left" vertical="center"/>
    </xf>
    <xf numFmtId="0" fontId="152" fillId="5" borderId="99" xfId="0" applyFont="1" applyFill="1" applyBorder="1" applyAlignment="1">
      <alignment horizontal="left" vertical="center"/>
    </xf>
    <xf numFmtId="0" fontId="102" fillId="7" borderId="30" xfId="0" applyFont="1" applyFill="1" applyBorder="1" applyAlignment="1">
      <alignment horizontal="left" vertical="center"/>
    </xf>
    <xf numFmtId="0" fontId="152" fillId="9" borderId="30" xfId="0" applyFont="1" applyFill="1" applyBorder="1" applyAlignment="1">
      <alignment horizontal="left" vertical="center" wrapText="1"/>
    </xf>
    <xf numFmtId="0" fontId="151" fillId="4" borderId="30" xfId="0" applyFont="1" applyFill="1" applyBorder="1" applyAlignment="1">
      <alignment horizontal="left" vertical="center"/>
    </xf>
    <xf numFmtId="0" fontId="152" fillId="7" borderId="30" xfId="0" applyFont="1" applyFill="1" applyBorder="1" applyAlignment="1">
      <alignment horizontal="left" vertical="top"/>
    </xf>
    <xf numFmtId="0" fontId="148" fillId="7" borderId="130" xfId="0" applyFont="1" applyFill="1" applyBorder="1" applyAlignment="1">
      <alignment horizontal="left" vertical="top"/>
    </xf>
    <xf numFmtId="0" fontId="150" fillId="6" borderId="30" xfId="0" applyFont="1" applyFill="1" applyBorder="1" applyAlignment="1">
      <alignment horizontal="left" vertical="center"/>
    </xf>
    <xf numFmtId="0" fontId="147" fillId="6" borderId="130" xfId="0" applyFont="1" applyFill="1" applyBorder="1" applyAlignment="1">
      <alignment horizontal="left" vertical="center"/>
    </xf>
    <xf numFmtId="0" fontId="150" fillId="5" borderId="30" xfId="0" applyFont="1" applyFill="1" applyBorder="1" applyAlignment="1">
      <alignment horizontal="left" vertical="center"/>
    </xf>
    <xf numFmtId="0" fontId="147" fillId="5" borderId="130" xfId="0" applyFont="1" applyFill="1" applyBorder="1" applyAlignment="1">
      <alignment horizontal="left" vertical="center" wrapText="1"/>
    </xf>
    <xf numFmtId="0" fontId="148" fillId="6" borderId="246" xfId="0" applyFont="1" applyFill="1" applyBorder="1" applyAlignment="1">
      <alignment horizontal="left" vertical="center"/>
    </xf>
    <xf numFmtId="0" fontId="147" fillId="9" borderId="130" xfId="0" applyFont="1" applyFill="1" applyBorder="1" applyAlignment="1">
      <alignment horizontal="left" vertical="center" wrapText="1"/>
    </xf>
    <xf numFmtId="0" fontId="150" fillId="5" borderId="247" xfId="0" applyFont="1" applyFill="1" applyBorder="1" applyAlignment="1">
      <alignment horizontal="left" vertical="center"/>
    </xf>
    <xf numFmtId="0" fontId="148" fillId="5" borderId="248" xfId="0" applyFont="1" applyFill="1" applyBorder="1" applyAlignment="1">
      <alignment vertical="center"/>
    </xf>
    <xf numFmtId="0" fontId="147" fillId="5" borderId="174" xfId="0" applyFont="1" applyFill="1" applyBorder="1" applyAlignment="1">
      <alignment horizontal="left" vertical="center"/>
    </xf>
    <xf numFmtId="0" fontId="148" fillId="7" borderId="61" xfId="0" applyFont="1" applyFill="1" applyBorder="1" applyAlignment="1">
      <alignment horizontal="left" vertical="center"/>
    </xf>
    <xf numFmtId="0" fontId="152" fillId="7" borderId="36" xfId="0" applyFont="1" applyFill="1" applyBorder="1" applyAlignment="1">
      <alignment horizontal="left" vertical="center"/>
    </xf>
    <xf numFmtId="0" fontId="148" fillId="9" borderId="55" xfId="0" applyFont="1" applyFill="1" applyBorder="1" applyAlignment="1">
      <alignment horizontal="left" vertical="center"/>
    </xf>
    <xf numFmtId="0" fontId="152" fillId="9" borderId="99" xfId="0" applyFont="1" applyFill="1" applyBorder="1" applyAlignment="1">
      <alignment horizontal="left" vertical="center"/>
    </xf>
    <xf numFmtId="0" fontId="148" fillId="5" borderId="38" xfId="0" applyFont="1" applyFill="1" applyBorder="1" applyAlignment="1">
      <alignment horizontal="left" vertical="center"/>
    </xf>
    <xf numFmtId="0" fontId="147" fillId="5" borderId="144" xfId="0" applyFont="1" applyFill="1" applyBorder="1" applyAlignment="1">
      <alignment horizontal="left" vertical="center"/>
    </xf>
    <xf numFmtId="0" fontId="150" fillId="5" borderId="249" xfId="0" applyFont="1" applyFill="1" applyBorder="1" applyAlignment="1">
      <alignment horizontal="left" vertical="center"/>
    </xf>
    <xf numFmtId="0" fontId="150" fillId="5" borderId="250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20" fillId="5" borderId="144" xfId="0" applyFont="1" applyFill="1" applyBorder="1" applyAlignment="1">
      <alignment horizontal="left" vertical="center"/>
    </xf>
    <xf numFmtId="0" fontId="20" fillId="5" borderId="45" xfId="0" applyFont="1" applyFill="1" applyBorder="1" applyAlignment="1">
      <alignment horizontal="left" vertical="center"/>
    </xf>
    <xf numFmtId="0" fontId="4" fillId="7" borderId="45" xfId="0" applyFont="1" applyFill="1" applyBorder="1" applyAlignment="1">
      <alignment horizontal="left" vertical="center"/>
    </xf>
    <xf numFmtId="0" fontId="20" fillId="9" borderId="45" xfId="0" applyFont="1" applyFill="1" applyBorder="1" applyAlignment="1">
      <alignment horizontal="left" vertical="center"/>
    </xf>
    <xf numFmtId="0" fontId="4" fillId="6" borderId="45" xfId="0" applyFont="1" applyFill="1" applyBorder="1" applyAlignment="1">
      <alignment horizontal="left" vertical="center"/>
    </xf>
    <xf numFmtId="0" fontId="4" fillId="5" borderId="45" xfId="0" applyFont="1" applyFill="1" applyBorder="1" applyAlignment="1">
      <alignment horizontal="left" vertical="center"/>
    </xf>
    <xf numFmtId="0" fontId="4" fillId="9" borderId="45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68" fillId="81" borderId="45" xfId="0" applyFont="1" applyFill="1" applyBorder="1" applyAlignment="1">
      <alignment horizontal="left" vertical="center"/>
    </xf>
    <xf numFmtId="0" fontId="20" fillId="7" borderId="45" xfId="0" applyFont="1" applyFill="1" applyBorder="1" applyAlignment="1">
      <alignment horizontal="left" vertical="center"/>
    </xf>
    <xf numFmtId="0" fontId="13" fillId="4" borderId="45" xfId="0" applyFont="1" applyFill="1" applyBorder="1" applyAlignment="1">
      <alignment horizontal="left" vertical="center"/>
    </xf>
    <xf numFmtId="0" fontId="4" fillId="7" borderId="45" xfId="0" applyFont="1" applyFill="1" applyBorder="1" applyAlignment="1">
      <alignment horizontal="left" vertical="top"/>
    </xf>
    <xf numFmtId="0" fontId="20" fillId="6" borderId="45" xfId="0" applyFont="1" applyFill="1" applyBorder="1" applyAlignment="1">
      <alignment horizontal="left" vertical="center"/>
    </xf>
    <xf numFmtId="0" fontId="68" fillId="72" borderId="45" xfId="0" applyFont="1" applyFill="1" applyBorder="1" applyAlignment="1">
      <alignment horizontal="left" vertical="center"/>
    </xf>
    <xf numFmtId="0" fontId="20" fillId="5" borderId="47" xfId="0" applyFont="1" applyFill="1" applyBorder="1" applyAlignment="1">
      <alignment horizontal="left" vertical="center"/>
    </xf>
    <xf numFmtId="0" fontId="18" fillId="0" borderId="37" xfId="0" applyFont="1" applyBorder="1" applyAlignment="1">
      <alignment horizontal="center"/>
    </xf>
    <xf numFmtId="0" fontId="20" fillId="0" borderId="37" xfId="0" applyFont="1" applyFill="1" applyBorder="1" applyAlignment="1">
      <alignment horizontal="left" vertical="center"/>
    </xf>
    <xf numFmtId="0" fontId="25" fillId="0" borderId="37" xfId="0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center" vertical="center"/>
    </xf>
    <xf numFmtId="2" fontId="23" fillId="0" borderId="37" xfId="0" applyNumberFormat="1" applyFont="1" applyFill="1" applyBorder="1" applyAlignment="1">
      <alignment horizontal="right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7" xfId="1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left" vertical="top" wrapText="1"/>
    </xf>
    <xf numFmtId="0" fontId="0" fillId="0" borderId="37" xfId="0" applyFont="1" applyBorder="1"/>
    <xf numFmtId="0" fontId="18" fillId="0" borderId="38" xfId="0" applyFont="1" applyBorder="1" applyAlignment="1">
      <alignment horizontal="center"/>
    </xf>
    <xf numFmtId="0" fontId="20" fillId="0" borderId="38" xfId="0" applyFont="1" applyFill="1" applyBorder="1" applyAlignment="1">
      <alignment horizontal="left" vertical="center"/>
    </xf>
    <xf numFmtId="0" fontId="25" fillId="0" borderId="38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center" vertical="center"/>
    </xf>
    <xf numFmtId="2" fontId="23" fillId="0" borderId="38" xfId="0" applyNumberFormat="1" applyFont="1" applyFill="1" applyBorder="1" applyAlignment="1">
      <alignment horizontal="righ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1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left" vertical="top" wrapText="1"/>
    </xf>
    <xf numFmtId="0" fontId="0" fillId="0" borderId="38" xfId="0" applyFont="1" applyBorder="1"/>
    <xf numFmtId="0" fontId="4" fillId="0" borderId="126" xfId="0" applyFont="1" applyBorder="1" applyAlignment="1">
      <alignment horizontal="center" vertical="center"/>
    </xf>
    <xf numFmtId="0" fontId="15" fillId="0" borderId="126" xfId="0" applyFont="1" applyFill="1" applyBorder="1"/>
    <xf numFmtId="0" fontId="5" fillId="0" borderId="126" xfId="0" applyFont="1" applyFill="1" applyBorder="1" applyAlignment="1">
      <alignment horizontal="center" vertical="center"/>
    </xf>
    <xf numFmtId="0" fontId="5" fillId="0" borderId="126" xfId="0" applyFont="1" applyFill="1" applyBorder="1" applyAlignment="1">
      <alignment horizontal="center"/>
    </xf>
    <xf numFmtId="0" fontId="5" fillId="0" borderId="126" xfId="0" applyFont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Fill="1" applyBorder="1"/>
    <xf numFmtId="0" fontId="18" fillId="3" borderId="0" xfId="0" applyFont="1" applyFill="1" applyBorder="1"/>
    <xf numFmtId="0" fontId="4" fillId="0" borderId="64" xfId="0" applyFont="1" applyBorder="1" applyAlignment="1">
      <alignment horizontal="center" vertical="center"/>
    </xf>
    <xf numFmtId="0" fontId="0" fillId="0" borderId="109" xfId="0" applyBorder="1" applyAlignment="1">
      <alignment horizontal="center"/>
    </xf>
    <xf numFmtId="0" fontId="0" fillId="0" borderId="109" xfId="0" applyBorder="1" applyAlignment="1"/>
    <xf numFmtId="0" fontId="0" fillId="0" borderId="109" xfId="0" applyBorder="1"/>
    <xf numFmtId="0" fontId="99" fillId="0" borderId="252" xfId="0" applyNumberFormat="1" applyFont="1" applyFill="1" applyBorder="1"/>
    <xf numFmtId="0" fontId="120" fillId="0" borderId="252" xfId="0" applyNumberFormat="1" applyFont="1" applyFill="1" applyBorder="1"/>
    <xf numFmtId="0" fontId="99" fillId="0" borderId="253" xfId="0" applyNumberFormat="1" applyFont="1" applyFill="1" applyBorder="1"/>
    <xf numFmtId="0" fontId="0" fillId="0" borderId="109" xfId="0" applyFill="1" applyBorder="1"/>
    <xf numFmtId="0" fontId="15" fillId="0" borderId="126" xfId="0" applyFont="1" applyBorder="1" applyAlignment="1">
      <alignment horizontal="center" vertical="center"/>
    </xf>
    <xf numFmtId="0" fontId="150" fillId="5" borderId="46" xfId="0" applyFont="1" applyFill="1" applyBorder="1" applyAlignment="1">
      <alignment horizontal="left" vertical="center"/>
    </xf>
    <xf numFmtId="0" fontId="152" fillId="7" borderId="46" xfId="0" applyFont="1" applyFill="1" applyBorder="1" applyAlignment="1">
      <alignment horizontal="left" vertical="center"/>
    </xf>
    <xf numFmtId="0" fontId="150" fillId="9" borderId="46" xfId="0" applyFont="1" applyFill="1" applyBorder="1" applyAlignment="1">
      <alignment horizontal="left" vertical="center"/>
    </xf>
    <xf numFmtId="0" fontId="148" fillId="6" borderId="0" xfId="0" applyFont="1" applyFill="1" applyBorder="1" applyAlignment="1">
      <alignment horizontal="left" vertical="center"/>
    </xf>
    <xf numFmtId="0" fontId="152" fillId="6" borderId="46" xfId="0" applyFont="1" applyFill="1" applyBorder="1" applyAlignment="1">
      <alignment horizontal="left" vertical="center"/>
    </xf>
    <xf numFmtId="0" fontId="152" fillId="5" borderId="46" xfId="0" applyFont="1" applyFill="1" applyBorder="1" applyAlignment="1">
      <alignment horizontal="left" vertical="center"/>
    </xf>
    <xf numFmtId="0" fontId="152" fillId="9" borderId="46" xfId="0" applyFont="1" applyFill="1" applyBorder="1" applyAlignment="1">
      <alignment horizontal="left" vertical="center"/>
    </xf>
    <xf numFmtId="0" fontId="148" fillId="5" borderId="46" xfId="0" applyFont="1" applyFill="1" applyBorder="1" applyAlignment="1">
      <alignment horizontal="left" vertical="center"/>
    </xf>
    <xf numFmtId="0" fontId="102" fillId="7" borderId="46" xfId="0" applyFont="1" applyFill="1" applyBorder="1" applyAlignment="1">
      <alignment horizontal="left" vertical="center"/>
    </xf>
    <xf numFmtId="0" fontId="152" fillId="9" borderId="46" xfId="0" applyFont="1" applyFill="1" applyBorder="1" applyAlignment="1">
      <alignment horizontal="left" vertical="center" wrapText="1"/>
    </xf>
    <xf numFmtId="0" fontId="152" fillId="7" borderId="46" xfId="0" applyFont="1" applyFill="1" applyBorder="1" applyAlignment="1">
      <alignment horizontal="left" vertical="top"/>
    </xf>
    <xf numFmtId="0" fontId="150" fillId="6" borderId="46" xfId="0" applyFont="1" applyFill="1" applyBorder="1" applyAlignment="1">
      <alignment horizontal="left" vertical="center"/>
    </xf>
    <xf numFmtId="0" fontId="18" fillId="0" borderId="254" xfId="0" applyFont="1" applyBorder="1" applyAlignment="1">
      <alignment horizontal="center"/>
    </xf>
    <xf numFmtId="0" fontId="8" fillId="0" borderId="254" xfId="0" applyFont="1" applyBorder="1"/>
    <xf numFmtId="0" fontId="18" fillId="0" borderId="248" xfId="0" applyFont="1" applyBorder="1"/>
    <xf numFmtId="0" fontId="150" fillId="5" borderId="49" xfId="0" applyFont="1" applyFill="1" applyBorder="1" applyAlignment="1">
      <alignment horizontal="left" vertical="center"/>
    </xf>
    <xf numFmtId="0" fontId="18" fillId="0" borderId="40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12" fillId="0" borderId="258" xfId="0" applyFont="1" applyBorder="1" applyAlignment="1">
      <alignment horizontal="center"/>
    </xf>
    <xf numFmtId="0" fontId="112" fillId="0" borderId="252" xfId="0" applyFont="1" applyBorder="1" applyAlignment="1">
      <alignment horizontal="center"/>
    </xf>
    <xf numFmtId="0" fontId="112" fillId="0" borderId="253" xfId="0" applyFont="1" applyBorder="1" applyAlignment="1">
      <alignment horizontal="center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25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257" xfId="0" applyFont="1" applyBorder="1" applyAlignment="1">
      <alignment horizontal="center"/>
    </xf>
    <xf numFmtId="0" fontId="0" fillId="0" borderId="201" xfId="0" applyFont="1" applyBorder="1" applyAlignment="1">
      <alignment horizontal="center"/>
    </xf>
    <xf numFmtId="0" fontId="0" fillId="0" borderId="259" xfId="0" applyFont="1" applyBorder="1" applyAlignment="1">
      <alignment horizontal="center"/>
    </xf>
    <xf numFmtId="0" fontId="8" fillId="0" borderId="126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45" xfId="0" applyFont="1" applyBorder="1" applyAlignment="1">
      <alignment horizontal="center" vertical="center" textRotation="180"/>
    </xf>
    <xf numFmtId="0" fontId="8" fillId="0" borderId="33" xfId="0" applyFont="1" applyBorder="1" applyAlignment="1">
      <alignment horizontal="center" vertical="center" textRotation="180"/>
    </xf>
    <xf numFmtId="16" fontId="4" fillId="0" borderId="126" xfId="0" applyNumberFormat="1" applyFont="1" applyFill="1" applyBorder="1" applyAlignment="1">
      <alignment horizontal="center" vertical="center"/>
    </xf>
    <xf numFmtId="16" fontId="4" fillId="0" borderId="73" xfId="0" applyNumberFormat="1" applyFont="1" applyFill="1" applyBorder="1" applyAlignment="1">
      <alignment horizontal="center" vertical="center"/>
    </xf>
    <xf numFmtId="0" fontId="5" fillId="0" borderId="126" xfId="0" applyNumberFormat="1" applyFont="1" applyFill="1" applyBorder="1" applyAlignment="1">
      <alignment horizontal="center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126" xfId="0" applyFont="1" applyBorder="1" applyAlignment="1">
      <alignment horizontal="center" wrapText="1"/>
    </xf>
    <xf numFmtId="0" fontId="0" fillId="0" borderId="0" xfId="0" applyNumberFormat="1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67" fontId="5" fillId="0" borderId="126" xfId="0" applyNumberFormat="1" applyFont="1" applyFill="1" applyBorder="1" applyAlignment="1">
      <alignment horizontal="center" vertical="center"/>
    </xf>
    <xf numFmtId="167" fontId="5" fillId="0" borderId="29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7" fillId="0" borderId="251" xfId="0" applyNumberFormat="1" applyFont="1" applyBorder="1" applyAlignment="1">
      <alignment horizontal="center" vertical="center" textRotation="90"/>
    </xf>
    <xf numFmtId="0" fontId="17" fillId="0" borderId="168" xfId="0" applyNumberFormat="1" applyFont="1" applyBorder="1" applyAlignment="1">
      <alignment horizontal="center" vertical="center" textRotation="90"/>
    </xf>
    <xf numFmtId="14" fontId="17" fillId="0" borderId="168" xfId="0" quotePrefix="1" applyNumberFormat="1" applyFont="1" applyBorder="1" applyAlignment="1">
      <alignment horizontal="center" vertical="center" textRotation="90"/>
    </xf>
    <xf numFmtId="14" fontId="17" fillId="0" borderId="168" xfId="0" applyNumberFormat="1" applyFont="1" applyBorder="1" applyAlignment="1">
      <alignment horizontal="center" vertical="center" textRotation="90"/>
    </xf>
    <xf numFmtId="14" fontId="17" fillId="0" borderId="52" xfId="0" applyNumberFormat="1" applyFont="1" applyBorder="1" applyAlignment="1">
      <alignment horizontal="center" vertical="center" textRotation="90"/>
    </xf>
    <xf numFmtId="0" fontId="5" fillId="0" borderId="24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4" fontId="17" fillId="0" borderId="112" xfId="0" applyNumberFormat="1" applyFont="1" applyBorder="1" applyAlignment="1">
      <alignment horizontal="center" vertical="center" textRotation="90"/>
    </xf>
    <xf numFmtId="0" fontId="85" fillId="0" borderId="256" xfId="0" applyFont="1" applyBorder="1" applyAlignment="1">
      <alignment horizontal="center"/>
    </xf>
    <xf numFmtId="0" fontId="0" fillId="0" borderId="1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5" fillId="0" borderId="126" xfId="0" applyFont="1" applyBorder="1" applyAlignment="1">
      <alignment horizontal="center" vertical="center" textRotation="180"/>
    </xf>
    <xf numFmtId="0" fontId="25" fillId="0" borderId="29" xfId="0" applyFont="1" applyBorder="1" applyAlignment="1">
      <alignment horizontal="center" vertical="center" textRotation="180"/>
    </xf>
    <xf numFmtId="16" fontId="5" fillId="0" borderId="126" xfId="0" applyNumberFormat="1" applyFont="1" applyFill="1" applyBorder="1" applyAlignment="1">
      <alignment horizontal="center" vertical="center"/>
    </xf>
    <xf numFmtId="16" fontId="5" fillId="0" borderId="29" xfId="0" applyNumberFormat="1" applyFont="1" applyFill="1" applyBorder="1" applyAlignment="1">
      <alignment horizontal="center" vertical="center"/>
    </xf>
    <xf numFmtId="14" fontId="31" fillId="3" borderId="11" xfId="0" applyNumberFormat="1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49" fillId="14" borderId="5" xfId="0" applyFont="1" applyFill="1" applyBorder="1" applyAlignment="1">
      <alignment horizontal="center" vertical="center" wrapText="1"/>
    </xf>
    <xf numFmtId="168" fontId="31" fillId="13" borderId="7" xfId="0" applyNumberFormat="1" applyFont="1" applyFill="1" applyBorder="1" applyAlignment="1">
      <alignment horizontal="center" vertical="center"/>
    </xf>
    <xf numFmtId="0" fontId="31" fillId="0" borderId="221" xfId="0" applyNumberFormat="1" applyFont="1" applyBorder="1" applyAlignment="1">
      <alignment horizontal="center" vertical="center"/>
    </xf>
    <xf numFmtId="0" fontId="31" fillId="0" borderId="222" xfId="0" applyNumberFormat="1" applyFont="1" applyBorder="1" applyAlignment="1">
      <alignment horizontal="center" vertical="center"/>
    </xf>
    <xf numFmtId="0" fontId="44" fillId="1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6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center" vertical="center"/>
    </xf>
    <xf numFmtId="49" fontId="47" fillId="0" borderId="0" xfId="0" applyNumberFormat="1" applyFont="1" applyFill="1" applyBorder="1" applyAlignment="1">
      <alignment horizontal="left" vertical="center"/>
    </xf>
    <xf numFmtId="168" fontId="31" fillId="13" borderId="123" xfId="0" applyNumberFormat="1" applyFont="1" applyFill="1" applyBorder="1" applyAlignment="1">
      <alignment horizontal="center" vertical="center"/>
    </xf>
    <xf numFmtId="0" fontId="31" fillId="13" borderId="125" xfId="0" applyFont="1" applyFill="1" applyBorder="1" applyAlignment="1">
      <alignment horizontal="center" vertical="center"/>
    </xf>
    <xf numFmtId="0" fontId="31" fillId="13" borderId="128" xfId="0" applyFont="1" applyFill="1" applyBorder="1" applyAlignment="1">
      <alignment horizontal="center" vertical="center"/>
    </xf>
    <xf numFmtId="1" fontId="74" fillId="18" borderId="164" xfId="0" applyNumberFormat="1" applyFont="1" applyFill="1" applyBorder="1" applyAlignment="1">
      <alignment horizontal="center" vertical="center"/>
    </xf>
    <xf numFmtId="1" fontId="74" fillId="18" borderId="173" xfId="0" applyNumberFormat="1" applyFont="1" applyFill="1" applyBorder="1" applyAlignment="1">
      <alignment horizontal="center" vertical="center"/>
    </xf>
    <xf numFmtId="0" fontId="31" fillId="3" borderId="159" xfId="0" applyFont="1" applyFill="1" applyBorder="1" applyAlignment="1">
      <alignment horizontal="center" wrapText="1"/>
    </xf>
    <xf numFmtId="0" fontId="31" fillId="3" borderId="181" xfId="0" applyFont="1" applyFill="1" applyBorder="1" applyAlignment="1">
      <alignment horizontal="center" wrapText="1"/>
    </xf>
    <xf numFmtId="0" fontId="31" fillId="0" borderId="209" xfId="0" applyNumberFormat="1" applyFont="1" applyBorder="1" applyAlignment="1">
      <alignment horizontal="center" vertical="center"/>
    </xf>
    <xf numFmtId="0" fontId="31" fillId="0" borderId="208" xfId="0" applyNumberFormat="1" applyFont="1" applyBorder="1" applyAlignment="1">
      <alignment horizontal="center" vertical="center"/>
    </xf>
    <xf numFmtId="0" fontId="31" fillId="0" borderId="132" xfId="0" applyNumberFormat="1" applyFont="1" applyBorder="1" applyAlignment="1">
      <alignment horizontal="center" vertical="center"/>
    </xf>
    <xf numFmtId="0" fontId="31" fillId="0" borderId="41" xfId="0" applyNumberFormat="1" applyFont="1" applyBorder="1" applyAlignment="1">
      <alignment horizontal="center" vertical="center"/>
    </xf>
    <xf numFmtId="1" fontId="74" fillId="18" borderId="219" xfId="0" applyNumberFormat="1" applyFont="1" applyFill="1" applyBorder="1" applyAlignment="1">
      <alignment horizontal="center" vertical="center"/>
    </xf>
    <xf numFmtId="1" fontId="74" fillId="18" borderId="220" xfId="0" applyNumberFormat="1" applyFont="1" applyFill="1" applyBorder="1" applyAlignment="1">
      <alignment horizontal="center" vertical="center"/>
    </xf>
    <xf numFmtId="0" fontId="53" fillId="19" borderId="91" xfId="0" applyFont="1" applyFill="1" applyBorder="1" applyAlignment="1">
      <alignment horizontal="right"/>
    </xf>
    <xf numFmtId="0" fontId="53" fillId="19" borderId="95" xfId="0" applyFont="1" applyFill="1" applyBorder="1" applyAlignment="1">
      <alignment horizontal="right"/>
    </xf>
    <xf numFmtId="0" fontId="58" fillId="19" borderId="5" xfId="0" applyFont="1" applyFill="1" applyBorder="1" applyAlignment="1">
      <alignment horizontal="center" vertical="center"/>
    </xf>
    <xf numFmtId="169" fontId="59" fillId="19" borderId="7" xfId="0" applyNumberFormat="1" applyFont="1" applyFill="1" applyBorder="1" applyAlignment="1">
      <alignment horizontal="center"/>
    </xf>
    <xf numFmtId="169" fontId="59" fillId="19" borderId="23" xfId="0" applyNumberFormat="1" applyFont="1" applyFill="1" applyBorder="1" applyAlignment="1">
      <alignment horizontal="center"/>
    </xf>
    <xf numFmtId="0" fontId="59" fillId="19" borderId="4" xfId="0" applyFont="1" applyFill="1" applyBorder="1" applyAlignment="1">
      <alignment horizontal="center"/>
    </xf>
    <xf numFmtId="0" fontId="59" fillId="19" borderId="24" xfId="0" applyFont="1" applyFill="1" applyBorder="1" applyAlignment="1">
      <alignment horizontal="center"/>
    </xf>
    <xf numFmtId="0" fontId="74" fillId="18" borderId="162" xfId="0" applyFont="1" applyFill="1" applyBorder="1" applyAlignment="1">
      <alignment horizontal="center" wrapText="1"/>
    </xf>
    <xf numFmtId="0" fontId="74" fillId="18" borderId="52" xfId="0" applyFont="1" applyFill="1" applyBorder="1" applyAlignment="1">
      <alignment horizontal="center" wrapText="1"/>
    </xf>
    <xf numFmtId="170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1" fontId="63" fillId="0" borderId="78" xfId="0" applyNumberFormat="1" applyFont="1" applyFill="1" applyBorder="1" applyAlignment="1">
      <alignment horizontal="center" vertical="center"/>
    </xf>
    <xf numFmtId="0" fontId="135" fillId="26" borderId="113" xfId="0" applyFont="1" applyFill="1" applyBorder="1" applyAlignment="1">
      <alignment horizontal="left" vertical="center"/>
    </xf>
    <xf numFmtId="0" fontId="135" fillId="26" borderId="0" xfId="0" applyFont="1" applyFill="1" applyBorder="1" applyAlignment="1">
      <alignment horizontal="left" vertical="center"/>
    </xf>
    <xf numFmtId="0" fontId="142" fillId="0" borderId="0" xfId="0" applyFont="1" applyFill="1" applyBorder="1" applyAlignment="1">
      <alignment horizontal="left"/>
    </xf>
    <xf numFmtId="0" fontId="63" fillId="0" borderId="77" xfId="0" applyNumberFormat="1" applyFont="1" applyFill="1" applyBorder="1" applyAlignment="1">
      <alignment horizontal="center" vertical="center"/>
    </xf>
    <xf numFmtId="0" fontId="63" fillId="0" borderId="80" xfId="0" applyNumberFormat="1" applyFont="1" applyFill="1" applyBorder="1" applyAlignment="1">
      <alignment horizontal="center" vertical="center"/>
    </xf>
    <xf numFmtId="0" fontId="63" fillId="28" borderId="29" xfId="0" applyFont="1" applyFill="1" applyBorder="1" applyAlignment="1">
      <alignment horizontal="left" vertical="top"/>
    </xf>
    <xf numFmtId="0" fontId="62" fillId="0" borderId="77" xfId="0" applyNumberFormat="1" applyFont="1" applyBorder="1" applyAlignment="1">
      <alignment horizontal="center" vertical="center"/>
    </xf>
    <xf numFmtId="0" fontId="62" fillId="0" borderId="77" xfId="0" applyFont="1" applyBorder="1" applyAlignment="1">
      <alignment horizontal="center" vertical="center"/>
    </xf>
    <xf numFmtId="0" fontId="79" fillId="47" borderId="110" xfId="2" applyFont="1" applyFill="1" applyBorder="1" applyAlignment="1">
      <alignment horizontal="center" vertical="center" wrapText="1"/>
    </xf>
    <xf numFmtId="0" fontId="79" fillId="47" borderId="105" xfId="2" applyFont="1" applyFill="1" applyBorder="1" applyAlignment="1">
      <alignment horizontal="center" vertical="center" wrapText="1"/>
    </xf>
    <xf numFmtId="0" fontId="3" fillId="0" borderId="135" xfId="2" applyBorder="1" applyAlignment="1">
      <alignment horizontal="center"/>
    </xf>
    <xf numFmtId="0" fontId="3" fillId="0" borderId="41" xfId="2" applyBorder="1" applyAlignment="1">
      <alignment horizontal="center"/>
    </xf>
    <xf numFmtId="0" fontId="78" fillId="47" borderId="141" xfId="2" applyFont="1" applyFill="1" applyBorder="1" applyAlignment="1">
      <alignment horizontal="center" vertical="center" wrapText="1"/>
    </xf>
    <xf numFmtId="0" fontId="78" fillId="47" borderId="142" xfId="2" applyFont="1" applyFill="1" applyBorder="1" applyAlignment="1">
      <alignment horizontal="center" vertical="center" wrapText="1"/>
    </xf>
    <xf numFmtId="0" fontId="78" fillId="47" borderId="143" xfId="2" applyFont="1" applyFill="1" applyBorder="1" applyAlignment="1">
      <alignment horizontal="center" vertical="center" wrapText="1"/>
    </xf>
    <xf numFmtId="0" fontId="79" fillId="47" borderId="110" xfId="2" applyFont="1" applyFill="1" applyBorder="1" applyAlignment="1">
      <alignment horizontal="center" vertical="center"/>
    </xf>
    <xf numFmtId="0" fontId="79" fillId="47" borderId="105" xfId="2" applyFont="1" applyFill="1" applyBorder="1" applyAlignment="1">
      <alignment horizontal="center" vertical="center"/>
    </xf>
    <xf numFmtId="0" fontId="79" fillId="47" borderId="144" xfId="2" applyFont="1" applyFill="1" applyBorder="1" applyAlignment="1">
      <alignment horizontal="center" vertical="center"/>
    </xf>
    <xf numFmtId="0" fontId="79" fillId="47" borderId="146" xfId="2" applyFont="1" applyFill="1" applyBorder="1" applyAlignment="1">
      <alignment horizontal="center" vertical="center"/>
    </xf>
    <xf numFmtId="0" fontId="79" fillId="47" borderId="135" xfId="2" applyFont="1" applyFill="1" applyBorder="1" applyAlignment="1">
      <alignment horizontal="center" vertical="center"/>
    </xf>
    <xf numFmtId="0" fontId="79" fillId="47" borderId="137" xfId="2" applyFont="1" applyFill="1" applyBorder="1" applyAlignment="1">
      <alignment horizontal="center" vertical="center"/>
    </xf>
    <xf numFmtId="0" fontId="79" fillId="47" borderId="138" xfId="2" applyFont="1" applyFill="1" applyBorder="1" applyAlignment="1">
      <alignment horizontal="center" vertical="center"/>
    </xf>
    <xf numFmtId="0" fontId="79" fillId="47" borderId="145" xfId="2" applyFont="1" applyFill="1" applyBorder="1" applyAlignment="1">
      <alignment horizontal="center" vertical="center"/>
    </xf>
    <xf numFmtId="0" fontId="79" fillId="47" borderId="139" xfId="2" applyFont="1" applyFill="1" applyBorder="1" applyAlignment="1">
      <alignment horizontal="center" vertical="center"/>
    </xf>
    <xf numFmtId="0" fontId="79" fillId="47" borderId="147" xfId="2" applyFont="1" applyFill="1" applyBorder="1" applyAlignment="1">
      <alignment horizontal="center" vertical="center"/>
    </xf>
    <xf numFmtId="0" fontId="79" fillId="47" borderId="111" xfId="2" applyFont="1" applyFill="1" applyBorder="1" applyAlignment="1">
      <alignment horizontal="center" vertical="center"/>
    </xf>
    <xf numFmtId="0" fontId="79" fillId="47" borderId="106" xfId="2" applyFont="1" applyFill="1" applyBorder="1" applyAlignment="1">
      <alignment horizontal="center" vertical="center"/>
    </xf>
    <xf numFmtId="0" fontId="79" fillId="49" borderId="110" xfId="2" applyFont="1" applyFill="1" applyBorder="1" applyAlignment="1">
      <alignment horizontal="center" vertical="center"/>
    </xf>
    <xf numFmtId="0" fontId="79" fillId="49" borderId="158" xfId="2" applyFont="1" applyFill="1" applyBorder="1" applyAlignment="1">
      <alignment horizontal="center" vertical="center"/>
    </xf>
    <xf numFmtId="0" fontId="81" fillId="0" borderId="144" xfId="2" applyFont="1" applyBorder="1" applyAlignment="1">
      <alignment horizontal="center" vertical="center" wrapText="1"/>
    </xf>
    <xf numFmtId="0" fontId="81" fillId="0" borderId="55" xfId="2" applyFont="1" applyBorder="1" applyAlignment="1">
      <alignment horizontal="center" vertical="center" wrapText="1"/>
    </xf>
    <xf numFmtId="0" fontId="81" fillId="0" borderId="145" xfId="2" applyFont="1" applyBorder="1" applyAlignment="1">
      <alignment horizontal="center" vertical="center" wrapText="1"/>
    </xf>
    <xf numFmtId="0" fontId="81" fillId="0" borderId="149" xfId="2" applyFont="1" applyBorder="1" applyAlignment="1">
      <alignment horizontal="center" vertical="center" wrapText="1"/>
    </xf>
    <xf numFmtId="0" fontId="81" fillId="0" borderId="135" xfId="2" applyFont="1" applyBorder="1" applyAlignment="1">
      <alignment horizontal="center" vertical="center" wrapText="1"/>
    </xf>
    <xf numFmtId="0" fontId="81" fillId="0" borderId="41" xfId="2" applyFont="1" applyBorder="1" applyAlignment="1">
      <alignment horizontal="center" vertical="center" wrapText="1"/>
    </xf>
    <xf numFmtId="0" fontId="82" fillId="49" borderId="148" xfId="2" applyFont="1" applyFill="1" applyBorder="1" applyAlignment="1">
      <alignment horizontal="center" vertical="center" wrapText="1"/>
    </xf>
    <xf numFmtId="0" fontId="82" fillId="49" borderId="150" xfId="2" applyFont="1" applyFill="1" applyBorder="1" applyAlignment="1">
      <alignment horizontal="center" vertical="center" wrapText="1"/>
    </xf>
    <xf numFmtId="0" fontId="82" fillId="49" borderId="154" xfId="2" applyFont="1" applyFill="1" applyBorder="1" applyAlignment="1">
      <alignment horizontal="center" vertical="center" wrapText="1"/>
    </xf>
    <xf numFmtId="0" fontId="81" fillId="0" borderId="56" xfId="2" applyFont="1" applyBorder="1" applyAlignment="1">
      <alignment horizontal="center" vertical="center" wrapText="1"/>
    </xf>
    <xf numFmtId="0" fontId="81" fillId="0" borderId="57" xfId="2" applyFont="1" applyBorder="1" applyAlignment="1">
      <alignment horizontal="center" vertical="center" wrapText="1"/>
    </xf>
    <xf numFmtId="0" fontId="82" fillId="0" borderId="56" xfId="2" applyFont="1" applyBorder="1" applyAlignment="1">
      <alignment horizontal="center" vertical="center" wrapText="1"/>
    </xf>
    <xf numFmtId="0" fontId="82" fillId="0" borderId="63" xfId="2" applyFont="1" applyBorder="1" applyAlignment="1">
      <alignment horizontal="center" vertical="center" wrapText="1"/>
    </xf>
    <xf numFmtId="0" fontId="80" fillId="50" borderId="151" xfId="2" applyFont="1" applyFill="1" applyBorder="1" applyAlignment="1">
      <alignment horizontal="center" vertical="center" wrapText="1"/>
    </xf>
    <xf numFmtId="0" fontId="80" fillId="50" borderId="152" xfId="2" applyFont="1" applyFill="1" applyBorder="1" applyAlignment="1">
      <alignment horizontal="center" vertical="center" wrapText="1"/>
    </xf>
    <xf numFmtId="0" fontId="82" fillId="50" borderId="151" xfId="2" applyFont="1" applyFill="1" applyBorder="1" applyAlignment="1">
      <alignment horizontal="center" vertical="center" wrapText="1"/>
    </xf>
    <xf numFmtId="0" fontId="82" fillId="50" borderId="153" xfId="2" applyFont="1" applyFill="1" applyBorder="1" applyAlignment="1">
      <alignment horizontal="center" vertical="center" wrapText="1"/>
    </xf>
    <xf numFmtId="0" fontId="82" fillId="0" borderId="138" xfId="2" applyFont="1" applyBorder="1" applyAlignment="1">
      <alignment horizontal="center" vertical="center" wrapText="1"/>
    </xf>
    <xf numFmtId="0" fontId="82" fillId="0" borderId="145" xfId="2" applyFont="1" applyBorder="1" applyAlignment="1">
      <alignment horizontal="center" vertical="center" wrapText="1"/>
    </xf>
    <xf numFmtId="0" fontId="82" fillId="0" borderId="59" xfId="2" applyFont="1" applyBorder="1" applyAlignment="1">
      <alignment horizontal="center" vertical="center" wrapText="1"/>
    </xf>
    <xf numFmtId="0" fontId="82" fillId="0" borderId="149" xfId="2" applyFont="1" applyBorder="1" applyAlignment="1">
      <alignment horizontal="center" vertical="center" wrapText="1"/>
    </xf>
    <xf numFmtId="0" fontId="82" fillId="0" borderId="111" xfId="2" applyFont="1" applyBorder="1" applyAlignment="1">
      <alignment horizontal="center" vertical="center" wrapText="1"/>
    </xf>
    <xf numFmtId="0" fontId="82" fillId="0" borderId="122" xfId="2" applyFont="1" applyBorder="1" applyAlignment="1">
      <alignment horizontal="center" vertical="center" wrapText="1"/>
    </xf>
    <xf numFmtId="0" fontId="3" fillId="0" borderId="108" xfId="2" applyBorder="1" applyAlignment="1">
      <alignment horizontal="center"/>
    </xf>
    <xf numFmtId="0" fontId="3" fillId="0" borderId="0" xfId="2" applyAlignment="1">
      <alignment horizontal="center"/>
    </xf>
    <xf numFmtId="0" fontId="76" fillId="0" borderId="43" xfId="2" applyFont="1" applyBorder="1" applyAlignment="1">
      <alignment horizontal="center" vertical="center"/>
    </xf>
    <xf numFmtId="0" fontId="76" fillId="0" borderId="44" xfId="2" applyFont="1" applyBorder="1" applyAlignment="1">
      <alignment horizontal="center" vertical="center"/>
    </xf>
    <xf numFmtId="0" fontId="77" fillId="40" borderId="56" xfId="2" applyFont="1" applyFill="1" applyBorder="1" applyAlignment="1">
      <alignment horizontal="center" vertical="center"/>
    </xf>
    <xf numFmtId="0" fontId="77" fillId="40" borderId="57" xfId="2" applyFont="1" applyFill="1" applyBorder="1" applyAlignment="1">
      <alignment horizontal="center" vertical="center"/>
    </xf>
    <xf numFmtId="0" fontId="77" fillId="40" borderId="63" xfId="2" applyFont="1" applyFill="1" applyBorder="1" applyAlignment="1">
      <alignment horizontal="center" vertical="center"/>
    </xf>
    <xf numFmtId="0" fontId="83" fillId="0" borderId="48" xfId="2" applyFont="1" applyBorder="1" applyAlignment="1">
      <alignment horizontal="center" vertical="center"/>
    </xf>
    <xf numFmtId="0" fontId="83" fillId="0" borderId="49" xfId="2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0" fontId="61" fillId="16" borderId="141" xfId="0" applyNumberFormat="1" applyFont="1" applyFill="1" applyBorder="1" applyAlignment="1">
      <alignment horizontal="center" vertical="center"/>
    </xf>
    <xf numFmtId="0" fontId="61" fillId="16" borderId="143" xfId="0" applyNumberFormat="1" applyFont="1" applyFill="1" applyBorder="1" applyAlignment="1">
      <alignment horizontal="center" vertical="center"/>
    </xf>
    <xf numFmtId="0" fontId="0" fillId="45" borderId="119" xfId="0" applyFill="1" applyBorder="1" applyAlignment="1">
      <alignment horizontal="right"/>
    </xf>
    <xf numFmtId="0" fontId="0" fillId="45" borderId="120" xfId="0" applyFill="1" applyBorder="1" applyAlignment="1">
      <alignment horizontal="right"/>
    </xf>
    <xf numFmtId="0" fontId="0" fillId="45" borderId="228" xfId="0" applyFill="1" applyBorder="1" applyAlignment="1">
      <alignment horizontal="center"/>
    </xf>
    <xf numFmtId="0" fontId="0" fillId="45" borderId="229" xfId="0" applyFill="1" applyBorder="1" applyAlignment="1">
      <alignment horizontal="center"/>
    </xf>
    <xf numFmtId="0" fontId="0" fillId="45" borderId="121" xfId="0" applyFill="1" applyBorder="1" applyAlignment="1">
      <alignment horizontal="right"/>
    </xf>
    <xf numFmtId="0" fontId="0" fillId="45" borderId="122" xfId="0" applyFill="1" applyBorder="1" applyAlignment="1">
      <alignment horizontal="right"/>
    </xf>
    <xf numFmtId="0" fontId="124" fillId="0" borderId="56" xfId="0" applyFont="1" applyBorder="1" applyAlignment="1">
      <alignment horizontal="center"/>
    </xf>
    <xf numFmtId="0" fontId="124" fillId="0" borderId="60" xfId="0" applyFont="1" applyBorder="1" applyAlignment="1">
      <alignment horizontal="center"/>
    </xf>
    <xf numFmtId="0" fontId="124" fillId="0" borderId="57" xfId="0" applyFont="1" applyBorder="1" applyAlignment="1">
      <alignment horizontal="center"/>
    </xf>
    <xf numFmtId="0" fontId="0" fillId="0" borderId="0" xfId="0" applyNumberFormat="1" applyFill="1" applyBorder="1" applyAlignment="1">
      <alignment horizontal="left"/>
    </xf>
    <xf numFmtId="0" fontId="0" fillId="0" borderId="0" xfId="0" applyNumberFormat="1" applyFill="1" applyBorder="1" applyAlignment="1">
      <alignment horizontal="right"/>
    </xf>
    <xf numFmtId="172" fontId="0" fillId="0" borderId="116" xfId="0" applyNumberFormat="1" applyFont="1" applyBorder="1" applyAlignment="1">
      <alignment horizontal="center" vertical="center"/>
    </xf>
    <xf numFmtId="172" fontId="0" fillId="0" borderId="117" xfId="0" applyNumberFormat="1" applyFont="1" applyBorder="1" applyAlignment="1">
      <alignment horizontal="center" vertical="center"/>
    </xf>
    <xf numFmtId="172" fontId="0" fillId="0" borderId="89" xfId="0" applyNumberFormat="1" applyFont="1" applyBorder="1" applyAlignment="1">
      <alignment horizontal="center" vertical="center"/>
    </xf>
    <xf numFmtId="172" fontId="0" fillId="0" borderId="19" xfId="0" applyNumberFormat="1" applyFont="1" applyBorder="1" applyAlignment="1">
      <alignment horizontal="center" vertical="center"/>
    </xf>
    <xf numFmtId="172" fontId="0" fillId="0" borderId="116" xfId="0" applyNumberFormat="1" applyFont="1" applyFill="1" applyBorder="1" applyAlignment="1">
      <alignment horizontal="center" vertical="center"/>
    </xf>
    <xf numFmtId="172" fontId="0" fillId="0" borderId="117" xfId="0" applyNumberFormat="1" applyFont="1" applyFill="1" applyBorder="1" applyAlignment="1">
      <alignment horizontal="center" vertical="center"/>
    </xf>
    <xf numFmtId="0" fontId="85" fillId="0" borderId="0" xfId="3" applyFont="1" applyAlignment="1">
      <alignment horizontal="left" vertical="center" wrapText="1"/>
    </xf>
    <xf numFmtId="0" fontId="88" fillId="2" borderId="77" xfId="3" applyNumberFormat="1" applyFont="1" applyFill="1" applyBorder="1" applyAlignment="1">
      <alignment horizontal="center"/>
    </xf>
    <xf numFmtId="0" fontId="88" fillId="2" borderId="101" xfId="3" applyNumberFormat="1" applyFont="1" applyFill="1" applyBorder="1" applyAlignment="1">
      <alignment horizontal="center"/>
    </xf>
    <xf numFmtId="0" fontId="9" fillId="3" borderId="123" xfId="3" applyFont="1" applyFill="1" applyBorder="1" applyAlignment="1">
      <alignment horizontal="center"/>
    </xf>
    <xf numFmtId="0" fontId="9" fillId="3" borderId="81" xfId="3" applyFont="1" applyFill="1" applyBorder="1" applyAlignment="1">
      <alignment horizontal="center"/>
    </xf>
    <xf numFmtId="166" fontId="7" fillId="51" borderId="100" xfId="3" applyNumberFormat="1" applyFont="1" applyFill="1" applyBorder="1" applyAlignment="1">
      <alignment horizontal="center" vertical="center"/>
    </xf>
    <xf numFmtId="0" fontId="7" fillId="51" borderId="100" xfId="3" applyNumberFormat="1" applyFont="1" applyFill="1" applyBorder="1" applyAlignment="1">
      <alignment horizontal="center" vertical="center"/>
    </xf>
    <xf numFmtId="14" fontId="86" fillId="0" borderId="123" xfId="3" applyNumberFormat="1" applyFont="1" applyBorder="1" applyAlignment="1">
      <alignment horizontal="center"/>
    </xf>
    <xf numFmtId="14" fontId="86" fillId="0" borderId="81" xfId="3" applyNumberFormat="1" applyFont="1" applyBorder="1" applyAlignment="1">
      <alignment horizontal="center"/>
    </xf>
    <xf numFmtId="1" fontId="86" fillId="0" borderId="123" xfId="3" applyNumberFormat="1" applyFont="1" applyBorder="1" applyAlignment="1">
      <alignment horizontal="center"/>
    </xf>
    <xf numFmtId="1" fontId="86" fillId="0" borderId="81" xfId="3" applyNumberFormat="1" applyFont="1" applyBorder="1" applyAlignment="1">
      <alignment horizontal="center"/>
    </xf>
    <xf numFmtId="0" fontId="67" fillId="0" borderId="124" xfId="3" applyBorder="1" applyAlignment="1"/>
    <xf numFmtId="0" fontId="67" fillId="0" borderId="95" xfId="3" applyBorder="1" applyAlignment="1"/>
    <xf numFmtId="0" fontId="10" fillId="3" borderId="33" xfId="3" applyFont="1" applyFill="1" applyBorder="1" applyAlignment="1">
      <alignment horizontal="center" vertical="center"/>
    </xf>
    <xf numFmtId="0" fontId="10" fillId="3" borderId="30" xfId="3" applyFont="1" applyFill="1" applyBorder="1" applyAlignment="1">
      <alignment horizontal="center" vertical="center"/>
    </xf>
    <xf numFmtId="0" fontId="10" fillId="0" borderId="33" xfId="3" applyFont="1" applyFill="1" applyBorder="1" applyAlignment="1">
      <alignment horizontal="center" vertical="center"/>
    </xf>
    <xf numFmtId="0" fontId="10" fillId="0" borderId="30" xfId="3" applyFont="1" applyFill="1" applyBorder="1" applyAlignment="1">
      <alignment horizontal="center" vertical="center"/>
    </xf>
    <xf numFmtId="0" fontId="91" fillId="3" borderId="33" xfId="3" applyNumberFormat="1" applyFont="1" applyFill="1" applyBorder="1" applyAlignment="1">
      <alignment horizontal="center" vertical="center"/>
    </xf>
    <xf numFmtId="0" fontId="91" fillId="3" borderId="30" xfId="3" applyNumberFormat="1" applyFont="1" applyFill="1" applyBorder="1" applyAlignment="1">
      <alignment horizontal="center" vertical="center"/>
    </xf>
    <xf numFmtId="0" fontId="9" fillId="55" borderId="33" xfId="3" applyFont="1" applyFill="1" applyBorder="1" applyAlignment="1">
      <alignment horizontal="center"/>
    </xf>
    <xf numFmtId="0" fontId="9" fillId="55" borderId="30" xfId="3" applyFont="1" applyFill="1" applyBorder="1" applyAlignment="1">
      <alignment horizontal="center"/>
    </xf>
    <xf numFmtId="0" fontId="97" fillId="0" borderId="33" xfId="3" applyFont="1" applyFill="1" applyBorder="1" applyAlignment="1">
      <alignment horizontal="center"/>
    </xf>
    <xf numFmtId="0" fontId="97" fillId="0" borderId="30" xfId="3" applyFont="1" applyFill="1" applyBorder="1" applyAlignment="1">
      <alignment horizontal="center"/>
    </xf>
    <xf numFmtId="0" fontId="9" fillId="3" borderId="33" xfId="3" applyFont="1" applyFill="1" applyBorder="1" applyAlignment="1">
      <alignment horizontal="center" vertical="center"/>
    </xf>
    <xf numFmtId="0" fontId="9" fillId="3" borderId="30" xfId="3" applyFont="1" applyFill="1" applyBorder="1" applyAlignment="1">
      <alignment horizontal="center" vertical="center"/>
    </xf>
    <xf numFmtId="0" fontId="94" fillId="56" borderId="74" xfId="3" applyFont="1" applyFill="1" applyBorder="1" applyAlignment="1">
      <alignment horizontal="center" vertical="center" wrapText="1"/>
    </xf>
    <xf numFmtId="0" fontId="67" fillId="0" borderId="115" xfId="3" applyBorder="1" applyAlignment="1"/>
    <xf numFmtId="0" fontId="67" fillId="0" borderId="25" xfId="3" applyBorder="1" applyAlignment="1"/>
    <xf numFmtId="0" fontId="88" fillId="2" borderId="177" xfId="3" applyNumberFormat="1" applyFont="1" applyFill="1" applyBorder="1" applyAlignment="1">
      <alignment horizontal="center"/>
    </xf>
    <xf numFmtId="0" fontId="88" fillId="2" borderId="20" xfId="3" applyNumberFormat="1" applyFont="1" applyFill="1" applyBorder="1" applyAlignment="1">
      <alignment horizontal="center"/>
    </xf>
    <xf numFmtId="0" fontId="14" fillId="55" borderId="39" xfId="3" applyFont="1" applyFill="1" applyBorder="1" applyAlignment="1"/>
    <xf numFmtId="0" fontId="14" fillId="55" borderId="30" xfId="3" applyFont="1" applyFill="1" applyBorder="1" applyAlignment="1"/>
    <xf numFmtId="0" fontId="88" fillId="55" borderId="33" xfId="3" applyFont="1" applyFill="1" applyBorder="1" applyAlignment="1">
      <alignment horizontal="center" vertical="center"/>
    </xf>
    <xf numFmtId="0" fontId="88" fillId="55" borderId="30" xfId="3" applyFont="1" applyFill="1" applyBorder="1" applyAlignment="1">
      <alignment horizontal="center" vertical="center"/>
    </xf>
    <xf numFmtId="0" fontId="14" fillId="55" borderId="91" xfId="3" applyFont="1" applyFill="1" applyBorder="1" applyAlignment="1"/>
    <xf numFmtId="0" fontId="14" fillId="55" borderId="95" xfId="3" applyFont="1" applyFill="1" applyBorder="1" applyAlignment="1"/>
    <xf numFmtId="0" fontId="88" fillId="55" borderId="124" xfId="3" applyFont="1" applyFill="1" applyBorder="1" applyAlignment="1">
      <alignment horizontal="center" vertical="center"/>
    </xf>
    <xf numFmtId="0" fontId="88" fillId="55" borderId="95" xfId="3" applyFont="1" applyFill="1" applyBorder="1" applyAlignment="1">
      <alignment horizontal="center" vertical="center"/>
    </xf>
    <xf numFmtId="0" fontId="9" fillId="3" borderId="89" xfId="3" applyFont="1" applyFill="1" applyBorder="1" applyAlignment="1">
      <alignment horizontal="center"/>
    </xf>
    <xf numFmtId="0" fontId="97" fillId="0" borderId="39" xfId="3" applyFont="1" applyFill="1" applyBorder="1" applyAlignment="1">
      <alignment horizontal="center"/>
    </xf>
    <xf numFmtId="0" fontId="10" fillId="3" borderId="39" xfId="3" applyFont="1" applyFill="1" applyBorder="1" applyAlignment="1">
      <alignment horizontal="center" vertical="center"/>
    </xf>
    <xf numFmtId="14" fontId="7" fillId="51" borderId="142" xfId="3" applyNumberFormat="1" applyFont="1" applyFill="1" applyBorder="1" applyAlignment="1">
      <alignment horizontal="center" vertical="center"/>
    </xf>
    <xf numFmtId="0" fontId="7" fillId="51" borderId="142" xfId="3" applyNumberFormat="1" applyFont="1" applyFill="1" applyBorder="1" applyAlignment="1">
      <alignment horizontal="center" vertical="center"/>
    </xf>
    <xf numFmtId="14" fontId="86" fillId="0" borderId="75" xfId="3" applyNumberFormat="1" applyFont="1" applyBorder="1" applyAlignment="1">
      <alignment horizontal="center"/>
    </xf>
    <xf numFmtId="14" fontId="86" fillId="0" borderId="99" xfId="3" applyNumberFormat="1" applyFont="1" applyBorder="1" applyAlignment="1">
      <alignment horizontal="center"/>
    </xf>
    <xf numFmtId="0" fontId="67" fillId="0" borderId="40" xfId="3" applyBorder="1" applyAlignment="1"/>
    <xf numFmtId="0" fontId="67" fillId="0" borderId="36" xfId="3" applyBorder="1" applyAlignment="1"/>
    <xf numFmtId="0" fontId="5" fillId="0" borderId="11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9" fillId="3" borderId="163" xfId="3" applyFont="1" applyFill="1" applyBorder="1" applyAlignment="1">
      <alignment horizontal="center" vertical="center"/>
    </xf>
    <xf numFmtId="0" fontId="9" fillId="3" borderId="241" xfId="3" applyFont="1" applyFill="1" applyBorder="1" applyAlignment="1">
      <alignment horizontal="center" vertical="center"/>
    </xf>
    <xf numFmtId="0" fontId="9" fillId="52" borderId="133" xfId="3" applyFont="1" applyFill="1" applyBorder="1" applyAlignment="1">
      <alignment horizontal="center"/>
    </xf>
    <xf numFmtId="0" fontId="9" fillId="52" borderId="157" xfId="3" applyFont="1" applyFill="1" applyBorder="1" applyAlignment="1">
      <alignment horizontal="center"/>
    </xf>
    <xf numFmtId="0" fontId="10" fillId="0" borderId="175" xfId="3" applyFont="1" applyFill="1" applyBorder="1" applyAlignment="1">
      <alignment horizontal="center" vertical="center" wrapText="1"/>
    </xf>
    <xf numFmtId="0" fontId="10" fillId="0" borderId="84" xfId="3" applyFont="1" applyFill="1" applyBorder="1" applyAlignment="1">
      <alignment horizontal="center" vertical="center" wrapText="1"/>
    </xf>
    <xf numFmtId="0" fontId="11" fillId="0" borderId="175" xfId="3" applyFont="1" applyBorder="1" applyAlignment="1">
      <alignment horizontal="center" vertical="center"/>
    </xf>
    <xf numFmtId="0" fontId="11" fillId="0" borderId="84" xfId="3" applyFont="1" applyBorder="1" applyAlignment="1">
      <alignment horizontal="center" vertical="center"/>
    </xf>
    <xf numFmtId="166" fontId="7" fillId="51" borderId="142" xfId="3" applyNumberFormat="1" applyFont="1" applyFill="1" applyBorder="1" applyAlignment="1">
      <alignment horizontal="center" vertical="center"/>
    </xf>
    <xf numFmtId="0" fontId="88" fillId="2" borderId="207" xfId="3" applyNumberFormat="1" applyFont="1" applyFill="1" applyBorder="1" applyAlignment="1">
      <alignment horizontal="center"/>
    </xf>
    <xf numFmtId="0" fontId="88" fillId="2" borderId="240" xfId="3" applyNumberFormat="1" applyFont="1" applyFill="1" applyBorder="1" applyAlignment="1">
      <alignment horizontal="center"/>
    </xf>
    <xf numFmtId="0" fontId="90" fillId="3" borderId="133" xfId="3" applyFont="1" applyFill="1" applyBorder="1" applyAlignment="1">
      <alignment horizontal="center" vertical="center"/>
    </xf>
    <xf numFmtId="0" fontId="90" fillId="3" borderId="157" xfId="3" applyFont="1" applyFill="1" applyBorder="1" applyAlignment="1">
      <alignment horizontal="center" vertical="center"/>
    </xf>
    <xf numFmtId="0" fontId="10" fillId="0" borderId="133" xfId="3" applyFont="1" applyFill="1" applyBorder="1" applyAlignment="1">
      <alignment horizontal="center" vertical="center"/>
    </xf>
    <xf numFmtId="0" fontId="10" fillId="0" borderId="157" xfId="3" applyFont="1" applyFill="1" applyBorder="1" applyAlignment="1">
      <alignment horizontal="center" vertical="center"/>
    </xf>
    <xf numFmtId="0" fontId="93" fillId="3" borderId="133" xfId="3" applyFont="1" applyFill="1" applyBorder="1" applyAlignment="1">
      <alignment horizontal="center" vertical="center"/>
    </xf>
    <xf numFmtId="0" fontId="93" fillId="3" borderId="157" xfId="3" applyFont="1" applyFill="1" applyBorder="1" applyAlignment="1">
      <alignment horizontal="center" vertical="center"/>
    </xf>
    <xf numFmtId="0" fontId="91" fillId="3" borderId="133" xfId="3" applyNumberFormat="1" applyFont="1" applyFill="1" applyBorder="1" applyAlignment="1">
      <alignment horizontal="center" vertical="center"/>
    </xf>
    <xf numFmtId="0" fontId="91" fillId="3" borderId="157" xfId="3" applyNumberFormat="1" applyFont="1" applyFill="1" applyBorder="1" applyAlignment="1">
      <alignment horizontal="center" vertical="center"/>
    </xf>
    <xf numFmtId="0" fontId="67" fillId="0" borderId="146" xfId="3" applyBorder="1" applyAlignment="1">
      <alignment horizontal="center"/>
    </xf>
    <xf numFmtId="0" fontId="67" fillId="0" borderId="140" xfId="3" applyBorder="1" applyAlignment="1">
      <alignment horizontal="center"/>
    </xf>
    <xf numFmtId="0" fontId="90" fillId="0" borderId="133" xfId="3" applyFont="1" applyFill="1" applyBorder="1" applyAlignment="1">
      <alignment horizontal="center"/>
    </xf>
    <xf numFmtId="0" fontId="90" fillId="0" borderId="157" xfId="3" applyFont="1" applyFill="1" applyBorder="1" applyAlignment="1">
      <alignment horizontal="center"/>
    </xf>
    <xf numFmtId="0" fontId="67" fillId="0" borderId="45" xfId="3" applyBorder="1" applyAlignment="1">
      <alignment horizontal="center"/>
    </xf>
    <xf numFmtId="0" fontId="67" fillId="0" borderId="46" xfId="3" applyBorder="1" applyAlignment="1">
      <alignment horizontal="center"/>
    </xf>
    <xf numFmtId="0" fontId="72" fillId="54" borderId="64" xfId="3" applyFont="1" applyFill="1" applyBorder="1" applyAlignment="1"/>
    <xf numFmtId="0" fontId="72" fillId="54" borderId="106" xfId="3" applyFont="1" applyFill="1" applyBorder="1" applyAlignment="1"/>
    <xf numFmtId="0" fontId="92" fillId="54" borderId="64" xfId="3" applyFont="1" applyFill="1" applyBorder="1" applyAlignment="1">
      <alignment horizontal="center" vertical="center"/>
    </xf>
    <xf numFmtId="0" fontId="92" fillId="54" borderId="106" xfId="3" applyFont="1" applyFill="1" applyBorder="1" applyAlignment="1">
      <alignment horizontal="center" vertical="center"/>
    </xf>
    <xf numFmtId="0" fontId="9" fillId="3" borderId="234" xfId="3" applyFont="1" applyFill="1" applyBorder="1" applyAlignment="1">
      <alignment horizontal="center" vertical="center"/>
    </xf>
    <xf numFmtId="0" fontId="9" fillId="3" borderId="243" xfId="3" applyFont="1" applyFill="1" applyBorder="1" applyAlignment="1">
      <alignment horizontal="center" vertical="center"/>
    </xf>
    <xf numFmtId="0" fontId="92" fillId="54" borderId="133" xfId="3" applyFont="1" applyFill="1" applyBorder="1" applyAlignment="1">
      <alignment horizontal="center"/>
    </xf>
    <xf numFmtId="0" fontId="92" fillId="54" borderId="157" xfId="3" applyFont="1" applyFill="1" applyBorder="1" applyAlignment="1">
      <alignment horizontal="center"/>
    </xf>
    <xf numFmtId="0" fontId="109" fillId="0" borderId="109" xfId="3" applyFont="1" applyBorder="1" applyAlignment="1">
      <alignment horizontal="left" wrapText="1"/>
    </xf>
    <xf numFmtId="0" fontId="109" fillId="0" borderId="106" xfId="3" applyFont="1" applyBorder="1" applyAlignment="1">
      <alignment horizontal="left" wrapText="1"/>
    </xf>
    <xf numFmtId="0" fontId="88" fillId="2" borderId="141" xfId="3" applyNumberFormat="1" applyFont="1" applyFill="1" applyBorder="1" applyAlignment="1">
      <alignment horizontal="center"/>
    </xf>
    <xf numFmtId="0" fontId="88" fillId="2" borderId="143" xfId="3" applyNumberFormat="1" applyFont="1" applyFill="1" applyBorder="1" applyAlignment="1">
      <alignment horizontal="center"/>
    </xf>
    <xf numFmtId="0" fontId="88" fillId="2" borderId="169" xfId="3" applyNumberFormat="1" applyFont="1" applyFill="1" applyBorder="1" applyAlignment="1">
      <alignment horizontal="center"/>
    </xf>
    <xf numFmtId="0" fontId="88" fillId="2" borderId="170" xfId="3" applyNumberFormat="1" applyFont="1" applyFill="1" applyBorder="1" applyAlignment="1">
      <alignment horizontal="center"/>
    </xf>
    <xf numFmtId="0" fontId="94" fillId="0" borderId="47" xfId="3" applyFont="1" applyFill="1" applyBorder="1" applyAlignment="1">
      <alignment horizontal="center" vertical="center" wrapText="1"/>
    </xf>
    <xf numFmtId="0" fontId="94" fillId="0" borderId="140" xfId="3" applyFont="1" applyFill="1" applyBorder="1" applyAlignment="1">
      <alignment horizontal="center" vertical="center" wrapText="1"/>
    </xf>
    <xf numFmtId="0" fontId="94" fillId="0" borderId="146" xfId="3" applyFont="1" applyFill="1" applyBorder="1" applyAlignment="1">
      <alignment horizontal="center" vertical="center" wrapText="1"/>
    </xf>
    <xf numFmtId="0" fontId="9" fillId="3" borderId="133" xfId="3" applyFont="1" applyFill="1" applyBorder="1" applyAlignment="1">
      <alignment horizontal="center" vertical="center"/>
    </xf>
    <xf numFmtId="0" fontId="9" fillId="3" borderId="157" xfId="3" applyFont="1" applyFill="1" applyBorder="1" applyAlignment="1">
      <alignment horizontal="center" vertical="center"/>
    </xf>
    <xf numFmtId="0" fontId="9" fillId="3" borderId="210" xfId="3" applyFont="1" applyFill="1" applyBorder="1" applyAlignment="1">
      <alignment horizontal="center" vertical="center"/>
    </xf>
    <xf numFmtId="0" fontId="9" fillId="3" borderId="63" xfId="3" applyFont="1" applyFill="1" applyBorder="1" applyAlignment="1">
      <alignment horizontal="center" vertical="center"/>
    </xf>
    <xf numFmtId="0" fontId="9" fillId="3" borderId="210" xfId="3" applyFont="1" applyFill="1" applyBorder="1" applyAlignment="1">
      <alignment horizontal="center" vertical="top"/>
    </xf>
    <xf numFmtId="0" fontId="9" fillId="3" borderId="63" xfId="3" applyFont="1" applyFill="1" applyBorder="1" applyAlignment="1">
      <alignment horizontal="center" vertical="top"/>
    </xf>
    <xf numFmtId="0" fontId="43" fillId="64" borderId="187" xfId="0" applyFont="1" applyFill="1" applyBorder="1" applyAlignment="1">
      <alignment horizontal="center" vertical="center"/>
    </xf>
    <xf numFmtId="0" fontId="43" fillId="64" borderId="188" xfId="0" applyFont="1" applyFill="1" applyBorder="1" applyAlignment="1">
      <alignment horizontal="center" vertical="center"/>
    </xf>
    <xf numFmtId="0" fontId="43" fillId="64" borderId="190" xfId="0" applyFont="1" applyFill="1" applyBorder="1" applyAlignment="1">
      <alignment horizontal="center" vertical="center"/>
    </xf>
    <xf numFmtId="0" fontId="43" fillId="67" borderId="187" xfId="0" applyFont="1" applyFill="1" applyBorder="1" applyAlignment="1">
      <alignment horizontal="center" vertical="center"/>
    </xf>
    <xf numFmtId="0" fontId="43" fillId="67" borderId="188" xfId="0" applyFont="1" applyFill="1" applyBorder="1" applyAlignment="1">
      <alignment horizontal="center" vertical="center"/>
    </xf>
    <xf numFmtId="0" fontId="43" fillId="63" borderId="190" xfId="0" applyFont="1" applyFill="1" applyBorder="1" applyAlignment="1">
      <alignment horizontal="center" vertical="center"/>
    </xf>
    <xf numFmtId="0" fontId="43" fillId="63" borderId="191" xfId="0" applyFont="1" applyFill="1" applyBorder="1" applyAlignment="1">
      <alignment horizontal="center" vertical="center"/>
    </xf>
    <xf numFmtId="0" fontId="43" fillId="63" borderId="186" xfId="0" applyFont="1" applyFill="1" applyBorder="1" applyAlignment="1">
      <alignment horizontal="center" vertical="center"/>
    </xf>
    <xf numFmtId="0" fontId="43" fillId="66" borderId="190" xfId="0" applyFont="1" applyFill="1" applyBorder="1" applyAlignment="1">
      <alignment horizontal="center" vertical="center"/>
    </xf>
    <xf numFmtId="0" fontId="43" fillId="66" borderId="191" xfId="0" applyFont="1" applyFill="1" applyBorder="1" applyAlignment="1">
      <alignment horizontal="center" vertical="center"/>
    </xf>
    <xf numFmtId="0" fontId="43" fillId="66" borderId="142" xfId="0" applyFont="1" applyFill="1" applyBorder="1" applyAlignment="1">
      <alignment horizontal="center" vertical="center"/>
    </xf>
    <xf numFmtId="0" fontId="43" fillId="65" borderId="190" xfId="0" applyFont="1" applyFill="1" applyBorder="1" applyAlignment="1">
      <alignment horizontal="center" vertical="center"/>
    </xf>
    <xf numFmtId="0" fontId="43" fillId="65" borderId="191" xfId="0" applyFont="1" applyFill="1" applyBorder="1" applyAlignment="1">
      <alignment horizontal="center" vertical="center"/>
    </xf>
    <xf numFmtId="0" fontId="43" fillId="65" borderId="142" xfId="0" applyFont="1" applyFill="1" applyBorder="1" applyAlignment="1">
      <alignment horizontal="center" vertical="center"/>
    </xf>
    <xf numFmtId="0" fontId="43" fillId="65" borderId="143" xfId="0" applyFont="1" applyFill="1" applyBorder="1" applyAlignment="1">
      <alignment horizontal="center" vertical="center"/>
    </xf>
    <xf numFmtId="0" fontId="43" fillId="66" borderId="186" xfId="0" applyFont="1" applyFill="1" applyBorder="1" applyAlignment="1">
      <alignment horizontal="center" vertical="center"/>
    </xf>
    <xf numFmtId="0" fontId="43" fillId="63" borderId="142" xfId="0" applyFont="1" applyFill="1" applyBorder="1" applyAlignment="1">
      <alignment horizontal="center" vertical="center"/>
    </xf>
    <xf numFmtId="0" fontId="43" fillId="63" borderId="143" xfId="0" applyFont="1" applyFill="1" applyBorder="1" applyAlignment="1">
      <alignment horizontal="center" vertical="center"/>
    </xf>
    <xf numFmtId="0" fontId="43" fillId="65" borderId="186" xfId="0" applyFont="1" applyFill="1" applyBorder="1" applyAlignment="1">
      <alignment horizontal="center" vertical="center"/>
    </xf>
    <xf numFmtId="0" fontId="43" fillId="68" borderId="186" xfId="0" applyFont="1" applyFill="1" applyBorder="1" applyAlignment="1">
      <alignment horizontal="center" vertical="center"/>
    </xf>
    <xf numFmtId="0" fontId="43" fillId="68" borderId="190" xfId="0" applyFont="1" applyFill="1" applyBorder="1" applyAlignment="1">
      <alignment horizontal="center" vertical="center"/>
    </xf>
    <xf numFmtId="0" fontId="43" fillId="68" borderId="187" xfId="0" applyFont="1" applyFill="1" applyBorder="1" applyAlignment="1">
      <alignment horizontal="center" vertical="center"/>
    </xf>
    <xf numFmtId="0" fontId="43" fillId="68" borderId="188" xfId="0" applyFont="1" applyFill="1" applyBorder="1" applyAlignment="1">
      <alignment horizontal="center" vertical="center"/>
    </xf>
    <xf numFmtId="0" fontId="43" fillId="64" borderId="141" xfId="0" applyFont="1" applyFill="1" applyBorder="1" applyAlignment="1">
      <alignment horizontal="center" vertical="center"/>
    </xf>
    <xf numFmtId="0" fontId="43" fillId="64" borderId="191" xfId="0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2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rgb="FFFF0000"/>
      </font>
    </dxf>
    <dxf>
      <font>
        <b/>
        <i val="0"/>
        <color rgb="FF7030A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3D69B"/>
      <rgbColor rgb="000000FF"/>
      <rgbColor rgb="00FFFF00"/>
      <rgbColor rgb="00FF99FF"/>
      <rgbColor rgb="0033FF99"/>
      <rgbColor rgb="00C00000"/>
      <rgbColor rgb="00008000"/>
      <rgbColor rgb="00F2DCDB"/>
      <rgbColor rgb="00E46C0A"/>
      <rgbColor rgb="00800080"/>
      <rgbColor rgb="00A6A6A6"/>
      <rgbColor rgb="00C0C0C0"/>
      <rgbColor rgb="007E8784"/>
      <rgbColor rgb="00B3A2C7"/>
      <rgbColor rgb="00FF3333"/>
      <rgbColor rgb="00EFEFEF"/>
      <rgbColor rgb="00CCFFFF"/>
      <rgbColor rgb="00660066"/>
      <rgbColor rgb="00FF8080"/>
      <rgbColor rgb="00006AC5"/>
      <rgbColor rgb="00CCCCFF"/>
      <rgbColor rgb="00000080"/>
      <rgbColor rgb="00D9D9D9"/>
      <rgbColor rgb="00FFC611"/>
      <rgbColor rgb="0093CDDD"/>
      <rgbColor rgb="00DDDDDD"/>
      <rgbColor rgb="00FFC301"/>
      <rgbColor rgb="00B9CDE5"/>
      <rgbColor rgb="00DFDFDF"/>
      <rgbColor rgb="0000B0F0"/>
      <rgbColor rgb="00E0E0E0"/>
      <rgbColor rgb="00CCFFCC"/>
      <rgbColor rgb="00FFFF99"/>
      <rgbColor rgb="0099CCFF"/>
      <rgbColor rgb="00FF99CC"/>
      <rgbColor rgb="00F090F0"/>
      <rgbColor rgb="00FFCC99"/>
      <rgbColor rgb="003366FF"/>
      <rgbColor rgb="0033CCCC"/>
      <rgbColor rgb="0092D050"/>
      <rgbColor rgb="00FFCC00"/>
      <rgbColor rgb="00FF9900"/>
      <rgbColor rgb="00FF6600"/>
      <rgbColor rgb="0076827E"/>
      <rgbColor rgb="00969696"/>
      <rgbColor rgb="00C6D9F1"/>
      <rgbColor rgb="008AC1D0"/>
      <rgbColor rgb="00D7E4BD"/>
      <rgbColor rgb="00FFC000"/>
      <rgbColor rgb="00993300"/>
      <rgbColor rgb="00D99694"/>
      <rgbColor rgb="0023358B"/>
      <rgbColor rgb="00333333"/>
    </indexedColors>
    <mruColors>
      <color rgb="FFFF99FF"/>
      <color rgb="FF9E5ECE"/>
      <color rgb="FFB889DB"/>
      <color rgb="FFFFCCCC"/>
      <color rgb="FFFFCCFF"/>
      <color rgb="FFFFCC66"/>
      <color rgb="FF006600"/>
      <color rgb="FFFFCC99"/>
      <color rgb="FFFF993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39c05c9bab6f0f0/Documents/EFFECTIF%20REPA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urya/Downloads/A)%20EFFECTIFS%20PAR%20SEMAINE/Semaine%2035%20Effectifs%20repas%20r&#233;sidents%20personnel%20mai%20juin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urya/Downloads/A)%20EFFECTIFS%20PAR%20SEMAINE/Semaine%2027%20Effectifs%20repas%20r&#233;sidents%20personnel%20mai%20juin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urya/Downloads/A)%20EFFECTIFS%20PAR%20SEMAINE/Semaine%2020%20Effectifs%20repas%20r&#233;sidents%20personnel%20mai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urya/Downloads/Semaine%2042%20Effectifs%20repas%20r&#233;sidents%20personnel%20%20octobre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urya/Downloads/Semaine%2027%20Effectifs%20repas%20r&#233;sidents%20personnel%20juin%20juille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esat 2020"/>
      <sheetName val="data"/>
      <sheetName val="JANVIER S1"/>
      <sheetName val="Feuil1"/>
      <sheetName val="JANVIER S2"/>
      <sheetName val="JANVIER S3"/>
      <sheetName val="JANVIER S4"/>
      <sheetName val="FEVRIER S5"/>
      <sheetName val="FEVRIER S6"/>
      <sheetName val="FEVRIER S7"/>
      <sheetName val="FEVRIER S8"/>
      <sheetName val="MARS S9"/>
      <sheetName val="MARS S10"/>
      <sheetName val="MARS S11"/>
      <sheetName val="MARS S12"/>
      <sheetName val="source esat 2021"/>
      <sheetName val="MARS S13"/>
      <sheetName val="AVRIL S14"/>
      <sheetName val="AVRIL S15"/>
      <sheetName val="AVRIL S16"/>
      <sheetName val="AVRIL S17"/>
      <sheetName val="MAI S18"/>
      <sheetName val="MAI S19"/>
      <sheetName val="MAI S20"/>
      <sheetName val="MAI S21"/>
      <sheetName val="JUIN S22"/>
      <sheetName val="JUIN S23"/>
      <sheetName val="JUIN S24"/>
      <sheetName val="JUIN S25"/>
      <sheetName val="JUIN S26"/>
      <sheetName val="JUILLET S27"/>
      <sheetName val="JUILLET S28"/>
      <sheetName val="JUILLET S29"/>
      <sheetName val="JUILLET S30"/>
      <sheetName val="AOUT S31"/>
      <sheetName val="AOUT S32"/>
      <sheetName val="AOUT S33"/>
      <sheetName val="AOUT S34"/>
      <sheetName val="SEPT S35"/>
      <sheetName val="SEPT S36"/>
      <sheetName val="SEPT S37"/>
      <sheetName val="SEPT S38"/>
      <sheetName val="OCT S39"/>
      <sheetName val="OCT S40"/>
      <sheetName val="OCT S41"/>
      <sheetName val="OCT S42"/>
      <sheetName val="OCT S43"/>
      <sheetName val="NOV S44"/>
      <sheetName val="NOV S45"/>
      <sheetName val="NOV S46"/>
      <sheetName val="NOV S47"/>
      <sheetName val=" DEC S48"/>
      <sheetName val="DEC S49"/>
      <sheetName val="DEC S50"/>
      <sheetName val="DEC S51"/>
      <sheetName val="DEC S52"/>
      <sheetName val="JANVIER S01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C3" t="str">
            <v>AITTOUDERT</v>
          </cell>
          <cell r="D3" t="str">
            <v>Kewin</v>
          </cell>
          <cell r="E3" t="str">
            <v>FER</v>
          </cell>
          <cell r="F3" t="str">
            <v>E</v>
          </cell>
          <cell r="G3">
            <v>140.83000000000001</v>
          </cell>
          <cell r="H3">
            <v>44200</v>
          </cell>
          <cell r="J3">
            <v>44201</v>
          </cell>
          <cell r="L3">
            <v>44202</v>
          </cell>
          <cell r="N3">
            <v>44203</v>
          </cell>
          <cell r="P3">
            <v>44204</v>
          </cell>
          <cell r="R3">
            <v>44205</v>
          </cell>
          <cell r="T3">
            <v>44206</v>
          </cell>
          <cell r="V3">
            <v>44207</v>
          </cell>
          <cell r="X3">
            <v>44208</v>
          </cell>
          <cell r="Z3">
            <v>44209</v>
          </cell>
          <cell r="AB3">
            <v>44210</v>
          </cell>
          <cell r="AD3">
            <v>44211</v>
          </cell>
          <cell r="AF3">
            <v>44212</v>
          </cell>
          <cell r="AH3">
            <v>44213</v>
          </cell>
          <cell r="AJ3">
            <v>44214</v>
          </cell>
          <cell r="AL3">
            <v>44215</v>
          </cell>
          <cell r="AN3">
            <v>44216</v>
          </cell>
          <cell r="AP3">
            <v>44217</v>
          </cell>
          <cell r="AR3">
            <v>44218</v>
          </cell>
          <cell r="AT3">
            <v>44219</v>
          </cell>
          <cell r="AV3">
            <v>44220</v>
          </cell>
          <cell r="AX3">
            <v>44221</v>
          </cell>
          <cell r="AZ3">
            <v>44222</v>
          </cell>
          <cell r="BB3">
            <v>44223</v>
          </cell>
          <cell r="BD3">
            <v>44224</v>
          </cell>
          <cell r="BF3">
            <v>44225</v>
          </cell>
          <cell r="BH3">
            <v>44226</v>
          </cell>
          <cell r="BJ3">
            <v>44227</v>
          </cell>
          <cell r="BL3">
            <v>44228</v>
          </cell>
          <cell r="BN3">
            <v>44229</v>
          </cell>
          <cell r="BP3">
            <v>44230</v>
          </cell>
          <cell r="BR3">
            <v>44231</v>
          </cell>
          <cell r="BT3">
            <v>44232</v>
          </cell>
          <cell r="BV3">
            <v>44233</v>
          </cell>
          <cell r="BX3">
            <v>44234</v>
          </cell>
          <cell r="BZ3">
            <v>44235</v>
          </cell>
          <cell r="CB3">
            <v>44236</v>
          </cell>
          <cell r="CD3">
            <v>44237</v>
          </cell>
          <cell r="CF3">
            <v>44238</v>
          </cell>
          <cell r="CH3">
            <v>44239</v>
          </cell>
          <cell r="CJ3">
            <v>44240</v>
          </cell>
          <cell r="CL3">
            <v>44241</v>
          </cell>
          <cell r="CN3">
            <v>44242</v>
          </cell>
          <cell r="CP3">
            <v>44243</v>
          </cell>
          <cell r="CR3">
            <v>44244</v>
          </cell>
          <cell r="CT3">
            <v>44245</v>
          </cell>
          <cell r="CV3">
            <v>44246</v>
          </cell>
          <cell r="CX3">
            <v>44247</v>
          </cell>
          <cell r="CZ3">
            <v>44248</v>
          </cell>
          <cell r="DB3">
            <v>44249</v>
          </cell>
          <cell r="DD3">
            <v>44250</v>
          </cell>
          <cell r="DF3">
            <v>44251</v>
          </cell>
          <cell r="DH3">
            <v>44252</v>
          </cell>
          <cell r="DJ3">
            <v>44253</v>
          </cell>
          <cell r="DL3">
            <v>44254</v>
          </cell>
          <cell r="DN3">
            <v>44255</v>
          </cell>
          <cell r="DP3">
            <v>44256</v>
          </cell>
          <cell r="DR3">
            <v>44257</v>
          </cell>
          <cell r="DT3">
            <v>44258</v>
          </cell>
          <cell r="DV3">
            <v>44259</v>
          </cell>
          <cell r="DX3">
            <v>44260</v>
          </cell>
          <cell r="DZ3">
            <v>44261</v>
          </cell>
          <cell r="EB3">
            <v>44262</v>
          </cell>
          <cell r="ED3">
            <v>44263</v>
          </cell>
          <cell r="EF3">
            <v>44264</v>
          </cell>
          <cell r="EH3">
            <v>44265</v>
          </cell>
          <cell r="EJ3">
            <v>44266</v>
          </cell>
          <cell r="EL3">
            <v>44267</v>
          </cell>
          <cell r="EN3">
            <v>44268</v>
          </cell>
          <cell r="EP3">
            <v>44269</v>
          </cell>
          <cell r="ER3">
            <v>44270</v>
          </cell>
          <cell r="ET3">
            <v>44271</v>
          </cell>
          <cell r="EV3">
            <v>44272</v>
          </cell>
          <cell r="EX3">
            <v>44273</v>
          </cell>
          <cell r="EZ3">
            <v>44274</v>
          </cell>
          <cell r="FB3">
            <v>44275</v>
          </cell>
          <cell r="FD3">
            <v>44276</v>
          </cell>
          <cell r="FF3">
            <v>44277</v>
          </cell>
          <cell r="FH3">
            <v>44278</v>
          </cell>
          <cell r="FJ3">
            <v>44279</v>
          </cell>
          <cell r="FL3">
            <v>44280</v>
          </cell>
          <cell r="FN3">
            <v>44281</v>
          </cell>
          <cell r="FP3">
            <v>44282</v>
          </cell>
          <cell r="FR3">
            <v>44283</v>
          </cell>
          <cell r="FT3">
            <v>44284</v>
          </cell>
          <cell r="FV3">
            <v>44285</v>
          </cell>
          <cell r="FX3">
            <v>44286</v>
          </cell>
          <cell r="FZ3">
            <v>44287</v>
          </cell>
          <cell r="GB3">
            <v>44288</v>
          </cell>
          <cell r="GD3">
            <v>44289</v>
          </cell>
          <cell r="GF3">
            <v>44290</v>
          </cell>
          <cell r="GH3">
            <v>44291</v>
          </cell>
          <cell r="GJ3">
            <v>44292</v>
          </cell>
          <cell r="GL3">
            <v>44293</v>
          </cell>
          <cell r="GN3">
            <v>44294</v>
          </cell>
          <cell r="GP3">
            <v>44295</v>
          </cell>
          <cell r="GR3">
            <v>44296</v>
          </cell>
          <cell r="GT3">
            <v>44297</v>
          </cell>
          <cell r="GV3">
            <v>44298</v>
          </cell>
          <cell r="GX3">
            <v>44299</v>
          </cell>
          <cell r="GZ3">
            <v>44300</v>
          </cell>
          <cell r="HB3">
            <v>44301</v>
          </cell>
          <cell r="HD3">
            <v>44302</v>
          </cell>
          <cell r="HF3">
            <v>44303</v>
          </cell>
          <cell r="HH3">
            <v>44304</v>
          </cell>
          <cell r="HJ3">
            <v>44305</v>
          </cell>
          <cell r="HL3">
            <v>44306</v>
          </cell>
          <cell r="HN3">
            <v>44307</v>
          </cell>
          <cell r="HP3">
            <v>44308</v>
          </cell>
          <cell r="HR3">
            <v>44309</v>
          </cell>
          <cell r="HT3">
            <v>44310</v>
          </cell>
          <cell r="HV3">
            <v>44311</v>
          </cell>
          <cell r="HX3">
            <v>44312</v>
          </cell>
          <cell r="HZ3">
            <v>44313</v>
          </cell>
          <cell r="IB3">
            <v>44314</v>
          </cell>
          <cell r="ID3">
            <v>44315</v>
          </cell>
          <cell r="IF3">
            <v>44316</v>
          </cell>
          <cell r="IH3">
            <v>44317</v>
          </cell>
          <cell r="IJ3">
            <v>44318</v>
          </cell>
          <cell r="IL3">
            <v>44319</v>
          </cell>
          <cell r="IN3">
            <v>44320</v>
          </cell>
          <cell r="IP3">
            <v>44321</v>
          </cell>
          <cell r="IR3">
            <v>44322</v>
          </cell>
          <cell r="IT3">
            <v>44323</v>
          </cell>
          <cell r="IV3">
            <v>44324</v>
          </cell>
          <cell r="IX3">
            <v>44325</v>
          </cell>
          <cell r="IZ3">
            <v>44326</v>
          </cell>
          <cell r="JB3">
            <v>44327</v>
          </cell>
          <cell r="JD3">
            <v>44328</v>
          </cell>
          <cell r="JF3">
            <v>44329</v>
          </cell>
          <cell r="JH3">
            <v>44330</v>
          </cell>
          <cell r="JJ3">
            <v>44331</v>
          </cell>
          <cell r="JL3">
            <v>44332</v>
          </cell>
          <cell r="JN3">
            <v>44333</v>
          </cell>
          <cell r="JP3">
            <v>44334</v>
          </cell>
          <cell r="JR3">
            <v>44335</v>
          </cell>
          <cell r="JT3">
            <v>44336</v>
          </cell>
          <cell r="JV3">
            <v>44337</v>
          </cell>
          <cell r="JX3">
            <v>44338</v>
          </cell>
          <cell r="JZ3">
            <v>44339</v>
          </cell>
          <cell r="KB3">
            <v>44340</v>
          </cell>
          <cell r="KD3">
            <v>44341</v>
          </cell>
          <cell r="KF3">
            <v>44342</v>
          </cell>
          <cell r="KH3">
            <v>44343</v>
          </cell>
          <cell r="KJ3">
            <v>44344</v>
          </cell>
          <cell r="KL3">
            <v>44345</v>
          </cell>
          <cell r="KN3">
            <v>44346</v>
          </cell>
          <cell r="KP3">
            <v>44347</v>
          </cell>
          <cell r="KR3">
            <v>44348</v>
          </cell>
          <cell r="KT3">
            <v>44349</v>
          </cell>
          <cell r="KV3">
            <v>44350</v>
          </cell>
          <cell r="KX3">
            <v>44351</v>
          </cell>
          <cell r="KZ3">
            <v>44352</v>
          </cell>
          <cell r="LB3">
            <v>44353</v>
          </cell>
          <cell r="LD3">
            <v>44354</v>
          </cell>
          <cell r="LF3">
            <v>44355</v>
          </cell>
          <cell r="LH3">
            <v>44356</v>
          </cell>
          <cell r="LJ3">
            <v>44357</v>
          </cell>
          <cell r="LL3">
            <v>44358</v>
          </cell>
          <cell r="LN3">
            <v>44359</v>
          </cell>
          <cell r="LP3">
            <v>44360</v>
          </cell>
          <cell r="LR3">
            <v>44361</v>
          </cell>
          <cell r="LT3">
            <v>44362</v>
          </cell>
          <cell r="LV3">
            <v>44363</v>
          </cell>
          <cell r="LX3">
            <v>44364</v>
          </cell>
          <cell r="LZ3">
            <v>44365</v>
          </cell>
          <cell r="MB3">
            <v>44366</v>
          </cell>
          <cell r="MD3">
            <v>44367</v>
          </cell>
          <cell r="MF3">
            <v>44368</v>
          </cell>
          <cell r="MH3">
            <v>44369</v>
          </cell>
          <cell r="MJ3">
            <v>44370</v>
          </cell>
          <cell r="ML3">
            <v>44371</v>
          </cell>
          <cell r="MN3">
            <v>44372</v>
          </cell>
          <cell r="MP3">
            <v>44373</v>
          </cell>
          <cell r="MR3">
            <v>44374</v>
          </cell>
          <cell r="MT3">
            <v>44375</v>
          </cell>
          <cell r="MV3">
            <v>44376</v>
          </cell>
          <cell r="MX3">
            <v>44377</v>
          </cell>
          <cell r="MZ3">
            <v>44378</v>
          </cell>
          <cell r="NB3">
            <v>44379</v>
          </cell>
          <cell r="ND3">
            <v>44380</v>
          </cell>
          <cell r="NF3">
            <v>44381</v>
          </cell>
          <cell r="NH3">
            <v>44382</v>
          </cell>
          <cell r="NJ3">
            <v>44383</v>
          </cell>
          <cell r="NL3">
            <v>44384</v>
          </cell>
          <cell r="NN3">
            <v>44385</v>
          </cell>
          <cell r="NP3">
            <v>44386</v>
          </cell>
          <cell r="NR3">
            <v>44387</v>
          </cell>
          <cell r="NT3">
            <v>44388</v>
          </cell>
          <cell r="NV3">
            <v>44389</v>
          </cell>
          <cell r="NX3">
            <v>44390</v>
          </cell>
          <cell r="NZ3">
            <v>44391</v>
          </cell>
          <cell r="OB3">
            <v>44392</v>
          </cell>
          <cell r="OD3">
            <v>44393</v>
          </cell>
          <cell r="OF3">
            <v>44394</v>
          </cell>
          <cell r="OH3">
            <v>44395</v>
          </cell>
          <cell r="OJ3">
            <v>44396</v>
          </cell>
          <cell r="OL3">
            <v>44397</v>
          </cell>
          <cell r="ON3">
            <v>44398</v>
          </cell>
          <cell r="OP3">
            <v>44399</v>
          </cell>
          <cell r="OR3">
            <v>44400</v>
          </cell>
          <cell r="OT3">
            <v>44401</v>
          </cell>
          <cell r="OV3">
            <v>44402</v>
          </cell>
          <cell r="OX3">
            <v>44403</v>
          </cell>
          <cell r="OZ3">
            <v>44404</v>
          </cell>
          <cell r="PB3">
            <v>44405</v>
          </cell>
          <cell r="PD3">
            <v>44406</v>
          </cell>
          <cell r="PF3">
            <v>44407</v>
          </cell>
          <cell r="PH3">
            <v>44408</v>
          </cell>
          <cell r="PJ3">
            <v>44409</v>
          </cell>
          <cell r="PL3">
            <v>44410</v>
          </cell>
          <cell r="PN3">
            <v>44411</v>
          </cell>
          <cell r="PP3">
            <v>44412</v>
          </cell>
          <cell r="PR3">
            <v>44413</v>
          </cell>
          <cell r="PT3">
            <v>44414</v>
          </cell>
          <cell r="PV3">
            <v>44415</v>
          </cell>
          <cell r="PX3">
            <v>44416</v>
          </cell>
          <cell r="PZ3">
            <v>44417</v>
          </cell>
          <cell r="QB3">
            <v>44418</v>
          </cell>
          <cell r="QD3">
            <v>44419</v>
          </cell>
          <cell r="QF3">
            <v>44420</v>
          </cell>
          <cell r="QH3">
            <v>44421</v>
          </cell>
          <cell r="QJ3">
            <v>44422</v>
          </cell>
          <cell r="QL3">
            <v>44423</v>
          </cell>
          <cell r="QN3">
            <v>44424</v>
          </cell>
          <cell r="QP3">
            <v>44425</v>
          </cell>
          <cell r="QR3">
            <v>44426</v>
          </cell>
          <cell r="QT3">
            <v>44427</v>
          </cell>
          <cell r="QV3">
            <v>44428</v>
          </cell>
          <cell r="QX3">
            <v>44429</v>
          </cell>
          <cell r="QZ3">
            <v>44430</v>
          </cell>
          <cell r="RB3">
            <v>44431</v>
          </cell>
          <cell r="RD3">
            <v>44432</v>
          </cell>
          <cell r="RF3">
            <v>44433</v>
          </cell>
          <cell r="RH3">
            <v>44434</v>
          </cell>
          <cell r="RJ3">
            <v>44435</v>
          </cell>
          <cell r="RL3">
            <v>44436</v>
          </cell>
          <cell r="RN3">
            <v>44437</v>
          </cell>
          <cell r="RP3">
            <v>44438</v>
          </cell>
          <cell r="RR3">
            <v>44439</v>
          </cell>
          <cell r="RT3">
            <v>44440</v>
          </cell>
          <cell r="RV3">
            <v>44441</v>
          </cell>
          <cell r="RX3">
            <v>44442</v>
          </cell>
          <cell r="RZ3">
            <v>44443</v>
          </cell>
          <cell r="SB3">
            <v>44444</v>
          </cell>
          <cell r="SD3">
            <v>44445</v>
          </cell>
          <cell r="SF3">
            <v>44446</v>
          </cell>
          <cell r="SH3">
            <v>44447</v>
          </cell>
          <cell r="SJ3">
            <v>44448</v>
          </cell>
          <cell r="SL3">
            <v>44449</v>
          </cell>
          <cell r="SN3">
            <v>44450</v>
          </cell>
          <cell r="SP3">
            <v>44451</v>
          </cell>
          <cell r="SR3">
            <v>44452</v>
          </cell>
          <cell r="ST3">
            <v>44453</v>
          </cell>
          <cell r="SV3">
            <v>44454</v>
          </cell>
          <cell r="SX3">
            <v>44455</v>
          </cell>
          <cell r="SZ3">
            <v>44456</v>
          </cell>
          <cell r="TB3">
            <v>44457</v>
          </cell>
          <cell r="TD3">
            <v>44458</v>
          </cell>
          <cell r="TF3">
            <v>44459</v>
          </cell>
          <cell r="TH3">
            <v>44460</v>
          </cell>
          <cell r="TJ3">
            <v>44461</v>
          </cell>
          <cell r="TL3">
            <v>44462</v>
          </cell>
          <cell r="TN3">
            <v>44463</v>
          </cell>
          <cell r="TP3">
            <v>44464</v>
          </cell>
          <cell r="TR3">
            <v>44465</v>
          </cell>
          <cell r="TT3">
            <v>44466</v>
          </cell>
          <cell r="TV3">
            <v>44467</v>
          </cell>
          <cell r="TX3">
            <v>44468</v>
          </cell>
          <cell r="TZ3">
            <v>44469</v>
          </cell>
          <cell r="UB3">
            <v>44470</v>
          </cell>
          <cell r="UD3">
            <v>44471</v>
          </cell>
          <cell r="UF3">
            <v>44472</v>
          </cell>
          <cell r="UH3">
            <v>44473</v>
          </cell>
          <cell r="UJ3">
            <v>44474</v>
          </cell>
          <cell r="UL3">
            <v>44475</v>
          </cell>
          <cell r="UN3">
            <v>44476</v>
          </cell>
          <cell r="UP3">
            <v>44477</v>
          </cell>
          <cell r="UR3">
            <v>44478</v>
          </cell>
          <cell r="UT3">
            <v>44479</v>
          </cell>
          <cell r="UV3">
            <v>44480</v>
          </cell>
          <cell r="UX3">
            <v>44481</v>
          </cell>
          <cell r="UZ3">
            <v>44482</v>
          </cell>
          <cell r="VB3">
            <v>44483</v>
          </cell>
          <cell r="VD3">
            <v>44484</v>
          </cell>
          <cell r="VF3">
            <v>44485</v>
          </cell>
          <cell r="VH3">
            <v>44486</v>
          </cell>
          <cell r="VJ3">
            <v>44487</v>
          </cell>
          <cell r="VL3">
            <v>44488</v>
          </cell>
          <cell r="VN3">
            <v>44489</v>
          </cell>
          <cell r="VP3">
            <v>44490</v>
          </cell>
          <cell r="VR3">
            <v>44491</v>
          </cell>
          <cell r="VT3">
            <v>44492</v>
          </cell>
          <cell r="VV3">
            <v>44493</v>
          </cell>
          <cell r="VX3">
            <v>44494</v>
          </cell>
          <cell r="VZ3">
            <v>44495</v>
          </cell>
          <cell r="WB3">
            <v>44496</v>
          </cell>
          <cell r="WD3">
            <v>44497</v>
          </cell>
          <cell r="WF3">
            <v>44498</v>
          </cell>
          <cell r="WH3">
            <v>44499</v>
          </cell>
          <cell r="WJ3">
            <v>44500</v>
          </cell>
          <cell r="WL3">
            <v>44501</v>
          </cell>
          <cell r="WN3">
            <v>44502</v>
          </cell>
          <cell r="WP3">
            <v>44503</v>
          </cell>
          <cell r="WR3">
            <v>44504</v>
          </cell>
          <cell r="WT3">
            <v>44505</v>
          </cell>
          <cell r="WV3">
            <v>44506</v>
          </cell>
          <cell r="WX3">
            <v>44507</v>
          </cell>
          <cell r="WZ3">
            <v>44508</v>
          </cell>
          <cell r="XB3">
            <v>44509</v>
          </cell>
          <cell r="XD3">
            <v>44510</v>
          </cell>
          <cell r="XF3">
            <v>44511</v>
          </cell>
          <cell r="XH3">
            <v>44512</v>
          </cell>
          <cell r="XJ3">
            <v>44513</v>
          </cell>
          <cell r="XL3">
            <v>44514</v>
          </cell>
          <cell r="XN3">
            <v>44515</v>
          </cell>
          <cell r="XP3">
            <v>44516</v>
          </cell>
          <cell r="XR3">
            <v>44517</v>
          </cell>
          <cell r="XT3">
            <v>44518</v>
          </cell>
          <cell r="XV3">
            <v>44519</v>
          </cell>
          <cell r="XX3">
            <v>44520</v>
          </cell>
          <cell r="XZ3">
            <v>44521</v>
          </cell>
          <cell r="YB3">
            <v>44522</v>
          </cell>
          <cell r="YD3">
            <v>44523</v>
          </cell>
          <cell r="YF3">
            <v>44524</v>
          </cell>
          <cell r="YH3">
            <v>44525</v>
          </cell>
          <cell r="YJ3">
            <v>44526</v>
          </cell>
          <cell r="YL3">
            <v>44527</v>
          </cell>
          <cell r="YN3">
            <v>44528</v>
          </cell>
          <cell r="YP3">
            <v>44529</v>
          </cell>
          <cell r="YR3">
            <v>44530</v>
          </cell>
          <cell r="YT3">
            <v>44531</v>
          </cell>
          <cell r="YV3">
            <v>44532</v>
          </cell>
          <cell r="YX3">
            <v>44533</v>
          </cell>
          <cell r="YZ3">
            <v>44534</v>
          </cell>
          <cell r="ZB3">
            <v>44535</v>
          </cell>
          <cell r="ZD3">
            <v>44536</v>
          </cell>
          <cell r="ZF3">
            <v>44537</v>
          </cell>
          <cell r="ZH3">
            <v>44538</v>
          </cell>
          <cell r="ZJ3">
            <v>44539</v>
          </cell>
          <cell r="ZL3">
            <v>44540</v>
          </cell>
          <cell r="ZN3">
            <v>44541</v>
          </cell>
          <cell r="ZP3">
            <v>44542</v>
          </cell>
          <cell r="ZR3">
            <v>44543</v>
          </cell>
          <cell r="ZT3">
            <v>44544</v>
          </cell>
          <cell r="ZV3">
            <v>44545</v>
          </cell>
          <cell r="ZX3">
            <v>44546</v>
          </cell>
          <cell r="ZZ3">
            <v>44547</v>
          </cell>
          <cell r="AAB3">
            <v>44548</v>
          </cell>
          <cell r="AAD3">
            <v>44549</v>
          </cell>
          <cell r="AAF3">
            <v>44550</v>
          </cell>
          <cell r="AAH3">
            <v>44551</v>
          </cell>
          <cell r="AAJ3">
            <v>44552</v>
          </cell>
          <cell r="AAL3">
            <v>44553</v>
          </cell>
          <cell r="AAN3">
            <v>44554</v>
          </cell>
          <cell r="AAP3">
            <v>44555</v>
          </cell>
          <cell r="AAR3">
            <v>44556</v>
          </cell>
          <cell r="AAT3">
            <v>44557</v>
          </cell>
          <cell r="AAV3">
            <v>44558</v>
          </cell>
          <cell r="AAX3">
            <v>44559</v>
          </cell>
          <cell r="AAZ3">
            <v>44560</v>
          </cell>
          <cell r="ABB3">
            <v>44561</v>
          </cell>
          <cell r="ABD3">
            <v>44562</v>
          </cell>
          <cell r="ABF3">
            <v>44563</v>
          </cell>
        </row>
        <row r="4">
          <cell r="C4" t="str">
            <v>ALLIA</v>
          </cell>
          <cell r="D4" t="str">
            <v>Fewzi</v>
          </cell>
          <cell r="E4" t="str">
            <v>FER</v>
          </cell>
          <cell r="F4" t="str">
            <v>RS</v>
          </cell>
          <cell r="G4">
            <v>140.83000000000001</v>
          </cell>
          <cell r="AX4" t="str">
            <v>X</v>
          </cell>
        </row>
        <row r="5">
          <cell r="C5" t="str">
            <v>AMBROSINO</v>
          </cell>
          <cell r="D5" t="str">
            <v>Pascal</v>
          </cell>
          <cell r="E5" t="str">
            <v>BOIS</v>
          </cell>
          <cell r="F5" t="str">
            <v>FHV</v>
          </cell>
          <cell r="G5">
            <v>140.83000000000001</v>
          </cell>
        </row>
        <row r="6">
          <cell r="C6" t="str">
            <v xml:space="preserve">ANDRE </v>
          </cell>
          <cell r="D6" t="str">
            <v>Margot</v>
          </cell>
          <cell r="E6" t="str">
            <v>ALIM</v>
          </cell>
          <cell r="F6" t="str">
            <v>FHV</v>
          </cell>
          <cell r="G6">
            <v>140.83000000000001</v>
          </cell>
        </row>
        <row r="7">
          <cell r="C7" t="str">
            <v>BARBINO</v>
          </cell>
          <cell r="D7" t="str">
            <v>Daniel</v>
          </cell>
          <cell r="E7" t="str">
            <v>JARD</v>
          </cell>
          <cell r="F7" t="str">
            <v>FHV</v>
          </cell>
        </row>
        <row r="8">
          <cell r="C8" t="str">
            <v>BELHCEN</v>
          </cell>
          <cell r="D8" t="str">
            <v>Jonathan</v>
          </cell>
          <cell r="E8" t="str">
            <v>BOIS</v>
          </cell>
          <cell r="F8" t="str">
            <v>RS</v>
          </cell>
          <cell r="G8">
            <v>140.83000000000001</v>
          </cell>
        </row>
        <row r="9">
          <cell r="C9" t="str">
            <v>BELLO</v>
          </cell>
          <cell r="D9" t="str">
            <v>Cassandra</v>
          </cell>
          <cell r="E9" t="str">
            <v>FER</v>
          </cell>
          <cell r="F9" t="str">
            <v>FHV</v>
          </cell>
        </row>
        <row r="10">
          <cell r="C10" t="str">
            <v>BELOUKRIF</v>
          </cell>
          <cell r="D10" t="str">
            <v>Linda</v>
          </cell>
          <cell r="E10" t="str">
            <v>ALIM</v>
          </cell>
          <cell r="F10" t="str">
            <v>SAVS</v>
          </cell>
          <cell r="G10">
            <v>140.83000000000001</v>
          </cell>
        </row>
        <row r="11">
          <cell r="C11" t="str">
            <v>BELS</v>
          </cell>
          <cell r="D11" t="str">
            <v>(Sarah)Lisa</v>
          </cell>
          <cell r="E11" t="str">
            <v>FER</v>
          </cell>
          <cell r="F11" t="str">
            <v>FHV</v>
          </cell>
          <cell r="G11">
            <v>88.83</v>
          </cell>
        </row>
        <row r="12">
          <cell r="C12" t="str">
            <v>BERNOT</v>
          </cell>
          <cell r="D12" t="str">
            <v>J.François</v>
          </cell>
          <cell r="E12" t="str">
            <v>ALIM</v>
          </cell>
          <cell r="F12" t="str">
            <v>SAVS</v>
          </cell>
          <cell r="G12">
            <v>140.83000000000001</v>
          </cell>
        </row>
        <row r="13">
          <cell r="C13" t="str">
            <v>BIGUET</v>
          </cell>
          <cell r="D13" t="str">
            <v>Candys</v>
          </cell>
          <cell r="E13" t="str">
            <v>ALIM</v>
          </cell>
          <cell r="F13" t="str">
            <v>FHV</v>
          </cell>
          <cell r="G13">
            <v>134.33000000000001</v>
          </cell>
        </row>
        <row r="14">
          <cell r="C14" t="str">
            <v>BLANCO</v>
          </cell>
          <cell r="D14" t="str">
            <v>Michel</v>
          </cell>
          <cell r="E14" t="str">
            <v>BOIS</v>
          </cell>
          <cell r="F14" t="str">
            <v>SAVS</v>
          </cell>
          <cell r="G14">
            <v>140.83000000000001</v>
          </cell>
        </row>
        <row r="15">
          <cell r="C15" t="str">
            <v>BOUALI</v>
          </cell>
          <cell r="D15" t="str">
            <v>Adlène</v>
          </cell>
          <cell r="E15" t="str">
            <v>FER</v>
          </cell>
          <cell r="F15" t="str">
            <v>E</v>
          </cell>
          <cell r="G15">
            <v>140.83000000000001</v>
          </cell>
        </row>
        <row r="16">
          <cell r="C16" t="str">
            <v>CLAIR</v>
          </cell>
          <cell r="D16" t="str">
            <v>Laetitia</v>
          </cell>
          <cell r="E16" t="str">
            <v>ALIM</v>
          </cell>
          <cell r="F16" t="str">
            <v>FHV</v>
          </cell>
        </row>
        <row r="17">
          <cell r="C17" t="str">
            <v>COULON</v>
          </cell>
          <cell r="D17" t="str">
            <v>Solène</v>
          </cell>
          <cell r="E17" t="str">
            <v>FER</v>
          </cell>
          <cell r="F17" t="str">
            <v>SAVS</v>
          </cell>
          <cell r="G17">
            <v>140.83000000000001</v>
          </cell>
        </row>
        <row r="18">
          <cell r="C18" t="str">
            <v>CREPEL</v>
          </cell>
          <cell r="D18" t="str">
            <v>Virginie</v>
          </cell>
          <cell r="E18" t="str">
            <v>BOIS</v>
          </cell>
          <cell r="F18" t="str">
            <v>RS</v>
          </cell>
          <cell r="G18">
            <v>91</v>
          </cell>
        </row>
        <row r="19">
          <cell r="C19" t="str">
            <v>DATIN</v>
          </cell>
          <cell r="D19" t="str">
            <v>David</v>
          </cell>
          <cell r="E19" t="str">
            <v>FER</v>
          </cell>
          <cell r="F19" t="str">
            <v>E</v>
          </cell>
        </row>
        <row r="20">
          <cell r="C20" t="str">
            <v>DELGRANGE</v>
          </cell>
          <cell r="D20" t="str">
            <v>Jérémy</v>
          </cell>
          <cell r="E20" t="str">
            <v>ALIM</v>
          </cell>
          <cell r="F20" t="str">
            <v>FHV</v>
          </cell>
          <cell r="G20">
            <v>140.83000000000001</v>
          </cell>
        </row>
        <row r="21">
          <cell r="C21" t="str">
            <v>DI FRANCIA</v>
          </cell>
          <cell r="D21" t="str">
            <v>Benoit</v>
          </cell>
          <cell r="E21" t="str">
            <v>ALIM</v>
          </cell>
          <cell r="F21" t="str">
            <v>FHV</v>
          </cell>
          <cell r="G21">
            <v>134.33000000000001</v>
          </cell>
        </row>
        <row r="22">
          <cell r="C22" t="str">
            <v>DINDELLI</v>
          </cell>
          <cell r="D22" t="str">
            <v>Alain</v>
          </cell>
          <cell r="E22" t="str">
            <v>FER</v>
          </cell>
          <cell r="F22" t="str">
            <v>FHV</v>
          </cell>
          <cell r="G22">
            <v>140.83000000000001</v>
          </cell>
        </row>
        <row r="23">
          <cell r="C23" t="str">
            <v>DORE</v>
          </cell>
          <cell r="D23" t="str">
            <v>Gaëlle</v>
          </cell>
          <cell r="E23" t="str">
            <v>FER</v>
          </cell>
          <cell r="F23" t="str">
            <v>FHV</v>
          </cell>
          <cell r="G23">
            <v>140.83000000000001</v>
          </cell>
        </row>
        <row r="24">
          <cell r="C24" t="str">
            <v>DORARD</v>
          </cell>
          <cell r="D24" t="str">
            <v>Tom</v>
          </cell>
          <cell r="E24" t="str">
            <v>FER</v>
          </cell>
          <cell r="F24" t="str">
            <v>FHV</v>
          </cell>
          <cell r="G24">
            <v>140.83000000000001</v>
          </cell>
        </row>
        <row r="25">
          <cell r="C25" t="str">
            <v>DUBOIS</v>
          </cell>
          <cell r="D25" t="str">
            <v>Hélène</v>
          </cell>
          <cell r="E25" t="str">
            <v>BOIS</v>
          </cell>
          <cell r="F25" t="str">
            <v>FHV</v>
          </cell>
          <cell r="G25">
            <v>140.83000000000001</v>
          </cell>
        </row>
        <row r="26">
          <cell r="C26" t="str">
            <v>DUPUY</v>
          </cell>
          <cell r="D26" t="str">
            <v>Mickael</v>
          </cell>
          <cell r="E26" t="str">
            <v>BOIS</v>
          </cell>
          <cell r="F26" t="str">
            <v>FHV</v>
          </cell>
          <cell r="G26">
            <v>140.83000000000001</v>
          </cell>
        </row>
        <row r="27">
          <cell r="C27" t="str">
            <v>DUVAL</v>
          </cell>
          <cell r="D27" t="str">
            <v>Alexandre</v>
          </cell>
          <cell r="E27" t="str">
            <v>BOIS</v>
          </cell>
          <cell r="F27" t="str">
            <v>FHV</v>
          </cell>
          <cell r="G27">
            <v>140.83000000000001</v>
          </cell>
        </row>
        <row r="28">
          <cell r="C28" t="str">
            <v>FABRE</v>
          </cell>
          <cell r="D28" t="str">
            <v>Aurelien</v>
          </cell>
          <cell r="E28" t="str">
            <v>BOIS</v>
          </cell>
          <cell r="F28" t="str">
            <v>FHV</v>
          </cell>
          <cell r="G28">
            <v>134.33000000000001</v>
          </cell>
        </row>
        <row r="29">
          <cell r="C29" t="str">
            <v>FERGANI</v>
          </cell>
          <cell r="D29" t="str">
            <v>Kahina Sarah</v>
          </cell>
          <cell r="E29" t="str">
            <v>ALIM</v>
          </cell>
          <cell r="F29" t="str">
            <v>FHV</v>
          </cell>
          <cell r="G29">
            <v>140.83000000000001</v>
          </cell>
        </row>
        <row r="30">
          <cell r="C30" t="str">
            <v>FOFANA</v>
          </cell>
          <cell r="D30" t="str">
            <v>Boissé</v>
          </cell>
          <cell r="E30" t="str">
            <v>FER</v>
          </cell>
          <cell r="F30" t="str">
            <v>RS</v>
          </cell>
          <cell r="G30">
            <v>140.83000000000001</v>
          </cell>
        </row>
        <row r="31">
          <cell r="C31" t="str">
            <v>FRANCESCHI</v>
          </cell>
          <cell r="D31" t="str">
            <v>Laure</v>
          </cell>
          <cell r="E31" t="str">
            <v>FER</v>
          </cell>
          <cell r="F31" t="str">
            <v>FHV</v>
          </cell>
          <cell r="G31">
            <v>119.17</v>
          </cell>
        </row>
        <row r="32">
          <cell r="C32" t="str">
            <v>GILLY</v>
          </cell>
          <cell r="D32" t="str">
            <v>Sabine</v>
          </cell>
          <cell r="E32" t="str">
            <v>BOIS</v>
          </cell>
          <cell r="F32" t="str">
            <v>FHV</v>
          </cell>
          <cell r="G32">
            <v>140.83000000000001</v>
          </cell>
        </row>
        <row r="33">
          <cell r="C33" t="str">
            <v>HARICHANE</v>
          </cell>
          <cell r="D33" t="str">
            <v>Charif</v>
          </cell>
          <cell r="E33" t="str">
            <v>JARD</v>
          </cell>
          <cell r="F33" t="str">
            <v>RS</v>
          </cell>
          <cell r="G33">
            <v>134.33000000000001</v>
          </cell>
        </row>
        <row r="34">
          <cell r="C34" t="str">
            <v>HENDRYCKX</v>
          </cell>
          <cell r="D34" t="str">
            <v>Yohann</v>
          </cell>
          <cell r="E34" t="str">
            <v>BOIS</v>
          </cell>
          <cell r="F34" t="str">
            <v>FHV</v>
          </cell>
          <cell r="G34">
            <v>140.83000000000001</v>
          </cell>
        </row>
        <row r="35">
          <cell r="C35" t="str">
            <v>HENROT</v>
          </cell>
          <cell r="D35" t="str">
            <v>Anais</v>
          </cell>
          <cell r="E35" t="str">
            <v>JARD</v>
          </cell>
          <cell r="F35" t="str">
            <v>RS</v>
          </cell>
          <cell r="G35">
            <v>140.83000000000001</v>
          </cell>
        </row>
        <row r="36">
          <cell r="C36" t="str">
            <v>HOARAU</v>
          </cell>
          <cell r="D36" t="str">
            <v>Timothée</v>
          </cell>
          <cell r="E36" t="str">
            <v>ALIM</v>
          </cell>
          <cell r="F36" t="str">
            <v>SAVS</v>
          </cell>
        </row>
        <row r="37">
          <cell r="C37" t="str">
            <v>IMOUSSATEN</v>
          </cell>
          <cell r="D37" t="str">
            <v>Icham</v>
          </cell>
          <cell r="E37" t="str">
            <v>FER</v>
          </cell>
          <cell r="F37" t="str">
            <v>RS</v>
          </cell>
          <cell r="G37">
            <v>140.83000000000001</v>
          </cell>
        </row>
        <row r="38">
          <cell r="C38" t="str">
            <v>JOUANAUD</v>
          </cell>
          <cell r="D38" t="str">
            <v>Laurent</v>
          </cell>
          <cell r="E38" t="str">
            <v>ALIM</v>
          </cell>
          <cell r="F38" t="str">
            <v>FHV</v>
          </cell>
          <cell r="G38">
            <v>119.16</v>
          </cell>
        </row>
        <row r="39">
          <cell r="C39" t="str">
            <v>KHALED</v>
          </cell>
          <cell r="D39" t="str">
            <v>Abdérahim</v>
          </cell>
          <cell r="E39" t="str">
            <v>JARD</v>
          </cell>
          <cell r="F39" t="str">
            <v>SAVS</v>
          </cell>
          <cell r="G39">
            <v>140.83000000000001</v>
          </cell>
        </row>
        <row r="40">
          <cell r="C40" t="str">
            <v>KŒNIGSBERG</v>
          </cell>
          <cell r="D40" t="str">
            <v>Lucie</v>
          </cell>
          <cell r="E40" t="str">
            <v>ALIM</v>
          </cell>
          <cell r="F40" t="str">
            <v>RS</v>
          </cell>
          <cell r="G40">
            <v>140.83000000000001</v>
          </cell>
        </row>
        <row r="41">
          <cell r="C41" t="str">
            <v>JAGDAWA</v>
          </cell>
          <cell r="D41" t="str">
            <v>Vrijendra</v>
          </cell>
          <cell r="E41" t="str">
            <v>BOIS</v>
          </cell>
          <cell r="F41" t="str">
            <v>E</v>
          </cell>
          <cell r="G41">
            <v>73.67</v>
          </cell>
        </row>
        <row r="42">
          <cell r="C42" t="str">
            <v>LACHAUD</v>
          </cell>
          <cell r="D42" t="str">
            <v>Pascal</v>
          </cell>
          <cell r="E42" t="str">
            <v>FER</v>
          </cell>
          <cell r="F42" t="str">
            <v>FHV</v>
          </cell>
          <cell r="G42">
            <v>121.33</v>
          </cell>
        </row>
        <row r="43">
          <cell r="AC43" t="str">
            <v>X</v>
          </cell>
        </row>
        <row r="44">
          <cell r="C44" t="str">
            <v>FHV</v>
          </cell>
          <cell r="D44">
            <v>22</v>
          </cell>
          <cell r="E44" t="str">
            <v>E</v>
          </cell>
          <cell r="F44">
            <v>4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P44">
            <v>0</v>
          </cell>
          <cell r="R44">
            <v>0</v>
          </cell>
          <cell r="T44">
            <v>0</v>
          </cell>
          <cell r="V44">
            <v>0</v>
          </cell>
          <cell r="X44">
            <v>0</v>
          </cell>
          <cell r="Z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1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L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BZ44">
            <v>0</v>
          </cell>
          <cell r="CB44">
            <v>0</v>
          </cell>
          <cell r="CD44">
            <v>0</v>
          </cell>
          <cell r="CF44">
            <v>0</v>
          </cell>
          <cell r="CH44">
            <v>0</v>
          </cell>
          <cell r="CJ44">
            <v>0</v>
          </cell>
          <cell r="CL44">
            <v>0</v>
          </cell>
          <cell r="CN44">
            <v>0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CX44">
            <v>0</v>
          </cell>
          <cell r="CZ44">
            <v>0</v>
          </cell>
          <cell r="DB44">
            <v>0</v>
          </cell>
          <cell r="DD44">
            <v>0</v>
          </cell>
          <cell r="DF44">
            <v>0</v>
          </cell>
          <cell r="DH44">
            <v>0</v>
          </cell>
          <cell r="DJ44">
            <v>0</v>
          </cell>
          <cell r="DL44">
            <v>0</v>
          </cell>
          <cell r="DN44">
            <v>0</v>
          </cell>
          <cell r="DP44">
            <v>0</v>
          </cell>
          <cell r="DR44">
            <v>0</v>
          </cell>
          <cell r="DT44">
            <v>0</v>
          </cell>
          <cell r="DV44">
            <v>0</v>
          </cell>
          <cell r="DX44">
            <v>0</v>
          </cell>
          <cell r="DZ44">
            <v>0</v>
          </cell>
          <cell r="EB44">
            <v>0</v>
          </cell>
          <cell r="ED44">
            <v>0</v>
          </cell>
          <cell r="EF44">
            <v>0</v>
          </cell>
          <cell r="EH44">
            <v>0</v>
          </cell>
          <cell r="EJ44">
            <v>0</v>
          </cell>
          <cell r="EL44">
            <v>0</v>
          </cell>
          <cell r="EN44">
            <v>0</v>
          </cell>
          <cell r="EP44">
            <v>0</v>
          </cell>
          <cell r="ER44">
            <v>0</v>
          </cell>
          <cell r="ET44">
            <v>0</v>
          </cell>
          <cell r="EV44">
            <v>0</v>
          </cell>
          <cell r="EX44">
            <v>0</v>
          </cell>
          <cell r="EZ44">
            <v>0</v>
          </cell>
          <cell r="FB44">
            <v>0</v>
          </cell>
          <cell r="FD44">
            <v>0</v>
          </cell>
          <cell r="FF44">
            <v>0</v>
          </cell>
          <cell r="FH44">
            <v>0</v>
          </cell>
          <cell r="FJ44">
            <v>0</v>
          </cell>
          <cell r="FL44">
            <v>0</v>
          </cell>
          <cell r="FN44">
            <v>0</v>
          </cell>
          <cell r="FP44">
            <v>0</v>
          </cell>
          <cell r="FR44">
            <v>0</v>
          </cell>
          <cell r="FT44">
            <v>0</v>
          </cell>
          <cell r="FV44">
            <v>0</v>
          </cell>
          <cell r="FX44">
            <v>0</v>
          </cell>
          <cell r="FZ44">
            <v>0</v>
          </cell>
          <cell r="GB44">
            <v>0</v>
          </cell>
          <cell r="GD44">
            <v>0</v>
          </cell>
          <cell r="GF44">
            <v>0</v>
          </cell>
          <cell r="GH44">
            <v>0</v>
          </cell>
          <cell r="GJ44">
            <v>0</v>
          </cell>
          <cell r="GL44">
            <v>0</v>
          </cell>
          <cell r="GN44">
            <v>0</v>
          </cell>
          <cell r="GP44">
            <v>0</v>
          </cell>
          <cell r="GR44">
            <v>0</v>
          </cell>
          <cell r="GT44">
            <v>0</v>
          </cell>
          <cell r="GV44">
            <v>0</v>
          </cell>
          <cell r="GX44">
            <v>0</v>
          </cell>
          <cell r="GZ44">
            <v>0</v>
          </cell>
          <cell r="HB44">
            <v>0</v>
          </cell>
          <cell r="HD44">
            <v>0</v>
          </cell>
          <cell r="HF44">
            <v>0</v>
          </cell>
          <cell r="HH44">
            <v>0</v>
          </cell>
          <cell r="HJ44">
            <v>0</v>
          </cell>
          <cell r="HL44">
            <v>0</v>
          </cell>
          <cell r="HN44">
            <v>0</v>
          </cell>
          <cell r="HP44">
            <v>0</v>
          </cell>
          <cell r="HR44">
            <v>0</v>
          </cell>
          <cell r="HT44">
            <v>0</v>
          </cell>
          <cell r="HV44">
            <v>0</v>
          </cell>
          <cell r="HX44">
            <v>0</v>
          </cell>
          <cell r="HZ44">
            <v>0</v>
          </cell>
          <cell r="IB44">
            <v>0</v>
          </cell>
          <cell r="ID44">
            <v>0</v>
          </cell>
          <cell r="IF44">
            <v>0</v>
          </cell>
          <cell r="IH44">
            <v>0</v>
          </cell>
          <cell r="IJ44">
            <v>0</v>
          </cell>
          <cell r="IL44">
            <v>0</v>
          </cell>
          <cell r="IN44">
            <v>0</v>
          </cell>
          <cell r="IP44">
            <v>0</v>
          </cell>
          <cell r="IR44">
            <v>0</v>
          </cell>
          <cell r="IT44">
            <v>0</v>
          </cell>
          <cell r="IV44">
            <v>0</v>
          </cell>
          <cell r="IX44">
            <v>0</v>
          </cell>
          <cell r="IZ44">
            <v>0</v>
          </cell>
          <cell r="JB44">
            <v>0</v>
          </cell>
          <cell r="JD44">
            <v>0</v>
          </cell>
          <cell r="JF44">
            <v>0</v>
          </cell>
          <cell r="JH44">
            <v>0</v>
          </cell>
          <cell r="JJ44">
            <v>0</v>
          </cell>
          <cell r="JL44">
            <v>0</v>
          </cell>
          <cell r="JN44">
            <v>0</v>
          </cell>
          <cell r="JP44">
            <v>0</v>
          </cell>
          <cell r="JR44">
            <v>0</v>
          </cell>
          <cell r="JT44">
            <v>0</v>
          </cell>
          <cell r="JV44">
            <v>0</v>
          </cell>
          <cell r="JX44">
            <v>0</v>
          </cell>
          <cell r="JZ44">
            <v>0</v>
          </cell>
          <cell r="KB44">
            <v>0</v>
          </cell>
          <cell r="KD44">
            <v>0</v>
          </cell>
          <cell r="KF44">
            <v>0</v>
          </cell>
          <cell r="KH44">
            <v>0</v>
          </cell>
          <cell r="KJ44">
            <v>0</v>
          </cell>
          <cell r="KL44">
            <v>0</v>
          </cell>
          <cell r="KN44">
            <v>0</v>
          </cell>
          <cell r="KP44">
            <v>0</v>
          </cell>
          <cell r="KR44">
            <v>0</v>
          </cell>
          <cell r="KT44">
            <v>0</v>
          </cell>
          <cell r="KV44">
            <v>0</v>
          </cell>
          <cell r="KX44">
            <v>0</v>
          </cell>
          <cell r="KZ44">
            <v>0</v>
          </cell>
          <cell r="LB44">
            <v>0</v>
          </cell>
          <cell r="LD44">
            <v>0</v>
          </cell>
          <cell r="LF44">
            <v>0</v>
          </cell>
          <cell r="LH44">
            <v>0</v>
          </cell>
          <cell r="LJ44">
            <v>0</v>
          </cell>
          <cell r="LL44">
            <v>0</v>
          </cell>
          <cell r="LN44">
            <v>0</v>
          </cell>
          <cell r="LP44">
            <v>0</v>
          </cell>
          <cell r="LR44">
            <v>0</v>
          </cell>
          <cell r="LT44">
            <v>0</v>
          </cell>
          <cell r="LV44">
            <v>0</v>
          </cell>
          <cell r="LX44">
            <v>0</v>
          </cell>
          <cell r="LZ44">
            <v>0</v>
          </cell>
          <cell r="MB44">
            <v>0</v>
          </cell>
          <cell r="MD44">
            <v>0</v>
          </cell>
          <cell r="MF44">
            <v>0</v>
          </cell>
          <cell r="MH44">
            <v>0</v>
          </cell>
          <cell r="MJ44">
            <v>0</v>
          </cell>
          <cell r="ML44">
            <v>0</v>
          </cell>
          <cell r="MN44">
            <v>0</v>
          </cell>
          <cell r="MP44">
            <v>0</v>
          </cell>
          <cell r="MR44">
            <v>0</v>
          </cell>
          <cell r="MT44">
            <v>0</v>
          </cell>
          <cell r="MV44">
            <v>0</v>
          </cell>
          <cell r="MX44">
            <v>0</v>
          </cell>
          <cell r="MZ44">
            <v>0</v>
          </cell>
          <cell r="NB44">
            <v>0</v>
          </cell>
          <cell r="ND44">
            <v>0</v>
          </cell>
          <cell r="NF44">
            <v>0</v>
          </cell>
          <cell r="NH44">
            <v>0</v>
          </cell>
          <cell r="NJ44">
            <v>0</v>
          </cell>
          <cell r="NL44">
            <v>0</v>
          </cell>
          <cell r="NN44">
            <v>0</v>
          </cell>
          <cell r="NP44">
            <v>0</v>
          </cell>
          <cell r="NR44">
            <v>0</v>
          </cell>
          <cell r="NT44">
            <v>0</v>
          </cell>
          <cell r="NV44">
            <v>0</v>
          </cell>
          <cell r="NX44">
            <v>0</v>
          </cell>
          <cell r="NZ44">
            <v>0</v>
          </cell>
          <cell r="OB44">
            <v>0</v>
          </cell>
          <cell r="OD44">
            <v>0</v>
          </cell>
          <cell r="OF44">
            <v>0</v>
          </cell>
          <cell r="OH44">
            <v>0</v>
          </cell>
          <cell r="OJ44">
            <v>0</v>
          </cell>
          <cell r="OL44">
            <v>0</v>
          </cell>
          <cell r="ON44">
            <v>0</v>
          </cell>
          <cell r="OP44">
            <v>0</v>
          </cell>
          <cell r="OR44">
            <v>0</v>
          </cell>
          <cell r="OT44">
            <v>0</v>
          </cell>
          <cell r="OV44">
            <v>0</v>
          </cell>
          <cell r="OX44">
            <v>0</v>
          </cell>
          <cell r="OZ44">
            <v>0</v>
          </cell>
          <cell r="PB44">
            <v>0</v>
          </cell>
          <cell r="PD44">
            <v>0</v>
          </cell>
          <cell r="PF44">
            <v>0</v>
          </cell>
          <cell r="PH44">
            <v>0</v>
          </cell>
          <cell r="PJ44">
            <v>0</v>
          </cell>
          <cell r="PL44">
            <v>0</v>
          </cell>
          <cell r="PN44">
            <v>0</v>
          </cell>
          <cell r="PP44">
            <v>0</v>
          </cell>
          <cell r="PR44">
            <v>0</v>
          </cell>
          <cell r="PT44">
            <v>0</v>
          </cell>
          <cell r="PV44">
            <v>0</v>
          </cell>
          <cell r="PX44">
            <v>0</v>
          </cell>
          <cell r="PZ44">
            <v>0</v>
          </cell>
          <cell r="QB44">
            <v>0</v>
          </cell>
          <cell r="QD44">
            <v>0</v>
          </cell>
          <cell r="QF44">
            <v>0</v>
          </cell>
          <cell r="QH44">
            <v>0</v>
          </cell>
          <cell r="QJ44">
            <v>0</v>
          </cell>
          <cell r="QL44">
            <v>0</v>
          </cell>
          <cell r="QN44">
            <v>0</v>
          </cell>
          <cell r="QP44">
            <v>0</v>
          </cell>
          <cell r="QR44">
            <v>0</v>
          </cell>
          <cell r="QT44">
            <v>0</v>
          </cell>
          <cell r="QV44">
            <v>0</v>
          </cell>
          <cell r="QX44">
            <v>0</v>
          </cell>
          <cell r="QZ44">
            <v>0</v>
          </cell>
          <cell r="RB44">
            <v>0</v>
          </cell>
          <cell r="RD44">
            <v>0</v>
          </cell>
          <cell r="RF44">
            <v>0</v>
          </cell>
          <cell r="RH44">
            <v>0</v>
          </cell>
          <cell r="RJ44">
            <v>0</v>
          </cell>
          <cell r="RL44">
            <v>0</v>
          </cell>
          <cell r="RN44">
            <v>0</v>
          </cell>
          <cell r="RP44">
            <v>0</v>
          </cell>
          <cell r="RR44">
            <v>0</v>
          </cell>
          <cell r="RT44">
            <v>0</v>
          </cell>
          <cell r="RV44">
            <v>0</v>
          </cell>
          <cell r="RX44">
            <v>0</v>
          </cell>
          <cell r="RZ44">
            <v>0</v>
          </cell>
          <cell r="SB44">
            <v>0</v>
          </cell>
          <cell r="SD44">
            <v>0</v>
          </cell>
          <cell r="SF44">
            <v>0</v>
          </cell>
          <cell r="SH44">
            <v>0</v>
          </cell>
          <cell r="SJ44">
            <v>0</v>
          </cell>
          <cell r="SL44">
            <v>0</v>
          </cell>
          <cell r="SN44">
            <v>0</v>
          </cell>
          <cell r="SP44">
            <v>0</v>
          </cell>
          <cell r="SR44">
            <v>0</v>
          </cell>
          <cell r="ST44">
            <v>0</v>
          </cell>
          <cell r="SV44">
            <v>0</v>
          </cell>
          <cell r="SX44">
            <v>0</v>
          </cell>
          <cell r="SZ44">
            <v>0</v>
          </cell>
          <cell r="TB44">
            <v>0</v>
          </cell>
          <cell r="TD44">
            <v>0</v>
          </cell>
          <cell r="TF44">
            <v>0</v>
          </cell>
          <cell r="TH44">
            <v>0</v>
          </cell>
          <cell r="TJ44">
            <v>0</v>
          </cell>
          <cell r="TL44">
            <v>0</v>
          </cell>
          <cell r="TN44">
            <v>0</v>
          </cell>
          <cell r="TP44">
            <v>0</v>
          </cell>
          <cell r="TR44">
            <v>0</v>
          </cell>
          <cell r="TT44">
            <v>0</v>
          </cell>
          <cell r="TV44">
            <v>0</v>
          </cell>
          <cell r="TX44">
            <v>0</v>
          </cell>
          <cell r="TZ44">
            <v>0</v>
          </cell>
          <cell r="UB44">
            <v>0</v>
          </cell>
          <cell r="UD44">
            <v>0</v>
          </cell>
          <cell r="UF44">
            <v>0</v>
          </cell>
          <cell r="UH44">
            <v>0</v>
          </cell>
          <cell r="UJ44">
            <v>0</v>
          </cell>
          <cell r="UL44">
            <v>0</v>
          </cell>
          <cell r="UN44">
            <v>0</v>
          </cell>
          <cell r="UP44">
            <v>0</v>
          </cell>
          <cell r="UR44">
            <v>0</v>
          </cell>
          <cell r="UT44">
            <v>0</v>
          </cell>
          <cell r="UV44">
            <v>0</v>
          </cell>
          <cell r="UX44">
            <v>0</v>
          </cell>
          <cell r="UZ44">
            <v>0</v>
          </cell>
          <cell r="VB44">
            <v>0</v>
          </cell>
          <cell r="VD44">
            <v>0</v>
          </cell>
          <cell r="VF44">
            <v>0</v>
          </cell>
          <cell r="VH44">
            <v>0</v>
          </cell>
          <cell r="VJ44">
            <v>0</v>
          </cell>
          <cell r="VL44">
            <v>0</v>
          </cell>
          <cell r="VN44">
            <v>0</v>
          </cell>
          <cell r="VP44">
            <v>0</v>
          </cell>
          <cell r="VR44">
            <v>0</v>
          </cell>
          <cell r="VT44">
            <v>0</v>
          </cell>
          <cell r="VV44">
            <v>0</v>
          </cell>
          <cell r="VX44">
            <v>0</v>
          </cell>
          <cell r="VZ44">
            <v>0</v>
          </cell>
          <cell r="WB44">
            <v>0</v>
          </cell>
          <cell r="WD44">
            <v>0</v>
          </cell>
          <cell r="WF44">
            <v>0</v>
          </cell>
          <cell r="WH44">
            <v>0</v>
          </cell>
          <cell r="WJ44">
            <v>0</v>
          </cell>
          <cell r="WL44">
            <v>0</v>
          </cell>
          <cell r="WN44">
            <v>0</v>
          </cell>
          <cell r="WP44">
            <v>0</v>
          </cell>
          <cell r="WR44">
            <v>0</v>
          </cell>
          <cell r="WT44">
            <v>0</v>
          </cell>
          <cell r="WV44">
            <v>0</v>
          </cell>
          <cell r="WX44">
            <v>0</v>
          </cell>
          <cell r="WZ44">
            <v>0</v>
          </cell>
          <cell r="XB44">
            <v>0</v>
          </cell>
          <cell r="XD44">
            <v>0</v>
          </cell>
          <cell r="XF44">
            <v>0</v>
          </cell>
          <cell r="XH44">
            <v>0</v>
          </cell>
          <cell r="XJ44">
            <v>0</v>
          </cell>
          <cell r="XL44">
            <v>0</v>
          </cell>
          <cell r="XN44">
            <v>0</v>
          </cell>
          <cell r="XP44">
            <v>0</v>
          </cell>
          <cell r="XR44">
            <v>0</v>
          </cell>
          <cell r="XT44">
            <v>0</v>
          </cell>
          <cell r="XV44">
            <v>0</v>
          </cell>
          <cell r="XX44">
            <v>0</v>
          </cell>
          <cell r="XZ44">
            <v>0</v>
          </cell>
          <cell r="YB44">
            <v>0</v>
          </cell>
          <cell r="YD44">
            <v>0</v>
          </cell>
          <cell r="YF44">
            <v>0</v>
          </cell>
          <cell r="YH44">
            <v>0</v>
          </cell>
          <cell r="YJ44">
            <v>0</v>
          </cell>
          <cell r="YL44">
            <v>0</v>
          </cell>
          <cell r="YN44">
            <v>0</v>
          </cell>
          <cell r="YP44">
            <v>0</v>
          </cell>
          <cell r="YR44">
            <v>0</v>
          </cell>
          <cell r="YT44">
            <v>0</v>
          </cell>
          <cell r="YV44">
            <v>0</v>
          </cell>
          <cell r="YX44">
            <v>0</v>
          </cell>
          <cell r="YZ44">
            <v>0</v>
          </cell>
          <cell r="ZB44">
            <v>0</v>
          </cell>
          <cell r="ZD44">
            <v>0</v>
          </cell>
          <cell r="ZF44">
            <v>0</v>
          </cell>
          <cell r="ZH44">
            <v>0</v>
          </cell>
          <cell r="ZJ44">
            <v>0</v>
          </cell>
          <cell r="ZL44">
            <v>0</v>
          </cell>
          <cell r="ZN44">
            <v>0</v>
          </cell>
          <cell r="ZP44">
            <v>0</v>
          </cell>
          <cell r="ZR44">
            <v>0</v>
          </cell>
          <cell r="ZT44">
            <v>0</v>
          </cell>
          <cell r="ZV44">
            <v>0</v>
          </cell>
          <cell r="ZX44">
            <v>0</v>
          </cell>
          <cell r="ZZ44">
            <v>0</v>
          </cell>
          <cell r="AAB44">
            <v>0</v>
          </cell>
          <cell r="AAD44">
            <v>0</v>
          </cell>
          <cell r="AAF44">
            <v>0</v>
          </cell>
          <cell r="AAH44">
            <v>0</v>
          </cell>
          <cell r="AAJ44">
            <v>0</v>
          </cell>
          <cell r="AAL44">
            <v>0</v>
          </cell>
          <cell r="AAN44">
            <v>0</v>
          </cell>
          <cell r="AAP44">
            <v>0</v>
          </cell>
          <cell r="AAR44">
            <v>0</v>
          </cell>
          <cell r="AAT44">
            <v>0</v>
          </cell>
          <cell r="AAV44">
            <v>0</v>
          </cell>
          <cell r="AAX44">
            <v>0</v>
          </cell>
          <cell r="AAZ44">
            <v>0</v>
          </cell>
          <cell r="ABB44">
            <v>0</v>
          </cell>
          <cell r="ABD44">
            <v>0</v>
          </cell>
          <cell r="ABF44">
            <v>0</v>
          </cell>
        </row>
        <row r="45">
          <cell r="C45" t="str">
            <v>SAVS</v>
          </cell>
          <cell r="D45">
            <v>6</v>
          </cell>
          <cell r="E45" t="str">
            <v>RS</v>
          </cell>
          <cell r="F45">
            <v>8</v>
          </cell>
          <cell r="I45">
            <v>0</v>
          </cell>
          <cell r="K45">
            <v>0</v>
          </cell>
          <cell r="M45">
            <v>0</v>
          </cell>
          <cell r="O45">
            <v>0</v>
          </cell>
          <cell r="Q45">
            <v>0</v>
          </cell>
          <cell r="S45">
            <v>0</v>
          </cell>
          <cell r="U45">
            <v>0</v>
          </cell>
          <cell r="W45">
            <v>0</v>
          </cell>
          <cell r="Y45">
            <v>0</v>
          </cell>
          <cell r="AA45">
            <v>0</v>
          </cell>
          <cell r="AC45">
            <v>0</v>
          </cell>
          <cell r="AE45">
            <v>0</v>
          </cell>
          <cell r="AG45">
            <v>0</v>
          </cell>
          <cell r="AI45">
            <v>0</v>
          </cell>
          <cell r="AK45">
            <v>0</v>
          </cell>
          <cell r="AM45">
            <v>0</v>
          </cell>
          <cell r="AO45">
            <v>0</v>
          </cell>
          <cell r="AQ45">
            <v>0</v>
          </cell>
          <cell r="AS45">
            <v>1</v>
          </cell>
          <cell r="AU45">
            <v>0</v>
          </cell>
          <cell r="AW45">
            <v>0</v>
          </cell>
          <cell r="AY45">
            <v>0</v>
          </cell>
          <cell r="BA45">
            <v>0</v>
          </cell>
          <cell r="BC45">
            <v>0</v>
          </cell>
          <cell r="BE45">
            <v>0</v>
          </cell>
          <cell r="BG45">
            <v>0</v>
          </cell>
          <cell r="BI45">
            <v>0</v>
          </cell>
          <cell r="BK45">
            <v>0</v>
          </cell>
          <cell r="BM45">
            <v>0</v>
          </cell>
          <cell r="BO45">
            <v>0</v>
          </cell>
          <cell r="BQ45">
            <v>0</v>
          </cell>
          <cell r="BS45">
            <v>0</v>
          </cell>
          <cell r="BU45">
            <v>0</v>
          </cell>
          <cell r="BW45">
            <v>0</v>
          </cell>
          <cell r="BY45">
            <v>0</v>
          </cell>
          <cell r="CA45">
            <v>0</v>
          </cell>
          <cell r="CC45">
            <v>0</v>
          </cell>
          <cell r="CE45">
            <v>0</v>
          </cell>
          <cell r="CG45">
            <v>0</v>
          </cell>
          <cell r="CI45">
            <v>0</v>
          </cell>
          <cell r="CK45">
            <v>0</v>
          </cell>
          <cell r="CM45">
            <v>0</v>
          </cell>
          <cell r="CO45">
            <v>0</v>
          </cell>
          <cell r="CQ45">
            <v>0</v>
          </cell>
          <cell r="CS45">
            <v>0</v>
          </cell>
          <cell r="CU45">
            <v>0</v>
          </cell>
          <cell r="CW45">
            <v>0</v>
          </cell>
          <cell r="CY45">
            <v>0</v>
          </cell>
          <cell r="DA45">
            <v>0</v>
          </cell>
          <cell r="DC45">
            <v>0</v>
          </cell>
          <cell r="DE45">
            <v>0</v>
          </cell>
          <cell r="DG45">
            <v>0</v>
          </cell>
          <cell r="DI45">
            <v>0</v>
          </cell>
          <cell r="DK45">
            <v>0</v>
          </cell>
          <cell r="DM45">
            <v>0</v>
          </cell>
          <cell r="DO45">
            <v>0</v>
          </cell>
          <cell r="DQ45">
            <v>0</v>
          </cell>
          <cell r="DS45">
            <v>0</v>
          </cell>
          <cell r="DU45">
            <v>0</v>
          </cell>
          <cell r="DW45">
            <v>0</v>
          </cell>
          <cell r="DY45">
            <v>0</v>
          </cell>
          <cell r="EA45">
            <v>0</v>
          </cell>
          <cell r="EC45">
            <v>0</v>
          </cell>
          <cell r="EE45">
            <v>0</v>
          </cell>
          <cell r="EG45">
            <v>0</v>
          </cell>
          <cell r="EI45">
            <v>0</v>
          </cell>
          <cell r="EK45">
            <v>0</v>
          </cell>
          <cell r="EM45">
            <v>0</v>
          </cell>
          <cell r="EO45">
            <v>0</v>
          </cell>
          <cell r="EQ45">
            <v>0</v>
          </cell>
          <cell r="ES45">
            <v>0</v>
          </cell>
          <cell r="EU45">
            <v>0</v>
          </cell>
          <cell r="EW45">
            <v>0</v>
          </cell>
          <cell r="EY45">
            <v>0</v>
          </cell>
          <cell r="FA45">
            <v>0</v>
          </cell>
          <cell r="FC45">
            <v>0</v>
          </cell>
          <cell r="FE45">
            <v>0</v>
          </cell>
          <cell r="FG45">
            <v>0</v>
          </cell>
          <cell r="FI45">
            <v>0</v>
          </cell>
          <cell r="FK45">
            <v>0</v>
          </cell>
          <cell r="FM45">
            <v>0</v>
          </cell>
          <cell r="FO45">
            <v>0</v>
          </cell>
          <cell r="FQ45">
            <v>0</v>
          </cell>
          <cell r="FS45">
            <v>0</v>
          </cell>
          <cell r="FU45">
            <v>0</v>
          </cell>
          <cell r="FW45">
            <v>0</v>
          </cell>
          <cell r="FY45">
            <v>0</v>
          </cell>
          <cell r="GA45">
            <v>0</v>
          </cell>
          <cell r="GC45">
            <v>0</v>
          </cell>
          <cell r="GE45">
            <v>0</v>
          </cell>
          <cell r="GG45">
            <v>0</v>
          </cell>
          <cell r="GI45">
            <v>0</v>
          </cell>
          <cell r="GK45">
            <v>0</v>
          </cell>
          <cell r="GM45">
            <v>0</v>
          </cell>
          <cell r="GO45">
            <v>0</v>
          </cell>
          <cell r="GQ45">
            <v>0</v>
          </cell>
          <cell r="GS45">
            <v>0</v>
          </cell>
          <cell r="GU45">
            <v>0</v>
          </cell>
          <cell r="GW45">
            <v>0</v>
          </cell>
          <cell r="GY45">
            <v>0</v>
          </cell>
          <cell r="HA45">
            <v>0</v>
          </cell>
          <cell r="HC45">
            <v>0</v>
          </cell>
          <cell r="HE45">
            <v>0</v>
          </cell>
          <cell r="HG45">
            <v>0</v>
          </cell>
          <cell r="HI45">
            <v>0</v>
          </cell>
          <cell r="HK45">
            <v>0</v>
          </cell>
          <cell r="HM45">
            <v>0</v>
          </cell>
          <cell r="HO45">
            <v>0</v>
          </cell>
          <cell r="HQ45">
            <v>0</v>
          </cell>
          <cell r="HS45">
            <v>0</v>
          </cell>
          <cell r="HU45">
            <v>0</v>
          </cell>
          <cell r="HW45">
            <v>0</v>
          </cell>
          <cell r="HY45">
            <v>0</v>
          </cell>
          <cell r="IA45">
            <v>0</v>
          </cell>
          <cell r="IC45">
            <v>0</v>
          </cell>
          <cell r="IE45">
            <v>0</v>
          </cell>
          <cell r="IG45">
            <v>0</v>
          </cell>
          <cell r="II45">
            <v>0</v>
          </cell>
          <cell r="IK45">
            <v>0</v>
          </cell>
          <cell r="IM45">
            <v>0</v>
          </cell>
          <cell r="IO45">
            <v>0</v>
          </cell>
          <cell r="IQ45">
            <v>0</v>
          </cell>
          <cell r="IS45">
            <v>0</v>
          </cell>
          <cell r="IU45">
            <v>0</v>
          </cell>
          <cell r="IW45">
            <v>0</v>
          </cell>
          <cell r="IY45">
            <v>0</v>
          </cell>
          <cell r="JA45">
            <v>0</v>
          </cell>
          <cell r="JC45">
            <v>0</v>
          </cell>
          <cell r="JE45">
            <v>0</v>
          </cell>
          <cell r="JG45">
            <v>0</v>
          </cell>
          <cell r="JI45">
            <v>0</v>
          </cell>
          <cell r="JK45">
            <v>0</v>
          </cell>
          <cell r="JM45">
            <v>0</v>
          </cell>
          <cell r="JO45">
            <v>0</v>
          </cell>
          <cell r="JQ45">
            <v>0</v>
          </cell>
          <cell r="JS45">
            <v>0</v>
          </cell>
          <cell r="JU45">
            <v>0</v>
          </cell>
          <cell r="JW45">
            <v>0</v>
          </cell>
          <cell r="JY45">
            <v>0</v>
          </cell>
          <cell r="KA45">
            <v>0</v>
          </cell>
          <cell r="KC45">
            <v>0</v>
          </cell>
          <cell r="KE45">
            <v>0</v>
          </cell>
          <cell r="KG45">
            <v>0</v>
          </cell>
          <cell r="KI45">
            <v>0</v>
          </cell>
          <cell r="KK45">
            <v>0</v>
          </cell>
          <cell r="KM45">
            <v>0</v>
          </cell>
          <cell r="KO45">
            <v>0</v>
          </cell>
          <cell r="KQ45">
            <v>0</v>
          </cell>
          <cell r="KS45">
            <v>0</v>
          </cell>
          <cell r="KU45">
            <v>0</v>
          </cell>
          <cell r="KW45">
            <v>0</v>
          </cell>
          <cell r="KY45">
            <v>0</v>
          </cell>
          <cell r="LA45">
            <v>0</v>
          </cell>
          <cell r="LC45">
            <v>0</v>
          </cell>
          <cell r="LE45">
            <v>0</v>
          </cell>
          <cell r="LG45">
            <v>0</v>
          </cell>
          <cell r="LI45">
            <v>0</v>
          </cell>
          <cell r="LK45">
            <v>0</v>
          </cell>
          <cell r="LM45">
            <v>0</v>
          </cell>
          <cell r="LO45">
            <v>0</v>
          </cell>
          <cell r="LQ45">
            <v>0</v>
          </cell>
          <cell r="LS45">
            <v>0</v>
          </cell>
          <cell r="LU45">
            <v>0</v>
          </cell>
          <cell r="LW45">
            <v>0</v>
          </cell>
          <cell r="LY45">
            <v>0</v>
          </cell>
          <cell r="MA45">
            <v>0</v>
          </cell>
          <cell r="MC45">
            <v>0</v>
          </cell>
          <cell r="ME45">
            <v>0</v>
          </cell>
          <cell r="MG45">
            <v>0</v>
          </cell>
          <cell r="MI45">
            <v>0</v>
          </cell>
          <cell r="MK45">
            <v>0</v>
          </cell>
          <cell r="MM45">
            <v>0</v>
          </cell>
          <cell r="MO45">
            <v>0</v>
          </cell>
          <cell r="MQ45">
            <v>0</v>
          </cell>
          <cell r="MS45">
            <v>0</v>
          </cell>
          <cell r="MU45">
            <v>0</v>
          </cell>
          <cell r="MW45">
            <v>0</v>
          </cell>
          <cell r="MY45">
            <v>0</v>
          </cell>
          <cell r="NA45">
            <v>0</v>
          </cell>
          <cell r="NC45">
            <v>0</v>
          </cell>
          <cell r="NE45">
            <v>0</v>
          </cell>
          <cell r="NG45">
            <v>0</v>
          </cell>
          <cell r="NI45">
            <v>0</v>
          </cell>
          <cell r="NK45">
            <v>0</v>
          </cell>
          <cell r="NM45">
            <v>0</v>
          </cell>
          <cell r="NO45">
            <v>0</v>
          </cell>
          <cell r="NQ45">
            <v>0</v>
          </cell>
          <cell r="NS45">
            <v>0</v>
          </cell>
          <cell r="NU45">
            <v>0</v>
          </cell>
          <cell r="NW45">
            <v>0</v>
          </cell>
          <cell r="NY45">
            <v>0</v>
          </cell>
          <cell r="OA45">
            <v>0</v>
          </cell>
          <cell r="OC45">
            <v>0</v>
          </cell>
          <cell r="OE45">
            <v>0</v>
          </cell>
          <cell r="OG45">
            <v>0</v>
          </cell>
          <cell r="OI45">
            <v>0</v>
          </cell>
          <cell r="OK45">
            <v>0</v>
          </cell>
          <cell r="OM45">
            <v>0</v>
          </cell>
          <cell r="OO45">
            <v>0</v>
          </cell>
          <cell r="OQ45">
            <v>0</v>
          </cell>
          <cell r="OS45">
            <v>0</v>
          </cell>
          <cell r="OU45">
            <v>0</v>
          </cell>
          <cell r="OW45">
            <v>0</v>
          </cell>
          <cell r="OY45">
            <v>0</v>
          </cell>
          <cell r="PA45">
            <v>0</v>
          </cell>
          <cell r="PC45">
            <v>0</v>
          </cell>
          <cell r="PE45">
            <v>0</v>
          </cell>
          <cell r="PG45">
            <v>0</v>
          </cell>
          <cell r="PI45">
            <v>0</v>
          </cell>
          <cell r="PK45">
            <v>0</v>
          </cell>
          <cell r="PM45">
            <v>0</v>
          </cell>
          <cell r="PO45">
            <v>0</v>
          </cell>
          <cell r="PQ45">
            <v>0</v>
          </cell>
          <cell r="PS45">
            <v>0</v>
          </cell>
          <cell r="PU45">
            <v>0</v>
          </cell>
          <cell r="PW45">
            <v>0</v>
          </cell>
          <cell r="PY45">
            <v>0</v>
          </cell>
          <cell r="QA45">
            <v>0</v>
          </cell>
          <cell r="QC45">
            <v>0</v>
          </cell>
          <cell r="QE45">
            <v>0</v>
          </cell>
          <cell r="QG45">
            <v>0</v>
          </cell>
          <cell r="QI45">
            <v>0</v>
          </cell>
          <cell r="QK45">
            <v>0</v>
          </cell>
          <cell r="QM45">
            <v>0</v>
          </cell>
          <cell r="QO45">
            <v>0</v>
          </cell>
          <cell r="QQ45">
            <v>0</v>
          </cell>
          <cell r="QS45">
            <v>0</v>
          </cell>
          <cell r="QU45">
            <v>0</v>
          </cell>
          <cell r="QW45">
            <v>0</v>
          </cell>
          <cell r="QY45">
            <v>0</v>
          </cell>
          <cell r="RA45">
            <v>0</v>
          </cell>
          <cell r="RC45">
            <v>0</v>
          </cell>
          <cell r="RE45">
            <v>0</v>
          </cell>
          <cell r="RG45">
            <v>0</v>
          </cell>
          <cell r="RI45">
            <v>0</v>
          </cell>
          <cell r="RK45">
            <v>0</v>
          </cell>
          <cell r="RM45">
            <v>0</v>
          </cell>
          <cell r="RO45">
            <v>0</v>
          </cell>
          <cell r="RQ45">
            <v>0</v>
          </cell>
          <cell r="RS45">
            <v>0</v>
          </cell>
          <cell r="RU45">
            <v>0</v>
          </cell>
          <cell r="RW45">
            <v>0</v>
          </cell>
          <cell r="RY45">
            <v>0</v>
          </cell>
          <cell r="SA45">
            <v>0</v>
          </cell>
          <cell r="SC45">
            <v>0</v>
          </cell>
          <cell r="SE45">
            <v>0</v>
          </cell>
          <cell r="SG45">
            <v>0</v>
          </cell>
          <cell r="SI45">
            <v>0</v>
          </cell>
          <cell r="SK45">
            <v>0</v>
          </cell>
          <cell r="SM45">
            <v>0</v>
          </cell>
          <cell r="SO45">
            <v>0</v>
          </cell>
          <cell r="SQ45">
            <v>0</v>
          </cell>
          <cell r="SS45">
            <v>0</v>
          </cell>
          <cell r="SU45">
            <v>0</v>
          </cell>
          <cell r="SW45">
            <v>0</v>
          </cell>
          <cell r="SY45">
            <v>0</v>
          </cell>
          <cell r="TA45">
            <v>0</v>
          </cell>
          <cell r="TC45">
            <v>0</v>
          </cell>
          <cell r="TE45">
            <v>0</v>
          </cell>
          <cell r="TG45">
            <v>0</v>
          </cell>
          <cell r="TI45">
            <v>0</v>
          </cell>
          <cell r="TK45">
            <v>0</v>
          </cell>
          <cell r="TM45">
            <v>0</v>
          </cell>
          <cell r="TO45">
            <v>0</v>
          </cell>
          <cell r="TQ45">
            <v>0</v>
          </cell>
          <cell r="TS45">
            <v>0</v>
          </cell>
          <cell r="TU45">
            <v>0</v>
          </cell>
          <cell r="TW45">
            <v>0</v>
          </cell>
          <cell r="TY45">
            <v>0</v>
          </cell>
          <cell r="UA45">
            <v>0</v>
          </cell>
          <cell r="UC45">
            <v>0</v>
          </cell>
          <cell r="UE45">
            <v>0</v>
          </cell>
          <cell r="UG45">
            <v>0</v>
          </cell>
          <cell r="UI45">
            <v>0</v>
          </cell>
          <cell r="UK45">
            <v>0</v>
          </cell>
          <cell r="UM45">
            <v>0</v>
          </cell>
          <cell r="UO45">
            <v>0</v>
          </cell>
          <cell r="UQ45">
            <v>0</v>
          </cell>
          <cell r="US45">
            <v>0</v>
          </cell>
          <cell r="UU45">
            <v>0</v>
          </cell>
          <cell r="UW45">
            <v>0</v>
          </cell>
          <cell r="UY45">
            <v>0</v>
          </cell>
          <cell r="VA45">
            <v>0</v>
          </cell>
          <cell r="VC45">
            <v>0</v>
          </cell>
          <cell r="VE45">
            <v>0</v>
          </cell>
          <cell r="VG45">
            <v>0</v>
          </cell>
          <cell r="VI45">
            <v>0</v>
          </cell>
          <cell r="VK45">
            <v>0</v>
          </cell>
          <cell r="VM45">
            <v>0</v>
          </cell>
          <cell r="VO45">
            <v>0</v>
          </cell>
          <cell r="VQ45">
            <v>0</v>
          </cell>
          <cell r="VS45">
            <v>0</v>
          </cell>
          <cell r="VU45">
            <v>0</v>
          </cell>
          <cell r="VW45">
            <v>0</v>
          </cell>
          <cell r="VY45">
            <v>0</v>
          </cell>
          <cell r="WA45">
            <v>0</v>
          </cell>
          <cell r="WC45">
            <v>0</v>
          </cell>
          <cell r="WE45">
            <v>0</v>
          </cell>
          <cell r="WG45">
            <v>0</v>
          </cell>
          <cell r="WI45">
            <v>0</v>
          </cell>
          <cell r="WK45">
            <v>0</v>
          </cell>
          <cell r="WM45">
            <v>0</v>
          </cell>
          <cell r="WO45">
            <v>0</v>
          </cell>
          <cell r="WQ45">
            <v>0</v>
          </cell>
          <cell r="WS45">
            <v>0</v>
          </cell>
          <cell r="WU45">
            <v>0</v>
          </cell>
          <cell r="WW45">
            <v>0</v>
          </cell>
          <cell r="WY45">
            <v>0</v>
          </cell>
          <cell r="XA45">
            <v>0</v>
          </cell>
          <cell r="XC45">
            <v>0</v>
          </cell>
          <cell r="XE45">
            <v>0</v>
          </cell>
          <cell r="XG45">
            <v>0</v>
          </cell>
          <cell r="XI45">
            <v>0</v>
          </cell>
          <cell r="XK45">
            <v>0</v>
          </cell>
          <cell r="XM45">
            <v>0</v>
          </cell>
          <cell r="XO45">
            <v>0</v>
          </cell>
          <cell r="XQ45">
            <v>0</v>
          </cell>
          <cell r="XS45">
            <v>0</v>
          </cell>
          <cell r="XU45">
            <v>0</v>
          </cell>
          <cell r="XW45">
            <v>0</v>
          </cell>
          <cell r="XY45">
            <v>0</v>
          </cell>
          <cell r="YA45">
            <v>0</v>
          </cell>
          <cell r="YC45">
            <v>0</v>
          </cell>
          <cell r="YE45">
            <v>0</v>
          </cell>
          <cell r="YG45">
            <v>0</v>
          </cell>
          <cell r="YI45">
            <v>0</v>
          </cell>
          <cell r="YK45">
            <v>0</v>
          </cell>
          <cell r="YM45">
            <v>0</v>
          </cell>
          <cell r="YO45">
            <v>0</v>
          </cell>
          <cell r="YQ45">
            <v>0</v>
          </cell>
          <cell r="YS45">
            <v>0</v>
          </cell>
          <cell r="YU45">
            <v>0</v>
          </cell>
          <cell r="YW45">
            <v>0</v>
          </cell>
          <cell r="YY45">
            <v>0</v>
          </cell>
          <cell r="ZA45">
            <v>0</v>
          </cell>
          <cell r="ZC45">
            <v>0</v>
          </cell>
          <cell r="ZE45">
            <v>0</v>
          </cell>
          <cell r="ZG45">
            <v>0</v>
          </cell>
          <cell r="ZI45">
            <v>0</v>
          </cell>
          <cell r="ZK45">
            <v>0</v>
          </cell>
          <cell r="ZM45">
            <v>0</v>
          </cell>
          <cell r="ZO45">
            <v>0</v>
          </cell>
          <cell r="ZQ45">
            <v>0</v>
          </cell>
          <cell r="ZS45">
            <v>0</v>
          </cell>
          <cell r="ZU45">
            <v>0</v>
          </cell>
          <cell r="ZW45">
            <v>0</v>
          </cell>
          <cell r="ZY45">
            <v>0</v>
          </cell>
          <cell r="AAA45">
            <v>0</v>
          </cell>
          <cell r="AAC45">
            <v>0</v>
          </cell>
          <cell r="AAE45">
            <v>0</v>
          </cell>
          <cell r="AAG45">
            <v>0</v>
          </cell>
          <cell r="AAI45">
            <v>0</v>
          </cell>
          <cell r="AAK45">
            <v>0</v>
          </cell>
          <cell r="AAM45">
            <v>0</v>
          </cell>
          <cell r="AAO45">
            <v>0</v>
          </cell>
          <cell r="AAQ45">
            <v>0</v>
          </cell>
          <cell r="AAS45">
            <v>0</v>
          </cell>
          <cell r="AAU45">
            <v>0</v>
          </cell>
          <cell r="AAW45">
            <v>0</v>
          </cell>
          <cell r="AAY45">
            <v>0</v>
          </cell>
          <cell r="ABA45">
            <v>0</v>
          </cell>
          <cell r="ABC45">
            <v>0</v>
          </cell>
          <cell r="ABE45">
            <v>0</v>
          </cell>
          <cell r="ABG45">
            <v>0</v>
          </cell>
        </row>
        <row r="46">
          <cell r="C46" t="str">
            <v>Total</v>
          </cell>
          <cell r="D46">
            <v>40</v>
          </cell>
        </row>
        <row r="49">
          <cell r="C49" t="str">
            <v>NOM</v>
          </cell>
          <cell r="D49" t="str">
            <v>PRENOM</v>
          </cell>
          <cell r="E49" t="str">
            <v>ATELIER</v>
          </cell>
          <cell r="F49" t="str">
            <v>Int/Ext Lieu</v>
          </cell>
          <cell r="G49" t="str">
            <v>H/mois</v>
          </cell>
          <cell r="H49">
            <v>44200</v>
          </cell>
          <cell r="J49">
            <v>44201</v>
          </cell>
          <cell r="L49">
            <v>44202</v>
          </cell>
          <cell r="N49">
            <v>44203</v>
          </cell>
          <cell r="P49">
            <v>44204</v>
          </cell>
          <cell r="R49">
            <v>44205</v>
          </cell>
          <cell r="T49">
            <v>44206</v>
          </cell>
          <cell r="V49">
            <v>44207</v>
          </cell>
          <cell r="X49">
            <v>44208</v>
          </cell>
          <cell r="Z49">
            <v>44209</v>
          </cell>
          <cell r="AB49">
            <v>44210</v>
          </cell>
          <cell r="AD49">
            <v>44211</v>
          </cell>
          <cell r="AF49">
            <v>44212</v>
          </cell>
          <cell r="AH49">
            <v>44213</v>
          </cell>
          <cell r="AJ49">
            <v>44214</v>
          </cell>
          <cell r="AL49">
            <v>44215</v>
          </cell>
          <cell r="AN49">
            <v>44216</v>
          </cell>
          <cell r="AP49">
            <v>44217</v>
          </cell>
          <cell r="AR49">
            <v>44218</v>
          </cell>
          <cell r="AT49">
            <v>44219</v>
          </cell>
          <cell r="AV49">
            <v>44220</v>
          </cell>
          <cell r="AX49">
            <v>44221</v>
          </cell>
          <cell r="AZ49">
            <v>44222</v>
          </cell>
          <cell r="BB49">
            <v>44223</v>
          </cell>
          <cell r="BD49">
            <v>44224</v>
          </cell>
          <cell r="BF49">
            <v>44225</v>
          </cell>
          <cell r="BH49">
            <v>44226</v>
          </cell>
          <cell r="BJ49">
            <v>44227</v>
          </cell>
          <cell r="BL49">
            <v>44228</v>
          </cell>
          <cell r="BN49">
            <v>44229</v>
          </cell>
          <cell r="BP49">
            <v>44230</v>
          </cell>
          <cell r="BR49">
            <v>44231</v>
          </cell>
          <cell r="BT49">
            <v>44232</v>
          </cell>
          <cell r="BV49">
            <v>44233</v>
          </cell>
          <cell r="BX49">
            <v>44234</v>
          </cell>
          <cell r="BZ49">
            <v>44235</v>
          </cell>
          <cell r="CB49">
            <v>44236</v>
          </cell>
          <cell r="CD49">
            <v>44237</v>
          </cell>
          <cell r="CF49">
            <v>44238</v>
          </cell>
          <cell r="CH49">
            <v>44239</v>
          </cell>
          <cell r="CJ49">
            <v>44240</v>
          </cell>
          <cell r="CL49">
            <v>44241</v>
          </cell>
          <cell r="CN49">
            <v>44242</v>
          </cell>
          <cell r="CP49">
            <v>44243</v>
          </cell>
          <cell r="CR49">
            <v>44244</v>
          </cell>
          <cell r="CT49">
            <v>44245</v>
          </cell>
          <cell r="CV49">
            <v>44246</v>
          </cell>
          <cell r="CX49">
            <v>44247</v>
          </cell>
          <cell r="CZ49">
            <v>44248</v>
          </cell>
          <cell r="DB49">
            <v>44249</v>
          </cell>
          <cell r="DD49">
            <v>44250</v>
          </cell>
          <cell r="DF49">
            <v>44251</v>
          </cell>
          <cell r="DH49">
            <v>44252</v>
          </cell>
          <cell r="DJ49">
            <v>44253</v>
          </cell>
          <cell r="DL49">
            <v>44254</v>
          </cell>
          <cell r="DN49">
            <v>44255</v>
          </cell>
          <cell r="DP49">
            <v>44256</v>
          </cell>
          <cell r="DR49">
            <v>44257</v>
          </cell>
          <cell r="DT49">
            <v>44258</v>
          </cell>
          <cell r="DV49">
            <v>44259</v>
          </cell>
          <cell r="DX49">
            <v>44260</v>
          </cell>
          <cell r="DZ49">
            <v>44261</v>
          </cell>
          <cell r="EB49">
            <v>44262</v>
          </cell>
          <cell r="ED49">
            <v>44263</v>
          </cell>
          <cell r="EF49">
            <v>44264</v>
          </cell>
          <cell r="EH49">
            <v>44265</v>
          </cell>
          <cell r="EJ49">
            <v>44266</v>
          </cell>
          <cell r="EL49">
            <v>44267</v>
          </cell>
          <cell r="EN49">
            <v>44268</v>
          </cell>
          <cell r="EP49">
            <v>44269</v>
          </cell>
          <cell r="ER49">
            <v>44270</v>
          </cell>
          <cell r="ET49">
            <v>44271</v>
          </cell>
          <cell r="EV49">
            <v>44272</v>
          </cell>
          <cell r="EX49">
            <v>44273</v>
          </cell>
          <cell r="EZ49">
            <v>44274</v>
          </cell>
          <cell r="FB49">
            <v>44275</v>
          </cell>
          <cell r="FD49">
            <v>44276</v>
          </cell>
          <cell r="FF49">
            <v>44277</v>
          </cell>
          <cell r="FH49">
            <v>44278</v>
          </cell>
          <cell r="FJ49">
            <v>44279</v>
          </cell>
          <cell r="FL49">
            <v>44280</v>
          </cell>
          <cell r="FN49">
            <v>44281</v>
          </cell>
          <cell r="FP49">
            <v>44282</v>
          </cell>
          <cell r="FR49">
            <v>44283</v>
          </cell>
          <cell r="FT49">
            <v>44284</v>
          </cell>
          <cell r="FV49">
            <v>44285</v>
          </cell>
          <cell r="FX49">
            <v>44286</v>
          </cell>
          <cell r="FZ49">
            <v>44287</v>
          </cell>
          <cell r="GB49">
            <v>44288</v>
          </cell>
          <cell r="GD49">
            <v>44289</v>
          </cell>
          <cell r="GF49">
            <v>44290</v>
          </cell>
          <cell r="GH49">
            <v>44291</v>
          </cell>
          <cell r="GJ49">
            <v>44292</v>
          </cell>
          <cell r="GL49">
            <v>44293</v>
          </cell>
          <cell r="GN49">
            <v>44294</v>
          </cell>
          <cell r="GP49">
            <v>44295</v>
          </cell>
          <cell r="GR49">
            <v>44296</v>
          </cell>
          <cell r="GT49">
            <v>44297</v>
          </cell>
          <cell r="GV49">
            <v>44298</v>
          </cell>
          <cell r="GX49">
            <v>44299</v>
          </cell>
          <cell r="GZ49">
            <v>44300</v>
          </cell>
          <cell r="HB49">
            <v>44301</v>
          </cell>
          <cell r="HD49">
            <v>44302</v>
          </cell>
          <cell r="HF49">
            <v>44303</v>
          </cell>
          <cell r="HH49">
            <v>44304</v>
          </cell>
          <cell r="HJ49">
            <v>44305</v>
          </cell>
          <cell r="HL49">
            <v>44306</v>
          </cell>
          <cell r="HN49">
            <v>44307</v>
          </cell>
          <cell r="HP49">
            <v>44308</v>
          </cell>
          <cell r="HR49">
            <v>44309</v>
          </cell>
          <cell r="HT49">
            <v>44310</v>
          </cell>
          <cell r="HV49">
            <v>44311</v>
          </cell>
          <cell r="HX49">
            <v>44312</v>
          </cell>
          <cell r="HZ49">
            <v>44313</v>
          </cell>
          <cell r="IB49">
            <v>44314</v>
          </cell>
          <cell r="ID49">
            <v>44315</v>
          </cell>
          <cell r="IF49">
            <v>44316</v>
          </cell>
          <cell r="IH49">
            <v>44317</v>
          </cell>
          <cell r="IJ49">
            <v>44318</v>
          </cell>
          <cell r="IL49">
            <v>44319</v>
          </cell>
          <cell r="IN49">
            <v>44320</v>
          </cell>
          <cell r="IP49">
            <v>44321</v>
          </cell>
          <cell r="IR49">
            <v>44322</v>
          </cell>
          <cell r="IT49">
            <v>44323</v>
          </cell>
          <cell r="IV49">
            <v>44324</v>
          </cell>
          <cell r="IX49">
            <v>44325</v>
          </cell>
          <cell r="IZ49">
            <v>44326</v>
          </cell>
          <cell r="JB49">
            <v>44327</v>
          </cell>
          <cell r="JD49">
            <v>44328</v>
          </cell>
          <cell r="JF49">
            <v>44329</v>
          </cell>
          <cell r="JH49">
            <v>44330</v>
          </cell>
          <cell r="JJ49">
            <v>44331</v>
          </cell>
          <cell r="JL49">
            <v>44332</v>
          </cell>
          <cell r="JN49">
            <v>44333</v>
          </cell>
          <cell r="JP49">
            <v>44334</v>
          </cell>
          <cell r="JR49">
            <v>44335</v>
          </cell>
          <cell r="JT49">
            <v>44336</v>
          </cell>
          <cell r="JV49">
            <v>44337</v>
          </cell>
          <cell r="JX49">
            <v>44338</v>
          </cell>
          <cell r="JZ49">
            <v>44339</v>
          </cell>
          <cell r="KB49">
            <v>44340</v>
          </cell>
          <cell r="KD49">
            <v>44341</v>
          </cell>
          <cell r="KF49">
            <v>44342</v>
          </cell>
          <cell r="KH49">
            <v>44343</v>
          </cell>
          <cell r="KJ49">
            <v>44344</v>
          </cell>
          <cell r="KL49">
            <v>44345</v>
          </cell>
          <cell r="KN49">
            <v>44346</v>
          </cell>
          <cell r="KP49">
            <v>44347</v>
          </cell>
          <cell r="KR49">
            <v>44348</v>
          </cell>
          <cell r="KT49">
            <v>44349</v>
          </cell>
          <cell r="KV49">
            <v>44350</v>
          </cell>
          <cell r="KX49">
            <v>44351</v>
          </cell>
          <cell r="KZ49">
            <v>44352</v>
          </cell>
          <cell r="LB49">
            <v>44353</v>
          </cell>
          <cell r="LD49">
            <v>44354</v>
          </cell>
          <cell r="LF49">
            <v>44355</v>
          </cell>
          <cell r="LH49">
            <v>44356</v>
          </cell>
          <cell r="LJ49">
            <v>44357</v>
          </cell>
          <cell r="LL49">
            <v>44358</v>
          </cell>
          <cell r="LN49">
            <v>44359</v>
          </cell>
          <cell r="LP49">
            <v>44360</v>
          </cell>
          <cell r="LR49">
            <v>44361</v>
          </cell>
          <cell r="LT49">
            <v>44362</v>
          </cell>
          <cell r="LV49">
            <v>44363</v>
          </cell>
          <cell r="LX49">
            <v>44364</v>
          </cell>
          <cell r="LZ49">
            <v>44365</v>
          </cell>
          <cell r="MB49">
            <v>44366</v>
          </cell>
          <cell r="MD49">
            <v>44367</v>
          </cell>
          <cell r="MF49">
            <v>44368</v>
          </cell>
          <cell r="MH49">
            <v>44369</v>
          </cell>
          <cell r="MJ49">
            <v>44370</v>
          </cell>
          <cell r="ML49">
            <v>44371</v>
          </cell>
          <cell r="MN49">
            <v>44372</v>
          </cell>
          <cell r="MP49">
            <v>44373</v>
          </cell>
          <cell r="MR49">
            <v>44374</v>
          </cell>
          <cell r="MT49">
            <v>44375</v>
          </cell>
          <cell r="MV49">
            <v>44376</v>
          </cell>
          <cell r="MX49">
            <v>44377</v>
          </cell>
          <cell r="MZ49">
            <v>44378</v>
          </cell>
          <cell r="NB49">
            <v>44379</v>
          </cell>
          <cell r="ND49">
            <v>44380</v>
          </cell>
          <cell r="NF49">
            <v>44381</v>
          </cell>
          <cell r="NH49">
            <v>44382</v>
          </cell>
          <cell r="NJ49">
            <v>44383</v>
          </cell>
          <cell r="NL49">
            <v>44384</v>
          </cell>
          <cell r="NN49">
            <v>44385</v>
          </cell>
          <cell r="NP49">
            <v>44386</v>
          </cell>
          <cell r="NR49">
            <v>44387</v>
          </cell>
          <cell r="NT49">
            <v>44388</v>
          </cell>
          <cell r="NV49">
            <v>44389</v>
          </cell>
          <cell r="NX49">
            <v>44390</v>
          </cell>
          <cell r="NZ49">
            <v>44391</v>
          </cell>
          <cell r="OB49">
            <v>44392</v>
          </cell>
          <cell r="OD49">
            <v>44393</v>
          </cell>
          <cell r="OF49">
            <v>44394</v>
          </cell>
          <cell r="OH49">
            <v>44395</v>
          </cell>
          <cell r="OJ49">
            <v>44396</v>
          </cell>
          <cell r="OL49">
            <v>44397</v>
          </cell>
          <cell r="ON49">
            <v>44398</v>
          </cell>
          <cell r="OP49">
            <v>44399</v>
          </cell>
          <cell r="OR49">
            <v>44400</v>
          </cell>
          <cell r="OT49">
            <v>44401</v>
          </cell>
          <cell r="OV49">
            <v>44402</v>
          </cell>
          <cell r="OX49">
            <v>44403</v>
          </cell>
          <cell r="OZ49">
            <v>44404</v>
          </cell>
          <cell r="PB49">
            <v>44405</v>
          </cell>
          <cell r="PD49">
            <v>44406</v>
          </cell>
          <cell r="PF49">
            <v>44407</v>
          </cell>
          <cell r="PH49">
            <v>44408</v>
          </cell>
          <cell r="PJ49">
            <v>44409</v>
          </cell>
          <cell r="PL49">
            <v>44410</v>
          </cell>
          <cell r="PN49">
            <v>44411</v>
          </cell>
          <cell r="PP49">
            <v>44412</v>
          </cell>
          <cell r="PR49">
            <v>44413</v>
          </cell>
          <cell r="PT49">
            <v>44414</v>
          </cell>
          <cell r="PV49">
            <v>44415</v>
          </cell>
          <cell r="PX49">
            <v>44416</v>
          </cell>
          <cell r="PZ49">
            <v>44417</v>
          </cell>
          <cell r="QB49">
            <v>44418</v>
          </cell>
          <cell r="QD49">
            <v>44419</v>
          </cell>
          <cell r="QF49">
            <v>44420</v>
          </cell>
          <cell r="QH49">
            <v>44421</v>
          </cell>
          <cell r="QJ49">
            <v>44422</v>
          </cell>
          <cell r="QL49">
            <v>44423</v>
          </cell>
          <cell r="QN49">
            <v>44424</v>
          </cell>
          <cell r="QP49">
            <v>44425</v>
          </cell>
          <cell r="QR49">
            <v>44426</v>
          </cell>
          <cell r="QT49">
            <v>44427</v>
          </cell>
          <cell r="QV49">
            <v>44428</v>
          </cell>
          <cell r="QX49">
            <v>44429</v>
          </cell>
          <cell r="QZ49">
            <v>44430</v>
          </cell>
          <cell r="RB49">
            <v>44431</v>
          </cell>
          <cell r="RD49">
            <v>44432</v>
          </cell>
          <cell r="RF49">
            <v>44433</v>
          </cell>
          <cell r="RH49">
            <v>44434</v>
          </cell>
          <cell r="RJ49">
            <v>44435</v>
          </cell>
          <cell r="RL49">
            <v>44436</v>
          </cell>
          <cell r="RN49">
            <v>44437</v>
          </cell>
          <cell r="RP49">
            <v>44438</v>
          </cell>
          <cell r="RR49">
            <v>44439</v>
          </cell>
          <cell r="RT49">
            <v>44440</v>
          </cell>
          <cell r="RV49">
            <v>44441</v>
          </cell>
          <cell r="RX49">
            <v>44442</v>
          </cell>
          <cell r="RZ49">
            <v>44443</v>
          </cell>
          <cell r="SB49">
            <v>44444</v>
          </cell>
          <cell r="SD49">
            <v>44445</v>
          </cell>
          <cell r="SF49">
            <v>44446</v>
          </cell>
          <cell r="SH49">
            <v>44447</v>
          </cell>
          <cell r="SJ49">
            <v>44448</v>
          </cell>
          <cell r="SL49">
            <v>44449</v>
          </cell>
          <cell r="SN49">
            <v>44450</v>
          </cell>
          <cell r="SP49">
            <v>44451</v>
          </cell>
          <cell r="SR49">
            <v>44452</v>
          </cell>
          <cell r="ST49">
            <v>44453</v>
          </cell>
          <cell r="SV49">
            <v>44454</v>
          </cell>
          <cell r="SX49">
            <v>44455</v>
          </cell>
          <cell r="SZ49">
            <v>44456</v>
          </cell>
          <cell r="TB49">
            <v>44457</v>
          </cell>
          <cell r="TD49">
            <v>44458</v>
          </cell>
          <cell r="TF49">
            <v>44459</v>
          </cell>
          <cell r="TH49">
            <v>44460</v>
          </cell>
          <cell r="TJ49">
            <v>44461</v>
          </cell>
          <cell r="TL49">
            <v>44462</v>
          </cell>
          <cell r="TN49">
            <v>44463</v>
          </cell>
          <cell r="TP49">
            <v>44464</v>
          </cell>
          <cell r="TR49">
            <v>44465</v>
          </cell>
          <cell r="TT49">
            <v>44466</v>
          </cell>
          <cell r="TV49">
            <v>44467</v>
          </cell>
          <cell r="TX49">
            <v>44468</v>
          </cell>
          <cell r="TZ49">
            <v>44469</v>
          </cell>
          <cell r="UB49">
            <v>44470</v>
          </cell>
          <cell r="UD49">
            <v>44471</v>
          </cell>
          <cell r="UF49">
            <v>44472</v>
          </cell>
          <cell r="UH49">
            <v>44473</v>
          </cell>
          <cell r="UJ49">
            <v>44474</v>
          </cell>
          <cell r="UL49">
            <v>44475</v>
          </cell>
          <cell r="UN49">
            <v>44476</v>
          </cell>
          <cell r="UP49">
            <v>44477</v>
          </cell>
          <cell r="UR49">
            <v>44478</v>
          </cell>
          <cell r="UT49">
            <v>44479</v>
          </cell>
          <cell r="UV49">
            <v>44480</v>
          </cell>
          <cell r="UX49">
            <v>44481</v>
          </cell>
          <cell r="UZ49">
            <v>44482</v>
          </cell>
          <cell r="VB49">
            <v>44483</v>
          </cell>
          <cell r="VD49">
            <v>44484</v>
          </cell>
          <cell r="VF49">
            <v>44485</v>
          </cell>
          <cell r="VH49">
            <v>44486</v>
          </cell>
          <cell r="VJ49">
            <v>44487</v>
          </cell>
          <cell r="VL49">
            <v>44488</v>
          </cell>
          <cell r="VN49">
            <v>44489</v>
          </cell>
          <cell r="VP49">
            <v>44490</v>
          </cell>
          <cell r="VR49">
            <v>44491</v>
          </cell>
          <cell r="VT49">
            <v>44492</v>
          </cell>
          <cell r="VV49">
            <v>44493</v>
          </cell>
          <cell r="VX49">
            <v>44494</v>
          </cell>
          <cell r="VZ49">
            <v>44495</v>
          </cell>
          <cell r="WB49">
            <v>44496</v>
          </cell>
          <cell r="WD49">
            <v>44497</v>
          </cell>
          <cell r="WF49">
            <v>44498</v>
          </cell>
          <cell r="WH49">
            <v>44499</v>
          </cell>
          <cell r="WJ49">
            <v>44500</v>
          </cell>
          <cell r="WL49">
            <v>44501</v>
          </cell>
          <cell r="WN49">
            <v>44502</v>
          </cell>
          <cell r="WP49">
            <v>44503</v>
          </cell>
          <cell r="WR49">
            <v>44504</v>
          </cell>
          <cell r="WT49">
            <v>44505</v>
          </cell>
          <cell r="WV49">
            <v>44506</v>
          </cell>
          <cell r="WX49">
            <v>44507</v>
          </cell>
          <cell r="WZ49">
            <v>44508</v>
          </cell>
          <cell r="XB49">
            <v>44509</v>
          </cell>
          <cell r="XD49">
            <v>44510</v>
          </cell>
          <cell r="XF49">
            <v>44511</v>
          </cell>
          <cell r="XH49">
            <v>44512</v>
          </cell>
          <cell r="XJ49">
            <v>44513</v>
          </cell>
          <cell r="XL49">
            <v>44514</v>
          </cell>
          <cell r="XN49">
            <v>44515</v>
          </cell>
          <cell r="XP49">
            <v>44516</v>
          </cell>
          <cell r="XR49">
            <v>44517</v>
          </cell>
          <cell r="XT49">
            <v>44518</v>
          </cell>
          <cell r="XV49">
            <v>44519</v>
          </cell>
          <cell r="XX49">
            <v>44520</v>
          </cell>
          <cell r="XZ49">
            <v>44521</v>
          </cell>
          <cell r="YB49">
            <v>44522</v>
          </cell>
          <cell r="YD49">
            <v>44523</v>
          </cell>
          <cell r="YF49">
            <v>44524</v>
          </cell>
          <cell r="YH49">
            <v>44525</v>
          </cell>
          <cell r="YJ49">
            <v>44526</v>
          </cell>
          <cell r="YL49">
            <v>44527</v>
          </cell>
          <cell r="YN49">
            <v>44528</v>
          </cell>
          <cell r="YP49">
            <v>44529</v>
          </cell>
          <cell r="YR49">
            <v>44530</v>
          </cell>
          <cell r="YT49">
            <v>44531</v>
          </cell>
          <cell r="YV49">
            <v>44532</v>
          </cell>
          <cell r="YX49">
            <v>44533</v>
          </cell>
          <cell r="YZ49">
            <v>44534</v>
          </cell>
          <cell r="ZB49">
            <v>44535</v>
          </cell>
          <cell r="ZD49">
            <v>44536</v>
          </cell>
          <cell r="ZF49">
            <v>44537</v>
          </cell>
          <cell r="ZH49">
            <v>44538</v>
          </cell>
          <cell r="ZJ49">
            <v>44539</v>
          </cell>
          <cell r="ZL49">
            <v>44540</v>
          </cell>
          <cell r="ZN49">
            <v>44541</v>
          </cell>
          <cell r="ZP49">
            <v>44542</v>
          </cell>
          <cell r="ZR49">
            <v>44543</v>
          </cell>
          <cell r="ZT49">
            <v>44544</v>
          </cell>
          <cell r="ZV49">
            <v>44545</v>
          </cell>
          <cell r="ZX49">
            <v>44546</v>
          </cell>
          <cell r="ZZ49">
            <v>44547</v>
          </cell>
          <cell r="AAB49">
            <v>44548</v>
          </cell>
          <cell r="AAD49">
            <v>44549</v>
          </cell>
          <cell r="AAF49">
            <v>44550</v>
          </cell>
          <cell r="AAH49">
            <v>44551</v>
          </cell>
          <cell r="AAJ49">
            <v>44552</v>
          </cell>
          <cell r="AAL49">
            <v>44553</v>
          </cell>
          <cell r="AAN49">
            <v>44554</v>
          </cell>
          <cell r="AAP49">
            <v>44555</v>
          </cell>
          <cell r="AAR49">
            <v>44556</v>
          </cell>
          <cell r="AAT49">
            <v>44557</v>
          </cell>
          <cell r="AAV49">
            <v>44558</v>
          </cell>
          <cell r="AAX49">
            <v>44559</v>
          </cell>
          <cell r="AAZ49">
            <v>44560</v>
          </cell>
          <cell r="ABB49">
            <v>44561</v>
          </cell>
          <cell r="ABD49">
            <v>44562</v>
          </cell>
          <cell r="ABF49">
            <v>44563</v>
          </cell>
        </row>
        <row r="50">
          <cell r="C50" t="str">
            <v>LAFOREST</v>
          </cell>
          <cell r="D50" t="str">
            <v>Jérémy</v>
          </cell>
          <cell r="E50" t="str">
            <v>BOIS</v>
          </cell>
          <cell r="F50" t="str">
            <v>FHV</v>
          </cell>
          <cell r="G50">
            <v>140.83000000000001</v>
          </cell>
        </row>
        <row r="51">
          <cell r="C51" t="str">
            <v>LAVESQUE</v>
          </cell>
          <cell r="D51" t="str">
            <v>Christophe</v>
          </cell>
          <cell r="E51" t="str">
            <v>ALIM</v>
          </cell>
          <cell r="F51" t="str">
            <v>E</v>
          </cell>
          <cell r="G51">
            <v>140.83000000000001</v>
          </cell>
        </row>
        <row r="52">
          <cell r="C52" t="str">
            <v>LEFEVRE</v>
          </cell>
          <cell r="D52" t="str">
            <v>Nathalie</v>
          </cell>
          <cell r="E52" t="str">
            <v>BOIS</v>
          </cell>
          <cell r="F52" t="str">
            <v>FHV</v>
          </cell>
          <cell r="G52">
            <v>140.83000000000001</v>
          </cell>
        </row>
        <row r="53">
          <cell r="C53" t="str">
            <v>LOSA</v>
          </cell>
          <cell r="D53" t="str">
            <v>Morgan</v>
          </cell>
          <cell r="E53" t="str">
            <v>JARD</v>
          </cell>
          <cell r="F53" t="str">
            <v>E</v>
          </cell>
          <cell r="G53">
            <v>75.83</v>
          </cell>
        </row>
        <row r="54">
          <cell r="C54" t="str">
            <v>LUCA</v>
          </cell>
          <cell r="D54" t="str">
            <v xml:space="preserve">Christine </v>
          </cell>
          <cell r="E54" t="str">
            <v>FER</v>
          </cell>
          <cell r="F54" t="str">
            <v>E</v>
          </cell>
          <cell r="G54">
            <v>140.83000000000001</v>
          </cell>
        </row>
        <row r="55">
          <cell r="C55" t="str">
            <v xml:space="preserve">MAILLET </v>
          </cell>
          <cell r="D55" t="str">
            <v>Paul</v>
          </cell>
          <cell r="E55" t="str">
            <v>JARD</v>
          </cell>
          <cell r="F55" t="str">
            <v>RS</v>
          </cell>
          <cell r="G55">
            <v>75.83</v>
          </cell>
        </row>
        <row r="56">
          <cell r="C56" t="str">
            <v>MARTINELLI</v>
          </cell>
          <cell r="D56" t="str">
            <v>Amandine</v>
          </cell>
          <cell r="E56" t="str">
            <v>BOIS</v>
          </cell>
          <cell r="F56" t="str">
            <v>FHV</v>
          </cell>
          <cell r="G56">
            <v>140.83000000000001</v>
          </cell>
        </row>
        <row r="57">
          <cell r="C57" t="str">
            <v>MASTROGIOVANNI</v>
          </cell>
          <cell r="D57" t="str">
            <v>Sandrine</v>
          </cell>
          <cell r="E57" t="str">
            <v>FER</v>
          </cell>
          <cell r="F57" t="str">
            <v>FHV</v>
          </cell>
          <cell r="G57">
            <v>140.83000000000001</v>
          </cell>
        </row>
        <row r="58">
          <cell r="C58" t="str">
            <v>MATADI</v>
          </cell>
          <cell r="D58" t="str">
            <v>Victoire</v>
          </cell>
          <cell r="E58" t="str">
            <v>FER</v>
          </cell>
          <cell r="F58" t="str">
            <v>FHV</v>
          </cell>
          <cell r="G58">
            <v>119.16</v>
          </cell>
        </row>
        <row r="59">
          <cell r="C59" t="str">
            <v>MEJHED</v>
          </cell>
          <cell r="D59" t="str">
            <v>Khalifa</v>
          </cell>
          <cell r="E59" t="str">
            <v>FER</v>
          </cell>
          <cell r="F59" t="str">
            <v>FHV</v>
          </cell>
          <cell r="G59">
            <v>134.33000000000001</v>
          </cell>
        </row>
        <row r="60">
          <cell r="C60" t="str">
            <v>MINIO</v>
          </cell>
          <cell r="D60" t="str">
            <v>Marie-Christ.</v>
          </cell>
          <cell r="E60" t="str">
            <v>FER</v>
          </cell>
          <cell r="F60" t="str">
            <v>FHV</v>
          </cell>
          <cell r="G60">
            <v>140.83000000000001</v>
          </cell>
        </row>
        <row r="61">
          <cell r="C61" t="str">
            <v>MONTEGHETTI</v>
          </cell>
          <cell r="D61" t="str">
            <v>Denis</v>
          </cell>
          <cell r="E61" t="str">
            <v>FER</v>
          </cell>
          <cell r="F61" t="str">
            <v>FHV</v>
          </cell>
          <cell r="G61">
            <v>140.83000000000001</v>
          </cell>
        </row>
        <row r="62">
          <cell r="C62" t="str">
            <v>NAIM</v>
          </cell>
          <cell r="D62" t="str">
            <v>Ilhame</v>
          </cell>
          <cell r="E62" t="str">
            <v>BOIS</v>
          </cell>
          <cell r="F62" t="str">
            <v>SAVS</v>
          </cell>
          <cell r="G62">
            <v>127.83</v>
          </cell>
        </row>
        <row r="63">
          <cell r="C63" t="str">
            <v>NAVARRO</v>
          </cell>
          <cell r="D63" t="str">
            <v>Laurie</v>
          </cell>
          <cell r="E63" t="str">
            <v>ALIM</v>
          </cell>
          <cell r="F63" t="str">
            <v>FHV</v>
          </cell>
          <cell r="G63">
            <v>140.83000000000001</v>
          </cell>
        </row>
        <row r="64">
          <cell r="C64" t="str">
            <v>NEFZI</v>
          </cell>
          <cell r="D64" t="str">
            <v>Taïeb</v>
          </cell>
          <cell r="E64" t="str">
            <v>ALIM</v>
          </cell>
          <cell r="F64" t="str">
            <v>FHV</v>
          </cell>
          <cell r="G64">
            <v>140.83000000000001</v>
          </cell>
        </row>
        <row r="65">
          <cell r="C65" t="str">
            <v>NIETO</v>
          </cell>
          <cell r="D65" t="str">
            <v>Norbert</v>
          </cell>
          <cell r="E65" t="str">
            <v>ALIM</v>
          </cell>
          <cell r="F65" t="str">
            <v>FHV</v>
          </cell>
          <cell r="G65">
            <v>140.83000000000001</v>
          </cell>
        </row>
        <row r="66">
          <cell r="C66" t="str">
            <v>PASTOR</v>
          </cell>
          <cell r="D66" t="str">
            <v>Christine</v>
          </cell>
          <cell r="E66" t="str">
            <v>ALIM</v>
          </cell>
          <cell r="F66" t="str">
            <v>FHV</v>
          </cell>
          <cell r="G66">
            <v>140.83000000000001</v>
          </cell>
        </row>
        <row r="67">
          <cell r="C67" t="str">
            <v>PILLET</v>
          </cell>
          <cell r="D67" t="str">
            <v>Alexandre</v>
          </cell>
          <cell r="E67" t="str">
            <v>ALIM</v>
          </cell>
          <cell r="F67" t="str">
            <v>SAVS</v>
          </cell>
          <cell r="G67">
            <v>140.83000000000001</v>
          </cell>
        </row>
        <row r="68">
          <cell r="C68" t="str">
            <v>PLAUCHIER</v>
          </cell>
          <cell r="D68" t="str">
            <v>Laurent</v>
          </cell>
          <cell r="E68" t="str">
            <v>ALIM</v>
          </cell>
          <cell r="F68" t="str">
            <v>FHV</v>
          </cell>
          <cell r="G68">
            <v>140.83000000000001</v>
          </cell>
        </row>
        <row r="69">
          <cell r="C69" t="str">
            <v>PRAVET</v>
          </cell>
          <cell r="D69" t="str">
            <v>Max</v>
          </cell>
          <cell r="E69" t="str">
            <v>JARD</v>
          </cell>
          <cell r="F69" t="str">
            <v>RS</v>
          </cell>
          <cell r="G69">
            <v>75.83</v>
          </cell>
        </row>
        <row r="70">
          <cell r="C70" t="str">
            <v>RAMDANE</v>
          </cell>
          <cell r="D70" t="str">
            <v>Anissa</v>
          </cell>
          <cell r="E70" t="str">
            <v>BOIS</v>
          </cell>
          <cell r="F70" t="str">
            <v>RS</v>
          </cell>
          <cell r="G70">
            <v>140.83000000000001</v>
          </cell>
        </row>
        <row r="71">
          <cell r="C71" t="str">
            <v>REYNAUD</v>
          </cell>
          <cell r="D71" t="str">
            <v>Didier</v>
          </cell>
          <cell r="E71" t="str">
            <v>JARD</v>
          </cell>
          <cell r="F71" t="str">
            <v>FHV</v>
          </cell>
          <cell r="G71">
            <v>140.83000000000001</v>
          </cell>
        </row>
        <row r="72">
          <cell r="C72" t="str">
            <v>ROCHE</v>
          </cell>
          <cell r="D72" t="str">
            <v>Véronique</v>
          </cell>
          <cell r="E72" t="str">
            <v>BOIS</v>
          </cell>
          <cell r="F72" t="str">
            <v>RS</v>
          </cell>
          <cell r="G72">
            <v>75.83</v>
          </cell>
        </row>
        <row r="73">
          <cell r="C73" t="str">
            <v>ROGER</v>
          </cell>
          <cell r="D73" t="str">
            <v>Thibaud</v>
          </cell>
          <cell r="E73" t="str">
            <v>FER</v>
          </cell>
          <cell r="F73" t="str">
            <v>FHV</v>
          </cell>
          <cell r="G73">
            <v>140.83000000000001</v>
          </cell>
        </row>
        <row r="74">
          <cell r="C74" t="str">
            <v xml:space="preserve">ROS </v>
          </cell>
          <cell r="D74" t="str">
            <v>Jérémy</v>
          </cell>
          <cell r="E74" t="str">
            <v>BOIS</v>
          </cell>
          <cell r="F74" t="str">
            <v>RS</v>
          </cell>
          <cell r="G74">
            <v>140.83000000000001</v>
          </cell>
        </row>
        <row r="75">
          <cell r="C75" t="str">
            <v>ROUX</v>
          </cell>
          <cell r="D75" t="str">
            <v>Laurent</v>
          </cell>
          <cell r="E75" t="str">
            <v>BOIS</v>
          </cell>
          <cell r="F75" t="str">
            <v>FHV</v>
          </cell>
          <cell r="G75">
            <v>140.83000000000001</v>
          </cell>
        </row>
        <row r="76">
          <cell r="C76" t="str">
            <v>ROY</v>
          </cell>
          <cell r="D76" t="str">
            <v>Paul olivier</v>
          </cell>
          <cell r="E76" t="str">
            <v>ALIM</v>
          </cell>
          <cell r="F76" t="str">
            <v>FHV</v>
          </cell>
          <cell r="G76">
            <v>140.83000000000001</v>
          </cell>
        </row>
        <row r="77">
          <cell r="C77" t="str">
            <v xml:space="preserve">SCHIPPER       </v>
          </cell>
          <cell r="D77" t="str">
            <v>Nathalie</v>
          </cell>
          <cell r="E77" t="str">
            <v>ALIM</v>
          </cell>
          <cell r="F77" t="str">
            <v>SAVS</v>
          </cell>
          <cell r="G77">
            <v>140.83000000000001</v>
          </cell>
        </row>
        <row r="78">
          <cell r="C78" t="str">
            <v>SOLCOURT</v>
          </cell>
          <cell r="D78" t="str">
            <v>Julien</v>
          </cell>
          <cell r="E78" t="str">
            <v>JARD</v>
          </cell>
          <cell r="F78" t="str">
            <v>FHV</v>
          </cell>
          <cell r="G78">
            <v>140.83000000000001</v>
          </cell>
        </row>
        <row r="79">
          <cell r="C79" t="str">
            <v>STREITH</v>
          </cell>
          <cell r="D79" t="str">
            <v>Florent</v>
          </cell>
          <cell r="E79" t="str">
            <v>BOIS</v>
          </cell>
          <cell r="F79" t="str">
            <v>FHV</v>
          </cell>
          <cell r="G79">
            <v>134.33000000000001</v>
          </cell>
        </row>
        <row r="80">
          <cell r="C80" t="str">
            <v>THOME</v>
          </cell>
          <cell r="D80" t="str">
            <v>Christian</v>
          </cell>
          <cell r="E80" t="str">
            <v>JARD</v>
          </cell>
          <cell r="F80" t="str">
            <v>FHV</v>
          </cell>
          <cell r="G80">
            <v>140.83000000000001</v>
          </cell>
        </row>
        <row r="81">
          <cell r="C81" t="str">
            <v>TALVARD</v>
          </cell>
          <cell r="D81" t="str">
            <v>Alexandre</v>
          </cell>
          <cell r="E81" t="str">
            <v>BOIS</v>
          </cell>
          <cell r="F81" t="str">
            <v>E</v>
          </cell>
        </row>
        <row r="82">
          <cell r="C82" t="str">
            <v>TRAVERSA</v>
          </cell>
          <cell r="D82" t="str">
            <v>Armand</v>
          </cell>
          <cell r="E82" t="str">
            <v>ALIM</v>
          </cell>
          <cell r="F82" t="str">
            <v>RS</v>
          </cell>
          <cell r="G82">
            <v>121.34</v>
          </cell>
        </row>
        <row r="83">
          <cell r="C83" t="str">
            <v>TRIGANO</v>
          </cell>
          <cell r="D83" t="str">
            <v>Anthony</v>
          </cell>
          <cell r="E83" t="str">
            <v>BOIS</v>
          </cell>
          <cell r="F83" t="str">
            <v>RS</v>
          </cell>
          <cell r="G83">
            <v>140.83000000000001</v>
          </cell>
        </row>
        <row r="84">
          <cell r="C84" t="str">
            <v>VETIER</v>
          </cell>
          <cell r="D84" t="str">
            <v>Anne</v>
          </cell>
        </row>
        <row r="85">
          <cell r="E85" t="str">
            <v>Stagiaire</v>
          </cell>
        </row>
        <row r="86">
          <cell r="E86" t="str">
            <v>Stagiaire</v>
          </cell>
        </row>
        <row r="88">
          <cell r="C88" t="str">
            <v>Régime Hypocal.</v>
          </cell>
          <cell r="E88" t="str">
            <v>SV</v>
          </cell>
          <cell r="F88" t="str">
            <v>Sans viande</v>
          </cell>
          <cell r="J88" t="str">
            <v>P.N / SPORT</v>
          </cell>
          <cell r="O88" t="str">
            <v>CAAJ</v>
          </cell>
        </row>
        <row r="89">
          <cell r="C89" t="str">
            <v>Sans porc</v>
          </cell>
          <cell r="E89" t="str">
            <v>SPO</v>
          </cell>
          <cell r="F89" t="str">
            <v>Sans poisson</v>
          </cell>
          <cell r="I89" t="str">
            <v>X</v>
          </cell>
          <cell r="J89" t="str">
            <v>Entreprise</v>
          </cell>
        </row>
        <row r="91">
          <cell r="H91" t="str">
            <v>EFFECTIFS M.A.S. SALARIES PAR UNITE</v>
          </cell>
        </row>
        <row r="92">
          <cell r="H92" t="str">
            <v>semaine</v>
          </cell>
          <cell r="V92" t="str">
            <v>semaine</v>
          </cell>
          <cell r="AJ92" t="str">
            <v>semaine</v>
          </cell>
          <cell r="AX92" t="str">
            <v>semaine</v>
          </cell>
          <cell r="BL92" t="str">
            <v>semaine</v>
          </cell>
          <cell r="BZ92" t="str">
            <v>semaine</v>
          </cell>
          <cell r="CN92" t="str">
            <v>semaine</v>
          </cell>
          <cell r="DB92" t="str">
            <v>semaine</v>
          </cell>
          <cell r="DP92" t="str">
            <v>semaine</v>
          </cell>
          <cell r="ED92" t="str">
            <v>semaine</v>
          </cell>
          <cell r="ER92" t="str">
            <v>semaine</v>
          </cell>
          <cell r="FF92" t="str">
            <v>semaine</v>
          </cell>
          <cell r="FT92" t="str">
            <v>semaine</v>
          </cell>
          <cell r="GH92" t="str">
            <v>semaine</v>
          </cell>
          <cell r="GV92" t="str">
            <v>semaine</v>
          </cell>
          <cell r="HJ92" t="str">
            <v>semaine</v>
          </cell>
          <cell r="HX92" t="str">
            <v>semaine</v>
          </cell>
          <cell r="IL92" t="str">
            <v>semaine</v>
          </cell>
          <cell r="IZ92" t="str">
            <v>semaine</v>
          </cell>
          <cell r="JN92" t="str">
            <v>semaine</v>
          </cell>
          <cell r="KB92" t="str">
            <v>semaine</v>
          </cell>
          <cell r="KP92" t="str">
            <v>semaine</v>
          </cell>
          <cell r="LD92" t="str">
            <v>semaine</v>
          </cell>
          <cell r="LR92" t="str">
            <v>semaine</v>
          </cell>
          <cell r="MF92" t="str">
            <v>semaine</v>
          </cell>
          <cell r="MT92" t="str">
            <v>semaine</v>
          </cell>
          <cell r="NH92" t="str">
            <v>semaine</v>
          </cell>
          <cell r="NV92" t="str">
            <v>semaine</v>
          </cell>
          <cell r="OJ92" t="str">
            <v>semaine</v>
          </cell>
          <cell r="OX92" t="str">
            <v>semaine</v>
          </cell>
          <cell r="PL92" t="str">
            <v>semaine</v>
          </cell>
          <cell r="PZ92" t="str">
            <v>semaine</v>
          </cell>
          <cell r="QN92" t="str">
            <v>semaine</v>
          </cell>
          <cell r="RB92" t="str">
            <v>semaine</v>
          </cell>
          <cell r="RP92" t="str">
            <v>semaine</v>
          </cell>
          <cell r="SD92" t="str">
            <v>semaine</v>
          </cell>
          <cell r="SR92" t="str">
            <v>semaine</v>
          </cell>
          <cell r="TF92" t="str">
            <v>semaine</v>
          </cell>
          <cell r="TT92" t="str">
            <v>semaine</v>
          </cell>
          <cell r="UH92" t="str">
            <v>semaine</v>
          </cell>
          <cell r="UV92" t="str">
            <v>semaine</v>
          </cell>
          <cell r="VJ92" t="str">
            <v>semaine</v>
          </cell>
          <cell r="VX92" t="str">
            <v>semaine</v>
          </cell>
          <cell r="WL92" t="str">
            <v>semaine</v>
          </cell>
          <cell r="WZ92" t="str">
            <v>semaine</v>
          </cell>
          <cell r="XN92" t="str">
            <v>semaine</v>
          </cell>
          <cell r="YB92" t="str">
            <v>semaine</v>
          </cell>
          <cell r="YP92" t="str">
            <v>semaine</v>
          </cell>
          <cell r="ZD92" t="str">
            <v>semaine</v>
          </cell>
          <cell r="ZR92" t="str">
            <v>semaine</v>
          </cell>
          <cell r="AAF92" t="str">
            <v>semaine</v>
          </cell>
          <cell r="AAT92" t="str">
            <v>semaine</v>
          </cell>
        </row>
        <row r="93">
          <cell r="H93">
            <v>1</v>
          </cell>
          <cell r="V93">
            <v>2</v>
          </cell>
          <cell r="AJ93">
            <v>3</v>
          </cell>
          <cell r="AX93">
            <v>4</v>
          </cell>
          <cell r="BL93">
            <v>5</v>
          </cell>
          <cell r="BZ93">
            <v>6</v>
          </cell>
          <cell r="CN93">
            <v>7</v>
          </cell>
          <cell r="DB93">
            <v>8</v>
          </cell>
          <cell r="DP93">
            <v>9</v>
          </cell>
          <cell r="ED93">
            <v>10</v>
          </cell>
          <cell r="ER93">
            <v>11</v>
          </cell>
          <cell r="FF93">
            <v>12</v>
          </cell>
          <cell r="FT93">
            <v>13</v>
          </cell>
          <cell r="GH93">
            <v>14</v>
          </cell>
          <cell r="GV93">
            <v>15</v>
          </cell>
          <cell r="HJ93">
            <v>16</v>
          </cell>
          <cell r="HX93">
            <v>17</v>
          </cell>
          <cell r="IL93">
            <v>18</v>
          </cell>
          <cell r="IZ93">
            <v>19</v>
          </cell>
          <cell r="JN93">
            <v>20</v>
          </cell>
          <cell r="KB93">
            <v>21</v>
          </cell>
          <cell r="KP93">
            <v>22</v>
          </cell>
          <cell r="LD93">
            <v>23</v>
          </cell>
          <cell r="LR93">
            <v>24</v>
          </cell>
          <cell r="MF93">
            <v>25</v>
          </cell>
          <cell r="MT93">
            <v>26</v>
          </cell>
          <cell r="NH93">
            <v>27</v>
          </cell>
          <cell r="NV93">
            <v>28</v>
          </cell>
          <cell r="OJ93">
            <v>29</v>
          </cell>
          <cell r="OX93">
            <v>30</v>
          </cell>
          <cell r="PL93">
            <v>31</v>
          </cell>
          <cell r="PZ93">
            <v>32</v>
          </cell>
          <cell r="QN93">
            <v>33</v>
          </cell>
          <cell r="RB93">
            <v>34</v>
          </cell>
          <cell r="RP93">
            <v>35</v>
          </cell>
          <cell r="SD93">
            <v>36</v>
          </cell>
          <cell r="SR93">
            <v>37</v>
          </cell>
          <cell r="TF93">
            <v>38</v>
          </cell>
          <cell r="TT93">
            <v>39</v>
          </cell>
          <cell r="UH93">
            <v>40</v>
          </cell>
          <cell r="UV93">
            <v>41</v>
          </cell>
          <cell r="VJ93">
            <v>42</v>
          </cell>
          <cell r="VX93">
            <v>43</v>
          </cell>
          <cell r="WL93">
            <v>44</v>
          </cell>
          <cell r="WZ93">
            <v>45</v>
          </cell>
          <cell r="XN93">
            <v>46</v>
          </cell>
          <cell r="YB93">
            <v>47</v>
          </cell>
          <cell r="YP93">
            <v>48</v>
          </cell>
          <cell r="ZD93">
            <v>49</v>
          </cell>
          <cell r="ZR93">
            <v>50</v>
          </cell>
          <cell r="AAF93">
            <v>51</v>
          </cell>
          <cell r="AAT93">
            <v>52</v>
          </cell>
        </row>
        <row r="94">
          <cell r="C94" t="str">
            <v>PERSONNEL</v>
          </cell>
          <cell r="F94" t="str">
            <v>REPAS</v>
          </cell>
          <cell r="H94">
            <v>44200</v>
          </cell>
          <cell r="J94">
            <v>44201</v>
          </cell>
          <cell r="L94">
            <v>44202</v>
          </cell>
          <cell r="N94">
            <v>44203</v>
          </cell>
          <cell r="P94">
            <v>44204</v>
          </cell>
          <cell r="R94">
            <v>44205</v>
          </cell>
          <cell r="T94">
            <v>44206</v>
          </cell>
          <cell r="V94">
            <v>44207</v>
          </cell>
          <cell r="X94">
            <v>44208</v>
          </cell>
          <cell r="Z94">
            <v>44209</v>
          </cell>
          <cell r="AB94">
            <v>44210</v>
          </cell>
          <cell r="AD94">
            <v>44211</v>
          </cell>
          <cell r="AF94">
            <v>44212</v>
          </cell>
          <cell r="AH94">
            <v>44213</v>
          </cell>
          <cell r="AJ94">
            <v>44214</v>
          </cell>
          <cell r="AL94">
            <v>44215</v>
          </cell>
          <cell r="AN94">
            <v>44216</v>
          </cell>
          <cell r="AP94">
            <v>44217</v>
          </cell>
          <cell r="AR94">
            <v>44218</v>
          </cell>
          <cell r="AT94">
            <v>44219</v>
          </cell>
          <cell r="AV94">
            <v>44220</v>
          </cell>
          <cell r="AX94">
            <v>44221</v>
          </cell>
          <cell r="AZ94">
            <v>44222</v>
          </cell>
          <cell r="BB94">
            <v>44223</v>
          </cell>
          <cell r="BD94">
            <v>44224</v>
          </cell>
          <cell r="BF94">
            <v>44225</v>
          </cell>
          <cell r="BH94">
            <v>44226</v>
          </cell>
          <cell r="BJ94">
            <v>44227</v>
          </cell>
          <cell r="BL94">
            <v>44228</v>
          </cell>
          <cell r="BN94">
            <v>44229</v>
          </cell>
          <cell r="BP94">
            <v>44230</v>
          </cell>
          <cell r="BR94">
            <v>44231</v>
          </cell>
          <cell r="BT94">
            <v>44232</v>
          </cell>
          <cell r="BV94">
            <v>44233</v>
          </cell>
          <cell r="BX94">
            <v>44234</v>
          </cell>
          <cell r="BZ94">
            <v>44235</v>
          </cell>
          <cell r="CB94">
            <v>44236</v>
          </cell>
          <cell r="CD94">
            <v>44237</v>
          </cell>
          <cell r="CF94">
            <v>44238</v>
          </cell>
          <cell r="CH94">
            <v>44239</v>
          </cell>
          <cell r="CJ94">
            <v>44240</v>
          </cell>
          <cell r="CL94">
            <v>44241</v>
          </cell>
          <cell r="CN94">
            <v>44242</v>
          </cell>
          <cell r="CP94">
            <v>44243</v>
          </cell>
          <cell r="CR94">
            <v>44244</v>
          </cell>
          <cell r="CT94">
            <v>44245</v>
          </cell>
          <cell r="CV94">
            <v>44246</v>
          </cell>
          <cell r="CX94">
            <v>44247</v>
          </cell>
          <cell r="CZ94">
            <v>44248</v>
          </cell>
          <cell r="DB94">
            <v>44249</v>
          </cell>
          <cell r="DD94">
            <v>44250</v>
          </cell>
          <cell r="DF94">
            <v>44251</v>
          </cell>
          <cell r="DH94">
            <v>44252</v>
          </cell>
          <cell r="DJ94">
            <v>44253</v>
          </cell>
          <cell r="DL94">
            <v>44254</v>
          </cell>
          <cell r="DN94">
            <v>44255</v>
          </cell>
          <cell r="DP94">
            <v>44256</v>
          </cell>
          <cell r="DR94">
            <v>44257</v>
          </cell>
          <cell r="DT94">
            <v>44258</v>
          </cell>
          <cell r="DV94">
            <v>44259</v>
          </cell>
          <cell r="DX94">
            <v>44260</v>
          </cell>
          <cell r="DZ94">
            <v>44261</v>
          </cell>
          <cell r="EB94">
            <v>44262</v>
          </cell>
          <cell r="ED94">
            <v>44263</v>
          </cell>
          <cell r="EF94">
            <v>44264</v>
          </cell>
          <cell r="EH94">
            <v>44265</v>
          </cell>
          <cell r="EJ94">
            <v>44266</v>
          </cell>
          <cell r="EL94">
            <v>44267</v>
          </cell>
          <cell r="EN94">
            <v>44268</v>
          </cell>
          <cell r="EP94">
            <v>44269</v>
          </cell>
          <cell r="ER94">
            <v>44270</v>
          </cell>
          <cell r="ET94">
            <v>44271</v>
          </cell>
          <cell r="EV94">
            <v>44272</v>
          </cell>
          <cell r="EX94">
            <v>44273</v>
          </cell>
          <cell r="EZ94">
            <v>44274</v>
          </cell>
          <cell r="FB94">
            <v>44275</v>
          </cell>
          <cell r="FD94">
            <v>44276</v>
          </cell>
          <cell r="FF94">
            <v>44277</v>
          </cell>
          <cell r="FH94">
            <v>44278</v>
          </cell>
          <cell r="FJ94">
            <v>44279</v>
          </cell>
          <cell r="FL94">
            <v>44280</v>
          </cell>
          <cell r="FN94">
            <v>44281</v>
          </cell>
          <cell r="FP94">
            <v>44282</v>
          </cell>
          <cell r="FR94">
            <v>44283</v>
          </cell>
          <cell r="FT94">
            <v>44284</v>
          </cell>
          <cell r="FV94">
            <v>44285</v>
          </cell>
          <cell r="FX94">
            <v>44286</v>
          </cell>
          <cell r="FZ94">
            <v>44287</v>
          </cell>
          <cell r="GB94">
            <v>44288</v>
          </cell>
          <cell r="GD94">
            <v>44289</v>
          </cell>
          <cell r="GF94">
            <v>44290</v>
          </cell>
          <cell r="GH94">
            <v>44291</v>
          </cell>
          <cell r="GJ94">
            <v>44292</v>
          </cell>
          <cell r="GL94">
            <v>44293</v>
          </cell>
          <cell r="GN94">
            <v>44294</v>
          </cell>
          <cell r="GP94">
            <v>44295</v>
          </cell>
          <cell r="GR94">
            <v>44296</v>
          </cell>
          <cell r="GT94">
            <v>44297</v>
          </cell>
          <cell r="GV94">
            <v>44298</v>
          </cell>
          <cell r="GX94">
            <v>44299</v>
          </cell>
          <cell r="GZ94">
            <v>44300</v>
          </cell>
          <cell r="HB94">
            <v>44301</v>
          </cell>
          <cell r="HD94">
            <v>44302</v>
          </cell>
          <cell r="HF94">
            <v>44303</v>
          </cell>
          <cell r="HH94">
            <v>44304</v>
          </cell>
          <cell r="HJ94">
            <v>44305</v>
          </cell>
          <cell r="HL94">
            <v>44306</v>
          </cell>
          <cell r="HN94">
            <v>44307</v>
          </cell>
          <cell r="HP94">
            <v>44308</v>
          </cell>
          <cell r="HR94">
            <v>44309</v>
          </cell>
          <cell r="HT94">
            <v>44310</v>
          </cell>
          <cell r="HV94">
            <v>44311</v>
          </cell>
          <cell r="HX94">
            <v>44312</v>
          </cell>
          <cell r="HZ94">
            <v>44313</v>
          </cell>
          <cell r="IB94">
            <v>44314</v>
          </cell>
          <cell r="ID94">
            <v>44315</v>
          </cell>
          <cell r="IF94">
            <v>44316</v>
          </cell>
          <cell r="IH94">
            <v>44317</v>
          </cell>
          <cell r="IJ94">
            <v>44318</v>
          </cell>
          <cell r="IL94">
            <v>44319</v>
          </cell>
          <cell r="IN94">
            <v>44320</v>
          </cell>
          <cell r="IP94">
            <v>44321</v>
          </cell>
          <cell r="IR94">
            <v>44322</v>
          </cell>
          <cell r="IT94">
            <v>44323</v>
          </cell>
          <cell r="IV94">
            <v>44324</v>
          </cell>
          <cell r="IX94">
            <v>44325</v>
          </cell>
          <cell r="IZ94">
            <v>44326</v>
          </cell>
          <cell r="JB94">
            <v>44327</v>
          </cell>
          <cell r="JD94">
            <v>44328</v>
          </cell>
          <cell r="JF94">
            <v>44329</v>
          </cell>
          <cell r="JH94">
            <v>44330</v>
          </cell>
          <cell r="JJ94">
            <v>44331</v>
          </cell>
          <cell r="JL94">
            <v>44332</v>
          </cell>
          <cell r="JN94">
            <v>44333</v>
          </cell>
          <cell r="JP94">
            <v>44334</v>
          </cell>
          <cell r="JR94">
            <v>44335</v>
          </cell>
          <cell r="JT94">
            <v>44336</v>
          </cell>
          <cell r="JV94">
            <v>44337</v>
          </cell>
          <cell r="JX94">
            <v>44338</v>
          </cell>
          <cell r="JZ94">
            <v>44339</v>
          </cell>
          <cell r="KB94">
            <v>44340</v>
          </cell>
          <cell r="KD94">
            <v>44341</v>
          </cell>
          <cell r="KF94">
            <v>44342</v>
          </cell>
          <cell r="KH94">
            <v>44343</v>
          </cell>
          <cell r="KJ94">
            <v>44344</v>
          </cell>
          <cell r="KL94">
            <v>44345</v>
          </cell>
          <cell r="KN94">
            <v>44346</v>
          </cell>
          <cell r="KP94">
            <v>44347</v>
          </cell>
          <cell r="KR94">
            <v>44348</v>
          </cell>
          <cell r="KT94">
            <v>44349</v>
          </cell>
          <cell r="KV94">
            <v>44350</v>
          </cell>
          <cell r="KX94">
            <v>44351</v>
          </cell>
          <cell r="KZ94">
            <v>44352</v>
          </cell>
          <cell r="LB94">
            <v>44353</v>
          </cell>
          <cell r="LD94">
            <v>44354</v>
          </cell>
          <cell r="LF94">
            <v>44355</v>
          </cell>
          <cell r="LH94">
            <v>44356</v>
          </cell>
          <cell r="LJ94">
            <v>44357</v>
          </cell>
          <cell r="LL94">
            <v>44358</v>
          </cell>
          <cell r="LN94">
            <v>44359</v>
          </cell>
          <cell r="LP94">
            <v>44360</v>
          </cell>
          <cell r="LR94">
            <v>44361</v>
          </cell>
          <cell r="LT94">
            <v>44362</v>
          </cell>
          <cell r="LV94">
            <v>44363</v>
          </cell>
          <cell r="LX94">
            <v>44364</v>
          </cell>
          <cell r="LZ94">
            <v>44365</v>
          </cell>
          <cell r="MB94">
            <v>44366</v>
          </cell>
          <cell r="MD94">
            <v>44367</v>
          </cell>
          <cell r="MF94">
            <v>44368</v>
          </cell>
          <cell r="MH94">
            <v>44369</v>
          </cell>
          <cell r="MJ94">
            <v>44370</v>
          </cell>
          <cell r="ML94">
            <v>44371</v>
          </cell>
          <cell r="MN94">
            <v>44372</v>
          </cell>
          <cell r="MP94">
            <v>44373</v>
          </cell>
          <cell r="MR94">
            <v>44374</v>
          </cell>
          <cell r="MT94">
            <v>44375</v>
          </cell>
          <cell r="MV94">
            <v>44376</v>
          </cell>
          <cell r="MX94">
            <v>44377</v>
          </cell>
          <cell r="MZ94">
            <v>44378</v>
          </cell>
          <cell r="NB94">
            <v>44379</v>
          </cell>
          <cell r="ND94">
            <v>44380</v>
          </cell>
          <cell r="NF94">
            <v>44381</v>
          </cell>
          <cell r="NH94">
            <v>44382</v>
          </cell>
          <cell r="NJ94">
            <v>44383</v>
          </cell>
          <cell r="NL94">
            <v>44384</v>
          </cell>
          <cell r="NN94">
            <v>44385</v>
          </cell>
          <cell r="NP94">
            <v>44386</v>
          </cell>
          <cell r="NR94">
            <v>44387</v>
          </cell>
          <cell r="NT94">
            <v>44388</v>
          </cell>
          <cell r="NV94">
            <v>44389</v>
          </cell>
          <cell r="NX94">
            <v>44390</v>
          </cell>
          <cell r="NZ94">
            <v>44391</v>
          </cell>
          <cell r="OB94">
            <v>44392</v>
          </cell>
          <cell r="OD94">
            <v>44393</v>
          </cell>
          <cell r="OF94">
            <v>44394</v>
          </cell>
          <cell r="OH94">
            <v>44395</v>
          </cell>
          <cell r="OJ94">
            <v>44396</v>
          </cell>
          <cell r="OL94">
            <v>44397</v>
          </cell>
          <cell r="ON94">
            <v>44398</v>
          </cell>
          <cell r="OP94">
            <v>44399</v>
          </cell>
          <cell r="OR94">
            <v>44400</v>
          </cell>
          <cell r="OT94">
            <v>44401</v>
          </cell>
          <cell r="OV94">
            <v>44402</v>
          </cell>
          <cell r="OX94">
            <v>44403</v>
          </cell>
          <cell r="OZ94">
            <v>44404</v>
          </cell>
          <cell r="PB94">
            <v>44405</v>
          </cell>
          <cell r="PD94">
            <v>44406</v>
          </cell>
          <cell r="PF94">
            <v>44407</v>
          </cell>
          <cell r="PH94">
            <v>44408</v>
          </cell>
          <cell r="PJ94">
            <v>44409</v>
          </cell>
          <cell r="PL94">
            <v>44410</v>
          </cell>
          <cell r="PN94">
            <v>44411</v>
          </cell>
          <cell r="PP94">
            <v>44412</v>
          </cell>
          <cell r="PR94">
            <v>44413</v>
          </cell>
          <cell r="PT94">
            <v>44414</v>
          </cell>
          <cell r="PV94">
            <v>44415</v>
          </cell>
          <cell r="PX94">
            <v>44416</v>
          </cell>
          <cell r="PZ94">
            <v>44417</v>
          </cell>
          <cell r="QB94">
            <v>44418</v>
          </cell>
          <cell r="QD94">
            <v>44419</v>
          </cell>
          <cell r="QF94">
            <v>44420</v>
          </cell>
          <cell r="QH94">
            <v>44421</v>
          </cell>
          <cell r="QJ94">
            <v>44422</v>
          </cell>
          <cell r="QL94">
            <v>44423</v>
          </cell>
          <cell r="QN94">
            <v>44424</v>
          </cell>
          <cell r="QP94">
            <v>44425</v>
          </cell>
          <cell r="QR94">
            <v>44426</v>
          </cell>
          <cell r="QT94">
            <v>44427</v>
          </cell>
          <cell r="QV94">
            <v>44428</v>
          </cell>
          <cell r="QX94">
            <v>44429</v>
          </cell>
          <cell r="QZ94">
            <v>44430</v>
          </cell>
          <cell r="RB94">
            <v>44431</v>
          </cell>
          <cell r="RD94">
            <v>44432</v>
          </cell>
          <cell r="RF94">
            <v>44433</v>
          </cell>
          <cell r="RH94">
            <v>44434</v>
          </cell>
          <cell r="RJ94">
            <v>44435</v>
          </cell>
          <cell r="RL94">
            <v>44436</v>
          </cell>
          <cell r="RN94">
            <v>44437</v>
          </cell>
          <cell r="RP94">
            <v>44438</v>
          </cell>
          <cell r="RR94">
            <v>44439</v>
          </cell>
          <cell r="RT94">
            <v>44440</v>
          </cell>
          <cell r="RV94">
            <v>44441</v>
          </cell>
          <cell r="RX94">
            <v>44442</v>
          </cell>
          <cell r="RZ94">
            <v>44443</v>
          </cell>
          <cell r="SB94">
            <v>44444</v>
          </cell>
          <cell r="SD94">
            <v>44445</v>
          </cell>
          <cell r="SF94">
            <v>44446</v>
          </cell>
          <cell r="SH94">
            <v>44447</v>
          </cell>
          <cell r="SJ94">
            <v>44448</v>
          </cell>
          <cell r="SL94">
            <v>44449</v>
          </cell>
          <cell r="SN94">
            <v>44450</v>
          </cell>
          <cell r="SP94">
            <v>44451</v>
          </cell>
          <cell r="SR94">
            <v>44452</v>
          </cell>
          <cell r="ST94">
            <v>44453</v>
          </cell>
          <cell r="SV94">
            <v>44454</v>
          </cell>
          <cell r="SX94">
            <v>44455</v>
          </cell>
          <cell r="SZ94">
            <v>44456</v>
          </cell>
          <cell r="TB94">
            <v>44457</v>
          </cell>
          <cell r="TD94">
            <v>44458</v>
          </cell>
          <cell r="TF94">
            <v>44459</v>
          </cell>
          <cell r="TH94">
            <v>44460</v>
          </cell>
          <cell r="TJ94">
            <v>44461</v>
          </cell>
          <cell r="TL94">
            <v>44462</v>
          </cell>
          <cell r="TN94">
            <v>44463</v>
          </cell>
          <cell r="TP94">
            <v>44464</v>
          </cell>
          <cell r="TR94">
            <v>44465</v>
          </cell>
          <cell r="TT94">
            <v>44466</v>
          </cell>
          <cell r="TV94">
            <v>44467</v>
          </cell>
          <cell r="TX94">
            <v>44468</v>
          </cell>
          <cell r="TZ94">
            <v>44469</v>
          </cell>
          <cell r="UB94">
            <v>44470</v>
          </cell>
          <cell r="UD94">
            <v>44471</v>
          </cell>
          <cell r="UF94">
            <v>44472</v>
          </cell>
          <cell r="UH94">
            <v>44473</v>
          </cell>
          <cell r="UJ94">
            <v>44474</v>
          </cell>
          <cell r="UL94">
            <v>44475</v>
          </cell>
          <cell r="UN94">
            <v>44476</v>
          </cell>
          <cell r="UP94">
            <v>44477</v>
          </cell>
          <cell r="UR94">
            <v>44478</v>
          </cell>
          <cell r="UT94">
            <v>44479</v>
          </cell>
          <cell r="UV94">
            <v>44480</v>
          </cell>
          <cell r="UX94">
            <v>44481</v>
          </cell>
          <cell r="UZ94">
            <v>44482</v>
          </cell>
          <cell r="VB94">
            <v>44483</v>
          </cell>
          <cell r="VD94">
            <v>44484</v>
          </cell>
          <cell r="VF94">
            <v>44485</v>
          </cell>
          <cell r="VH94">
            <v>44486</v>
          </cell>
          <cell r="VJ94">
            <v>44487</v>
          </cell>
          <cell r="VL94">
            <v>44488</v>
          </cell>
          <cell r="VN94">
            <v>44489</v>
          </cell>
          <cell r="VP94">
            <v>44490</v>
          </cell>
          <cell r="VR94">
            <v>44491</v>
          </cell>
          <cell r="VT94">
            <v>44492</v>
          </cell>
          <cell r="VV94">
            <v>44493</v>
          </cell>
          <cell r="VX94">
            <v>44494</v>
          </cell>
          <cell r="VZ94">
            <v>44495</v>
          </cell>
          <cell r="WB94">
            <v>44496</v>
          </cell>
          <cell r="WD94">
            <v>44497</v>
          </cell>
          <cell r="WF94">
            <v>44498</v>
          </cell>
          <cell r="WH94">
            <v>44499</v>
          </cell>
          <cell r="WJ94">
            <v>44500</v>
          </cell>
          <cell r="WL94">
            <v>44501</v>
          </cell>
          <cell r="WN94">
            <v>44502</v>
          </cell>
          <cell r="WP94">
            <v>44503</v>
          </cell>
          <cell r="WR94">
            <v>44504</v>
          </cell>
          <cell r="WT94">
            <v>44505</v>
          </cell>
          <cell r="WV94">
            <v>44506</v>
          </cell>
          <cell r="WX94">
            <v>44507</v>
          </cell>
          <cell r="WZ94">
            <v>44508</v>
          </cell>
          <cell r="XB94">
            <v>44509</v>
          </cell>
          <cell r="XD94">
            <v>44510</v>
          </cell>
          <cell r="XF94">
            <v>44511</v>
          </cell>
          <cell r="XH94">
            <v>44512</v>
          </cell>
          <cell r="XJ94">
            <v>44513</v>
          </cell>
          <cell r="XL94">
            <v>44514</v>
          </cell>
          <cell r="XN94">
            <v>44515</v>
          </cell>
          <cell r="XP94">
            <v>44516</v>
          </cell>
          <cell r="XR94">
            <v>44517</v>
          </cell>
          <cell r="XT94">
            <v>44518</v>
          </cell>
          <cell r="XV94">
            <v>44519</v>
          </cell>
          <cell r="XX94">
            <v>44520</v>
          </cell>
          <cell r="XZ94">
            <v>44521</v>
          </cell>
          <cell r="YB94">
            <v>44522</v>
          </cell>
          <cell r="YD94">
            <v>44523</v>
          </cell>
          <cell r="YF94">
            <v>44524</v>
          </cell>
          <cell r="YH94">
            <v>44525</v>
          </cell>
          <cell r="YJ94">
            <v>44526</v>
          </cell>
          <cell r="YL94">
            <v>44527</v>
          </cell>
          <cell r="YN94">
            <v>44528</v>
          </cell>
          <cell r="YP94">
            <v>44529</v>
          </cell>
          <cell r="YR94">
            <v>44530</v>
          </cell>
          <cell r="YT94">
            <v>44531</v>
          </cell>
          <cell r="YV94">
            <v>44532</v>
          </cell>
          <cell r="YX94">
            <v>44533</v>
          </cell>
          <cell r="YZ94">
            <v>44534</v>
          </cell>
          <cell r="ZB94">
            <v>44535</v>
          </cell>
          <cell r="ZD94">
            <v>44536</v>
          </cell>
          <cell r="ZF94">
            <v>44537</v>
          </cell>
          <cell r="ZH94">
            <v>44538</v>
          </cell>
          <cell r="ZJ94">
            <v>44539</v>
          </cell>
          <cell r="ZL94">
            <v>44540</v>
          </cell>
          <cell r="ZN94">
            <v>44541</v>
          </cell>
          <cell r="ZP94">
            <v>44542</v>
          </cell>
          <cell r="ZR94">
            <v>44543</v>
          </cell>
          <cell r="ZT94">
            <v>44544</v>
          </cell>
          <cell r="ZV94">
            <v>44545</v>
          </cell>
          <cell r="ZX94">
            <v>44546</v>
          </cell>
          <cell r="ZZ94">
            <v>44547</v>
          </cell>
          <cell r="AAB94">
            <v>44548</v>
          </cell>
          <cell r="AAD94">
            <v>44549</v>
          </cell>
          <cell r="AAF94">
            <v>44550</v>
          </cell>
          <cell r="AAH94">
            <v>44551</v>
          </cell>
          <cell r="AAJ94">
            <v>44552</v>
          </cell>
          <cell r="AAL94">
            <v>44553</v>
          </cell>
          <cell r="AAN94">
            <v>44554</v>
          </cell>
          <cell r="AAP94">
            <v>44555</v>
          </cell>
          <cell r="AAR94">
            <v>44556</v>
          </cell>
          <cell r="AAT94">
            <v>44557</v>
          </cell>
          <cell r="AAV94">
            <v>44558</v>
          </cell>
          <cell r="AAX94">
            <v>44559</v>
          </cell>
          <cell r="AAZ94">
            <v>44560</v>
          </cell>
          <cell r="ABB94">
            <v>44561</v>
          </cell>
          <cell r="ABD94">
            <v>44562</v>
          </cell>
          <cell r="ABF94">
            <v>44563</v>
          </cell>
        </row>
        <row r="95">
          <cell r="C95" t="str">
            <v>STE VICTOIRE</v>
          </cell>
          <cell r="F95" t="str">
            <v>NORMAUX</v>
          </cell>
          <cell r="H95">
            <v>3</v>
          </cell>
          <cell r="I95">
            <v>8</v>
          </cell>
          <cell r="J95">
            <v>4</v>
          </cell>
          <cell r="AX95" t="str">
            <v>X</v>
          </cell>
        </row>
        <row r="96">
          <cell r="F96" t="str">
            <v xml:space="preserve"> S/PORC</v>
          </cell>
          <cell r="H96">
            <v>2</v>
          </cell>
        </row>
        <row r="97">
          <cell r="F97" t="str">
            <v xml:space="preserve"> S/POISSON</v>
          </cell>
          <cell r="H97">
            <v>7</v>
          </cell>
          <cell r="I97">
            <v>4</v>
          </cell>
        </row>
        <row r="98">
          <cell r="F98" t="str">
            <v xml:space="preserve">SOUS/TOTAL </v>
          </cell>
          <cell r="H98">
            <v>12</v>
          </cell>
          <cell r="I98">
            <v>12</v>
          </cell>
          <cell r="J98">
            <v>4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  <cell r="GR98">
            <v>0</v>
          </cell>
          <cell r="GS98">
            <v>0</v>
          </cell>
          <cell r="GT98">
            <v>0</v>
          </cell>
          <cell r="GU98">
            <v>0</v>
          </cell>
          <cell r="GV98">
            <v>0</v>
          </cell>
          <cell r="GW98">
            <v>0</v>
          </cell>
          <cell r="GX98">
            <v>0</v>
          </cell>
          <cell r="GY98">
            <v>0</v>
          </cell>
          <cell r="GZ98">
            <v>0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>
            <v>0</v>
          </cell>
          <cell r="HN98">
            <v>0</v>
          </cell>
          <cell r="HO98">
            <v>0</v>
          </cell>
          <cell r="HP98">
            <v>0</v>
          </cell>
          <cell r="HQ98">
            <v>0</v>
          </cell>
          <cell r="HR98">
            <v>0</v>
          </cell>
          <cell r="HS98">
            <v>0</v>
          </cell>
          <cell r="HT98">
            <v>0</v>
          </cell>
          <cell r="HU98">
            <v>0</v>
          </cell>
          <cell r="HV98">
            <v>0</v>
          </cell>
          <cell r="HW98">
            <v>0</v>
          </cell>
          <cell r="HX98">
            <v>0</v>
          </cell>
          <cell r="HY98">
            <v>0</v>
          </cell>
          <cell r="HZ98">
            <v>0</v>
          </cell>
          <cell r="IA98">
            <v>0</v>
          </cell>
          <cell r="IB98">
            <v>0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0</v>
          </cell>
          <cell r="II98">
            <v>0</v>
          </cell>
          <cell r="IJ98">
            <v>0</v>
          </cell>
          <cell r="IK98">
            <v>0</v>
          </cell>
          <cell r="IL98">
            <v>0</v>
          </cell>
          <cell r="IM98">
            <v>0</v>
          </cell>
          <cell r="IN98">
            <v>0</v>
          </cell>
          <cell r="IO98">
            <v>0</v>
          </cell>
          <cell r="IP98">
            <v>0</v>
          </cell>
          <cell r="IQ98">
            <v>0</v>
          </cell>
          <cell r="IR98">
            <v>0</v>
          </cell>
          <cell r="IS98">
            <v>0</v>
          </cell>
          <cell r="IT98">
            <v>0</v>
          </cell>
          <cell r="IU98">
            <v>0</v>
          </cell>
          <cell r="IV98">
            <v>0</v>
          </cell>
          <cell r="IW98">
            <v>0</v>
          </cell>
          <cell r="IX98">
            <v>0</v>
          </cell>
          <cell r="IY98">
            <v>0</v>
          </cell>
          <cell r="IZ98">
            <v>0</v>
          </cell>
          <cell r="JA98">
            <v>0</v>
          </cell>
          <cell r="JB98">
            <v>0</v>
          </cell>
          <cell r="JC98">
            <v>0</v>
          </cell>
          <cell r="JD98">
            <v>0</v>
          </cell>
          <cell r="JE98">
            <v>0</v>
          </cell>
          <cell r="JF98">
            <v>0</v>
          </cell>
          <cell r="JG98">
            <v>0</v>
          </cell>
          <cell r="JH98">
            <v>0</v>
          </cell>
          <cell r="JI98">
            <v>0</v>
          </cell>
          <cell r="JJ98">
            <v>0</v>
          </cell>
          <cell r="JK98">
            <v>0</v>
          </cell>
          <cell r="JL98">
            <v>0</v>
          </cell>
          <cell r="JM98">
            <v>0</v>
          </cell>
          <cell r="JN98">
            <v>0</v>
          </cell>
          <cell r="JO98">
            <v>0</v>
          </cell>
          <cell r="JP98">
            <v>0</v>
          </cell>
          <cell r="JQ98">
            <v>0</v>
          </cell>
          <cell r="JR98">
            <v>0</v>
          </cell>
          <cell r="JS98">
            <v>0</v>
          </cell>
          <cell r="JT98">
            <v>0</v>
          </cell>
          <cell r="JU98">
            <v>0</v>
          </cell>
          <cell r="JV98">
            <v>0</v>
          </cell>
          <cell r="JW98">
            <v>0</v>
          </cell>
          <cell r="JX98">
            <v>0</v>
          </cell>
          <cell r="JY98">
            <v>0</v>
          </cell>
          <cell r="JZ98">
            <v>0</v>
          </cell>
          <cell r="KA98">
            <v>0</v>
          </cell>
          <cell r="KB98">
            <v>0</v>
          </cell>
          <cell r="KC98">
            <v>0</v>
          </cell>
          <cell r="KD98">
            <v>0</v>
          </cell>
          <cell r="KE98">
            <v>0</v>
          </cell>
          <cell r="KF98">
            <v>0</v>
          </cell>
          <cell r="KG98">
            <v>0</v>
          </cell>
          <cell r="KH98">
            <v>0</v>
          </cell>
          <cell r="KI98">
            <v>0</v>
          </cell>
          <cell r="KJ98">
            <v>0</v>
          </cell>
          <cell r="KK98">
            <v>0</v>
          </cell>
          <cell r="KL98">
            <v>0</v>
          </cell>
          <cell r="KM98">
            <v>0</v>
          </cell>
          <cell r="KN98">
            <v>0</v>
          </cell>
          <cell r="KO98">
            <v>0</v>
          </cell>
          <cell r="KP98">
            <v>0</v>
          </cell>
          <cell r="KQ98">
            <v>0</v>
          </cell>
          <cell r="KR98">
            <v>0</v>
          </cell>
          <cell r="KS98">
            <v>0</v>
          </cell>
          <cell r="KT98">
            <v>0</v>
          </cell>
          <cell r="KU98">
            <v>0</v>
          </cell>
          <cell r="KV98">
            <v>0</v>
          </cell>
          <cell r="KW98">
            <v>0</v>
          </cell>
          <cell r="KX98">
            <v>0</v>
          </cell>
          <cell r="KY98">
            <v>0</v>
          </cell>
          <cell r="KZ98">
            <v>0</v>
          </cell>
          <cell r="LA98">
            <v>0</v>
          </cell>
          <cell r="LB98">
            <v>0</v>
          </cell>
          <cell r="LC98">
            <v>0</v>
          </cell>
          <cell r="LD98">
            <v>0</v>
          </cell>
          <cell r="LE98">
            <v>0</v>
          </cell>
          <cell r="LF98">
            <v>0</v>
          </cell>
          <cell r="LG98">
            <v>0</v>
          </cell>
          <cell r="LH98">
            <v>0</v>
          </cell>
          <cell r="LI98">
            <v>0</v>
          </cell>
          <cell r="LJ98">
            <v>0</v>
          </cell>
          <cell r="LK98">
            <v>0</v>
          </cell>
          <cell r="LL98">
            <v>0</v>
          </cell>
          <cell r="LM98">
            <v>0</v>
          </cell>
          <cell r="LN98">
            <v>0</v>
          </cell>
          <cell r="LO98">
            <v>0</v>
          </cell>
          <cell r="LP98">
            <v>0</v>
          </cell>
          <cell r="LQ98">
            <v>0</v>
          </cell>
          <cell r="LR98">
            <v>0</v>
          </cell>
          <cell r="LS98">
            <v>0</v>
          </cell>
          <cell r="LT98">
            <v>0</v>
          </cell>
          <cell r="LU98">
            <v>0</v>
          </cell>
          <cell r="LV98">
            <v>0</v>
          </cell>
          <cell r="LW98">
            <v>0</v>
          </cell>
          <cell r="LX98">
            <v>0</v>
          </cell>
          <cell r="LY98">
            <v>0</v>
          </cell>
          <cell r="LZ98">
            <v>0</v>
          </cell>
          <cell r="MA98">
            <v>0</v>
          </cell>
          <cell r="MB98">
            <v>0</v>
          </cell>
          <cell r="MC98">
            <v>0</v>
          </cell>
          <cell r="MD98">
            <v>0</v>
          </cell>
          <cell r="ME98">
            <v>0</v>
          </cell>
          <cell r="MF98">
            <v>0</v>
          </cell>
          <cell r="MG98">
            <v>0</v>
          </cell>
          <cell r="MH98">
            <v>0</v>
          </cell>
          <cell r="MI98">
            <v>0</v>
          </cell>
          <cell r="MJ98">
            <v>0</v>
          </cell>
          <cell r="MK98">
            <v>0</v>
          </cell>
          <cell r="ML98">
            <v>0</v>
          </cell>
          <cell r="MM98">
            <v>0</v>
          </cell>
          <cell r="MN98">
            <v>0</v>
          </cell>
          <cell r="MO98">
            <v>0</v>
          </cell>
          <cell r="MP98">
            <v>0</v>
          </cell>
          <cell r="MQ98">
            <v>0</v>
          </cell>
          <cell r="MR98">
            <v>0</v>
          </cell>
          <cell r="MS98">
            <v>0</v>
          </cell>
          <cell r="MT98">
            <v>0</v>
          </cell>
          <cell r="MU98">
            <v>0</v>
          </cell>
          <cell r="MV98">
            <v>0</v>
          </cell>
          <cell r="MW98">
            <v>0</v>
          </cell>
          <cell r="MX98">
            <v>0</v>
          </cell>
          <cell r="MY98">
            <v>0</v>
          </cell>
          <cell r="MZ98">
            <v>0</v>
          </cell>
          <cell r="NA98">
            <v>0</v>
          </cell>
          <cell r="NB98">
            <v>0</v>
          </cell>
          <cell r="NC98">
            <v>0</v>
          </cell>
          <cell r="ND98">
            <v>0</v>
          </cell>
          <cell r="NE98">
            <v>0</v>
          </cell>
          <cell r="NF98">
            <v>0</v>
          </cell>
          <cell r="NG98">
            <v>0</v>
          </cell>
          <cell r="NH98">
            <v>0</v>
          </cell>
          <cell r="NI98">
            <v>0</v>
          </cell>
          <cell r="NJ98">
            <v>0</v>
          </cell>
          <cell r="NK98">
            <v>0</v>
          </cell>
          <cell r="NL98">
            <v>0</v>
          </cell>
          <cell r="NM98">
            <v>0</v>
          </cell>
          <cell r="NN98">
            <v>0</v>
          </cell>
          <cell r="NO98">
            <v>0</v>
          </cell>
          <cell r="NP98">
            <v>0</v>
          </cell>
          <cell r="NQ98">
            <v>0</v>
          </cell>
          <cell r="NR98">
            <v>0</v>
          </cell>
          <cell r="NS98">
            <v>0</v>
          </cell>
          <cell r="NT98">
            <v>0</v>
          </cell>
          <cell r="NU98">
            <v>0</v>
          </cell>
          <cell r="NV98">
            <v>0</v>
          </cell>
          <cell r="NW98">
            <v>0</v>
          </cell>
          <cell r="NX98">
            <v>0</v>
          </cell>
          <cell r="NY98">
            <v>0</v>
          </cell>
          <cell r="NZ98">
            <v>0</v>
          </cell>
          <cell r="OA98">
            <v>0</v>
          </cell>
          <cell r="OB98">
            <v>0</v>
          </cell>
          <cell r="OC98">
            <v>0</v>
          </cell>
          <cell r="OD98">
            <v>0</v>
          </cell>
          <cell r="OE98">
            <v>0</v>
          </cell>
          <cell r="OF98">
            <v>0</v>
          </cell>
          <cell r="OG98">
            <v>0</v>
          </cell>
          <cell r="OH98">
            <v>0</v>
          </cell>
          <cell r="OI98">
            <v>0</v>
          </cell>
          <cell r="OJ98">
            <v>0</v>
          </cell>
          <cell r="OK98">
            <v>0</v>
          </cell>
          <cell r="OL98">
            <v>0</v>
          </cell>
          <cell r="OM98">
            <v>0</v>
          </cell>
          <cell r="ON98">
            <v>0</v>
          </cell>
          <cell r="OO98">
            <v>0</v>
          </cell>
          <cell r="OP98">
            <v>0</v>
          </cell>
          <cell r="OQ98">
            <v>0</v>
          </cell>
          <cell r="OR98">
            <v>0</v>
          </cell>
          <cell r="OS98">
            <v>0</v>
          </cell>
          <cell r="OT98">
            <v>0</v>
          </cell>
          <cell r="OU98">
            <v>0</v>
          </cell>
          <cell r="OV98">
            <v>0</v>
          </cell>
          <cell r="OW98">
            <v>0</v>
          </cell>
          <cell r="OX98">
            <v>0</v>
          </cell>
          <cell r="OY98">
            <v>0</v>
          </cell>
          <cell r="OZ98">
            <v>0</v>
          </cell>
          <cell r="PA98">
            <v>0</v>
          </cell>
          <cell r="PB98">
            <v>0</v>
          </cell>
          <cell r="PC98">
            <v>0</v>
          </cell>
          <cell r="PD98">
            <v>0</v>
          </cell>
          <cell r="PE98">
            <v>0</v>
          </cell>
          <cell r="PF98">
            <v>0</v>
          </cell>
          <cell r="PG98">
            <v>0</v>
          </cell>
          <cell r="PH98">
            <v>0</v>
          </cell>
          <cell r="PI98">
            <v>0</v>
          </cell>
          <cell r="PJ98">
            <v>0</v>
          </cell>
          <cell r="PK98">
            <v>0</v>
          </cell>
          <cell r="PL98">
            <v>0</v>
          </cell>
          <cell r="PM98">
            <v>0</v>
          </cell>
          <cell r="PN98">
            <v>0</v>
          </cell>
          <cell r="PO98">
            <v>0</v>
          </cell>
          <cell r="PP98">
            <v>0</v>
          </cell>
          <cell r="PQ98">
            <v>0</v>
          </cell>
          <cell r="PR98">
            <v>0</v>
          </cell>
          <cell r="PS98">
            <v>0</v>
          </cell>
          <cell r="PT98">
            <v>0</v>
          </cell>
          <cell r="PU98">
            <v>0</v>
          </cell>
          <cell r="PV98">
            <v>0</v>
          </cell>
          <cell r="PW98">
            <v>0</v>
          </cell>
          <cell r="PX98">
            <v>0</v>
          </cell>
          <cell r="PY98">
            <v>0</v>
          </cell>
          <cell r="PZ98">
            <v>0</v>
          </cell>
          <cell r="QA98">
            <v>0</v>
          </cell>
          <cell r="QB98">
            <v>0</v>
          </cell>
          <cell r="QC98">
            <v>0</v>
          </cell>
          <cell r="QD98">
            <v>0</v>
          </cell>
          <cell r="QE98">
            <v>0</v>
          </cell>
          <cell r="QF98">
            <v>0</v>
          </cell>
          <cell r="QG98">
            <v>0</v>
          </cell>
          <cell r="QH98">
            <v>0</v>
          </cell>
          <cell r="QI98">
            <v>0</v>
          </cell>
          <cell r="QJ98">
            <v>0</v>
          </cell>
          <cell r="QK98">
            <v>0</v>
          </cell>
          <cell r="QL98">
            <v>0</v>
          </cell>
          <cell r="QM98">
            <v>0</v>
          </cell>
          <cell r="QN98">
            <v>0</v>
          </cell>
          <cell r="QO98">
            <v>0</v>
          </cell>
          <cell r="QP98">
            <v>0</v>
          </cell>
          <cell r="QQ98">
            <v>0</v>
          </cell>
          <cell r="QR98">
            <v>0</v>
          </cell>
          <cell r="QS98">
            <v>0</v>
          </cell>
          <cell r="QT98">
            <v>0</v>
          </cell>
          <cell r="QU98">
            <v>0</v>
          </cell>
          <cell r="QV98">
            <v>0</v>
          </cell>
          <cell r="QW98">
            <v>0</v>
          </cell>
          <cell r="QX98">
            <v>0</v>
          </cell>
          <cell r="QY98">
            <v>0</v>
          </cell>
          <cell r="QZ98">
            <v>0</v>
          </cell>
          <cell r="RA98">
            <v>0</v>
          </cell>
          <cell r="RB98">
            <v>0</v>
          </cell>
          <cell r="RC98">
            <v>0</v>
          </cell>
          <cell r="RD98">
            <v>0</v>
          </cell>
          <cell r="RE98">
            <v>0</v>
          </cell>
          <cell r="RF98">
            <v>0</v>
          </cell>
          <cell r="RG98">
            <v>0</v>
          </cell>
          <cell r="RH98">
            <v>0</v>
          </cell>
          <cell r="RI98">
            <v>0</v>
          </cell>
          <cell r="RJ98">
            <v>0</v>
          </cell>
          <cell r="RK98">
            <v>0</v>
          </cell>
          <cell r="RL98">
            <v>0</v>
          </cell>
          <cell r="RM98">
            <v>0</v>
          </cell>
          <cell r="RN98">
            <v>0</v>
          </cell>
          <cell r="RO98">
            <v>0</v>
          </cell>
          <cell r="RP98">
            <v>0</v>
          </cell>
          <cell r="RQ98">
            <v>0</v>
          </cell>
          <cell r="RR98">
            <v>0</v>
          </cell>
          <cell r="RS98">
            <v>0</v>
          </cell>
          <cell r="RT98">
            <v>0</v>
          </cell>
          <cell r="RU98">
            <v>0</v>
          </cell>
          <cell r="RV98">
            <v>0</v>
          </cell>
          <cell r="RW98">
            <v>0</v>
          </cell>
          <cell r="RX98">
            <v>0</v>
          </cell>
          <cell r="RY98">
            <v>0</v>
          </cell>
          <cell r="RZ98">
            <v>0</v>
          </cell>
          <cell r="SA98">
            <v>0</v>
          </cell>
          <cell r="SB98">
            <v>0</v>
          </cell>
          <cell r="SC98">
            <v>0</v>
          </cell>
          <cell r="SD98">
            <v>0</v>
          </cell>
          <cell r="SE98">
            <v>0</v>
          </cell>
          <cell r="SF98">
            <v>0</v>
          </cell>
          <cell r="SG98">
            <v>0</v>
          </cell>
          <cell r="SH98">
            <v>0</v>
          </cell>
          <cell r="SI98">
            <v>0</v>
          </cell>
          <cell r="SJ98">
            <v>0</v>
          </cell>
          <cell r="SK98">
            <v>0</v>
          </cell>
          <cell r="SL98">
            <v>0</v>
          </cell>
          <cell r="SM98">
            <v>0</v>
          </cell>
          <cell r="SN98">
            <v>0</v>
          </cell>
          <cell r="SO98">
            <v>0</v>
          </cell>
          <cell r="SP98">
            <v>0</v>
          </cell>
          <cell r="SQ98">
            <v>0</v>
          </cell>
          <cell r="SR98">
            <v>0</v>
          </cell>
          <cell r="SS98">
            <v>0</v>
          </cell>
          <cell r="ST98">
            <v>0</v>
          </cell>
          <cell r="SU98">
            <v>0</v>
          </cell>
          <cell r="SV98">
            <v>0</v>
          </cell>
          <cell r="SW98">
            <v>0</v>
          </cell>
          <cell r="SX98">
            <v>0</v>
          </cell>
          <cell r="SY98">
            <v>0</v>
          </cell>
          <cell r="SZ98">
            <v>0</v>
          </cell>
          <cell r="TA98">
            <v>0</v>
          </cell>
          <cell r="TB98">
            <v>0</v>
          </cell>
          <cell r="TC98">
            <v>0</v>
          </cell>
          <cell r="TD98">
            <v>0</v>
          </cell>
          <cell r="TE98">
            <v>0</v>
          </cell>
          <cell r="TF98">
            <v>0</v>
          </cell>
          <cell r="TG98">
            <v>0</v>
          </cell>
          <cell r="TH98">
            <v>0</v>
          </cell>
          <cell r="TI98">
            <v>0</v>
          </cell>
          <cell r="TJ98">
            <v>0</v>
          </cell>
          <cell r="TK98">
            <v>0</v>
          </cell>
          <cell r="TL98">
            <v>0</v>
          </cell>
          <cell r="TM98">
            <v>0</v>
          </cell>
          <cell r="TN98">
            <v>0</v>
          </cell>
          <cell r="TO98">
            <v>0</v>
          </cell>
          <cell r="TP98">
            <v>0</v>
          </cell>
          <cell r="TQ98">
            <v>0</v>
          </cell>
          <cell r="TR98">
            <v>0</v>
          </cell>
          <cell r="TS98">
            <v>0</v>
          </cell>
          <cell r="TT98">
            <v>0</v>
          </cell>
          <cell r="TU98">
            <v>0</v>
          </cell>
          <cell r="TV98">
            <v>0</v>
          </cell>
          <cell r="TW98">
            <v>0</v>
          </cell>
          <cell r="TX98">
            <v>0</v>
          </cell>
          <cell r="TY98">
            <v>0</v>
          </cell>
          <cell r="TZ98">
            <v>0</v>
          </cell>
          <cell r="UA98">
            <v>0</v>
          </cell>
          <cell r="UB98">
            <v>0</v>
          </cell>
          <cell r="UC98">
            <v>0</v>
          </cell>
          <cell r="UD98">
            <v>0</v>
          </cell>
          <cell r="UE98">
            <v>0</v>
          </cell>
          <cell r="UF98">
            <v>0</v>
          </cell>
          <cell r="UG98">
            <v>0</v>
          </cell>
          <cell r="UH98">
            <v>0</v>
          </cell>
          <cell r="UI98">
            <v>0</v>
          </cell>
          <cell r="UJ98">
            <v>0</v>
          </cell>
          <cell r="UK98">
            <v>0</v>
          </cell>
          <cell r="UL98">
            <v>0</v>
          </cell>
          <cell r="UM98">
            <v>0</v>
          </cell>
          <cell r="UN98">
            <v>0</v>
          </cell>
          <cell r="UO98">
            <v>0</v>
          </cell>
          <cell r="UP98">
            <v>0</v>
          </cell>
          <cell r="UQ98">
            <v>0</v>
          </cell>
          <cell r="UR98">
            <v>0</v>
          </cell>
          <cell r="US98">
            <v>0</v>
          </cell>
          <cell r="UT98">
            <v>0</v>
          </cell>
          <cell r="UU98">
            <v>0</v>
          </cell>
          <cell r="UV98">
            <v>0</v>
          </cell>
          <cell r="UW98">
            <v>0</v>
          </cell>
          <cell r="UX98">
            <v>0</v>
          </cell>
          <cell r="UY98">
            <v>0</v>
          </cell>
          <cell r="UZ98">
            <v>0</v>
          </cell>
          <cell r="VA98">
            <v>0</v>
          </cell>
          <cell r="VB98">
            <v>0</v>
          </cell>
          <cell r="VC98">
            <v>0</v>
          </cell>
          <cell r="VD98">
            <v>0</v>
          </cell>
          <cell r="VE98">
            <v>0</v>
          </cell>
          <cell r="VF98">
            <v>0</v>
          </cell>
          <cell r="VG98">
            <v>0</v>
          </cell>
          <cell r="VH98">
            <v>0</v>
          </cell>
          <cell r="VI98">
            <v>0</v>
          </cell>
          <cell r="VJ98">
            <v>0</v>
          </cell>
          <cell r="VK98">
            <v>0</v>
          </cell>
          <cell r="VL98">
            <v>0</v>
          </cell>
          <cell r="VM98">
            <v>0</v>
          </cell>
          <cell r="VN98">
            <v>0</v>
          </cell>
          <cell r="VO98">
            <v>0</v>
          </cell>
          <cell r="VP98">
            <v>0</v>
          </cell>
          <cell r="VQ98">
            <v>0</v>
          </cell>
          <cell r="VR98">
            <v>0</v>
          </cell>
          <cell r="VS98">
            <v>0</v>
          </cell>
          <cell r="VT98">
            <v>0</v>
          </cell>
          <cell r="VU98">
            <v>0</v>
          </cell>
          <cell r="VV98">
            <v>0</v>
          </cell>
          <cell r="VW98">
            <v>0</v>
          </cell>
          <cell r="VX98">
            <v>0</v>
          </cell>
          <cell r="VY98">
            <v>0</v>
          </cell>
          <cell r="VZ98">
            <v>0</v>
          </cell>
          <cell r="WA98">
            <v>0</v>
          </cell>
          <cell r="WB98">
            <v>0</v>
          </cell>
          <cell r="WC98">
            <v>0</v>
          </cell>
          <cell r="WD98">
            <v>0</v>
          </cell>
          <cell r="WE98">
            <v>0</v>
          </cell>
          <cell r="WF98">
            <v>0</v>
          </cell>
          <cell r="WG98">
            <v>0</v>
          </cell>
          <cell r="WH98">
            <v>0</v>
          </cell>
          <cell r="WI98">
            <v>0</v>
          </cell>
          <cell r="WJ98">
            <v>0</v>
          </cell>
          <cell r="WK98">
            <v>0</v>
          </cell>
          <cell r="WL98">
            <v>0</v>
          </cell>
          <cell r="WM98">
            <v>0</v>
          </cell>
          <cell r="WN98">
            <v>0</v>
          </cell>
          <cell r="WO98">
            <v>0</v>
          </cell>
          <cell r="WP98">
            <v>0</v>
          </cell>
          <cell r="WQ98">
            <v>0</v>
          </cell>
          <cell r="WR98">
            <v>0</v>
          </cell>
          <cell r="WS98">
            <v>0</v>
          </cell>
          <cell r="WT98">
            <v>0</v>
          </cell>
          <cell r="WU98">
            <v>0</v>
          </cell>
          <cell r="WV98">
            <v>0</v>
          </cell>
          <cell r="WW98">
            <v>0</v>
          </cell>
          <cell r="WX98">
            <v>0</v>
          </cell>
          <cell r="WY98">
            <v>0</v>
          </cell>
          <cell r="WZ98">
            <v>0</v>
          </cell>
          <cell r="XA98">
            <v>0</v>
          </cell>
          <cell r="XB98">
            <v>0</v>
          </cell>
          <cell r="XC98">
            <v>0</v>
          </cell>
          <cell r="XD98">
            <v>0</v>
          </cell>
          <cell r="XE98">
            <v>0</v>
          </cell>
          <cell r="XF98">
            <v>0</v>
          </cell>
          <cell r="XG98">
            <v>0</v>
          </cell>
          <cell r="XH98">
            <v>0</v>
          </cell>
          <cell r="XI98">
            <v>0</v>
          </cell>
          <cell r="XJ98">
            <v>0</v>
          </cell>
          <cell r="XK98">
            <v>0</v>
          </cell>
          <cell r="XL98">
            <v>0</v>
          </cell>
          <cell r="XM98">
            <v>0</v>
          </cell>
          <cell r="XN98">
            <v>0</v>
          </cell>
          <cell r="XO98">
            <v>0</v>
          </cell>
          <cell r="XP98">
            <v>0</v>
          </cell>
          <cell r="XQ98">
            <v>0</v>
          </cell>
          <cell r="XR98">
            <v>0</v>
          </cell>
          <cell r="XS98">
            <v>0</v>
          </cell>
          <cell r="XT98">
            <v>0</v>
          </cell>
          <cell r="XU98">
            <v>0</v>
          </cell>
          <cell r="XV98">
            <v>0</v>
          </cell>
          <cell r="XW98">
            <v>0</v>
          </cell>
          <cell r="XX98">
            <v>0</v>
          </cell>
          <cell r="XY98">
            <v>0</v>
          </cell>
          <cell r="XZ98">
            <v>0</v>
          </cell>
          <cell r="YA98">
            <v>0</v>
          </cell>
          <cell r="YB98">
            <v>0</v>
          </cell>
          <cell r="YC98">
            <v>0</v>
          </cell>
          <cell r="YD98">
            <v>0</v>
          </cell>
          <cell r="YE98">
            <v>0</v>
          </cell>
          <cell r="YF98">
            <v>0</v>
          </cell>
          <cell r="YG98">
            <v>0</v>
          </cell>
          <cell r="YH98">
            <v>0</v>
          </cell>
          <cell r="YI98">
            <v>0</v>
          </cell>
          <cell r="YJ98">
            <v>0</v>
          </cell>
          <cell r="YK98">
            <v>0</v>
          </cell>
          <cell r="YL98">
            <v>0</v>
          </cell>
          <cell r="YM98">
            <v>0</v>
          </cell>
          <cell r="YN98">
            <v>0</v>
          </cell>
          <cell r="YO98">
            <v>0</v>
          </cell>
          <cell r="YP98">
            <v>0</v>
          </cell>
          <cell r="YQ98">
            <v>0</v>
          </cell>
          <cell r="YR98">
            <v>0</v>
          </cell>
          <cell r="YS98">
            <v>0</v>
          </cell>
          <cell r="YT98">
            <v>0</v>
          </cell>
          <cell r="YU98">
            <v>0</v>
          </cell>
          <cell r="YV98">
            <v>0</v>
          </cell>
          <cell r="YW98">
            <v>0</v>
          </cell>
          <cell r="YX98">
            <v>0</v>
          </cell>
          <cell r="YY98">
            <v>0</v>
          </cell>
          <cell r="YZ98">
            <v>0</v>
          </cell>
          <cell r="ZA98">
            <v>0</v>
          </cell>
          <cell r="ZB98">
            <v>0</v>
          </cell>
          <cell r="ZC98">
            <v>0</v>
          </cell>
          <cell r="ZD98">
            <v>0</v>
          </cell>
          <cell r="ZE98">
            <v>0</v>
          </cell>
          <cell r="ZF98">
            <v>0</v>
          </cell>
          <cell r="ZG98">
            <v>0</v>
          </cell>
          <cell r="ZH98">
            <v>0</v>
          </cell>
          <cell r="ZI98">
            <v>0</v>
          </cell>
          <cell r="ZJ98">
            <v>0</v>
          </cell>
          <cell r="ZK98">
            <v>0</v>
          </cell>
          <cell r="ZL98">
            <v>0</v>
          </cell>
          <cell r="ZM98">
            <v>0</v>
          </cell>
          <cell r="ZN98">
            <v>0</v>
          </cell>
          <cell r="ZO98">
            <v>0</v>
          </cell>
          <cell r="ZP98">
            <v>0</v>
          </cell>
          <cell r="ZQ98">
            <v>0</v>
          </cell>
          <cell r="ZR98">
            <v>0</v>
          </cell>
          <cell r="ZS98">
            <v>0</v>
          </cell>
          <cell r="ZT98">
            <v>0</v>
          </cell>
          <cell r="ZU98">
            <v>0</v>
          </cell>
          <cell r="ZV98">
            <v>0</v>
          </cell>
          <cell r="ZW98">
            <v>0</v>
          </cell>
          <cell r="ZX98">
            <v>0</v>
          </cell>
          <cell r="ZY98">
            <v>0</v>
          </cell>
          <cell r="ZZ98">
            <v>0</v>
          </cell>
          <cell r="AAA98">
            <v>0</v>
          </cell>
          <cell r="AAB98">
            <v>0</v>
          </cell>
          <cell r="AAC98">
            <v>0</v>
          </cell>
          <cell r="AAD98">
            <v>0</v>
          </cell>
          <cell r="AAE98">
            <v>0</v>
          </cell>
          <cell r="AAF98">
            <v>0</v>
          </cell>
          <cell r="AAG98">
            <v>0</v>
          </cell>
          <cell r="AAH98">
            <v>0</v>
          </cell>
          <cell r="AAI98">
            <v>0</v>
          </cell>
          <cell r="AAJ98">
            <v>0</v>
          </cell>
          <cell r="AAK98">
            <v>0</v>
          </cell>
          <cell r="AAL98">
            <v>0</v>
          </cell>
          <cell r="AAM98">
            <v>0</v>
          </cell>
          <cell r="AAN98">
            <v>0</v>
          </cell>
          <cell r="AAO98">
            <v>0</v>
          </cell>
          <cell r="AAP98">
            <v>0</v>
          </cell>
          <cell r="AAQ98">
            <v>0</v>
          </cell>
          <cell r="AAR98">
            <v>0</v>
          </cell>
          <cell r="AAS98">
            <v>0</v>
          </cell>
          <cell r="AAT98">
            <v>0</v>
          </cell>
          <cell r="AAU98">
            <v>0</v>
          </cell>
          <cell r="AAV98">
            <v>0</v>
          </cell>
          <cell r="AAW98">
            <v>0</v>
          </cell>
          <cell r="AAX98">
            <v>0</v>
          </cell>
          <cell r="AAY98">
            <v>0</v>
          </cell>
          <cell r="AAZ98">
            <v>0</v>
          </cell>
          <cell r="ABA98">
            <v>0</v>
          </cell>
          <cell r="ABB98">
            <v>0</v>
          </cell>
          <cell r="ABC98">
            <v>0</v>
          </cell>
          <cell r="ABD98">
            <v>0</v>
          </cell>
          <cell r="ABE98">
            <v>0</v>
          </cell>
          <cell r="ABF98">
            <v>0</v>
          </cell>
          <cell r="ABG98">
            <v>0</v>
          </cell>
        </row>
        <row r="99">
          <cell r="H99">
            <v>44200</v>
          </cell>
          <cell r="J99">
            <v>44201</v>
          </cell>
          <cell r="L99">
            <v>44202</v>
          </cell>
          <cell r="N99">
            <v>44203</v>
          </cell>
          <cell r="P99">
            <v>44204</v>
          </cell>
          <cell r="R99">
            <v>44205</v>
          </cell>
          <cell r="T99">
            <v>44206</v>
          </cell>
          <cell r="V99">
            <v>44207</v>
          </cell>
          <cell r="X99">
            <v>44208</v>
          </cell>
          <cell r="Z99">
            <v>44209</v>
          </cell>
          <cell r="AB99">
            <v>44210</v>
          </cell>
          <cell r="AD99">
            <v>44211</v>
          </cell>
          <cell r="AF99">
            <v>44212</v>
          </cell>
          <cell r="AH99">
            <v>44213</v>
          </cell>
          <cell r="AJ99">
            <v>44214</v>
          </cell>
          <cell r="AL99">
            <v>44215</v>
          </cell>
          <cell r="AN99">
            <v>44216</v>
          </cell>
          <cell r="AP99">
            <v>44217</v>
          </cell>
          <cell r="AR99">
            <v>44218</v>
          </cell>
          <cell r="AT99">
            <v>44219</v>
          </cell>
          <cell r="AV99">
            <v>44220</v>
          </cell>
          <cell r="AX99">
            <v>44221</v>
          </cell>
          <cell r="AZ99">
            <v>44222</v>
          </cell>
          <cell r="BB99">
            <v>44223</v>
          </cell>
          <cell r="BD99">
            <v>44224</v>
          </cell>
          <cell r="BF99">
            <v>44225</v>
          </cell>
          <cell r="BH99">
            <v>44226</v>
          </cell>
          <cell r="BJ99">
            <v>44227</v>
          </cell>
          <cell r="BL99">
            <v>44228</v>
          </cell>
          <cell r="BN99">
            <v>44229</v>
          </cell>
          <cell r="BP99">
            <v>44230</v>
          </cell>
          <cell r="BR99">
            <v>44231</v>
          </cell>
          <cell r="BT99">
            <v>44232</v>
          </cell>
          <cell r="BV99">
            <v>44233</v>
          </cell>
          <cell r="BX99">
            <v>44234</v>
          </cell>
          <cell r="BZ99">
            <v>44235</v>
          </cell>
          <cell r="CB99">
            <v>44236</v>
          </cell>
          <cell r="CD99">
            <v>44237</v>
          </cell>
          <cell r="CF99">
            <v>44238</v>
          </cell>
          <cell r="CH99">
            <v>44239</v>
          </cell>
          <cell r="CJ99">
            <v>44240</v>
          </cell>
          <cell r="CL99">
            <v>44241</v>
          </cell>
          <cell r="CN99">
            <v>44242</v>
          </cell>
          <cell r="CP99">
            <v>44243</v>
          </cell>
          <cell r="CR99">
            <v>44244</v>
          </cell>
          <cell r="CT99">
            <v>44245</v>
          </cell>
          <cell r="CV99">
            <v>44246</v>
          </cell>
          <cell r="CX99">
            <v>44247</v>
          </cell>
          <cell r="CZ99">
            <v>44248</v>
          </cell>
          <cell r="DB99">
            <v>44249</v>
          </cell>
          <cell r="DD99">
            <v>44250</v>
          </cell>
          <cell r="DF99">
            <v>44251</v>
          </cell>
          <cell r="DH99">
            <v>44252</v>
          </cell>
          <cell r="DJ99">
            <v>44253</v>
          </cell>
          <cell r="DL99">
            <v>44254</v>
          </cell>
          <cell r="DN99">
            <v>44255</v>
          </cell>
          <cell r="DP99">
            <v>44256</v>
          </cell>
          <cell r="DR99">
            <v>44257</v>
          </cell>
          <cell r="DT99">
            <v>44258</v>
          </cell>
          <cell r="DV99">
            <v>44259</v>
          </cell>
          <cell r="DX99">
            <v>44260</v>
          </cell>
          <cell r="DZ99">
            <v>44261</v>
          </cell>
          <cell r="EB99">
            <v>44262</v>
          </cell>
          <cell r="ED99">
            <v>44263</v>
          </cell>
          <cell r="EF99">
            <v>44264</v>
          </cell>
          <cell r="EH99">
            <v>44265</v>
          </cell>
          <cell r="EJ99">
            <v>44266</v>
          </cell>
          <cell r="EL99">
            <v>44267</v>
          </cell>
          <cell r="EN99">
            <v>44268</v>
          </cell>
          <cell r="EP99">
            <v>44269</v>
          </cell>
          <cell r="ER99">
            <v>44270</v>
          </cell>
          <cell r="ET99">
            <v>44271</v>
          </cell>
          <cell r="EV99">
            <v>44272</v>
          </cell>
          <cell r="EX99">
            <v>44273</v>
          </cell>
          <cell r="EZ99">
            <v>44274</v>
          </cell>
          <cell r="FB99">
            <v>44275</v>
          </cell>
          <cell r="FD99">
            <v>44276</v>
          </cell>
          <cell r="FF99">
            <v>44277</v>
          </cell>
          <cell r="FH99">
            <v>44278</v>
          </cell>
          <cell r="FJ99">
            <v>44279</v>
          </cell>
          <cell r="FL99">
            <v>44280</v>
          </cell>
          <cell r="FN99">
            <v>44281</v>
          </cell>
          <cell r="FP99">
            <v>44282</v>
          </cell>
          <cell r="FR99">
            <v>44283</v>
          </cell>
          <cell r="FT99">
            <v>44284</v>
          </cell>
          <cell r="FV99">
            <v>44285</v>
          </cell>
          <cell r="FX99">
            <v>44286</v>
          </cell>
          <cell r="FZ99">
            <v>44287</v>
          </cell>
          <cell r="GB99">
            <v>44288</v>
          </cell>
          <cell r="GD99">
            <v>44289</v>
          </cell>
          <cell r="GF99">
            <v>44290</v>
          </cell>
          <cell r="GH99">
            <v>44291</v>
          </cell>
          <cell r="GJ99">
            <v>44292</v>
          </cell>
          <cell r="GL99">
            <v>44293</v>
          </cell>
          <cell r="GN99">
            <v>44294</v>
          </cell>
          <cell r="GP99">
            <v>44295</v>
          </cell>
          <cell r="GR99">
            <v>44296</v>
          </cell>
          <cell r="GT99">
            <v>44297</v>
          </cell>
          <cell r="GV99">
            <v>44298</v>
          </cell>
          <cell r="GX99">
            <v>44299</v>
          </cell>
          <cell r="GZ99">
            <v>44300</v>
          </cell>
          <cell r="HB99">
            <v>44301</v>
          </cell>
          <cell r="HD99">
            <v>44302</v>
          </cell>
          <cell r="HF99">
            <v>44303</v>
          </cell>
          <cell r="HH99">
            <v>44304</v>
          </cell>
          <cell r="HJ99">
            <v>44305</v>
          </cell>
          <cell r="HL99">
            <v>44306</v>
          </cell>
          <cell r="HN99">
            <v>44307</v>
          </cell>
          <cell r="HP99">
            <v>44308</v>
          </cell>
          <cell r="HR99">
            <v>44309</v>
          </cell>
          <cell r="HT99">
            <v>44310</v>
          </cell>
          <cell r="HV99">
            <v>44311</v>
          </cell>
          <cell r="HX99">
            <v>44312</v>
          </cell>
          <cell r="HZ99">
            <v>44313</v>
          </cell>
          <cell r="IB99">
            <v>44314</v>
          </cell>
          <cell r="ID99">
            <v>44315</v>
          </cell>
          <cell r="IF99">
            <v>44316</v>
          </cell>
          <cell r="IH99">
            <v>44317</v>
          </cell>
          <cell r="IJ99">
            <v>44318</v>
          </cell>
          <cell r="IL99">
            <v>44319</v>
          </cell>
          <cell r="IN99">
            <v>44320</v>
          </cell>
          <cell r="IP99">
            <v>44321</v>
          </cell>
          <cell r="IR99">
            <v>44322</v>
          </cell>
          <cell r="IT99">
            <v>44323</v>
          </cell>
          <cell r="IV99">
            <v>44324</v>
          </cell>
          <cell r="IX99">
            <v>44325</v>
          </cell>
          <cell r="IZ99">
            <v>44326</v>
          </cell>
          <cell r="JB99">
            <v>44327</v>
          </cell>
          <cell r="JD99">
            <v>44328</v>
          </cell>
          <cell r="JF99">
            <v>44329</v>
          </cell>
          <cell r="JH99">
            <v>44330</v>
          </cell>
          <cell r="JJ99">
            <v>44331</v>
          </cell>
          <cell r="JL99">
            <v>44332</v>
          </cell>
          <cell r="JN99">
            <v>44333</v>
          </cell>
          <cell r="JP99">
            <v>44334</v>
          </cell>
          <cell r="JR99">
            <v>44335</v>
          </cell>
          <cell r="JT99">
            <v>44336</v>
          </cell>
          <cell r="JV99">
            <v>44337</v>
          </cell>
          <cell r="JX99">
            <v>44338</v>
          </cell>
          <cell r="JZ99">
            <v>44339</v>
          </cell>
          <cell r="KB99">
            <v>44340</v>
          </cell>
          <cell r="KD99">
            <v>44341</v>
          </cell>
          <cell r="KF99">
            <v>44342</v>
          </cell>
          <cell r="KH99">
            <v>44343</v>
          </cell>
          <cell r="KJ99">
            <v>44344</v>
          </cell>
          <cell r="KL99">
            <v>44345</v>
          </cell>
          <cell r="KN99">
            <v>44346</v>
          </cell>
          <cell r="KP99">
            <v>44347</v>
          </cell>
          <cell r="KR99">
            <v>44348</v>
          </cell>
          <cell r="KT99">
            <v>44349</v>
          </cell>
          <cell r="KV99">
            <v>44350</v>
          </cell>
          <cell r="KX99">
            <v>44351</v>
          </cell>
          <cell r="KZ99">
            <v>44352</v>
          </cell>
          <cell r="LB99">
            <v>44353</v>
          </cell>
          <cell r="LD99">
            <v>44354</v>
          </cell>
          <cell r="LF99">
            <v>44355</v>
          </cell>
          <cell r="LH99">
            <v>44356</v>
          </cell>
          <cell r="LJ99">
            <v>44357</v>
          </cell>
          <cell r="LL99">
            <v>44358</v>
          </cell>
          <cell r="LN99">
            <v>44359</v>
          </cell>
          <cell r="LP99">
            <v>44360</v>
          </cell>
          <cell r="LR99">
            <v>44361</v>
          </cell>
          <cell r="LT99">
            <v>44362</v>
          </cell>
          <cell r="LV99">
            <v>44363</v>
          </cell>
          <cell r="LX99">
            <v>44364</v>
          </cell>
          <cell r="LZ99">
            <v>44365</v>
          </cell>
          <cell r="MB99">
            <v>44366</v>
          </cell>
          <cell r="MD99">
            <v>44367</v>
          </cell>
          <cell r="MF99">
            <v>44368</v>
          </cell>
          <cell r="MH99">
            <v>44369</v>
          </cell>
          <cell r="MJ99">
            <v>44370</v>
          </cell>
          <cell r="ML99">
            <v>44371</v>
          </cell>
          <cell r="MN99">
            <v>44372</v>
          </cell>
          <cell r="MP99">
            <v>44373</v>
          </cell>
          <cell r="MR99">
            <v>44374</v>
          </cell>
          <cell r="MT99">
            <v>44375</v>
          </cell>
          <cell r="MV99">
            <v>44376</v>
          </cell>
          <cell r="MX99">
            <v>44377</v>
          </cell>
          <cell r="MZ99">
            <v>44378</v>
          </cell>
          <cell r="NB99">
            <v>44379</v>
          </cell>
          <cell r="ND99">
            <v>44380</v>
          </cell>
          <cell r="NF99">
            <v>44381</v>
          </cell>
          <cell r="NH99">
            <v>44382</v>
          </cell>
          <cell r="NJ99">
            <v>44383</v>
          </cell>
          <cell r="NL99">
            <v>44384</v>
          </cell>
          <cell r="NN99">
            <v>44385</v>
          </cell>
          <cell r="NP99">
            <v>44386</v>
          </cell>
          <cell r="NR99">
            <v>44387</v>
          </cell>
          <cell r="NT99">
            <v>44388</v>
          </cell>
          <cell r="NV99">
            <v>44389</v>
          </cell>
          <cell r="NX99">
            <v>44390</v>
          </cell>
          <cell r="NZ99">
            <v>44391</v>
          </cell>
          <cell r="OB99">
            <v>44392</v>
          </cell>
          <cell r="OD99">
            <v>44393</v>
          </cell>
          <cell r="OF99">
            <v>44394</v>
          </cell>
          <cell r="OH99">
            <v>44395</v>
          </cell>
          <cell r="OJ99">
            <v>44396</v>
          </cell>
          <cell r="OL99">
            <v>44397</v>
          </cell>
          <cell r="ON99">
            <v>44398</v>
          </cell>
          <cell r="OP99">
            <v>44399</v>
          </cell>
          <cell r="OR99">
            <v>44400</v>
          </cell>
          <cell r="OT99">
            <v>44401</v>
          </cell>
          <cell r="OV99">
            <v>44402</v>
          </cell>
          <cell r="OX99">
            <v>44403</v>
          </cell>
          <cell r="OZ99">
            <v>44404</v>
          </cell>
          <cell r="PB99">
            <v>44405</v>
          </cell>
          <cell r="PD99">
            <v>44406</v>
          </cell>
          <cell r="PF99">
            <v>44407</v>
          </cell>
          <cell r="PH99">
            <v>44408</v>
          </cell>
          <cell r="PJ99">
            <v>44409</v>
          </cell>
          <cell r="PL99">
            <v>44410</v>
          </cell>
          <cell r="PN99">
            <v>44411</v>
          </cell>
          <cell r="PP99">
            <v>44412</v>
          </cell>
          <cell r="PR99">
            <v>44413</v>
          </cell>
          <cell r="PT99">
            <v>44414</v>
          </cell>
          <cell r="PV99">
            <v>44415</v>
          </cell>
          <cell r="PX99">
            <v>44416</v>
          </cell>
          <cell r="PZ99">
            <v>44417</v>
          </cell>
          <cell r="QB99">
            <v>44418</v>
          </cell>
          <cell r="QD99">
            <v>44419</v>
          </cell>
          <cell r="QF99">
            <v>44420</v>
          </cell>
          <cell r="QH99">
            <v>44421</v>
          </cell>
          <cell r="QJ99">
            <v>44422</v>
          </cell>
          <cell r="QL99">
            <v>44423</v>
          </cell>
          <cell r="QN99">
            <v>44424</v>
          </cell>
          <cell r="QP99">
            <v>44425</v>
          </cell>
          <cell r="QR99">
            <v>44426</v>
          </cell>
          <cell r="QT99">
            <v>44427</v>
          </cell>
          <cell r="QV99">
            <v>44428</v>
          </cell>
          <cell r="QX99">
            <v>44429</v>
          </cell>
          <cell r="QZ99">
            <v>44430</v>
          </cell>
          <cell r="RB99">
            <v>44431</v>
          </cell>
          <cell r="RD99">
            <v>44432</v>
          </cell>
          <cell r="RF99">
            <v>44433</v>
          </cell>
          <cell r="RH99">
            <v>44434</v>
          </cell>
          <cell r="RJ99">
            <v>44435</v>
          </cell>
          <cell r="RL99">
            <v>44436</v>
          </cell>
          <cell r="RN99">
            <v>44437</v>
          </cell>
          <cell r="RP99">
            <v>44438</v>
          </cell>
          <cell r="RR99">
            <v>44439</v>
          </cell>
          <cell r="RT99">
            <v>44440</v>
          </cell>
          <cell r="RV99">
            <v>44441</v>
          </cell>
          <cell r="RX99">
            <v>44442</v>
          </cell>
          <cell r="RZ99">
            <v>44443</v>
          </cell>
          <cell r="SB99">
            <v>44444</v>
          </cell>
          <cell r="SD99">
            <v>44445</v>
          </cell>
          <cell r="SF99">
            <v>44446</v>
          </cell>
          <cell r="SH99">
            <v>44447</v>
          </cell>
          <cell r="SJ99">
            <v>44448</v>
          </cell>
          <cell r="SL99">
            <v>44449</v>
          </cell>
          <cell r="SN99">
            <v>44450</v>
          </cell>
          <cell r="SP99">
            <v>44451</v>
          </cell>
          <cell r="SR99">
            <v>44452</v>
          </cell>
          <cell r="ST99">
            <v>44453</v>
          </cell>
          <cell r="SV99">
            <v>44454</v>
          </cell>
          <cell r="SX99">
            <v>44455</v>
          </cell>
          <cell r="SZ99">
            <v>44456</v>
          </cell>
          <cell r="TB99">
            <v>44457</v>
          </cell>
          <cell r="TD99">
            <v>44458</v>
          </cell>
          <cell r="TF99">
            <v>44459</v>
          </cell>
          <cell r="TH99">
            <v>44460</v>
          </cell>
          <cell r="TJ99">
            <v>44461</v>
          </cell>
          <cell r="TL99">
            <v>44462</v>
          </cell>
          <cell r="TN99">
            <v>44463</v>
          </cell>
          <cell r="TP99">
            <v>44464</v>
          </cell>
          <cell r="TR99">
            <v>44465</v>
          </cell>
          <cell r="TT99">
            <v>44466</v>
          </cell>
          <cell r="TV99">
            <v>44467</v>
          </cell>
          <cell r="TX99">
            <v>44468</v>
          </cell>
          <cell r="TZ99">
            <v>44469</v>
          </cell>
          <cell r="UB99">
            <v>44470</v>
          </cell>
          <cell r="UD99">
            <v>44471</v>
          </cell>
          <cell r="UF99">
            <v>44472</v>
          </cell>
          <cell r="UH99">
            <v>44473</v>
          </cell>
          <cell r="UJ99">
            <v>44474</v>
          </cell>
          <cell r="UL99">
            <v>44475</v>
          </cell>
          <cell r="UN99">
            <v>44476</v>
          </cell>
          <cell r="UP99">
            <v>44477</v>
          </cell>
          <cell r="UR99">
            <v>44478</v>
          </cell>
          <cell r="UT99">
            <v>44479</v>
          </cell>
          <cell r="UV99">
            <v>44480</v>
          </cell>
          <cell r="UX99">
            <v>44481</v>
          </cell>
          <cell r="UZ99">
            <v>44482</v>
          </cell>
          <cell r="VB99">
            <v>44483</v>
          </cell>
          <cell r="VD99">
            <v>44484</v>
          </cell>
          <cell r="VF99">
            <v>44485</v>
          </cell>
          <cell r="VH99">
            <v>44486</v>
          </cell>
          <cell r="VJ99">
            <v>44487</v>
          </cell>
          <cell r="VL99">
            <v>44488</v>
          </cell>
          <cell r="VN99">
            <v>44489</v>
          </cell>
          <cell r="VP99">
            <v>44490</v>
          </cell>
          <cell r="VR99">
            <v>44491</v>
          </cell>
          <cell r="VT99">
            <v>44492</v>
          </cell>
          <cell r="VV99">
            <v>44493</v>
          </cell>
          <cell r="VX99">
            <v>44494</v>
          </cell>
          <cell r="VZ99">
            <v>44495</v>
          </cell>
          <cell r="WB99">
            <v>44496</v>
          </cell>
          <cell r="WD99">
            <v>44497</v>
          </cell>
          <cell r="WF99">
            <v>44498</v>
          </cell>
          <cell r="WH99">
            <v>44499</v>
          </cell>
          <cell r="WJ99">
            <v>44500</v>
          </cell>
          <cell r="WL99">
            <v>44501</v>
          </cell>
          <cell r="WN99">
            <v>44502</v>
          </cell>
          <cell r="WP99">
            <v>44503</v>
          </cell>
          <cell r="WR99">
            <v>44504</v>
          </cell>
          <cell r="WT99">
            <v>44505</v>
          </cell>
          <cell r="WV99">
            <v>44506</v>
          </cell>
          <cell r="WX99">
            <v>44507</v>
          </cell>
          <cell r="WZ99">
            <v>44508</v>
          </cell>
          <cell r="XB99">
            <v>44509</v>
          </cell>
          <cell r="XD99">
            <v>44510</v>
          </cell>
          <cell r="XF99">
            <v>44511</v>
          </cell>
          <cell r="XH99">
            <v>44512</v>
          </cell>
          <cell r="XJ99">
            <v>44513</v>
          </cell>
          <cell r="XL99">
            <v>44514</v>
          </cell>
          <cell r="XN99">
            <v>44515</v>
          </cell>
          <cell r="XP99">
            <v>44516</v>
          </cell>
          <cell r="XR99">
            <v>44517</v>
          </cell>
          <cell r="XT99">
            <v>44518</v>
          </cell>
          <cell r="XV99">
            <v>44519</v>
          </cell>
          <cell r="XX99">
            <v>44520</v>
          </cell>
          <cell r="XZ99">
            <v>44521</v>
          </cell>
          <cell r="YB99">
            <v>44522</v>
          </cell>
          <cell r="YD99">
            <v>44523</v>
          </cell>
          <cell r="YF99">
            <v>44524</v>
          </cell>
          <cell r="YH99">
            <v>44525</v>
          </cell>
          <cell r="YJ99">
            <v>44526</v>
          </cell>
          <cell r="YL99">
            <v>44527</v>
          </cell>
          <cell r="YN99">
            <v>44528</v>
          </cell>
          <cell r="YP99">
            <v>44529</v>
          </cell>
          <cell r="YR99">
            <v>44530</v>
          </cell>
          <cell r="YT99">
            <v>44531</v>
          </cell>
          <cell r="YV99">
            <v>44532</v>
          </cell>
          <cell r="YX99">
            <v>44533</v>
          </cell>
          <cell r="YZ99">
            <v>44534</v>
          </cell>
          <cell r="ZB99">
            <v>44535</v>
          </cell>
          <cell r="ZD99">
            <v>44536</v>
          </cell>
          <cell r="ZF99">
            <v>44537</v>
          </cell>
          <cell r="ZH99">
            <v>44538</v>
          </cell>
          <cell r="ZJ99">
            <v>44539</v>
          </cell>
          <cell r="ZL99">
            <v>44540</v>
          </cell>
          <cell r="ZN99">
            <v>44541</v>
          </cell>
          <cell r="ZP99">
            <v>44542</v>
          </cell>
          <cell r="ZR99">
            <v>44543</v>
          </cell>
          <cell r="ZT99">
            <v>44544</v>
          </cell>
          <cell r="ZV99">
            <v>44545</v>
          </cell>
          <cell r="ZX99">
            <v>44546</v>
          </cell>
          <cell r="ZZ99">
            <v>44547</v>
          </cell>
          <cell r="AAB99">
            <v>44548</v>
          </cell>
          <cell r="AAD99">
            <v>44549</v>
          </cell>
          <cell r="AAF99">
            <v>44550</v>
          </cell>
          <cell r="AAH99">
            <v>44551</v>
          </cell>
          <cell r="AAJ99">
            <v>44552</v>
          </cell>
          <cell r="AAL99">
            <v>44553</v>
          </cell>
          <cell r="AAN99">
            <v>44554</v>
          </cell>
          <cell r="AAP99">
            <v>44555</v>
          </cell>
          <cell r="AAR99">
            <v>44556</v>
          </cell>
          <cell r="AAT99">
            <v>44557</v>
          </cell>
          <cell r="AAV99">
            <v>44558</v>
          </cell>
          <cell r="AAX99">
            <v>44559</v>
          </cell>
          <cell r="AAZ99">
            <v>44560</v>
          </cell>
          <cell r="ABB99">
            <v>44561</v>
          </cell>
          <cell r="ABD99">
            <v>44562</v>
          </cell>
          <cell r="ABF99">
            <v>44563</v>
          </cell>
        </row>
        <row r="100">
          <cell r="C100" t="str">
            <v>GARLABAN</v>
          </cell>
          <cell r="F100" t="str">
            <v>NORMAUX</v>
          </cell>
          <cell r="H100">
            <v>8</v>
          </cell>
          <cell r="K100">
            <v>7</v>
          </cell>
          <cell r="AX100" t="str">
            <v>X</v>
          </cell>
        </row>
        <row r="101">
          <cell r="F101" t="str">
            <v xml:space="preserve"> S/PORC</v>
          </cell>
          <cell r="H101">
            <v>1</v>
          </cell>
          <cell r="J101">
            <v>1</v>
          </cell>
        </row>
        <row r="102">
          <cell r="F102" t="str">
            <v xml:space="preserve"> S/POISSON</v>
          </cell>
          <cell r="H102">
            <v>1</v>
          </cell>
          <cell r="K102">
            <v>2</v>
          </cell>
        </row>
        <row r="103">
          <cell r="F103" t="str">
            <v xml:space="preserve">SOUS/TOTAL </v>
          </cell>
          <cell r="H103">
            <v>10</v>
          </cell>
          <cell r="I103">
            <v>0</v>
          </cell>
          <cell r="J103">
            <v>1</v>
          </cell>
          <cell r="K103">
            <v>9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0</v>
          </cell>
          <cell r="GK103">
            <v>0</v>
          </cell>
          <cell r="GL103">
            <v>0</v>
          </cell>
          <cell r="GM103">
            <v>0</v>
          </cell>
          <cell r="GN103">
            <v>0</v>
          </cell>
          <cell r="GO103">
            <v>0</v>
          </cell>
          <cell r="GP103">
            <v>0</v>
          </cell>
          <cell r="GQ103">
            <v>0</v>
          </cell>
          <cell r="GR103">
            <v>0</v>
          </cell>
          <cell r="GS103">
            <v>0</v>
          </cell>
          <cell r="GT103">
            <v>0</v>
          </cell>
          <cell r="GU103">
            <v>0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0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0</v>
          </cell>
          <cell r="HG103">
            <v>0</v>
          </cell>
          <cell r="HH103">
            <v>0</v>
          </cell>
          <cell r="HI103">
            <v>0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  <cell r="HN103">
            <v>0</v>
          </cell>
          <cell r="HO103">
            <v>0</v>
          </cell>
          <cell r="HP103">
            <v>0</v>
          </cell>
          <cell r="HQ103">
            <v>0</v>
          </cell>
          <cell r="HR103">
            <v>0</v>
          </cell>
          <cell r="HS103">
            <v>0</v>
          </cell>
          <cell r="HT103">
            <v>0</v>
          </cell>
          <cell r="HU103">
            <v>0</v>
          </cell>
          <cell r="HV103">
            <v>0</v>
          </cell>
          <cell r="HW103">
            <v>0</v>
          </cell>
          <cell r="HX103">
            <v>0</v>
          </cell>
          <cell r="HY103">
            <v>0</v>
          </cell>
          <cell r="HZ103">
            <v>0</v>
          </cell>
          <cell r="IA103">
            <v>0</v>
          </cell>
          <cell r="IB103">
            <v>0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0</v>
          </cell>
          <cell r="II103">
            <v>0</v>
          </cell>
          <cell r="IJ103">
            <v>0</v>
          </cell>
          <cell r="IK103">
            <v>0</v>
          </cell>
          <cell r="IL103">
            <v>0</v>
          </cell>
          <cell r="IM103">
            <v>0</v>
          </cell>
          <cell r="IN103">
            <v>0</v>
          </cell>
          <cell r="IO103">
            <v>0</v>
          </cell>
          <cell r="IP103">
            <v>0</v>
          </cell>
          <cell r="IQ103">
            <v>0</v>
          </cell>
          <cell r="IR103">
            <v>0</v>
          </cell>
          <cell r="IS103">
            <v>0</v>
          </cell>
          <cell r="IT103">
            <v>0</v>
          </cell>
          <cell r="IU103">
            <v>0</v>
          </cell>
          <cell r="IV103">
            <v>0</v>
          </cell>
          <cell r="IW103">
            <v>0</v>
          </cell>
          <cell r="IX103">
            <v>0</v>
          </cell>
          <cell r="IY103">
            <v>0</v>
          </cell>
          <cell r="IZ103">
            <v>0</v>
          </cell>
          <cell r="JA103">
            <v>0</v>
          </cell>
          <cell r="JB103">
            <v>0</v>
          </cell>
          <cell r="JC103">
            <v>0</v>
          </cell>
          <cell r="JD103">
            <v>0</v>
          </cell>
          <cell r="JE103">
            <v>0</v>
          </cell>
          <cell r="JF103">
            <v>0</v>
          </cell>
          <cell r="JG103">
            <v>0</v>
          </cell>
          <cell r="JH103">
            <v>0</v>
          </cell>
          <cell r="JI103">
            <v>0</v>
          </cell>
          <cell r="JJ103">
            <v>0</v>
          </cell>
          <cell r="JK103">
            <v>0</v>
          </cell>
          <cell r="JL103">
            <v>0</v>
          </cell>
          <cell r="JM103">
            <v>0</v>
          </cell>
          <cell r="JN103">
            <v>0</v>
          </cell>
          <cell r="JO103">
            <v>0</v>
          </cell>
          <cell r="JP103">
            <v>0</v>
          </cell>
          <cell r="JQ103">
            <v>0</v>
          </cell>
          <cell r="JR103">
            <v>0</v>
          </cell>
          <cell r="JS103">
            <v>0</v>
          </cell>
          <cell r="JT103">
            <v>0</v>
          </cell>
          <cell r="JU103">
            <v>0</v>
          </cell>
          <cell r="JV103">
            <v>0</v>
          </cell>
          <cell r="JW103">
            <v>0</v>
          </cell>
          <cell r="JX103">
            <v>0</v>
          </cell>
          <cell r="JY103">
            <v>0</v>
          </cell>
          <cell r="JZ103">
            <v>0</v>
          </cell>
          <cell r="KA103">
            <v>0</v>
          </cell>
          <cell r="KB103">
            <v>0</v>
          </cell>
          <cell r="KC103">
            <v>0</v>
          </cell>
          <cell r="KD103">
            <v>0</v>
          </cell>
          <cell r="KE103">
            <v>0</v>
          </cell>
          <cell r="KF103">
            <v>0</v>
          </cell>
          <cell r="KG103">
            <v>0</v>
          </cell>
          <cell r="KH103">
            <v>0</v>
          </cell>
          <cell r="KI103">
            <v>0</v>
          </cell>
          <cell r="KJ103">
            <v>0</v>
          </cell>
          <cell r="KK103">
            <v>0</v>
          </cell>
          <cell r="KL103">
            <v>0</v>
          </cell>
          <cell r="KM103">
            <v>0</v>
          </cell>
          <cell r="KN103">
            <v>0</v>
          </cell>
          <cell r="KO103">
            <v>0</v>
          </cell>
          <cell r="KP103">
            <v>0</v>
          </cell>
          <cell r="KQ103">
            <v>0</v>
          </cell>
          <cell r="KR103">
            <v>0</v>
          </cell>
          <cell r="KS103">
            <v>0</v>
          </cell>
          <cell r="KT103">
            <v>0</v>
          </cell>
          <cell r="KU103">
            <v>0</v>
          </cell>
          <cell r="KV103">
            <v>0</v>
          </cell>
          <cell r="KW103">
            <v>0</v>
          </cell>
          <cell r="KX103">
            <v>0</v>
          </cell>
          <cell r="KY103">
            <v>0</v>
          </cell>
          <cell r="KZ103">
            <v>0</v>
          </cell>
          <cell r="LA103">
            <v>0</v>
          </cell>
          <cell r="LB103">
            <v>0</v>
          </cell>
          <cell r="LC103">
            <v>0</v>
          </cell>
          <cell r="LD103">
            <v>0</v>
          </cell>
          <cell r="LE103">
            <v>0</v>
          </cell>
          <cell r="LF103">
            <v>0</v>
          </cell>
          <cell r="LG103">
            <v>0</v>
          </cell>
          <cell r="LH103">
            <v>0</v>
          </cell>
          <cell r="LI103">
            <v>0</v>
          </cell>
          <cell r="LJ103">
            <v>0</v>
          </cell>
          <cell r="LK103">
            <v>0</v>
          </cell>
          <cell r="LL103">
            <v>0</v>
          </cell>
          <cell r="LM103">
            <v>0</v>
          </cell>
          <cell r="LN103">
            <v>0</v>
          </cell>
          <cell r="LO103">
            <v>0</v>
          </cell>
          <cell r="LP103">
            <v>0</v>
          </cell>
          <cell r="LQ103">
            <v>0</v>
          </cell>
          <cell r="LR103">
            <v>0</v>
          </cell>
          <cell r="LS103">
            <v>0</v>
          </cell>
          <cell r="LT103">
            <v>0</v>
          </cell>
          <cell r="LU103">
            <v>0</v>
          </cell>
          <cell r="LV103">
            <v>0</v>
          </cell>
          <cell r="LW103">
            <v>0</v>
          </cell>
          <cell r="LX103">
            <v>0</v>
          </cell>
          <cell r="LY103">
            <v>0</v>
          </cell>
          <cell r="LZ103">
            <v>0</v>
          </cell>
          <cell r="MA103">
            <v>0</v>
          </cell>
          <cell r="MB103">
            <v>0</v>
          </cell>
          <cell r="MC103">
            <v>0</v>
          </cell>
          <cell r="MD103">
            <v>0</v>
          </cell>
          <cell r="ME103">
            <v>0</v>
          </cell>
          <cell r="MF103">
            <v>0</v>
          </cell>
          <cell r="MG103">
            <v>0</v>
          </cell>
          <cell r="MH103">
            <v>0</v>
          </cell>
          <cell r="MI103">
            <v>0</v>
          </cell>
          <cell r="MJ103">
            <v>0</v>
          </cell>
          <cell r="MK103">
            <v>0</v>
          </cell>
          <cell r="ML103">
            <v>0</v>
          </cell>
          <cell r="MM103">
            <v>0</v>
          </cell>
          <cell r="MN103">
            <v>0</v>
          </cell>
          <cell r="MO103">
            <v>0</v>
          </cell>
          <cell r="MP103">
            <v>0</v>
          </cell>
          <cell r="MQ103">
            <v>0</v>
          </cell>
          <cell r="MR103">
            <v>0</v>
          </cell>
          <cell r="MS103">
            <v>0</v>
          </cell>
          <cell r="MT103">
            <v>0</v>
          </cell>
          <cell r="MU103">
            <v>0</v>
          </cell>
          <cell r="MV103">
            <v>0</v>
          </cell>
          <cell r="MW103">
            <v>0</v>
          </cell>
          <cell r="MX103">
            <v>0</v>
          </cell>
          <cell r="MY103">
            <v>0</v>
          </cell>
          <cell r="MZ103">
            <v>0</v>
          </cell>
          <cell r="NA103">
            <v>0</v>
          </cell>
          <cell r="NB103">
            <v>0</v>
          </cell>
          <cell r="NC103">
            <v>0</v>
          </cell>
          <cell r="ND103">
            <v>0</v>
          </cell>
          <cell r="NE103">
            <v>0</v>
          </cell>
          <cell r="NF103">
            <v>0</v>
          </cell>
          <cell r="NG103">
            <v>0</v>
          </cell>
          <cell r="NH103">
            <v>0</v>
          </cell>
          <cell r="NI103">
            <v>0</v>
          </cell>
          <cell r="NJ103">
            <v>0</v>
          </cell>
          <cell r="NK103">
            <v>0</v>
          </cell>
          <cell r="NL103">
            <v>0</v>
          </cell>
          <cell r="NM103">
            <v>0</v>
          </cell>
          <cell r="NN103">
            <v>0</v>
          </cell>
          <cell r="NO103">
            <v>0</v>
          </cell>
          <cell r="NP103">
            <v>0</v>
          </cell>
          <cell r="NQ103">
            <v>0</v>
          </cell>
          <cell r="NR103">
            <v>0</v>
          </cell>
          <cell r="NS103">
            <v>0</v>
          </cell>
          <cell r="NT103">
            <v>0</v>
          </cell>
          <cell r="NU103">
            <v>0</v>
          </cell>
          <cell r="NV103">
            <v>0</v>
          </cell>
          <cell r="NW103">
            <v>0</v>
          </cell>
          <cell r="NX103">
            <v>0</v>
          </cell>
          <cell r="NY103">
            <v>0</v>
          </cell>
          <cell r="NZ103">
            <v>0</v>
          </cell>
          <cell r="OA103">
            <v>0</v>
          </cell>
          <cell r="OB103">
            <v>0</v>
          </cell>
          <cell r="OC103">
            <v>0</v>
          </cell>
          <cell r="OD103">
            <v>0</v>
          </cell>
          <cell r="OE103">
            <v>0</v>
          </cell>
          <cell r="OF103">
            <v>0</v>
          </cell>
          <cell r="OG103">
            <v>0</v>
          </cell>
          <cell r="OH103">
            <v>0</v>
          </cell>
          <cell r="OI103">
            <v>0</v>
          </cell>
          <cell r="OJ103">
            <v>0</v>
          </cell>
          <cell r="OK103">
            <v>0</v>
          </cell>
          <cell r="OL103">
            <v>0</v>
          </cell>
          <cell r="OM103">
            <v>0</v>
          </cell>
          <cell r="ON103">
            <v>0</v>
          </cell>
          <cell r="OO103">
            <v>0</v>
          </cell>
          <cell r="OP103">
            <v>0</v>
          </cell>
          <cell r="OQ103">
            <v>0</v>
          </cell>
          <cell r="OR103">
            <v>0</v>
          </cell>
          <cell r="OS103">
            <v>0</v>
          </cell>
          <cell r="OT103">
            <v>0</v>
          </cell>
          <cell r="OU103">
            <v>0</v>
          </cell>
          <cell r="OV103">
            <v>0</v>
          </cell>
          <cell r="OW103">
            <v>0</v>
          </cell>
          <cell r="OX103">
            <v>0</v>
          </cell>
          <cell r="OY103">
            <v>0</v>
          </cell>
          <cell r="OZ103">
            <v>0</v>
          </cell>
          <cell r="PA103">
            <v>0</v>
          </cell>
          <cell r="PB103">
            <v>0</v>
          </cell>
          <cell r="PC103">
            <v>0</v>
          </cell>
          <cell r="PD103">
            <v>0</v>
          </cell>
          <cell r="PE103">
            <v>0</v>
          </cell>
          <cell r="PF103">
            <v>0</v>
          </cell>
          <cell r="PG103">
            <v>0</v>
          </cell>
          <cell r="PH103">
            <v>0</v>
          </cell>
          <cell r="PI103">
            <v>0</v>
          </cell>
          <cell r="PJ103">
            <v>0</v>
          </cell>
          <cell r="PK103">
            <v>0</v>
          </cell>
          <cell r="PL103">
            <v>0</v>
          </cell>
          <cell r="PM103">
            <v>0</v>
          </cell>
          <cell r="PN103">
            <v>0</v>
          </cell>
          <cell r="PO103">
            <v>0</v>
          </cell>
          <cell r="PP103">
            <v>0</v>
          </cell>
          <cell r="PQ103">
            <v>0</v>
          </cell>
          <cell r="PR103">
            <v>0</v>
          </cell>
          <cell r="PS103">
            <v>0</v>
          </cell>
          <cell r="PT103">
            <v>0</v>
          </cell>
          <cell r="PU103">
            <v>0</v>
          </cell>
          <cell r="PV103">
            <v>0</v>
          </cell>
          <cell r="PW103">
            <v>0</v>
          </cell>
          <cell r="PX103">
            <v>0</v>
          </cell>
          <cell r="PY103">
            <v>0</v>
          </cell>
          <cell r="PZ103">
            <v>0</v>
          </cell>
          <cell r="QA103">
            <v>0</v>
          </cell>
          <cell r="QB103">
            <v>0</v>
          </cell>
          <cell r="QC103">
            <v>0</v>
          </cell>
          <cell r="QD103">
            <v>0</v>
          </cell>
          <cell r="QE103">
            <v>0</v>
          </cell>
          <cell r="QF103">
            <v>0</v>
          </cell>
          <cell r="QG103">
            <v>0</v>
          </cell>
          <cell r="QH103">
            <v>0</v>
          </cell>
          <cell r="QI103">
            <v>0</v>
          </cell>
          <cell r="QJ103">
            <v>0</v>
          </cell>
          <cell r="QK103">
            <v>0</v>
          </cell>
          <cell r="QL103">
            <v>0</v>
          </cell>
          <cell r="QM103">
            <v>0</v>
          </cell>
          <cell r="QN103">
            <v>0</v>
          </cell>
          <cell r="QO103">
            <v>0</v>
          </cell>
          <cell r="QP103">
            <v>0</v>
          </cell>
          <cell r="QQ103">
            <v>0</v>
          </cell>
          <cell r="QR103">
            <v>0</v>
          </cell>
          <cell r="QS103">
            <v>0</v>
          </cell>
          <cell r="QT103">
            <v>0</v>
          </cell>
          <cell r="QU103">
            <v>0</v>
          </cell>
          <cell r="QV103">
            <v>0</v>
          </cell>
          <cell r="QW103">
            <v>0</v>
          </cell>
          <cell r="QX103">
            <v>0</v>
          </cell>
          <cell r="QY103">
            <v>0</v>
          </cell>
          <cell r="QZ103">
            <v>0</v>
          </cell>
          <cell r="RA103">
            <v>0</v>
          </cell>
          <cell r="RB103">
            <v>0</v>
          </cell>
          <cell r="RC103">
            <v>0</v>
          </cell>
          <cell r="RD103">
            <v>0</v>
          </cell>
          <cell r="RE103">
            <v>0</v>
          </cell>
          <cell r="RF103">
            <v>0</v>
          </cell>
          <cell r="RG103">
            <v>0</v>
          </cell>
          <cell r="RH103">
            <v>0</v>
          </cell>
          <cell r="RI103">
            <v>0</v>
          </cell>
          <cell r="RJ103">
            <v>0</v>
          </cell>
          <cell r="RK103">
            <v>0</v>
          </cell>
          <cell r="RL103">
            <v>0</v>
          </cell>
          <cell r="RM103">
            <v>0</v>
          </cell>
          <cell r="RN103">
            <v>0</v>
          </cell>
          <cell r="RO103">
            <v>0</v>
          </cell>
          <cell r="RP103">
            <v>0</v>
          </cell>
          <cell r="RQ103">
            <v>0</v>
          </cell>
          <cell r="RR103">
            <v>0</v>
          </cell>
          <cell r="RS103">
            <v>0</v>
          </cell>
          <cell r="RT103">
            <v>0</v>
          </cell>
          <cell r="RU103">
            <v>0</v>
          </cell>
          <cell r="RV103">
            <v>0</v>
          </cell>
          <cell r="RW103">
            <v>0</v>
          </cell>
          <cell r="RX103">
            <v>0</v>
          </cell>
          <cell r="RY103">
            <v>0</v>
          </cell>
          <cell r="RZ103">
            <v>0</v>
          </cell>
          <cell r="SA103">
            <v>0</v>
          </cell>
          <cell r="SB103">
            <v>0</v>
          </cell>
          <cell r="SC103">
            <v>0</v>
          </cell>
          <cell r="SD103">
            <v>0</v>
          </cell>
          <cell r="SE103">
            <v>0</v>
          </cell>
          <cell r="SF103">
            <v>0</v>
          </cell>
          <cell r="SG103">
            <v>0</v>
          </cell>
          <cell r="SH103">
            <v>0</v>
          </cell>
          <cell r="SI103">
            <v>0</v>
          </cell>
          <cell r="SJ103">
            <v>0</v>
          </cell>
          <cell r="SK103">
            <v>0</v>
          </cell>
          <cell r="SL103">
            <v>0</v>
          </cell>
          <cell r="SM103">
            <v>0</v>
          </cell>
          <cell r="SN103">
            <v>0</v>
          </cell>
          <cell r="SO103">
            <v>0</v>
          </cell>
          <cell r="SP103">
            <v>0</v>
          </cell>
          <cell r="SQ103">
            <v>0</v>
          </cell>
          <cell r="SR103">
            <v>0</v>
          </cell>
          <cell r="SS103">
            <v>0</v>
          </cell>
          <cell r="ST103">
            <v>0</v>
          </cell>
          <cell r="SU103">
            <v>0</v>
          </cell>
          <cell r="SV103">
            <v>0</v>
          </cell>
          <cell r="SW103">
            <v>0</v>
          </cell>
          <cell r="SX103">
            <v>0</v>
          </cell>
          <cell r="SY103">
            <v>0</v>
          </cell>
          <cell r="SZ103">
            <v>0</v>
          </cell>
          <cell r="TA103">
            <v>0</v>
          </cell>
          <cell r="TB103">
            <v>0</v>
          </cell>
          <cell r="TC103">
            <v>0</v>
          </cell>
          <cell r="TD103">
            <v>0</v>
          </cell>
          <cell r="TE103">
            <v>0</v>
          </cell>
          <cell r="TF103">
            <v>0</v>
          </cell>
          <cell r="TG103">
            <v>0</v>
          </cell>
          <cell r="TH103">
            <v>0</v>
          </cell>
          <cell r="TI103">
            <v>0</v>
          </cell>
          <cell r="TJ103">
            <v>0</v>
          </cell>
          <cell r="TK103">
            <v>0</v>
          </cell>
          <cell r="TL103">
            <v>0</v>
          </cell>
          <cell r="TM103">
            <v>0</v>
          </cell>
          <cell r="TN103">
            <v>0</v>
          </cell>
          <cell r="TO103">
            <v>0</v>
          </cell>
          <cell r="TP103">
            <v>0</v>
          </cell>
          <cell r="TQ103">
            <v>0</v>
          </cell>
          <cell r="TR103">
            <v>0</v>
          </cell>
          <cell r="TS103">
            <v>0</v>
          </cell>
          <cell r="TT103">
            <v>0</v>
          </cell>
          <cell r="TU103">
            <v>0</v>
          </cell>
          <cell r="TV103">
            <v>0</v>
          </cell>
          <cell r="TW103">
            <v>0</v>
          </cell>
          <cell r="TX103">
            <v>0</v>
          </cell>
          <cell r="TY103">
            <v>0</v>
          </cell>
          <cell r="TZ103">
            <v>0</v>
          </cell>
          <cell r="UA103">
            <v>0</v>
          </cell>
          <cell r="UB103">
            <v>0</v>
          </cell>
          <cell r="UC103">
            <v>0</v>
          </cell>
          <cell r="UD103">
            <v>0</v>
          </cell>
          <cell r="UE103">
            <v>0</v>
          </cell>
          <cell r="UF103">
            <v>0</v>
          </cell>
          <cell r="UG103">
            <v>0</v>
          </cell>
          <cell r="UH103">
            <v>0</v>
          </cell>
          <cell r="UI103">
            <v>0</v>
          </cell>
          <cell r="UJ103">
            <v>0</v>
          </cell>
          <cell r="UK103">
            <v>0</v>
          </cell>
          <cell r="UL103">
            <v>0</v>
          </cell>
          <cell r="UM103">
            <v>0</v>
          </cell>
          <cell r="UN103">
            <v>0</v>
          </cell>
          <cell r="UO103">
            <v>0</v>
          </cell>
          <cell r="UP103">
            <v>0</v>
          </cell>
          <cell r="UQ103">
            <v>0</v>
          </cell>
          <cell r="UR103">
            <v>0</v>
          </cell>
          <cell r="US103">
            <v>0</v>
          </cell>
          <cell r="UT103">
            <v>0</v>
          </cell>
          <cell r="UU103">
            <v>0</v>
          </cell>
          <cell r="UV103">
            <v>0</v>
          </cell>
          <cell r="UW103">
            <v>0</v>
          </cell>
          <cell r="UX103">
            <v>0</v>
          </cell>
          <cell r="UY103">
            <v>0</v>
          </cell>
          <cell r="UZ103">
            <v>0</v>
          </cell>
          <cell r="VA103">
            <v>0</v>
          </cell>
          <cell r="VB103">
            <v>0</v>
          </cell>
          <cell r="VC103">
            <v>0</v>
          </cell>
          <cell r="VD103">
            <v>0</v>
          </cell>
          <cell r="VE103">
            <v>0</v>
          </cell>
          <cell r="VF103">
            <v>0</v>
          </cell>
          <cell r="VG103">
            <v>0</v>
          </cell>
          <cell r="VH103">
            <v>0</v>
          </cell>
          <cell r="VI103">
            <v>0</v>
          </cell>
          <cell r="VJ103">
            <v>0</v>
          </cell>
          <cell r="VK103">
            <v>0</v>
          </cell>
          <cell r="VL103">
            <v>0</v>
          </cell>
          <cell r="VM103">
            <v>0</v>
          </cell>
          <cell r="VN103">
            <v>0</v>
          </cell>
          <cell r="VO103">
            <v>0</v>
          </cell>
          <cell r="VP103">
            <v>0</v>
          </cell>
          <cell r="VQ103">
            <v>0</v>
          </cell>
          <cell r="VR103">
            <v>0</v>
          </cell>
          <cell r="VS103">
            <v>0</v>
          </cell>
          <cell r="VT103">
            <v>0</v>
          </cell>
          <cell r="VU103">
            <v>0</v>
          </cell>
          <cell r="VV103">
            <v>0</v>
          </cell>
          <cell r="VW103">
            <v>0</v>
          </cell>
          <cell r="VX103">
            <v>0</v>
          </cell>
          <cell r="VY103">
            <v>0</v>
          </cell>
          <cell r="VZ103">
            <v>0</v>
          </cell>
          <cell r="WA103">
            <v>0</v>
          </cell>
          <cell r="WB103">
            <v>0</v>
          </cell>
          <cell r="WC103">
            <v>0</v>
          </cell>
          <cell r="WD103">
            <v>0</v>
          </cell>
          <cell r="WE103">
            <v>0</v>
          </cell>
          <cell r="WF103">
            <v>0</v>
          </cell>
          <cell r="WG103">
            <v>0</v>
          </cell>
          <cell r="WH103">
            <v>0</v>
          </cell>
          <cell r="WI103">
            <v>0</v>
          </cell>
          <cell r="WJ103">
            <v>0</v>
          </cell>
          <cell r="WK103">
            <v>0</v>
          </cell>
          <cell r="WL103">
            <v>0</v>
          </cell>
          <cell r="WM103">
            <v>0</v>
          </cell>
          <cell r="WN103">
            <v>0</v>
          </cell>
          <cell r="WO103">
            <v>0</v>
          </cell>
          <cell r="WP103">
            <v>0</v>
          </cell>
          <cell r="WQ103">
            <v>0</v>
          </cell>
          <cell r="WR103">
            <v>0</v>
          </cell>
          <cell r="WS103">
            <v>0</v>
          </cell>
          <cell r="WT103">
            <v>0</v>
          </cell>
          <cell r="WU103">
            <v>0</v>
          </cell>
          <cell r="WV103">
            <v>0</v>
          </cell>
          <cell r="WW103">
            <v>0</v>
          </cell>
          <cell r="WX103">
            <v>0</v>
          </cell>
          <cell r="WY103">
            <v>0</v>
          </cell>
          <cell r="WZ103">
            <v>0</v>
          </cell>
          <cell r="XA103">
            <v>0</v>
          </cell>
          <cell r="XB103">
            <v>0</v>
          </cell>
          <cell r="XC103">
            <v>0</v>
          </cell>
          <cell r="XD103">
            <v>0</v>
          </cell>
          <cell r="XE103">
            <v>0</v>
          </cell>
          <cell r="XF103">
            <v>0</v>
          </cell>
          <cell r="XG103">
            <v>0</v>
          </cell>
          <cell r="XH103">
            <v>0</v>
          </cell>
          <cell r="XI103">
            <v>0</v>
          </cell>
          <cell r="XJ103">
            <v>0</v>
          </cell>
          <cell r="XK103">
            <v>0</v>
          </cell>
          <cell r="XL103">
            <v>0</v>
          </cell>
          <cell r="XM103">
            <v>0</v>
          </cell>
          <cell r="XN103">
            <v>0</v>
          </cell>
          <cell r="XO103">
            <v>0</v>
          </cell>
          <cell r="XP103">
            <v>0</v>
          </cell>
          <cell r="XQ103">
            <v>0</v>
          </cell>
          <cell r="XR103">
            <v>0</v>
          </cell>
          <cell r="XS103">
            <v>0</v>
          </cell>
          <cell r="XT103">
            <v>0</v>
          </cell>
          <cell r="XU103">
            <v>0</v>
          </cell>
          <cell r="XV103">
            <v>0</v>
          </cell>
          <cell r="XW103">
            <v>0</v>
          </cell>
          <cell r="XX103">
            <v>0</v>
          </cell>
          <cell r="XY103">
            <v>0</v>
          </cell>
          <cell r="XZ103">
            <v>0</v>
          </cell>
          <cell r="YA103">
            <v>0</v>
          </cell>
          <cell r="YB103">
            <v>0</v>
          </cell>
          <cell r="YC103">
            <v>0</v>
          </cell>
          <cell r="YD103">
            <v>0</v>
          </cell>
          <cell r="YE103">
            <v>0</v>
          </cell>
          <cell r="YF103">
            <v>0</v>
          </cell>
          <cell r="YG103">
            <v>0</v>
          </cell>
          <cell r="YH103">
            <v>0</v>
          </cell>
          <cell r="YI103">
            <v>0</v>
          </cell>
          <cell r="YJ103">
            <v>0</v>
          </cell>
          <cell r="YK103">
            <v>0</v>
          </cell>
          <cell r="YL103">
            <v>0</v>
          </cell>
          <cell r="YM103">
            <v>0</v>
          </cell>
          <cell r="YN103">
            <v>0</v>
          </cell>
          <cell r="YO103">
            <v>0</v>
          </cell>
          <cell r="YP103">
            <v>0</v>
          </cell>
          <cell r="YQ103">
            <v>0</v>
          </cell>
          <cell r="YR103">
            <v>0</v>
          </cell>
          <cell r="YS103">
            <v>0</v>
          </cell>
          <cell r="YT103">
            <v>0</v>
          </cell>
          <cell r="YU103">
            <v>0</v>
          </cell>
          <cell r="YV103">
            <v>0</v>
          </cell>
          <cell r="YW103">
            <v>0</v>
          </cell>
          <cell r="YX103">
            <v>0</v>
          </cell>
          <cell r="YY103">
            <v>0</v>
          </cell>
          <cell r="YZ103">
            <v>0</v>
          </cell>
          <cell r="ZA103">
            <v>0</v>
          </cell>
          <cell r="ZB103">
            <v>0</v>
          </cell>
          <cell r="ZC103">
            <v>0</v>
          </cell>
          <cell r="ZD103">
            <v>0</v>
          </cell>
          <cell r="ZE103">
            <v>0</v>
          </cell>
          <cell r="ZF103">
            <v>0</v>
          </cell>
          <cell r="ZG103">
            <v>0</v>
          </cell>
          <cell r="ZH103">
            <v>0</v>
          </cell>
          <cell r="ZI103">
            <v>0</v>
          </cell>
          <cell r="ZJ103">
            <v>0</v>
          </cell>
          <cell r="ZK103">
            <v>0</v>
          </cell>
          <cell r="ZL103">
            <v>0</v>
          </cell>
          <cell r="ZM103">
            <v>0</v>
          </cell>
          <cell r="ZN103">
            <v>0</v>
          </cell>
          <cell r="ZO103">
            <v>0</v>
          </cell>
          <cell r="ZP103">
            <v>0</v>
          </cell>
          <cell r="ZQ103">
            <v>0</v>
          </cell>
          <cell r="ZR103">
            <v>0</v>
          </cell>
          <cell r="ZS103">
            <v>0</v>
          </cell>
          <cell r="ZT103">
            <v>0</v>
          </cell>
          <cell r="ZU103">
            <v>0</v>
          </cell>
          <cell r="ZV103">
            <v>0</v>
          </cell>
          <cell r="ZW103">
            <v>0</v>
          </cell>
          <cell r="ZX103">
            <v>0</v>
          </cell>
          <cell r="ZY103">
            <v>0</v>
          </cell>
          <cell r="ZZ103">
            <v>0</v>
          </cell>
          <cell r="AAA103">
            <v>0</v>
          </cell>
          <cell r="AAB103">
            <v>0</v>
          </cell>
          <cell r="AAC103">
            <v>0</v>
          </cell>
          <cell r="AAD103">
            <v>0</v>
          </cell>
          <cell r="AAE103">
            <v>0</v>
          </cell>
          <cell r="AAF103">
            <v>0</v>
          </cell>
          <cell r="AAG103">
            <v>0</v>
          </cell>
          <cell r="AAH103">
            <v>0</v>
          </cell>
          <cell r="AAI103">
            <v>0</v>
          </cell>
          <cell r="AAJ103">
            <v>0</v>
          </cell>
          <cell r="AAK103">
            <v>0</v>
          </cell>
          <cell r="AAL103">
            <v>0</v>
          </cell>
          <cell r="AAM103">
            <v>0</v>
          </cell>
          <cell r="AAN103">
            <v>0</v>
          </cell>
          <cell r="AAO103">
            <v>0</v>
          </cell>
          <cell r="AAP103">
            <v>0</v>
          </cell>
          <cell r="AAQ103">
            <v>0</v>
          </cell>
          <cell r="AAR103">
            <v>0</v>
          </cell>
          <cell r="AAS103">
            <v>0</v>
          </cell>
          <cell r="AAT103">
            <v>0</v>
          </cell>
          <cell r="AAU103">
            <v>0</v>
          </cell>
          <cell r="AAV103">
            <v>0</v>
          </cell>
          <cell r="AAW103">
            <v>0</v>
          </cell>
          <cell r="AAX103">
            <v>0</v>
          </cell>
          <cell r="AAY103">
            <v>0</v>
          </cell>
          <cell r="AAZ103">
            <v>0</v>
          </cell>
          <cell r="ABA103">
            <v>0</v>
          </cell>
          <cell r="ABB103">
            <v>0</v>
          </cell>
          <cell r="ABC103">
            <v>0</v>
          </cell>
          <cell r="ABD103">
            <v>0</v>
          </cell>
          <cell r="ABE103">
            <v>0</v>
          </cell>
          <cell r="ABF103">
            <v>0</v>
          </cell>
          <cell r="ABG103">
            <v>0</v>
          </cell>
        </row>
        <row r="104">
          <cell r="H104">
            <v>44200</v>
          </cell>
          <cell r="J104">
            <v>44201</v>
          </cell>
          <cell r="L104">
            <v>44202</v>
          </cell>
          <cell r="N104">
            <v>44203</v>
          </cell>
          <cell r="P104">
            <v>44204</v>
          </cell>
          <cell r="R104">
            <v>44205</v>
          </cell>
          <cell r="T104">
            <v>44206</v>
          </cell>
          <cell r="V104">
            <v>44207</v>
          </cell>
          <cell r="X104">
            <v>44208</v>
          </cell>
          <cell r="Z104">
            <v>44209</v>
          </cell>
          <cell r="AB104">
            <v>44210</v>
          </cell>
          <cell r="AD104">
            <v>44211</v>
          </cell>
          <cell r="AF104">
            <v>44212</v>
          </cell>
          <cell r="AH104">
            <v>44213</v>
          </cell>
          <cell r="AJ104">
            <v>44214</v>
          </cell>
          <cell r="AL104">
            <v>44215</v>
          </cell>
          <cell r="AN104">
            <v>44216</v>
          </cell>
          <cell r="AP104">
            <v>44217</v>
          </cell>
          <cell r="AR104">
            <v>44218</v>
          </cell>
          <cell r="AT104">
            <v>44219</v>
          </cell>
          <cell r="AV104">
            <v>44220</v>
          </cell>
          <cell r="AX104">
            <v>44221</v>
          </cell>
          <cell r="AZ104">
            <v>44222</v>
          </cell>
          <cell r="BB104">
            <v>44223</v>
          </cell>
          <cell r="BD104">
            <v>44224</v>
          </cell>
          <cell r="BF104">
            <v>44225</v>
          </cell>
          <cell r="BH104">
            <v>44226</v>
          </cell>
          <cell r="BJ104">
            <v>44227</v>
          </cell>
          <cell r="BL104">
            <v>44228</v>
          </cell>
          <cell r="BN104">
            <v>44229</v>
          </cell>
          <cell r="BP104">
            <v>44230</v>
          </cell>
          <cell r="BR104">
            <v>44231</v>
          </cell>
          <cell r="BT104">
            <v>44232</v>
          </cell>
          <cell r="BV104">
            <v>44233</v>
          </cell>
          <cell r="BX104">
            <v>44234</v>
          </cell>
          <cell r="BZ104">
            <v>44235</v>
          </cell>
          <cell r="CB104">
            <v>44236</v>
          </cell>
          <cell r="CD104">
            <v>44237</v>
          </cell>
          <cell r="CF104">
            <v>44238</v>
          </cell>
          <cell r="CH104">
            <v>44239</v>
          </cell>
          <cell r="CJ104">
            <v>44240</v>
          </cell>
          <cell r="CL104">
            <v>44241</v>
          </cell>
          <cell r="CN104">
            <v>44242</v>
          </cell>
          <cell r="CP104">
            <v>44243</v>
          </cell>
          <cell r="CR104">
            <v>44244</v>
          </cell>
          <cell r="CT104">
            <v>44245</v>
          </cell>
          <cell r="CV104">
            <v>44246</v>
          </cell>
          <cell r="CX104">
            <v>44247</v>
          </cell>
          <cell r="CZ104">
            <v>44248</v>
          </cell>
          <cell r="DB104">
            <v>44249</v>
          </cell>
          <cell r="DD104">
            <v>44250</v>
          </cell>
          <cell r="DF104">
            <v>44251</v>
          </cell>
          <cell r="DH104">
            <v>44252</v>
          </cell>
          <cell r="DJ104">
            <v>44253</v>
          </cell>
          <cell r="DL104">
            <v>44254</v>
          </cell>
          <cell r="DN104">
            <v>44255</v>
          </cell>
          <cell r="DP104">
            <v>44256</v>
          </cell>
          <cell r="DR104">
            <v>44257</v>
          </cell>
          <cell r="DT104">
            <v>44258</v>
          </cell>
          <cell r="DV104">
            <v>44259</v>
          </cell>
          <cell r="DX104">
            <v>44260</v>
          </cell>
          <cell r="DZ104">
            <v>44261</v>
          </cell>
          <cell r="EB104">
            <v>44262</v>
          </cell>
          <cell r="ED104">
            <v>44263</v>
          </cell>
          <cell r="EF104">
            <v>44264</v>
          </cell>
          <cell r="EH104">
            <v>44265</v>
          </cell>
          <cell r="EJ104">
            <v>44266</v>
          </cell>
          <cell r="EL104">
            <v>44267</v>
          </cell>
          <cell r="EN104">
            <v>44268</v>
          </cell>
          <cell r="EP104">
            <v>44269</v>
          </cell>
          <cell r="ER104">
            <v>44270</v>
          </cell>
          <cell r="ET104">
            <v>44271</v>
          </cell>
          <cell r="EV104">
            <v>44272</v>
          </cell>
          <cell r="EX104">
            <v>44273</v>
          </cell>
          <cell r="EZ104">
            <v>44274</v>
          </cell>
          <cell r="FB104">
            <v>44275</v>
          </cell>
          <cell r="FD104">
            <v>44276</v>
          </cell>
          <cell r="FF104">
            <v>44277</v>
          </cell>
          <cell r="FH104">
            <v>44278</v>
          </cell>
          <cell r="FJ104">
            <v>44279</v>
          </cell>
          <cell r="FL104">
            <v>44280</v>
          </cell>
          <cell r="FN104">
            <v>44281</v>
          </cell>
          <cell r="FP104">
            <v>44282</v>
          </cell>
          <cell r="FR104">
            <v>44283</v>
          </cell>
          <cell r="FT104">
            <v>44284</v>
          </cell>
          <cell r="FV104">
            <v>44285</v>
          </cell>
          <cell r="FX104">
            <v>44286</v>
          </cell>
          <cell r="FZ104">
            <v>44287</v>
          </cell>
          <cell r="GB104">
            <v>44288</v>
          </cell>
          <cell r="GD104">
            <v>44289</v>
          </cell>
          <cell r="GF104">
            <v>44290</v>
          </cell>
          <cell r="GH104">
            <v>44291</v>
          </cell>
          <cell r="GJ104">
            <v>44292</v>
          </cell>
          <cell r="GL104">
            <v>44293</v>
          </cell>
          <cell r="GN104">
            <v>44294</v>
          </cell>
          <cell r="GP104">
            <v>44295</v>
          </cell>
          <cell r="GR104">
            <v>44296</v>
          </cell>
          <cell r="GT104">
            <v>44297</v>
          </cell>
          <cell r="GV104">
            <v>44298</v>
          </cell>
          <cell r="GX104">
            <v>44299</v>
          </cell>
          <cell r="GZ104">
            <v>44300</v>
          </cell>
          <cell r="HB104">
            <v>44301</v>
          </cell>
          <cell r="HD104">
            <v>44302</v>
          </cell>
          <cell r="HF104">
            <v>44303</v>
          </cell>
          <cell r="HH104">
            <v>44304</v>
          </cell>
          <cell r="HJ104">
            <v>44305</v>
          </cell>
          <cell r="HL104">
            <v>44306</v>
          </cell>
          <cell r="HN104">
            <v>44307</v>
          </cell>
          <cell r="HP104">
            <v>44308</v>
          </cell>
          <cell r="HR104">
            <v>44309</v>
          </cell>
          <cell r="HT104">
            <v>44310</v>
          </cell>
          <cell r="HV104">
            <v>44311</v>
          </cell>
          <cell r="HX104">
            <v>44312</v>
          </cell>
          <cell r="HZ104">
            <v>44313</v>
          </cell>
          <cell r="IB104">
            <v>44314</v>
          </cell>
          <cell r="ID104">
            <v>44315</v>
          </cell>
          <cell r="IF104">
            <v>44316</v>
          </cell>
          <cell r="IH104">
            <v>44317</v>
          </cell>
          <cell r="IJ104">
            <v>44318</v>
          </cell>
          <cell r="IL104">
            <v>44319</v>
          </cell>
          <cell r="IN104">
            <v>44320</v>
          </cell>
          <cell r="IP104">
            <v>44321</v>
          </cell>
          <cell r="IR104">
            <v>44322</v>
          </cell>
          <cell r="IT104">
            <v>44323</v>
          </cell>
          <cell r="IV104">
            <v>44324</v>
          </cell>
          <cell r="IX104">
            <v>44325</v>
          </cell>
          <cell r="IZ104">
            <v>44326</v>
          </cell>
          <cell r="JB104">
            <v>44327</v>
          </cell>
          <cell r="JD104">
            <v>44328</v>
          </cell>
          <cell r="JF104">
            <v>44329</v>
          </cell>
          <cell r="JH104">
            <v>44330</v>
          </cell>
          <cell r="JJ104">
            <v>44331</v>
          </cell>
          <cell r="JL104">
            <v>44332</v>
          </cell>
          <cell r="JN104">
            <v>44333</v>
          </cell>
          <cell r="JP104">
            <v>44334</v>
          </cell>
          <cell r="JR104">
            <v>44335</v>
          </cell>
          <cell r="JT104">
            <v>44336</v>
          </cell>
          <cell r="JV104">
            <v>44337</v>
          </cell>
          <cell r="JX104">
            <v>44338</v>
          </cell>
          <cell r="JZ104">
            <v>44339</v>
          </cell>
          <cell r="KB104">
            <v>44340</v>
          </cell>
          <cell r="KD104">
            <v>44341</v>
          </cell>
          <cell r="KF104">
            <v>44342</v>
          </cell>
          <cell r="KH104">
            <v>44343</v>
          </cell>
          <cell r="KJ104">
            <v>44344</v>
          </cell>
          <cell r="KL104">
            <v>44345</v>
          </cell>
          <cell r="KN104">
            <v>44346</v>
          </cell>
          <cell r="KP104">
            <v>44347</v>
          </cell>
          <cell r="KR104">
            <v>44348</v>
          </cell>
          <cell r="KT104">
            <v>44349</v>
          </cell>
          <cell r="KV104">
            <v>44350</v>
          </cell>
          <cell r="KX104">
            <v>44351</v>
          </cell>
          <cell r="KZ104">
            <v>44352</v>
          </cell>
          <cell r="LB104">
            <v>44353</v>
          </cell>
          <cell r="LD104">
            <v>44354</v>
          </cell>
          <cell r="LF104">
            <v>44355</v>
          </cell>
          <cell r="LH104">
            <v>44356</v>
          </cell>
          <cell r="LJ104">
            <v>44357</v>
          </cell>
          <cell r="LL104">
            <v>44358</v>
          </cell>
          <cell r="LN104">
            <v>44359</v>
          </cell>
          <cell r="LP104">
            <v>44360</v>
          </cell>
          <cell r="LR104">
            <v>44361</v>
          </cell>
          <cell r="LT104">
            <v>44362</v>
          </cell>
          <cell r="LV104">
            <v>44363</v>
          </cell>
          <cell r="LX104">
            <v>44364</v>
          </cell>
          <cell r="LZ104">
            <v>44365</v>
          </cell>
          <cell r="MB104">
            <v>44366</v>
          </cell>
          <cell r="MD104">
            <v>44367</v>
          </cell>
          <cell r="MF104">
            <v>44368</v>
          </cell>
          <cell r="MH104">
            <v>44369</v>
          </cell>
          <cell r="MJ104">
            <v>44370</v>
          </cell>
          <cell r="ML104">
            <v>44371</v>
          </cell>
          <cell r="MN104">
            <v>44372</v>
          </cell>
          <cell r="MP104">
            <v>44373</v>
          </cell>
          <cell r="MR104">
            <v>44374</v>
          </cell>
          <cell r="MT104">
            <v>44375</v>
          </cell>
          <cell r="MV104">
            <v>44376</v>
          </cell>
          <cell r="MX104">
            <v>44377</v>
          </cell>
          <cell r="MZ104">
            <v>44378</v>
          </cell>
          <cell r="NB104">
            <v>44379</v>
          </cell>
          <cell r="ND104">
            <v>44380</v>
          </cell>
          <cell r="NF104">
            <v>44381</v>
          </cell>
          <cell r="NH104">
            <v>44382</v>
          </cell>
          <cell r="NJ104">
            <v>44383</v>
          </cell>
          <cell r="NL104">
            <v>44384</v>
          </cell>
          <cell r="NN104">
            <v>44385</v>
          </cell>
          <cell r="NP104">
            <v>44386</v>
          </cell>
          <cell r="NR104">
            <v>44387</v>
          </cell>
          <cell r="NT104">
            <v>44388</v>
          </cell>
          <cell r="NV104">
            <v>44389</v>
          </cell>
          <cell r="NX104">
            <v>44390</v>
          </cell>
          <cell r="NZ104">
            <v>44391</v>
          </cell>
          <cell r="OB104">
            <v>44392</v>
          </cell>
          <cell r="OD104">
            <v>44393</v>
          </cell>
          <cell r="OF104">
            <v>44394</v>
          </cell>
          <cell r="OH104">
            <v>44395</v>
          </cell>
          <cell r="OJ104">
            <v>44396</v>
          </cell>
          <cell r="OL104">
            <v>44397</v>
          </cell>
          <cell r="ON104">
            <v>44398</v>
          </cell>
          <cell r="OP104">
            <v>44399</v>
          </cell>
          <cell r="OR104">
            <v>44400</v>
          </cell>
          <cell r="OT104">
            <v>44401</v>
          </cell>
          <cell r="OV104">
            <v>44402</v>
          </cell>
          <cell r="OX104">
            <v>44403</v>
          </cell>
          <cell r="OZ104">
            <v>44404</v>
          </cell>
          <cell r="PB104">
            <v>44405</v>
          </cell>
          <cell r="PD104">
            <v>44406</v>
          </cell>
          <cell r="PF104">
            <v>44407</v>
          </cell>
          <cell r="PH104">
            <v>44408</v>
          </cell>
          <cell r="PJ104">
            <v>44409</v>
          </cell>
          <cell r="PL104">
            <v>44410</v>
          </cell>
          <cell r="PN104">
            <v>44411</v>
          </cell>
          <cell r="PP104">
            <v>44412</v>
          </cell>
          <cell r="PR104">
            <v>44413</v>
          </cell>
          <cell r="PT104">
            <v>44414</v>
          </cell>
          <cell r="PV104">
            <v>44415</v>
          </cell>
          <cell r="PX104">
            <v>44416</v>
          </cell>
          <cell r="PZ104">
            <v>44417</v>
          </cell>
          <cell r="QB104">
            <v>44418</v>
          </cell>
          <cell r="QD104">
            <v>44419</v>
          </cell>
          <cell r="QF104">
            <v>44420</v>
          </cell>
          <cell r="QH104">
            <v>44421</v>
          </cell>
          <cell r="QJ104">
            <v>44422</v>
          </cell>
          <cell r="QL104">
            <v>44423</v>
          </cell>
          <cell r="QN104">
            <v>44424</v>
          </cell>
          <cell r="QP104">
            <v>44425</v>
          </cell>
          <cell r="QR104">
            <v>44426</v>
          </cell>
          <cell r="QT104">
            <v>44427</v>
          </cell>
          <cell r="QV104">
            <v>44428</v>
          </cell>
          <cell r="QX104">
            <v>44429</v>
          </cell>
          <cell r="QZ104">
            <v>44430</v>
          </cell>
          <cell r="RB104">
            <v>44431</v>
          </cell>
          <cell r="RD104">
            <v>44432</v>
          </cell>
          <cell r="RF104">
            <v>44433</v>
          </cell>
          <cell r="RH104">
            <v>44434</v>
          </cell>
          <cell r="RJ104">
            <v>44435</v>
          </cell>
          <cell r="RL104">
            <v>44436</v>
          </cell>
          <cell r="RN104">
            <v>44437</v>
          </cell>
          <cell r="RP104">
            <v>44438</v>
          </cell>
          <cell r="RR104">
            <v>44439</v>
          </cell>
          <cell r="RT104">
            <v>44440</v>
          </cell>
          <cell r="RV104">
            <v>44441</v>
          </cell>
          <cell r="RX104">
            <v>44442</v>
          </cell>
          <cell r="RZ104">
            <v>44443</v>
          </cell>
          <cell r="SB104">
            <v>44444</v>
          </cell>
          <cell r="SD104">
            <v>44445</v>
          </cell>
          <cell r="SF104">
            <v>44446</v>
          </cell>
          <cell r="SH104">
            <v>44447</v>
          </cell>
          <cell r="SJ104">
            <v>44448</v>
          </cell>
          <cell r="SL104">
            <v>44449</v>
          </cell>
          <cell r="SN104">
            <v>44450</v>
          </cell>
          <cell r="SP104">
            <v>44451</v>
          </cell>
          <cell r="SR104">
            <v>44452</v>
          </cell>
          <cell r="ST104">
            <v>44453</v>
          </cell>
          <cell r="SV104">
            <v>44454</v>
          </cell>
          <cell r="SX104">
            <v>44455</v>
          </cell>
          <cell r="SZ104">
            <v>44456</v>
          </cell>
          <cell r="TB104">
            <v>44457</v>
          </cell>
          <cell r="TD104">
            <v>44458</v>
          </cell>
          <cell r="TF104">
            <v>44459</v>
          </cell>
          <cell r="TH104">
            <v>44460</v>
          </cell>
          <cell r="TJ104">
            <v>44461</v>
          </cell>
          <cell r="TL104">
            <v>44462</v>
          </cell>
          <cell r="TN104">
            <v>44463</v>
          </cell>
          <cell r="TP104">
            <v>44464</v>
          </cell>
          <cell r="TR104">
            <v>44465</v>
          </cell>
          <cell r="TT104">
            <v>44466</v>
          </cell>
          <cell r="TV104">
            <v>44467</v>
          </cell>
          <cell r="TX104">
            <v>44468</v>
          </cell>
          <cell r="TZ104">
            <v>44469</v>
          </cell>
          <cell r="UB104">
            <v>44470</v>
          </cell>
          <cell r="UD104">
            <v>44471</v>
          </cell>
          <cell r="UF104">
            <v>44472</v>
          </cell>
          <cell r="UH104">
            <v>44473</v>
          </cell>
          <cell r="UJ104">
            <v>44474</v>
          </cell>
          <cell r="UL104">
            <v>44475</v>
          </cell>
          <cell r="UN104">
            <v>44476</v>
          </cell>
          <cell r="UP104">
            <v>44477</v>
          </cell>
          <cell r="UR104">
            <v>44478</v>
          </cell>
          <cell r="UT104">
            <v>44479</v>
          </cell>
          <cell r="UV104">
            <v>44480</v>
          </cell>
          <cell r="UX104">
            <v>44481</v>
          </cell>
          <cell r="UZ104">
            <v>44482</v>
          </cell>
          <cell r="VB104">
            <v>44483</v>
          </cell>
          <cell r="VD104">
            <v>44484</v>
          </cell>
          <cell r="VF104">
            <v>44485</v>
          </cell>
          <cell r="VH104">
            <v>44486</v>
          </cell>
          <cell r="VJ104">
            <v>44487</v>
          </cell>
          <cell r="VL104">
            <v>44488</v>
          </cell>
          <cell r="VN104">
            <v>44489</v>
          </cell>
          <cell r="VP104">
            <v>44490</v>
          </cell>
          <cell r="VR104">
            <v>44491</v>
          </cell>
          <cell r="VT104">
            <v>44492</v>
          </cell>
          <cell r="VV104">
            <v>44493</v>
          </cell>
          <cell r="VX104">
            <v>44494</v>
          </cell>
          <cell r="VZ104">
            <v>44495</v>
          </cell>
          <cell r="WB104">
            <v>44496</v>
          </cell>
          <cell r="WD104">
            <v>44497</v>
          </cell>
          <cell r="WF104">
            <v>44498</v>
          </cell>
          <cell r="WH104">
            <v>44499</v>
          </cell>
          <cell r="WJ104">
            <v>44500</v>
          </cell>
          <cell r="WL104">
            <v>44501</v>
          </cell>
          <cell r="WN104">
            <v>44502</v>
          </cell>
          <cell r="WP104">
            <v>44503</v>
          </cell>
          <cell r="WR104">
            <v>44504</v>
          </cell>
          <cell r="WT104">
            <v>44505</v>
          </cell>
          <cell r="WV104">
            <v>44506</v>
          </cell>
          <cell r="WX104">
            <v>44507</v>
          </cell>
          <cell r="WZ104">
            <v>44508</v>
          </cell>
          <cell r="XB104">
            <v>44509</v>
          </cell>
          <cell r="XD104">
            <v>44510</v>
          </cell>
          <cell r="XF104">
            <v>44511</v>
          </cell>
          <cell r="XH104">
            <v>44512</v>
          </cell>
          <cell r="XJ104">
            <v>44513</v>
          </cell>
          <cell r="XL104">
            <v>44514</v>
          </cell>
          <cell r="XN104">
            <v>44515</v>
          </cell>
          <cell r="XP104">
            <v>44516</v>
          </cell>
          <cell r="XR104">
            <v>44517</v>
          </cell>
          <cell r="XT104">
            <v>44518</v>
          </cell>
          <cell r="XV104">
            <v>44519</v>
          </cell>
          <cell r="XX104">
            <v>44520</v>
          </cell>
          <cell r="XZ104">
            <v>44521</v>
          </cell>
          <cell r="YB104">
            <v>44522</v>
          </cell>
          <cell r="YD104">
            <v>44523</v>
          </cell>
          <cell r="YF104">
            <v>44524</v>
          </cell>
          <cell r="YH104">
            <v>44525</v>
          </cell>
          <cell r="YJ104">
            <v>44526</v>
          </cell>
          <cell r="YL104">
            <v>44527</v>
          </cell>
          <cell r="YN104">
            <v>44528</v>
          </cell>
          <cell r="YP104">
            <v>44529</v>
          </cell>
          <cell r="YR104">
            <v>44530</v>
          </cell>
          <cell r="YT104">
            <v>44531</v>
          </cell>
          <cell r="YV104">
            <v>44532</v>
          </cell>
          <cell r="YX104">
            <v>44533</v>
          </cell>
          <cell r="YZ104">
            <v>44534</v>
          </cell>
          <cell r="ZB104">
            <v>44535</v>
          </cell>
          <cell r="ZD104">
            <v>44536</v>
          </cell>
          <cell r="ZF104">
            <v>44537</v>
          </cell>
          <cell r="ZH104">
            <v>44538</v>
          </cell>
          <cell r="ZJ104">
            <v>44539</v>
          </cell>
          <cell r="ZL104">
            <v>44540</v>
          </cell>
          <cell r="ZN104">
            <v>44541</v>
          </cell>
          <cell r="ZP104">
            <v>44542</v>
          </cell>
          <cell r="ZR104">
            <v>44543</v>
          </cell>
          <cell r="ZT104">
            <v>44544</v>
          </cell>
          <cell r="ZV104">
            <v>44545</v>
          </cell>
          <cell r="ZX104">
            <v>44546</v>
          </cell>
          <cell r="ZZ104">
            <v>44547</v>
          </cell>
          <cell r="AAB104">
            <v>44548</v>
          </cell>
          <cell r="AAD104">
            <v>44549</v>
          </cell>
          <cell r="AAF104">
            <v>44550</v>
          </cell>
          <cell r="AAH104">
            <v>44551</v>
          </cell>
          <cell r="AAJ104">
            <v>44552</v>
          </cell>
          <cell r="AAL104">
            <v>44553</v>
          </cell>
          <cell r="AAN104">
            <v>44554</v>
          </cell>
          <cell r="AAP104">
            <v>44555</v>
          </cell>
          <cell r="AAR104">
            <v>44556</v>
          </cell>
          <cell r="AAT104">
            <v>44557</v>
          </cell>
          <cell r="AAV104">
            <v>44558</v>
          </cell>
          <cell r="AAX104">
            <v>44559</v>
          </cell>
          <cell r="AAZ104">
            <v>44560</v>
          </cell>
          <cell r="ABB104">
            <v>44561</v>
          </cell>
          <cell r="ABD104">
            <v>44562</v>
          </cell>
          <cell r="ABF104">
            <v>44563</v>
          </cell>
        </row>
        <row r="105">
          <cell r="C105" t="str">
            <v>STE BAUME</v>
          </cell>
          <cell r="F105" t="str">
            <v>NORMAUX</v>
          </cell>
          <cell r="H105">
            <v>6</v>
          </cell>
          <cell r="I105">
            <v>9</v>
          </cell>
          <cell r="J105">
            <v>4</v>
          </cell>
          <cell r="K105">
            <v>5</v>
          </cell>
          <cell r="AX105" t="str">
            <v>X</v>
          </cell>
        </row>
        <row r="106">
          <cell r="F106" t="str">
            <v xml:space="preserve"> S/PORC</v>
          </cell>
          <cell r="I106">
            <v>1</v>
          </cell>
          <cell r="J106">
            <v>3</v>
          </cell>
        </row>
        <row r="107">
          <cell r="F107" t="str">
            <v xml:space="preserve"> S/POISSON</v>
          </cell>
        </row>
        <row r="108">
          <cell r="F108" t="str">
            <v xml:space="preserve">SOUS/TOTAL </v>
          </cell>
          <cell r="H108">
            <v>6</v>
          </cell>
          <cell r="I108">
            <v>10</v>
          </cell>
          <cell r="J108">
            <v>7</v>
          </cell>
          <cell r="K108">
            <v>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0</v>
          </cell>
          <cell r="GK108">
            <v>0</v>
          </cell>
          <cell r="GL108">
            <v>0</v>
          </cell>
          <cell r="GM108">
            <v>0</v>
          </cell>
          <cell r="GN108">
            <v>0</v>
          </cell>
          <cell r="GO108">
            <v>0</v>
          </cell>
          <cell r="GP108">
            <v>0</v>
          </cell>
          <cell r="GQ108">
            <v>0</v>
          </cell>
          <cell r="GR108">
            <v>0</v>
          </cell>
          <cell r="GS108">
            <v>0</v>
          </cell>
          <cell r="GT108">
            <v>0</v>
          </cell>
          <cell r="GU108">
            <v>0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  <cell r="HN108">
            <v>0</v>
          </cell>
          <cell r="HO108">
            <v>0</v>
          </cell>
          <cell r="HP108">
            <v>0</v>
          </cell>
          <cell r="HQ108">
            <v>0</v>
          </cell>
          <cell r="HR108">
            <v>0</v>
          </cell>
          <cell r="HS108">
            <v>0</v>
          </cell>
          <cell r="HT108">
            <v>0</v>
          </cell>
          <cell r="HU108">
            <v>0</v>
          </cell>
          <cell r="HV108">
            <v>0</v>
          </cell>
          <cell r="HW108">
            <v>0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K108">
            <v>0</v>
          </cell>
          <cell r="IL108">
            <v>0</v>
          </cell>
          <cell r="IM108">
            <v>0</v>
          </cell>
          <cell r="IN108">
            <v>0</v>
          </cell>
          <cell r="IO108">
            <v>0</v>
          </cell>
          <cell r="IP108">
            <v>0</v>
          </cell>
          <cell r="IQ108">
            <v>0</v>
          </cell>
          <cell r="IR108">
            <v>0</v>
          </cell>
          <cell r="IS108">
            <v>0</v>
          </cell>
          <cell r="IT108">
            <v>0</v>
          </cell>
          <cell r="IU108">
            <v>0</v>
          </cell>
          <cell r="IV108">
            <v>0</v>
          </cell>
          <cell r="IW108">
            <v>0</v>
          </cell>
          <cell r="IX108">
            <v>0</v>
          </cell>
          <cell r="IY108">
            <v>0</v>
          </cell>
          <cell r="IZ108">
            <v>0</v>
          </cell>
          <cell r="JA108">
            <v>0</v>
          </cell>
          <cell r="JB108">
            <v>0</v>
          </cell>
          <cell r="JC108">
            <v>0</v>
          </cell>
          <cell r="JD108">
            <v>0</v>
          </cell>
          <cell r="JE108">
            <v>0</v>
          </cell>
          <cell r="JF108">
            <v>0</v>
          </cell>
          <cell r="JG108">
            <v>0</v>
          </cell>
          <cell r="JH108">
            <v>0</v>
          </cell>
          <cell r="JI108">
            <v>0</v>
          </cell>
          <cell r="JJ108">
            <v>0</v>
          </cell>
          <cell r="JK108">
            <v>0</v>
          </cell>
          <cell r="JL108">
            <v>0</v>
          </cell>
          <cell r="JM108">
            <v>0</v>
          </cell>
          <cell r="JN108">
            <v>0</v>
          </cell>
          <cell r="JO108">
            <v>0</v>
          </cell>
          <cell r="JP108">
            <v>0</v>
          </cell>
          <cell r="JQ108">
            <v>0</v>
          </cell>
          <cell r="JR108">
            <v>0</v>
          </cell>
          <cell r="JS108">
            <v>0</v>
          </cell>
          <cell r="JT108">
            <v>0</v>
          </cell>
          <cell r="JU108">
            <v>0</v>
          </cell>
          <cell r="JV108">
            <v>0</v>
          </cell>
          <cell r="JW108">
            <v>0</v>
          </cell>
          <cell r="JX108">
            <v>0</v>
          </cell>
          <cell r="JY108">
            <v>0</v>
          </cell>
          <cell r="JZ108">
            <v>0</v>
          </cell>
          <cell r="KA108">
            <v>0</v>
          </cell>
          <cell r="KB108">
            <v>0</v>
          </cell>
          <cell r="KC108">
            <v>0</v>
          </cell>
          <cell r="KD108">
            <v>0</v>
          </cell>
          <cell r="KE108">
            <v>0</v>
          </cell>
          <cell r="KF108">
            <v>0</v>
          </cell>
          <cell r="KG108">
            <v>0</v>
          </cell>
          <cell r="KH108">
            <v>0</v>
          </cell>
          <cell r="KI108">
            <v>0</v>
          </cell>
          <cell r="KJ108">
            <v>0</v>
          </cell>
          <cell r="KK108">
            <v>0</v>
          </cell>
          <cell r="KL108">
            <v>0</v>
          </cell>
          <cell r="KM108">
            <v>0</v>
          </cell>
          <cell r="KN108">
            <v>0</v>
          </cell>
          <cell r="KO108">
            <v>0</v>
          </cell>
          <cell r="KP108">
            <v>0</v>
          </cell>
          <cell r="KQ108">
            <v>0</v>
          </cell>
          <cell r="KR108">
            <v>0</v>
          </cell>
          <cell r="KS108">
            <v>0</v>
          </cell>
          <cell r="KT108">
            <v>0</v>
          </cell>
          <cell r="KU108">
            <v>0</v>
          </cell>
          <cell r="KV108">
            <v>0</v>
          </cell>
          <cell r="KW108">
            <v>0</v>
          </cell>
          <cell r="KX108">
            <v>0</v>
          </cell>
          <cell r="KY108">
            <v>0</v>
          </cell>
          <cell r="KZ108">
            <v>0</v>
          </cell>
          <cell r="LA108">
            <v>0</v>
          </cell>
          <cell r="LB108">
            <v>0</v>
          </cell>
          <cell r="LC108">
            <v>0</v>
          </cell>
          <cell r="LD108">
            <v>0</v>
          </cell>
          <cell r="LE108">
            <v>0</v>
          </cell>
          <cell r="LF108">
            <v>0</v>
          </cell>
          <cell r="LG108">
            <v>0</v>
          </cell>
          <cell r="LH108">
            <v>0</v>
          </cell>
          <cell r="LI108">
            <v>0</v>
          </cell>
          <cell r="LJ108">
            <v>0</v>
          </cell>
          <cell r="LK108">
            <v>0</v>
          </cell>
          <cell r="LL108">
            <v>0</v>
          </cell>
          <cell r="LM108">
            <v>0</v>
          </cell>
          <cell r="LN108">
            <v>0</v>
          </cell>
          <cell r="LO108">
            <v>0</v>
          </cell>
          <cell r="LP108">
            <v>0</v>
          </cell>
          <cell r="LQ108">
            <v>0</v>
          </cell>
          <cell r="LR108">
            <v>0</v>
          </cell>
          <cell r="LS108">
            <v>0</v>
          </cell>
          <cell r="LT108">
            <v>0</v>
          </cell>
          <cell r="LU108">
            <v>0</v>
          </cell>
          <cell r="LV108">
            <v>0</v>
          </cell>
          <cell r="LW108">
            <v>0</v>
          </cell>
          <cell r="LX108">
            <v>0</v>
          </cell>
          <cell r="LY108">
            <v>0</v>
          </cell>
          <cell r="LZ108">
            <v>0</v>
          </cell>
          <cell r="MA108">
            <v>0</v>
          </cell>
          <cell r="MB108">
            <v>0</v>
          </cell>
          <cell r="MC108">
            <v>0</v>
          </cell>
          <cell r="MD108">
            <v>0</v>
          </cell>
          <cell r="ME108">
            <v>0</v>
          </cell>
          <cell r="MF108">
            <v>0</v>
          </cell>
          <cell r="MG108">
            <v>0</v>
          </cell>
          <cell r="MH108">
            <v>0</v>
          </cell>
          <cell r="MI108">
            <v>0</v>
          </cell>
          <cell r="MJ108">
            <v>0</v>
          </cell>
          <cell r="MK108">
            <v>0</v>
          </cell>
          <cell r="ML108">
            <v>0</v>
          </cell>
          <cell r="MM108">
            <v>0</v>
          </cell>
          <cell r="MN108">
            <v>0</v>
          </cell>
          <cell r="MO108">
            <v>0</v>
          </cell>
          <cell r="MP108">
            <v>0</v>
          </cell>
          <cell r="MQ108">
            <v>0</v>
          </cell>
          <cell r="MR108">
            <v>0</v>
          </cell>
          <cell r="MS108">
            <v>0</v>
          </cell>
          <cell r="MT108">
            <v>0</v>
          </cell>
          <cell r="MU108">
            <v>0</v>
          </cell>
          <cell r="MV108">
            <v>0</v>
          </cell>
          <cell r="MW108">
            <v>0</v>
          </cell>
          <cell r="MX108">
            <v>0</v>
          </cell>
          <cell r="MY108">
            <v>0</v>
          </cell>
          <cell r="MZ108">
            <v>0</v>
          </cell>
          <cell r="NA108">
            <v>0</v>
          </cell>
          <cell r="NB108">
            <v>0</v>
          </cell>
          <cell r="NC108">
            <v>0</v>
          </cell>
          <cell r="ND108">
            <v>0</v>
          </cell>
          <cell r="NE108">
            <v>0</v>
          </cell>
          <cell r="NF108">
            <v>0</v>
          </cell>
          <cell r="NG108">
            <v>0</v>
          </cell>
          <cell r="NH108">
            <v>0</v>
          </cell>
          <cell r="NI108">
            <v>0</v>
          </cell>
          <cell r="NJ108">
            <v>0</v>
          </cell>
          <cell r="NK108">
            <v>0</v>
          </cell>
          <cell r="NL108">
            <v>0</v>
          </cell>
          <cell r="NM108">
            <v>0</v>
          </cell>
          <cell r="NN108">
            <v>0</v>
          </cell>
          <cell r="NO108">
            <v>0</v>
          </cell>
          <cell r="NP108">
            <v>0</v>
          </cell>
          <cell r="NQ108">
            <v>0</v>
          </cell>
          <cell r="NR108">
            <v>0</v>
          </cell>
          <cell r="NS108">
            <v>0</v>
          </cell>
          <cell r="NT108">
            <v>0</v>
          </cell>
          <cell r="NU108">
            <v>0</v>
          </cell>
          <cell r="NV108">
            <v>0</v>
          </cell>
          <cell r="NW108">
            <v>0</v>
          </cell>
          <cell r="NX108">
            <v>0</v>
          </cell>
          <cell r="NY108">
            <v>0</v>
          </cell>
          <cell r="NZ108">
            <v>0</v>
          </cell>
          <cell r="OA108">
            <v>0</v>
          </cell>
          <cell r="OB108">
            <v>0</v>
          </cell>
          <cell r="OC108">
            <v>0</v>
          </cell>
          <cell r="OD108">
            <v>0</v>
          </cell>
          <cell r="OE108">
            <v>0</v>
          </cell>
          <cell r="OF108">
            <v>0</v>
          </cell>
          <cell r="OG108">
            <v>0</v>
          </cell>
          <cell r="OH108">
            <v>0</v>
          </cell>
          <cell r="OI108">
            <v>0</v>
          </cell>
          <cell r="OJ108">
            <v>0</v>
          </cell>
          <cell r="OK108">
            <v>0</v>
          </cell>
          <cell r="OL108">
            <v>0</v>
          </cell>
          <cell r="OM108">
            <v>0</v>
          </cell>
          <cell r="ON108">
            <v>0</v>
          </cell>
          <cell r="OO108">
            <v>0</v>
          </cell>
          <cell r="OP108">
            <v>0</v>
          </cell>
          <cell r="OQ108">
            <v>0</v>
          </cell>
          <cell r="OR108">
            <v>0</v>
          </cell>
          <cell r="OS108">
            <v>0</v>
          </cell>
          <cell r="OT108">
            <v>0</v>
          </cell>
          <cell r="OU108">
            <v>0</v>
          </cell>
          <cell r="OV108">
            <v>0</v>
          </cell>
          <cell r="OW108">
            <v>0</v>
          </cell>
          <cell r="OX108">
            <v>0</v>
          </cell>
          <cell r="OY108">
            <v>0</v>
          </cell>
          <cell r="OZ108">
            <v>0</v>
          </cell>
          <cell r="PA108">
            <v>0</v>
          </cell>
          <cell r="PB108">
            <v>0</v>
          </cell>
          <cell r="PC108">
            <v>0</v>
          </cell>
          <cell r="PD108">
            <v>0</v>
          </cell>
          <cell r="PE108">
            <v>0</v>
          </cell>
          <cell r="PF108">
            <v>0</v>
          </cell>
          <cell r="PG108">
            <v>0</v>
          </cell>
          <cell r="PH108">
            <v>0</v>
          </cell>
          <cell r="PI108">
            <v>0</v>
          </cell>
          <cell r="PJ108">
            <v>0</v>
          </cell>
          <cell r="PK108">
            <v>0</v>
          </cell>
          <cell r="PL108">
            <v>0</v>
          </cell>
          <cell r="PM108">
            <v>0</v>
          </cell>
          <cell r="PN108">
            <v>0</v>
          </cell>
          <cell r="PO108">
            <v>0</v>
          </cell>
          <cell r="PP108">
            <v>0</v>
          </cell>
          <cell r="PQ108">
            <v>0</v>
          </cell>
          <cell r="PR108">
            <v>0</v>
          </cell>
          <cell r="PS108">
            <v>0</v>
          </cell>
          <cell r="PT108">
            <v>0</v>
          </cell>
          <cell r="PU108">
            <v>0</v>
          </cell>
          <cell r="PV108">
            <v>0</v>
          </cell>
          <cell r="PW108">
            <v>0</v>
          </cell>
          <cell r="PX108">
            <v>0</v>
          </cell>
          <cell r="PY108">
            <v>0</v>
          </cell>
          <cell r="PZ108">
            <v>0</v>
          </cell>
          <cell r="QA108">
            <v>0</v>
          </cell>
          <cell r="QB108">
            <v>0</v>
          </cell>
          <cell r="QC108">
            <v>0</v>
          </cell>
          <cell r="QD108">
            <v>0</v>
          </cell>
          <cell r="QE108">
            <v>0</v>
          </cell>
          <cell r="QF108">
            <v>0</v>
          </cell>
          <cell r="QG108">
            <v>0</v>
          </cell>
          <cell r="QH108">
            <v>0</v>
          </cell>
          <cell r="QI108">
            <v>0</v>
          </cell>
          <cell r="QJ108">
            <v>0</v>
          </cell>
          <cell r="QK108">
            <v>0</v>
          </cell>
          <cell r="QL108">
            <v>0</v>
          </cell>
          <cell r="QM108">
            <v>0</v>
          </cell>
          <cell r="QN108">
            <v>0</v>
          </cell>
          <cell r="QO108">
            <v>0</v>
          </cell>
          <cell r="QP108">
            <v>0</v>
          </cell>
          <cell r="QQ108">
            <v>0</v>
          </cell>
          <cell r="QR108">
            <v>0</v>
          </cell>
          <cell r="QS108">
            <v>0</v>
          </cell>
          <cell r="QT108">
            <v>0</v>
          </cell>
          <cell r="QU108">
            <v>0</v>
          </cell>
          <cell r="QV108">
            <v>0</v>
          </cell>
          <cell r="QW108">
            <v>0</v>
          </cell>
          <cell r="QX108">
            <v>0</v>
          </cell>
          <cell r="QY108">
            <v>0</v>
          </cell>
          <cell r="QZ108">
            <v>0</v>
          </cell>
          <cell r="RA108">
            <v>0</v>
          </cell>
          <cell r="RB108">
            <v>0</v>
          </cell>
          <cell r="RC108">
            <v>0</v>
          </cell>
          <cell r="RD108">
            <v>0</v>
          </cell>
          <cell r="RE108">
            <v>0</v>
          </cell>
          <cell r="RF108">
            <v>0</v>
          </cell>
          <cell r="RG108">
            <v>0</v>
          </cell>
          <cell r="RH108">
            <v>0</v>
          </cell>
          <cell r="RI108">
            <v>0</v>
          </cell>
          <cell r="RJ108">
            <v>0</v>
          </cell>
          <cell r="RK108">
            <v>0</v>
          </cell>
          <cell r="RL108">
            <v>0</v>
          </cell>
          <cell r="RM108">
            <v>0</v>
          </cell>
          <cell r="RN108">
            <v>0</v>
          </cell>
          <cell r="RO108">
            <v>0</v>
          </cell>
          <cell r="RP108">
            <v>0</v>
          </cell>
          <cell r="RQ108">
            <v>0</v>
          </cell>
          <cell r="RR108">
            <v>0</v>
          </cell>
          <cell r="RS108">
            <v>0</v>
          </cell>
          <cell r="RT108">
            <v>0</v>
          </cell>
          <cell r="RU108">
            <v>0</v>
          </cell>
          <cell r="RV108">
            <v>0</v>
          </cell>
          <cell r="RW108">
            <v>0</v>
          </cell>
          <cell r="RX108">
            <v>0</v>
          </cell>
          <cell r="RY108">
            <v>0</v>
          </cell>
          <cell r="RZ108">
            <v>0</v>
          </cell>
          <cell r="SA108">
            <v>0</v>
          </cell>
          <cell r="SB108">
            <v>0</v>
          </cell>
          <cell r="SC108">
            <v>0</v>
          </cell>
          <cell r="SD108">
            <v>0</v>
          </cell>
          <cell r="SE108">
            <v>0</v>
          </cell>
          <cell r="SF108">
            <v>0</v>
          </cell>
          <cell r="SG108">
            <v>0</v>
          </cell>
          <cell r="SH108">
            <v>0</v>
          </cell>
          <cell r="SI108">
            <v>0</v>
          </cell>
          <cell r="SJ108">
            <v>0</v>
          </cell>
          <cell r="SK108">
            <v>0</v>
          </cell>
          <cell r="SL108">
            <v>0</v>
          </cell>
          <cell r="SM108">
            <v>0</v>
          </cell>
          <cell r="SN108">
            <v>0</v>
          </cell>
          <cell r="SO108">
            <v>0</v>
          </cell>
          <cell r="SP108">
            <v>0</v>
          </cell>
          <cell r="SQ108">
            <v>0</v>
          </cell>
          <cell r="SR108">
            <v>0</v>
          </cell>
          <cell r="SS108">
            <v>0</v>
          </cell>
          <cell r="ST108">
            <v>0</v>
          </cell>
          <cell r="SU108">
            <v>0</v>
          </cell>
          <cell r="SV108">
            <v>0</v>
          </cell>
          <cell r="SW108">
            <v>0</v>
          </cell>
          <cell r="SX108">
            <v>0</v>
          </cell>
          <cell r="SY108">
            <v>0</v>
          </cell>
          <cell r="SZ108">
            <v>0</v>
          </cell>
          <cell r="TA108">
            <v>0</v>
          </cell>
          <cell r="TB108">
            <v>0</v>
          </cell>
          <cell r="TC108">
            <v>0</v>
          </cell>
          <cell r="TD108">
            <v>0</v>
          </cell>
          <cell r="TE108">
            <v>0</v>
          </cell>
          <cell r="TF108">
            <v>0</v>
          </cell>
          <cell r="TG108">
            <v>0</v>
          </cell>
          <cell r="TH108">
            <v>0</v>
          </cell>
          <cell r="TI108">
            <v>0</v>
          </cell>
          <cell r="TJ108">
            <v>0</v>
          </cell>
          <cell r="TK108">
            <v>0</v>
          </cell>
          <cell r="TL108">
            <v>0</v>
          </cell>
          <cell r="TM108">
            <v>0</v>
          </cell>
          <cell r="TN108">
            <v>0</v>
          </cell>
          <cell r="TO108">
            <v>0</v>
          </cell>
          <cell r="TP108">
            <v>0</v>
          </cell>
          <cell r="TQ108">
            <v>0</v>
          </cell>
          <cell r="TR108">
            <v>0</v>
          </cell>
          <cell r="TS108">
            <v>0</v>
          </cell>
          <cell r="TT108">
            <v>0</v>
          </cell>
          <cell r="TU108">
            <v>0</v>
          </cell>
          <cell r="TV108">
            <v>0</v>
          </cell>
          <cell r="TW108">
            <v>0</v>
          </cell>
          <cell r="TX108">
            <v>0</v>
          </cell>
          <cell r="TY108">
            <v>0</v>
          </cell>
          <cell r="TZ108">
            <v>0</v>
          </cell>
          <cell r="UA108">
            <v>0</v>
          </cell>
          <cell r="UB108">
            <v>0</v>
          </cell>
          <cell r="UC108">
            <v>0</v>
          </cell>
          <cell r="UD108">
            <v>0</v>
          </cell>
          <cell r="UE108">
            <v>0</v>
          </cell>
          <cell r="UF108">
            <v>0</v>
          </cell>
          <cell r="UG108">
            <v>0</v>
          </cell>
          <cell r="UH108">
            <v>0</v>
          </cell>
          <cell r="UI108">
            <v>0</v>
          </cell>
          <cell r="UJ108">
            <v>0</v>
          </cell>
          <cell r="UK108">
            <v>0</v>
          </cell>
          <cell r="UL108">
            <v>0</v>
          </cell>
          <cell r="UM108">
            <v>0</v>
          </cell>
          <cell r="UN108">
            <v>0</v>
          </cell>
          <cell r="UO108">
            <v>0</v>
          </cell>
          <cell r="UP108">
            <v>0</v>
          </cell>
          <cell r="UQ108">
            <v>0</v>
          </cell>
          <cell r="UR108">
            <v>0</v>
          </cell>
          <cell r="US108">
            <v>0</v>
          </cell>
          <cell r="UT108">
            <v>0</v>
          </cell>
          <cell r="UU108">
            <v>0</v>
          </cell>
          <cell r="UV108">
            <v>0</v>
          </cell>
          <cell r="UW108">
            <v>0</v>
          </cell>
          <cell r="UX108">
            <v>0</v>
          </cell>
          <cell r="UY108">
            <v>0</v>
          </cell>
          <cell r="UZ108">
            <v>0</v>
          </cell>
          <cell r="VA108">
            <v>0</v>
          </cell>
          <cell r="VB108">
            <v>0</v>
          </cell>
          <cell r="VC108">
            <v>0</v>
          </cell>
          <cell r="VD108">
            <v>0</v>
          </cell>
          <cell r="VE108">
            <v>0</v>
          </cell>
          <cell r="VF108">
            <v>0</v>
          </cell>
          <cell r="VG108">
            <v>0</v>
          </cell>
          <cell r="VH108">
            <v>0</v>
          </cell>
          <cell r="VI108">
            <v>0</v>
          </cell>
          <cell r="VJ108">
            <v>0</v>
          </cell>
          <cell r="VK108">
            <v>0</v>
          </cell>
          <cell r="VL108">
            <v>0</v>
          </cell>
          <cell r="VM108">
            <v>0</v>
          </cell>
          <cell r="VN108">
            <v>0</v>
          </cell>
          <cell r="VO108">
            <v>0</v>
          </cell>
          <cell r="VP108">
            <v>0</v>
          </cell>
          <cell r="VQ108">
            <v>0</v>
          </cell>
          <cell r="VR108">
            <v>0</v>
          </cell>
          <cell r="VS108">
            <v>0</v>
          </cell>
          <cell r="VT108">
            <v>0</v>
          </cell>
          <cell r="VU108">
            <v>0</v>
          </cell>
          <cell r="VV108">
            <v>0</v>
          </cell>
          <cell r="VW108">
            <v>0</v>
          </cell>
          <cell r="VX108">
            <v>0</v>
          </cell>
          <cell r="VY108">
            <v>0</v>
          </cell>
          <cell r="VZ108">
            <v>0</v>
          </cell>
          <cell r="WA108">
            <v>0</v>
          </cell>
          <cell r="WB108">
            <v>0</v>
          </cell>
          <cell r="WC108">
            <v>0</v>
          </cell>
          <cell r="WD108">
            <v>0</v>
          </cell>
          <cell r="WE108">
            <v>0</v>
          </cell>
          <cell r="WF108">
            <v>0</v>
          </cell>
          <cell r="WG108">
            <v>0</v>
          </cell>
          <cell r="WH108">
            <v>0</v>
          </cell>
          <cell r="WI108">
            <v>0</v>
          </cell>
          <cell r="WJ108">
            <v>0</v>
          </cell>
          <cell r="WK108">
            <v>0</v>
          </cell>
          <cell r="WL108">
            <v>0</v>
          </cell>
          <cell r="WM108">
            <v>0</v>
          </cell>
          <cell r="WN108">
            <v>0</v>
          </cell>
          <cell r="WO108">
            <v>0</v>
          </cell>
          <cell r="WP108">
            <v>0</v>
          </cell>
          <cell r="WQ108">
            <v>0</v>
          </cell>
          <cell r="WR108">
            <v>0</v>
          </cell>
          <cell r="WS108">
            <v>0</v>
          </cell>
          <cell r="WT108">
            <v>0</v>
          </cell>
          <cell r="WU108">
            <v>0</v>
          </cell>
          <cell r="WV108">
            <v>0</v>
          </cell>
          <cell r="WW108">
            <v>0</v>
          </cell>
          <cell r="WX108">
            <v>0</v>
          </cell>
          <cell r="WY108">
            <v>0</v>
          </cell>
          <cell r="WZ108">
            <v>0</v>
          </cell>
          <cell r="XA108">
            <v>0</v>
          </cell>
          <cell r="XB108">
            <v>0</v>
          </cell>
          <cell r="XC108">
            <v>0</v>
          </cell>
          <cell r="XD108">
            <v>0</v>
          </cell>
          <cell r="XE108">
            <v>0</v>
          </cell>
          <cell r="XF108">
            <v>0</v>
          </cell>
          <cell r="XG108">
            <v>0</v>
          </cell>
          <cell r="XH108">
            <v>0</v>
          </cell>
          <cell r="XI108">
            <v>0</v>
          </cell>
          <cell r="XJ108">
            <v>0</v>
          </cell>
          <cell r="XK108">
            <v>0</v>
          </cell>
          <cell r="XL108">
            <v>0</v>
          </cell>
          <cell r="XM108">
            <v>0</v>
          </cell>
          <cell r="XN108">
            <v>0</v>
          </cell>
          <cell r="XO108">
            <v>0</v>
          </cell>
          <cell r="XP108">
            <v>0</v>
          </cell>
          <cell r="XQ108">
            <v>0</v>
          </cell>
          <cell r="XR108">
            <v>0</v>
          </cell>
          <cell r="XS108">
            <v>0</v>
          </cell>
          <cell r="XT108">
            <v>0</v>
          </cell>
          <cell r="XU108">
            <v>0</v>
          </cell>
          <cell r="XV108">
            <v>0</v>
          </cell>
          <cell r="XW108">
            <v>0</v>
          </cell>
          <cell r="XX108">
            <v>0</v>
          </cell>
          <cell r="XY108">
            <v>0</v>
          </cell>
          <cell r="XZ108">
            <v>0</v>
          </cell>
          <cell r="YA108">
            <v>0</v>
          </cell>
          <cell r="YB108">
            <v>0</v>
          </cell>
          <cell r="YC108">
            <v>0</v>
          </cell>
          <cell r="YD108">
            <v>0</v>
          </cell>
          <cell r="YE108">
            <v>0</v>
          </cell>
          <cell r="YF108">
            <v>0</v>
          </cell>
          <cell r="YG108">
            <v>0</v>
          </cell>
          <cell r="YH108">
            <v>0</v>
          </cell>
          <cell r="YI108">
            <v>0</v>
          </cell>
          <cell r="YJ108">
            <v>0</v>
          </cell>
          <cell r="YK108">
            <v>0</v>
          </cell>
          <cell r="YL108">
            <v>0</v>
          </cell>
          <cell r="YM108">
            <v>0</v>
          </cell>
          <cell r="YN108">
            <v>0</v>
          </cell>
          <cell r="YO108">
            <v>0</v>
          </cell>
          <cell r="YP108">
            <v>0</v>
          </cell>
          <cell r="YQ108">
            <v>0</v>
          </cell>
          <cell r="YR108">
            <v>0</v>
          </cell>
          <cell r="YS108">
            <v>0</v>
          </cell>
          <cell r="YT108">
            <v>0</v>
          </cell>
          <cell r="YU108">
            <v>0</v>
          </cell>
          <cell r="YV108">
            <v>0</v>
          </cell>
          <cell r="YW108">
            <v>0</v>
          </cell>
          <cell r="YX108">
            <v>0</v>
          </cell>
          <cell r="YY108">
            <v>0</v>
          </cell>
          <cell r="YZ108">
            <v>0</v>
          </cell>
          <cell r="ZA108">
            <v>0</v>
          </cell>
          <cell r="ZB108">
            <v>0</v>
          </cell>
          <cell r="ZC108">
            <v>0</v>
          </cell>
          <cell r="ZD108">
            <v>0</v>
          </cell>
          <cell r="ZE108">
            <v>0</v>
          </cell>
          <cell r="ZF108">
            <v>0</v>
          </cell>
          <cell r="ZG108">
            <v>0</v>
          </cell>
          <cell r="ZH108">
            <v>0</v>
          </cell>
          <cell r="ZI108">
            <v>0</v>
          </cell>
          <cell r="ZJ108">
            <v>0</v>
          </cell>
          <cell r="ZK108">
            <v>0</v>
          </cell>
          <cell r="ZL108">
            <v>0</v>
          </cell>
          <cell r="ZM108">
            <v>0</v>
          </cell>
          <cell r="ZN108">
            <v>0</v>
          </cell>
          <cell r="ZO108">
            <v>0</v>
          </cell>
          <cell r="ZP108">
            <v>0</v>
          </cell>
          <cell r="ZQ108">
            <v>0</v>
          </cell>
          <cell r="ZR108">
            <v>0</v>
          </cell>
          <cell r="ZS108">
            <v>0</v>
          </cell>
          <cell r="ZT108">
            <v>0</v>
          </cell>
          <cell r="ZU108">
            <v>0</v>
          </cell>
          <cell r="ZV108">
            <v>0</v>
          </cell>
          <cell r="ZW108">
            <v>0</v>
          </cell>
          <cell r="ZX108">
            <v>0</v>
          </cell>
          <cell r="ZY108">
            <v>0</v>
          </cell>
          <cell r="ZZ108">
            <v>0</v>
          </cell>
          <cell r="AAA108">
            <v>0</v>
          </cell>
          <cell r="AAB108">
            <v>0</v>
          </cell>
          <cell r="AAC108">
            <v>0</v>
          </cell>
          <cell r="AAD108">
            <v>0</v>
          </cell>
          <cell r="AAE108">
            <v>0</v>
          </cell>
          <cell r="AAF108">
            <v>0</v>
          </cell>
          <cell r="AAG108">
            <v>0</v>
          </cell>
          <cell r="AAH108">
            <v>0</v>
          </cell>
          <cell r="AAI108">
            <v>0</v>
          </cell>
          <cell r="AAJ108">
            <v>0</v>
          </cell>
          <cell r="AAK108">
            <v>0</v>
          </cell>
          <cell r="AAL108">
            <v>0</v>
          </cell>
          <cell r="AAM108">
            <v>0</v>
          </cell>
          <cell r="AAN108">
            <v>0</v>
          </cell>
          <cell r="AAO108">
            <v>0</v>
          </cell>
          <cell r="AAP108">
            <v>0</v>
          </cell>
          <cell r="AAQ108">
            <v>0</v>
          </cell>
          <cell r="AAR108">
            <v>0</v>
          </cell>
          <cell r="AAS108">
            <v>0</v>
          </cell>
          <cell r="AAT108">
            <v>0</v>
          </cell>
          <cell r="AAU108">
            <v>0</v>
          </cell>
          <cell r="AAV108">
            <v>0</v>
          </cell>
          <cell r="AAW108">
            <v>0</v>
          </cell>
          <cell r="AAX108">
            <v>0</v>
          </cell>
          <cell r="AAY108">
            <v>0</v>
          </cell>
          <cell r="AAZ108">
            <v>0</v>
          </cell>
          <cell r="ABA108">
            <v>0</v>
          </cell>
          <cell r="ABB108">
            <v>0</v>
          </cell>
          <cell r="ABC108">
            <v>0</v>
          </cell>
          <cell r="ABD108">
            <v>0</v>
          </cell>
          <cell r="ABE108">
            <v>0</v>
          </cell>
          <cell r="ABF108">
            <v>0</v>
          </cell>
          <cell r="ABG108">
            <v>0</v>
          </cell>
        </row>
        <row r="110">
          <cell r="H110" t="str">
            <v>EFFECTIFS M.A.S. RESIDENTS PAR UNITE</v>
          </cell>
        </row>
        <row r="111">
          <cell r="C111" t="str">
            <v>STE VICTOIRE</v>
          </cell>
          <cell r="H111">
            <v>1</v>
          </cell>
          <cell r="V111">
            <v>2</v>
          </cell>
          <cell r="AJ111">
            <v>3</v>
          </cell>
          <cell r="AX111">
            <v>4</v>
          </cell>
          <cell r="BL111">
            <v>5</v>
          </cell>
          <cell r="BZ111">
            <v>6</v>
          </cell>
          <cell r="CN111">
            <v>7</v>
          </cell>
          <cell r="DB111">
            <v>8</v>
          </cell>
          <cell r="DP111">
            <v>9</v>
          </cell>
          <cell r="ED111">
            <v>10</v>
          </cell>
          <cell r="ER111">
            <v>11</v>
          </cell>
          <cell r="FF111">
            <v>12</v>
          </cell>
          <cell r="FT111">
            <v>13</v>
          </cell>
          <cell r="GH111">
            <v>14</v>
          </cell>
          <cell r="GV111">
            <v>15</v>
          </cell>
          <cell r="HJ111">
            <v>16</v>
          </cell>
          <cell r="HX111">
            <v>17</v>
          </cell>
          <cell r="IL111">
            <v>18</v>
          </cell>
          <cell r="IZ111">
            <v>19</v>
          </cell>
          <cell r="JN111">
            <v>20</v>
          </cell>
          <cell r="KB111">
            <v>21</v>
          </cell>
          <cell r="KP111">
            <v>22</v>
          </cell>
          <cell r="LD111">
            <v>23</v>
          </cell>
          <cell r="LR111">
            <v>24</v>
          </cell>
          <cell r="MF111">
            <v>25</v>
          </cell>
          <cell r="MT111">
            <v>26</v>
          </cell>
          <cell r="NH111">
            <v>27</v>
          </cell>
          <cell r="NV111">
            <v>28</v>
          </cell>
          <cell r="OJ111">
            <v>29</v>
          </cell>
          <cell r="OX111">
            <v>30</v>
          </cell>
          <cell r="PL111">
            <v>31</v>
          </cell>
          <cell r="PZ111">
            <v>32</v>
          </cell>
          <cell r="QN111">
            <v>33</v>
          </cell>
          <cell r="RB111">
            <v>34</v>
          </cell>
          <cell r="RP111">
            <v>35</v>
          </cell>
          <cell r="SD111">
            <v>36</v>
          </cell>
          <cell r="SR111">
            <v>37</v>
          </cell>
          <cell r="TF111">
            <v>38</v>
          </cell>
          <cell r="TT111">
            <v>39</v>
          </cell>
          <cell r="UH111">
            <v>40</v>
          </cell>
          <cell r="UV111">
            <v>41</v>
          </cell>
          <cell r="VJ111">
            <v>42</v>
          </cell>
          <cell r="VX111">
            <v>43</v>
          </cell>
          <cell r="WL111">
            <v>44</v>
          </cell>
          <cell r="WZ111">
            <v>45</v>
          </cell>
          <cell r="XN111">
            <v>46</v>
          </cell>
          <cell r="YB111">
            <v>47</v>
          </cell>
          <cell r="YP111">
            <v>48</v>
          </cell>
          <cell r="ZD111">
            <v>49</v>
          </cell>
          <cell r="ZR111">
            <v>50</v>
          </cell>
          <cell r="AAF111">
            <v>51</v>
          </cell>
          <cell r="AAT111">
            <v>52</v>
          </cell>
        </row>
        <row r="112">
          <cell r="C112" t="str">
            <v>NOM</v>
          </cell>
          <cell r="D112" t="str">
            <v>PRENOM</v>
          </cell>
          <cell r="E112" t="str">
            <v>H</v>
          </cell>
          <cell r="F112" t="str">
            <v>M</v>
          </cell>
          <cell r="G112" t="str">
            <v>HM</v>
          </cell>
          <cell r="H112">
            <v>44200</v>
          </cell>
          <cell r="J112">
            <v>44201</v>
          </cell>
          <cell r="L112">
            <v>44202</v>
          </cell>
          <cell r="N112">
            <v>44203</v>
          </cell>
          <cell r="P112">
            <v>44204</v>
          </cell>
          <cell r="R112">
            <v>44205</v>
          </cell>
          <cell r="T112">
            <v>44206</v>
          </cell>
          <cell r="V112">
            <v>44207</v>
          </cell>
          <cell r="X112">
            <v>44208</v>
          </cell>
          <cell r="Z112">
            <v>44209</v>
          </cell>
          <cell r="AB112">
            <v>44210</v>
          </cell>
          <cell r="AD112">
            <v>44211</v>
          </cell>
          <cell r="AF112">
            <v>44212</v>
          </cell>
          <cell r="AH112">
            <v>44213</v>
          </cell>
          <cell r="AJ112">
            <v>44214</v>
          </cell>
          <cell r="AL112">
            <v>44215</v>
          </cell>
          <cell r="AN112">
            <v>44216</v>
          </cell>
          <cell r="AP112">
            <v>44217</v>
          </cell>
          <cell r="AR112">
            <v>44218</v>
          </cell>
          <cell r="AT112">
            <v>44219</v>
          </cell>
          <cell r="AV112">
            <v>44220</v>
          </cell>
          <cell r="AX112">
            <v>44221</v>
          </cell>
          <cell r="AZ112">
            <v>44222</v>
          </cell>
          <cell r="BB112">
            <v>44223</v>
          </cell>
          <cell r="BD112">
            <v>44224</v>
          </cell>
          <cell r="BF112">
            <v>44225</v>
          </cell>
          <cell r="BH112">
            <v>44226</v>
          </cell>
          <cell r="BJ112">
            <v>44227</v>
          </cell>
          <cell r="BL112">
            <v>44228</v>
          </cell>
          <cell r="BN112">
            <v>44229</v>
          </cell>
          <cell r="BP112">
            <v>44230</v>
          </cell>
          <cell r="BR112">
            <v>44231</v>
          </cell>
          <cell r="BT112">
            <v>44232</v>
          </cell>
          <cell r="BV112">
            <v>44233</v>
          </cell>
          <cell r="BX112">
            <v>44234</v>
          </cell>
          <cell r="BZ112">
            <v>44235</v>
          </cell>
          <cell r="CB112">
            <v>44236</v>
          </cell>
          <cell r="CD112">
            <v>44237</v>
          </cell>
          <cell r="CF112">
            <v>44238</v>
          </cell>
          <cell r="CH112">
            <v>44239</v>
          </cell>
          <cell r="CJ112">
            <v>44240</v>
          </cell>
          <cell r="CL112">
            <v>44241</v>
          </cell>
          <cell r="CN112">
            <v>44242</v>
          </cell>
          <cell r="CP112">
            <v>44243</v>
          </cell>
          <cell r="CR112">
            <v>44244</v>
          </cell>
          <cell r="CT112">
            <v>44245</v>
          </cell>
          <cell r="CV112">
            <v>44246</v>
          </cell>
          <cell r="CX112">
            <v>44247</v>
          </cell>
          <cell r="CZ112">
            <v>44248</v>
          </cell>
          <cell r="DB112">
            <v>44249</v>
          </cell>
          <cell r="DD112">
            <v>44250</v>
          </cell>
          <cell r="DF112">
            <v>44251</v>
          </cell>
          <cell r="DH112">
            <v>44252</v>
          </cell>
          <cell r="DJ112">
            <v>44253</v>
          </cell>
          <cell r="DL112">
            <v>44254</v>
          </cell>
          <cell r="DN112">
            <v>44255</v>
          </cell>
          <cell r="DP112">
            <v>44256</v>
          </cell>
          <cell r="DR112">
            <v>44257</v>
          </cell>
          <cell r="DT112">
            <v>44258</v>
          </cell>
          <cell r="DV112">
            <v>44259</v>
          </cell>
          <cell r="DX112">
            <v>44260</v>
          </cell>
          <cell r="DZ112">
            <v>44261</v>
          </cell>
          <cell r="EB112">
            <v>44262</v>
          </cell>
          <cell r="ED112">
            <v>44263</v>
          </cell>
          <cell r="EF112">
            <v>44264</v>
          </cell>
          <cell r="EH112">
            <v>44265</v>
          </cell>
          <cell r="EJ112">
            <v>44266</v>
          </cell>
          <cell r="EL112">
            <v>44267</v>
          </cell>
          <cell r="EN112">
            <v>44268</v>
          </cell>
          <cell r="EP112">
            <v>44269</v>
          </cell>
          <cell r="ER112">
            <v>44270</v>
          </cell>
          <cell r="ET112">
            <v>44271</v>
          </cell>
          <cell r="EV112">
            <v>44272</v>
          </cell>
          <cell r="EX112">
            <v>44273</v>
          </cell>
          <cell r="EZ112">
            <v>44274</v>
          </cell>
          <cell r="FB112">
            <v>44275</v>
          </cell>
          <cell r="FD112">
            <v>44276</v>
          </cell>
          <cell r="FF112">
            <v>44277</v>
          </cell>
          <cell r="FH112">
            <v>44278</v>
          </cell>
          <cell r="FJ112">
            <v>44279</v>
          </cell>
          <cell r="FL112">
            <v>44280</v>
          </cell>
          <cell r="FN112">
            <v>44281</v>
          </cell>
          <cell r="FP112">
            <v>44282</v>
          </cell>
          <cell r="FR112">
            <v>44283</v>
          </cell>
          <cell r="FT112">
            <v>44284</v>
          </cell>
          <cell r="FV112">
            <v>44285</v>
          </cell>
          <cell r="FX112">
            <v>44286</v>
          </cell>
          <cell r="FZ112">
            <v>44287</v>
          </cell>
          <cell r="GB112">
            <v>44288</v>
          </cell>
          <cell r="GD112">
            <v>44289</v>
          </cell>
          <cell r="GF112">
            <v>44290</v>
          </cell>
          <cell r="GH112">
            <v>44291</v>
          </cell>
          <cell r="GJ112">
            <v>44292</v>
          </cell>
          <cell r="GL112">
            <v>44293</v>
          </cell>
          <cell r="GN112">
            <v>44294</v>
          </cell>
          <cell r="GP112">
            <v>44295</v>
          </cell>
          <cell r="GR112">
            <v>44296</v>
          </cell>
          <cell r="GT112">
            <v>44297</v>
          </cell>
          <cell r="GV112">
            <v>44298</v>
          </cell>
          <cell r="GX112">
            <v>44299</v>
          </cell>
          <cell r="GZ112">
            <v>44300</v>
          </cell>
          <cell r="HB112">
            <v>44301</v>
          </cell>
          <cell r="HD112">
            <v>44302</v>
          </cell>
          <cell r="HF112">
            <v>44303</v>
          </cell>
          <cell r="HH112">
            <v>44304</v>
          </cell>
          <cell r="HJ112">
            <v>44305</v>
          </cell>
          <cell r="HL112">
            <v>44306</v>
          </cell>
          <cell r="HN112">
            <v>44307</v>
          </cell>
          <cell r="HP112">
            <v>44308</v>
          </cell>
          <cell r="HR112">
            <v>44309</v>
          </cell>
          <cell r="HT112">
            <v>44310</v>
          </cell>
          <cell r="HV112">
            <v>44311</v>
          </cell>
          <cell r="HX112">
            <v>44312</v>
          </cell>
          <cell r="HZ112">
            <v>44313</v>
          </cell>
          <cell r="IB112">
            <v>44314</v>
          </cell>
          <cell r="ID112">
            <v>44315</v>
          </cell>
          <cell r="IF112">
            <v>44316</v>
          </cell>
          <cell r="IH112">
            <v>44317</v>
          </cell>
          <cell r="IJ112">
            <v>44318</v>
          </cell>
          <cell r="IL112">
            <v>44319</v>
          </cell>
          <cell r="IN112">
            <v>44320</v>
          </cell>
          <cell r="IP112">
            <v>44321</v>
          </cell>
          <cell r="IR112">
            <v>44322</v>
          </cell>
          <cell r="IT112">
            <v>44323</v>
          </cell>
          <cell r="IV112">
            <v>44324</v>
          </cell>
          <cell r="IX112">
            <v>44325</v>
          </cell>
          <cell r="IZ112">
            <v>44326</v>
          </cell>
          <cell r="JB112">
            <v>44327</v>
          </cell>
          <cell r="JD112">
            <v>44328</v>
          </cell>
          <cell r="JF112">
            <v>44329</v>
          </cell>
          <cell r="JH112">
            <v>44330</v>
          </cell>
          <cell r="JJ112">
            <v>44331</v>
          </cell>
          <cell r="JL112">
            <v>44332</v>
          </cell>
          <cell r="JN112">
            <v>44333</v>
          </cell>
          <cell r="JP112">
            <v>44334</v>
          </cell>
          <cell r="JR112">
            <v>44335</v>
          </cell>
          <cell r="JT112">
            <v>44336</v>
          </cell>
          <cell r="JV112">
            <v>44337</v>
          </cell>
          <cell r="JX112">
            <v>44338</v>
          </cell>
          <cell r="JZ112">
            <v>44339</v>
          </cell>
          <cell r="KB112">
            <v>44340</v>
          </cell>
          <cell r="KD112">
            <v>44341</v>
          </cell>
          <cell r="KF112">
            <v>44342</v>
          </cell>
          <cell r="KH112">
            <v>44343</v>
          </cell>
          <cell r="KJ112">
            <v>44344</v>
          </cell>
          <cell r="KL112">
            <v>44345</v>
          </cell>
          <cell r="KN112">
            <v>44346</v>
          </cell>
          <cell r="KP112">
            <v>44347</v>
          </cell>
          <cell r="KR112">
            <v>44348</v>
          </cell>
          <cell r="KT112">
            <v>44349</v>
          </cell>
          <cell r="KV112">
            <v>44350</v>
          </cell>
          <cell r="KX112">
            <v>44351</v>
          </cell>
          <cell r="KZ112">
            <v>44352</v>
          </cell>
          <cell r="LB112">
            <v>44353</v>
          </cell>
          <cell r="LD112">
            <v>44354</v>
          </cell>
          <cell r="LF112">
            <v>44355</v>
          </cell>
          <cell r="LH112">
            <v>44356</v>
          </cell>
          <cell r="LJ112">
            <v>44357</v>
          </cell>
          <cell r="LL112">
            <v>44358</v>
          </cell>
          <cell r="LN112">
            <v>44359</v>
          </cell>
          <cell r="LP112">
            <v>44360</v>
          </cell>
          <cell r="LR112">
            <v>44361</v>
          </cell>
          <cell r="LT112">
            <v>44362</v>
          </cell>
          <cell r="LV112">
            <v>44363</v>
          </cell>
          <cell r="LX112">
            <v>44364</v>
          </cell>
          <cell r="LZ112">
            <v>44365</v>
          </cell>
          <cell r="MB112">
            <v>44366</v>
          </cell>
          <cell r="MD112">
            <v>44367</v>
          </cell>
          <cell r="MF112">
            <v>44368</v>
          </cell>
          <cell r="MH112">
            <v>44369</v>
          </cell>
          <cell r="MJ112">
            <v>44370</v>
          </cell>
          <cell r="ML112">
            <v>44371</v>
          </cell>
          <cell r="MN112">
            <v>44372</v>
          </cell>
          <cell r="MP112">
            <v>44373</v>
          </cell>
          <cell r="MR112">
            <v>44374</v>
          </cell>
          <cell r="MT112">
            <v>44375</v>
          </cell>
          <cell r="MV112">
            <v>44376</v>
          </cell>
          <cell r="MX112">
            <v>44377</v>
          </cell>
          <cell r="MZ112">
            <v>44378</v>
          </cell>
          <cell r="NB112">
            <v>44379</v>
          </cell>
          <cell r="ND112">
            <v>44380</v>
          </cell>
          <cell r="NF112">
            <v>44381</v>
          </cell>
          <cell r="NH112">
            <v>44382</v>
          </cell>
          <cell r="NJ112">
            <v>44383</v>
          </cell>
          <cell r="NL112">
            <v>44384</v>
          </cell>
          <cell r="NN112">
            <v>44385</v>
          </cell>
          <cell r="NP112">
            <v>44386</v>
          </cell>
          <cell r="NR112">
            <v>44387</v>
          </cell>
          <cell r="NT112">
            <v>44388</v>
          </cell>
          <cell r="NV112">
            <v>44389</v>
          </cell>
          <cell r="NX112">
            <v>44390</v>
          </cell>
          <cell r="NZ112">
            <v>44391</v>
          </cell>
          <cell r="OB112">
            <v>44392</v>
          </cell>
          <cell r="OD112">
            <v>44393</v>
          </cell>
          <cell r="OF112">
            <v>44394</v>
          </cell>
          <cell r="OH112">
            <v>44395</v>
          </cell>
          <cell r="OJ112">
            <v>44396</v>
          </cell>
          <cell r="OL112">
            <v>44397</v>
          </cell>
          <cell r="ON112">
            <v>44398</v>
          </cell>
          <cell r="OP112">
            <v>44399</v>
          </cell>
          <cell r="OR112">
            <v>44400</v>
          </cell>
          <cell r="OT112">
            <v>44401</v>
          </cell>
          <cell r="OV112">
            <v>44402</v>
          </cell>
          <cell r="OX112">
            <v>44403</v>
          </cell>
          <cell r="OZ112">
            <v>44404</v>
          </cell>
          <cell r="PB112">
            <v>44405</v>
          </cell>
          <cell r="PD112">
            <v>44406</v>
          </cell>
          <cell r="PF112">
            <v>44407</v>
          </cell>
          <cell r="PH112">
            <v>44408</v>
          </cell>
          <cell r="PJ112">
            <v>44409</v>
          </cell>
          <cell r="PL112">
            <v>44410</v>
          </cell>
          <cell r="PN112">
            <v>44411</v>
          </cell>
          <cell r="PP112">
            <v>44412</v>
          </cell>
          <cell r="PR112">
            <v>44413</v>
          </cell>
          <cell r="PT112">
            <v>44414</v>
          </cell>
          <cell r="PV112">
            <v>44415</v>
          </cell>
          <cell r="PX112">
            <v>44416</v>
          </cell>
          <cell r="PZ112">
            <v>44417</v>
          </cell>
          <cell r="QB112">
            <v>44418</v>
          </cell>
          <cell r="QD112">
            <v>44419</v>
          </cell>
          <cell r="QF112">
            <v>44420</v>
          </cell>
          <cell r="QH112">
            <v>44421</v>
          </cell>
          <cell r="QJ112">
            <v>44422</v>
          </cell>
          <cell r="QL112">
            <v>44423</v>
          </cell>
          <cell r="QN112">
            <v>44424</v>
          </cell>
          <cell r="QP112">
            <v>44425</v>
          </cell>
          <cell r="QR112">
            <v>44426</v>
          </cell>
          <cell r="QT112">
            <v>44427</v>
          </cell>
          <cell r="QV112">
            <v>44428</v>
          </cell>
          <cell r="QX112">
            <v>44429</v>
          </cell>
          <cell r="QZ112">
            <v>44430</v>
          </cell>
          <cell r="RB112">
            <v>44431</v>
          </cell>
          <cell r="RD112">
            <v>44432</v>
          </cell>
          <cell r="RF112">
            <v>44433</v>
          </cell>
          <cell r="RH112">
            <v>44434</v>
          </cell>
          <cell r="RJ112">
            <v>44435</v>
          </cell>
          <cell r="RL112">
            <v>44436</v>
          </cell>
          <cell r="RN112">
            <v>44437</v>
          </cell>
          <cell r="RP112">
            <v>44438</v>
          </cell>
          <cell r="RR112">
            <v>44439</v>
          </cell>
          <cell r="RT112">
            <v>44440</v>
          </cell>
          <cell r="RV112">
            <v>44441</v>
          </cell>
          <cell r="RX112">
            <v>44442</v>
          </cell>
          <cell r="RZ112">
            <v>44443</v>
          </cell>
          <cell r="SB112">
            <v>44444</v>
          </cell>
          <cell r="SD112">
            <v>44445</v>
          </cell>
          <cell r="SF112">
            <v>44446</v>
          </cell>
          <cell r="SH112">
            <v>44447</v>
          </cell>
          <cell r="SJ112">
            <v>44448</v>
          </cell>
          <cell r="SL112">
            <v>44449</v>
          </cell>
          <cell r="SN112">
            <v>44450</v>
          </cell>
          <cell r="SP112">
            <v>44451</v>
          </cell>
          <cell r="SR112">
            <v>44452</v>
          </cell>
          <cell r="ST112">
            <v>44453</v>
          </cell>
          <cell r="SV112">
            <v>44454</v>
          </cell>
          <cell r="SX112">
            <v>44455</v>
          </cell>
          <cell r="SZ112">
            <v>44456</v>
          </cell>
          <cell r="TB112">
            <v>44457</v>
          </cell>
          <cell r="TD112">
            <v>44458</v>
          </cell>
          <cell r="TF112">
            <v>44459</v>
          </cell>
          <cell r="TH112">
            <v>44460</v>
          </cell>
          <cell r="TJ112">
            <v>44461</v>
          </cell>
          <cell r="TL112">
            <v>44462</v>
          </cell>
          <cell r="TN112">
            <v>44463</v>
          </cell>
          <cell r="TP112">
            <v>44464</v>
          </cell>
          <cell r="TR112">
            <v>44465</v>
          </cell>
          <cell r="TT112">
            <v>44466</v>
          </cell>
          <cell r="TV112">
            <v>44467</v>
          </cell>
          <cell r="TX112">
            <v>44468</v>
          </cell>
          <cell r="TZ112">
            <v>44469</v>
          </cell>
          <cell r="UB112">
            <v>44470</v>
          </cell>
          <cell r="UD112">
            <v>44471</v>
          </cell>
          <cell r="UF112">
            <v>44472</v>
          </cell>
          <cell r="UH112">
            <v>44473</v>
          </cell>
          <cell r="UJ112">
            <v>44474</v>
          </cell>
          <cell r="UL112">
            <v>44475</v>
          </cell>
          <cell r="UN112">
            <v>44476</v>
          </cell>
          <cell r="UP112">
            <v>44477</v>
          </cell>
          <cell r="UR112">
            <v>44478</v>
          </cell>
          <cell r="UT112">
            <v>44479</v>
          </cell>
          <cell r="UV112">
            <v>44480</v>
          </cell>
          <cell r="UX112">
            <v>44481</v>
          </cell>
          <cell r="UZ112">
            <v>44482</v>
          </cell>
          <cell r="VB112">
            <v>44483</v>
          </cell>
          <cell r="VD112">
            <v>44484</v>
          </cell>
          <cell r="VF112">
            <v>44485</v>
          </cell>
          <cell r="VH112">
            <v>44486</v>
          </cell>
          <cell r="VJ112">
            <v>44487</v>
          </cell>
          <cell r="VL112">
            <v>44488</v>
          </cell>
          <cell r="VN112">
            <v>44489</v>
          </cell>
          <cell r="VP112">
            <v>44490</v>
          </cell>
          <cell r="VR112">
            <v>44491</v>
          </cell>
          <cell r="VT112">
            <v>44492</v>
          </cell>
          <cell r="VV112">
            <v>44493</v>
          </cell>
          <cell r="VX112">
            <v>44494</v>
          </cell>
          <cell r="VZ112">
            <v>44495</v>
          </cell>
          <cell r="WB112">
            <v>44496</v>
          </cell>
          <cell r="WD112">
            <v>44497</v>
          </cell>
          <cell r="WF112">
            <v>44498</v>
          </cell>
          <cell r="WH112">
            <v>44499</v>
          </cell>
          <cell r="WJ112">
            <v>44500</v>
          </cell>
          <cell r="WL112">
            <v>44501</v>
          </cell>
          <cell r="WN112">
            <v>44502</v>
          </cell>
          <cell r="WP112">
            <v>44503</v>
          </cell>
          <cell r="WR112">
            <v>44504</v>
          </cell>
          <cell r="WT112">
            <v>44505</v>
          </cell>
          <cell r="WV112">
            <v>44506</v>
          </cell>
          <cell r="WX112">
            <v>44507</v>
          </cell>
          <cell r="WZ112">
            <v>44508</v>
          </cell>
          <cell r="XB112">
            <v>44509</v>
          </cell>
          <cell r="XD112">
            <v>44510</v>
          </cell>
          <cell r="XF112">
            <v>44511</v>
          </cell>
          <cell r="XH112">
            <v>44512</v>
          </cell>
          <cell r="XJ112">
            <v>44513</v>
          </cell>
          <cell r="XL112">
            <v>44514</v>
          </cell>
          <cell r="XN112">
            <v>44515</v>
          </cell>
          <cell r="XP112">
            <v>44516</v>
          </cell>
          <cell r="XR112">
            <v>44517</v>
          </cell>
          <cell r="XT112">
            <v>44518</v>
          </cell>
          <cell r="XV112">
            <v>44519</v>
          </cell>
          <cell r="XX112">
            <v>44520</v>
          </cell>
          <cell r="XZ112">
            <v>44521</v>
          </cell>
          <cell r="YB112">
            <v>44522</v>
          </cell>
          <cell r="YD112">
            <v>44523</v>
          </cell>
          <cell r="YF112">
            <v>44524</v>
          </cell>
          <cell r="YH112">
            <v>44525</v>
          </cell>
          <cell r="YJ112">
            <v>44526</v>
          </cell>
          <cell r="YL112">
            <v>44527</v>
          </cell>
          <cell r="YN112">
            <v>44528</v>
          </cell>
          <cell r="YP112">
            <v>44529</v>
          </cell>
          <cell r="YR112">
            <v>44530</v>
          </cell>
          <cell r="YT112">
            <v>44531</v>
          </cell>
          <cell r="YV112">
            <v>44532</v>
          </cell>
          <cell r="YX112">
            <v>44533</v>
          </cell>
          <cell r="YZ112">
            <v>44534</v>
          </cell>
          <cell r="ZB112">
            <v>44535</v>
          </cell>
          <cell r="ZD112">
            <v>44536</v>
          </cell>
          <cell r="ZF112">
            <v>44537</v>
          </cell>
          <cell r="ZH112">
            <v>44538</v>
          </cell>
          <cell r="ZJ112">
            <v>44539</v>
          </cell>
          <cell r="ZL112">
            <v>44540</v>
          </cell>
          <cell r="ZN112">
            <v>44541</v>
          </cell>
          <cell r="ZP112">
            <v>44542</v>
          </cell>
          <cell r="ZR112">
            <v>44543</v>
          </cell>
          <cell r="ZT112">
            <v>44544</v>
          </cell>
          <cell r="ZV112">
            <v>44545</v>
          </cell>
          <cell r="ZX112">
            <v>44546</v>
          </cell>
          <cell r="ZZ112">
            <v>44547</v>
          </cell>
          <cell r="AAB112">
            <v>44548</v>
          </cell>
          <cell r="AAD112">
            <v>44549</v>
          </cell>
          <cell r="AAF112">
            <v>44550</v>
          </cell>
          <cell r="AAH112">
            <v>44551</v>
          </cell>
          <cell r="AAJ112">
            <v>44552</v>
          </cell>
          <cell r="AAL112">
            <v>44553</v>
          </cell>
          <cell r="AAN112">
            <v>44554</v>
          </cell>
          <cell r="AAP112">
            <v>44555</v>
          </cell>
          <cell r="AAR112">
            <v>44556</v>
          </cell>
          <cell r="AAT112">
            <v>44557</v>
          </cell>
          <cell r="AAV112">
            <v>44558</v>
          </cell>
          <cell r="AAX112">
            <v>44559</v>
          </cell>
          <cell r="AAZ112">
            <v>44560</v>
          </cell>
          <cell r="ABB112">
            <v>44561</v>
          </cell>
          <cell r="ABD112">
            <v>44562</v>
          </cell>
          <cell r="ABF112">
            <v>44563</v>
          </cell>
        </row>
        <row r="113">
          <cell r="H113" t="str">
            <v>X</v>
          </cell>
          <cell r="K113" t="str">
            <v>x</v>
          </cell>
          <cell r="U113" t="str">
            <v>X</v>
          </cell>
          <cell r="AX113" t="str">
            <v>X</v>
          </cell>
        </row>
        <row r="114">
          <cell r="K114" t="str">
            <v>x</v>
          </cell>
        </row>
        <row r="115">
          <cell r="K115" t="str">
            <v>x</v>
          </cell>
        </row>
        <row r="116">
          <cell r="I116" t="str">
            <v>X</v>
          </cell>
          <cell r="K116" t="str">
            <v>x</v>
          </cell>
        </row>
        <row r="117">
          <cell r="J117" t="str">
            <v>x</v>
          </cell>
          <cell r="K117" t="str">
            <v>x</v>
          </cell>
        </row>
        <row r="118">
          <cell r="K118" t="str">
            <v>x</v>
          </cell>
          <cell r="T118" t="str">
            <v>X</v>
          </cell>
        </row>
        <row r="119">
          <cell r="I119" t="str">
            <v>X</v>
          </cell>
          <cell r="K119" t="str">
            <v>x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e A à W"/>
      <sheetName val="effectif CAAJ "/>
      <sheetName val="effectif MAS"/>
      <sheetName val="effectif SAUNIER"/>
      <sheetName val="effectif personnel"/>
      <sheetName val="Semaine 38"/>
      <sheetName val="conges aout 2020"/>
      <sheetName val="ATELIER JARDIN"/>
      <sheetName val="B-J Conges"/>
      <sheetName val="K-W Conges"/>
      <sheetName val="Feuil2"/>
      <sheetName val="REAJUSTEMENT REPAS SEMAINE MAS"/>
      <sheetName val="verif H Résidants"/>
      <sheetName val="Semaine 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3">
          <cell r="L43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e A à W"/>
      <sheetName val="effectif CAAJ "/>
      <sheetName val="effectif MAS"/>
      <sheetName val="effectif SAUNIER"/>
      <sheetName val="effectif personnel"/>
      <sheetName val="Semaine 38"/>
      <sheetName val="conges aout 2020"/>
      <sheetName val="ATELIER JARDIN"/>
      <sheetName val="B-J Conges"/>
      <sheetName val="K-W Conges"/>
      <sheetName val="Feuil2"/>
      <sheetName val="REAJUSTEMENT REPAS SEMAINE MAS"/>
      <sheetName val="verif H Résidants"/>
      <sheetName val="Semaine 31"/>
      <sheetName val="Semaine 28"/>
      <sheetName val="Semaine "/>
      <sheetName val="Semaine 35"/>
      <sheetName val="Semaine 29"/>
      <sheetName val="Semaine 30"/>
    </sheetNames>
    <sheetDataSet>
      <sheetData sheetId="0" refreshError="1"/>
      <sheetData sheetId="1" refreshError="1">
        <row r="96">
          <cell r="Y96">
            <v>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e A à W"/>
      <sheetName val="effectif CAAJ "/>
      <sheetName val="effectif MAS"/>
      <sheetName val="effectif Saunier "/>
      <sheetName val="effectif personnel"/>
      <sheetName val="ATELIER JARDIN"/>
      <sheetName val="B-J Conges"/>
      <sheetName val="K-W Conges"/>
      <sheetName val="Feuil2"/>
      <sheetName val="ENTREPRISE"/>
      <sheetName val="verif H Résid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e A à W"/>
      <sheetName val="effectif CAAJ "/>
      <sheetName val="effectif MAS"/>
      <sheetName val="effectif SAUNIER"/>
      <sheetName val="effectif personnel"/>
      <sheetName val="Semaine 42"/>
      <sheetName val="Feuil1"/>
      <sheetName val="conges aout 2020"/>
      <sheetName val="ATELIER JARDIN"/>
      <sheetName val="B-J Conges"/>
      <sheetName val="K-W Conges"/>
      <sheetName val="Feuil2"/>
      <sheetName val="REAJUSTEMENT REPAS SEMAINE MAS"/>
      <sheetName val="verif H Résida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HEURES DE TRAVAIL MAXI RESIDANTS SEMAINE</v>
          </cell>
          <cell r="C1"/>
          <cell r="D1"/>
          <cell r="F1"/>
          <cell r="G1"/>
        </row>
        <row r="2">
          <cell r="A2"/>
          <cell r="C2"/>
          <cell r="E2"/>
          <cell r="G2" t="str">
            <v>total après midi</v>
          </cell>
          <cell r="H2" t="str">
            <v>total général</v>
          </cell>
        </row>
        <row r="3">
          <cell r="A3" t="str">
            <v>lundi</v>
          </cell>
          <cell r="B3" t="str">
            <v>9h00</v>
          </cell>
          <cell r="C3" t="str">
            <v xml:space="preserve">12h00  </v>
          </cell>
          <cell r="E3" t="str">
            <v>17h00</v>
          </cell>
          <cell r="G3">
            <v>3.5</v>
          </cell>
          <cell r="H3"/>
        </row>
        <row r="4">
          <cell r="A4" t="str">
            <v>mardi</v>
          </cell>
          <cell r="B4" t="str">
            <v>8h30</v>
          </cell>
          <cell r="C4" t="str">
            <v xml:space="preserve">12h00  </v>
          </cell>
          <cell r="E4" t="str">
            <v>17h00</v>
          </cell>
          <cell r="G4">
            <v>3.5</v>
          </cell>
          <cell r="H4"/>
        </row>
        <row r="5">
          <cell r="A5" t="str">
            <v>mercredi</v>
          </cell>
          <cell r="B5" t="str">
            <v>8h30</v>
          </cell>
          <cell r="C5" t="str">
            <v xml:space="preserve">12h00  </v>
          </cell>
          <cell r="E5" t="str">
            <v>17h00</v>
          </cell>
          <cell r="G5">
            <v>3.5</v>
          </cell>
          <cell r="H5"/>
        </row>
        <row r="6">
          <cell r="A6" t="str">
            <v>jeudi</v>
          </cell>
          <cell r="B6" t="str">
            <v>8h30</v>
          </cell>
          <cell r="C6" t="str">
            <v xml:space="preserve">12h00  </v>
          </cell>
          <cell r="E6" t="str">
            <v>17h00</v>
          </cell>
          <cell r="G6">
            <v>3.5</v>
          </cell>
          <cell r="H6"/>
        </row>
        <row r="7">
          <cell r="A7" t="str">
            <v>vendredi</v>
          </cell>
          <cell r="B7" t="str">
            <v>8h30</v>
          </cell>
          <cell r="C7" t="str">
            <v xml:space="preserve">12h00  </v>
          </cell>
          <cell r="E7"/>
          <cell r="G7"/>
          <cell r="H7"/>
        </row>
        <row r="8">
          <cell r="A8" t="str">
            <v>TOTAL</v>
          </cell>
          <cell r="B8"/>
          <cell r="C8"/>
          <cell r="E8"/>
          <cell r="G8">
            <v>14</v>
          </cell>
          <cell r="H8">
            <v>31</v>
          </cell>
        </row>
        <row r="11">
          <cell r="A11" t="str">
            <v>31 HEURES X 52 SEMAINES = 1 612 HEURES ANNUELLES</v>
          </cell>
          <cell r="G11">
            <v>52</v>
          </cell>
          <cell r="H11">
            <v>1612</v>
          </cell>
        </row>
        <row r="12">
          <cell r="A12" t="str">
            <v>SOIT HEURES MENSUELLES 1 612 HEURES / 12 MOIS =134,33</v>
          </cell>
          <cell r="G12">
            <v>12</v>
          </cell>
          <cell r="H12">
            <v>134.33333333333334</v>
          </cell>
        </row>
        <row r="15">
          <cell r="A15" t="str">
            <v>ACTUELLEMENT TRAVAIL PAYE</v>
          </cell>
        </row>
        <row r="16">
          <cell r="A16" t="str">
            <v>140,83 H Mois X 12 Mois = 1 689,96 H Annuelles</v>
          </cell>
          <cell r="G16">
            <v>12</v>
          </cell>
        </row>
        <row r="17">
          <cell r="A17" t="str">
            <v>1 689,96 H Annuelles / 52 semaines = 32 H 50 Semaine</v>
          </cell>
          <cell r="G17">
            <v>52</v>
          </cell>
          <cell r="H17">
            <v>32.49923076923077</v>
          </cell>
        </row>
        <row r="20">
          <cell r="A20" t="str">
            <v>pour les changements effectuer une règle de trois</v>
          </cell>
        </row>
        <row r="22">
          <cell r="A22"/>
          <cell r="B22"/>
          <cell r="C22"/>
          <cell r="E22"/>
          <cell r="G22"/>
          <cell r="H22"/>
        </row>
        <row r="23">
          <cell r="A23"/>
          <cell r="B23" t="str">
            <v>HM T.P.</v>
          </cell>
          <cell r="C23" t="str">
            <v>HH T.P.</v>
          </cell>
          <cell r="E23"/>
          <cell r="G23"/>
          <cell r="H23"/>
        </row>
        <row r="24">
          <cell r="A24" t="str">
            <v>11a</v>
          </cell>
          <cell r="B24">
            <v>140.83000000000001</v>
          </cell>
          <cell r="C24">
            <v>32.499230769999997</v>
          </cell>
        </row>
        <row r="25">
          <cell r="A25" t="str">
            <v>14a 15a 35a</v>
          </cell>
          <cell r="B25">
            <v>140.83000000000001</v>
          </cell>
          <cell r="C25">
            <v>32.499230769999997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"/>
      <sheetName val="de A à W"/>
      <sheetName val="effectif CAAJ "/>
      <sheetName val="effectif MAS"/>
      <sheetName val="effectif SAUNIER"/>
      <sheetName val="effectif personnel"/>
      <sheetName val="Semaine 27"/>
      <sheetName val="Semaine"/>
      <sheetName val="ATELIER JARDIN"/>
      <sheetName val="B-J Conges"/>
      <sheetName val="K-W Conges"/>
      <sheetName val="Feuil2"/>
      <sheetName val="REAJUSTEMENT REPAS SEMAINE MAS"/>
      <sheetName val="verif H Résidants"/>
      <sheetName val="Semaine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6">
          <cell r="C26" t="str">
            <v>du</v>
          </cell>
        </row>
        <row r="42">
          <cell r="A42" t="str">
            <v>SOIR</v>
          </cell>
        </row>
        <row r="44">
          <cell r="A44" t="str">
            <v>Salle à Manger</v>
          </cell>
        </row>
        <row r="45">
          <cell r="A45" t="str">
            <v>MAS UV1</v>
          </cell>
        </row>
        <row r="46">
          <cell r="A46" t="str">
            <v>MAS UV2</v>
          </cell>
        </row>
        <row r="47">
          <cell r="A47" t="str">
            <v>MAS UV3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G34"/>
  <sheetViews>
    <sheetView showZeros="0" zoomScaleSheetLayoutView="100" workbookViewId="0">
      <selection activeCell="C16" sqref="C16:C34"/>
    </sheetView>
  </sheetViews>
  <sheetFormatPr baseColWidth="10" defaultRowHeight="12.75"/>
  <cols>
    <col min="3" max="3" width="6" customWidth="1"/>
    <col min="4" max="4" width="2.42578125" customWidth="1"/>
    <col min="5" max="5" width="2.5703125" customWidth="1"/>
    <col min="6" max="6" width="10.140625" customWidth="1"/>
    <col min="7" max="15" width="2" customWidth="1"/>
    <col min="16" max="58" width="3" customWidth="1"/>
    <col min="59" max="59" width="22" customWidth="1"/>
  </cols>
  <sheetData>
    <row r="1" spans="1:59">
      <c r="A1" s="1"/>
    </row>
    <row r="3" spans="1:59">
      <c r="A3" s="2" t="s">
        <v>0</v>
      </c>
      <c r="B3" s="2" t="s">
        <v>1</v>
      </c>
      <c r="C3" s="3" t="s">
        <v>2</v>
      </c>
      <c r="F3" s="4" t="s">
        <v>3</v>
      </c>
      <c r="G3" s="5"/>
      <c r="H3" s="5"/>
      <c r="I3" s="5"/>
      <c r="J3" s="5"/>
      <c r="K3" s="5"/>
      <c r="L3" s="5"/>
      <c r="M3" s="5"/>
    </row>
    <row r="4" spans="1:59">
      <c r="A4">
        <v>2018</v>
      </c>
      <c r="B4" s="3" t="s">
        <v>4</v>
      </c>
      <c r="C4" s="6">
        <v>1</v>
      </c>
      <c r="G4" s="6">
        <v>1</v>
      </c>
      <c r="H4">
        <v>2</v>
      </c>
      <c r="I4">
        <v>3</v>
      </c>
      <c r="J4" s="6">
        <v>4</v>
      </c>
      <c r="K4">
        <v>5</v>
      </c>
      <c r="L4">
        <v>6</v>
      </c>
      <c r="M4" s="6">
        <v>7</v>
      </c>
      <c r="N4">
        <v>8</v>
      </c>
      <c r="O4">
        <v>9</v>
      </c>
      <c r="P4" s="6">
        <v>10</v>
      </c>
      <c r="Q4">
        <v>11</v>
      </c>
      <c r="R4">
        <v>12</v>
      </c>
      <c r="S4" s="6">
        <v>13</v>
      </c>
      <c r="T4">
        <v>14</v>
      </c>
      <c r="U4">
        <v>15</v>
      </c>
      <c r="V4" s="6">
        <v>16</v>
      </c>
      <c r="W4">
        <v>17</v>
      </c>
      <c r="X4">
        <v>18</v>
      </c>
      <c r="Y4" s="6">
        <v>19</v>
      </c>
      <c r="Z4">
        <v>20</v>
      </c>
      <c r="AA4">
        <v>21</v>
      </c>
      <c r="AB4" s="6">
        <v>22</v>
      </c>
      <c r="AC4">
        <v>23</v>
      </c>
      <c r="AD4">
        <v>24</v>
      </c>
      <c r="AE4" s="6">
        <v>25</v>
      </c>
      <c r="AF4">
        <v>26</v>
      </c>
      <c r="AG4">
        <v>27</v>
      </c>
      <c r="AH4" s="6">
        <v>28</v>
      </c>
      <c r="AI4">
        <v>29</v>
      </c>
      <c r="AJ4">
        <v>30</v>
      </c>
      <c r="AK4" s="6">
        <v>31</v>
      </c>
      <c r="AL4">
        <v>32</v>
      </c>
      <c r="AM4">
        <v>33</v>
      </c>
      <c r="AN4" s="6">
        <v>34</v>
      </c>
      <c r="AO4">
        <v>35</v>
      </c>
      <c r="AP4">
        <v>36</v>
      </c>
      <c r="AQ4" s="6">
        <v>37</v>
      </c>
      <c r="AR4">
        <v>38</v>
      </c>
      <c r="AS4">
        <v>39</v>
      </c>
      <c r="AT4" s="6">
        <v>40</v>
      </c>
      <c r="AU4">
        <v>41</v>
      </c>
      <c r="AV4">
        <v>42</v>
      </c>
      <c r="AW4" s="6">
        <v>43</v>
      </c>
      <c r="AX4">
        <v>44</v>
      </c>
      <c r="AY4">
        <v>45</v>
      </c>
      <c r="AZ4" s="6">
        <v>46</v>
      </c>
      <c r="BA4">
        <v>47</v>
      </c>
      <c r="BB4">
        <v>48</v>
      </c>
      <c r="BC4" s="6">
        <v>49</v>
      </c>
      <c r="BD4">
        <v>50</v>
      </c>
      <c r="BE4">
        <v>51</v>
      </c>
      <c r="BF4" s="6">
        <v>52</v>
      </c>
    </row>
    <row r="5" spans="1:59">
      <c r="A5">
        <v>2019</v>
      </c>
      <c r="B5" s="3" t="s">
        <v>5</v>
      </c>
      <c r="C5">
        <v>2</v>
      </c>
      <c r="G5" s="7"/>
      <c r="H5" s="3"/>
      <c r="I5" s="3"/>
      <c r="J5" s="3"/>
      <c r="K5" s="3"/>
      <c r="L5" s="3"/>
      <c r="M5" s="3"/>
    </row>
    <row r="6" spans="1:59">
      <c r="A6">
        <v>2020</v>
      </c>
      <c r="B6" t="s">
        <v>6</v>
      </c>
      <c r="C6">
        <v>3</v>
      </c>
      <c r="G6" s="3"/>
    </row>
    <row r="7" spans="1:59">
      <c r="A7">
        <v>2021</v>
      </c>
      <c r="B7" t="s">
        <v>7</v>
      </c>
      <c r="C7">
        <v>4</v>
      </c>
    </row>
    <row r="8" spans="1:59" ht="27">
      <c r="A8">
        <v>2022</v>
      </c>
      <c r="B8" t="s">
        <v>8</v>
      </c>
      <c r="C8">
        <v>5</v>
      </c>
      <c r="F8" s="8"/>
      <c r="BG8" s="9"/>
    </row>
    <row r="9" spans="1:59" ht="27">
      <c r="A9">
        <v>2023</v>
      </c>
      <c r="B9" t="s">
        <v>9</v>
      </c>
      <c r="C9">
        <v>6</v>
      </c>
      <c r="F9" s="8"/>
      <c r="BG9" s="9"/>
    </row>
    <row r="10" spans="1:59" ht="27">
      <c r="A10">
        <v>2024</v>
      </c>
      <c r="B10" s="3" t="s">
        <v>10</v>
      </c>
      <c r="C10">
        <v>7</v>
      </c>
      <c r="F10" s="8"/>
      <c r="BG10" s="9"/>
    </row>
    <row r="11" spans="1:59">
      <c r="A11">
        <v>2025</v>
      </c>
      <c r="B11" t="s">
        <v>12</v>
      </c>
      <c r="C11">
        <v>8</v>
      </c>
    </row>
    <row r="12" spans="1:59">
      <c r="B12" s="3" t="s">
        <v>13</v>
      </c>
      <c r="C12">
        <v>9</v>
      </c>
    </row>
    <row r="13" spans="1:59">
      <c r="B13" s="3" t="s">
        <v>14</v>
      </c>
      <c r="C13">
        <v>10</v>
      </c>
    </row>
    <row r="14" spans="1:59">
      <c r="B14" s="3" t="s">
        <v>15</v>
      </c>
      <c r="C14">
        <v>11</v>
      </c>
    </row>
    <row r="15" spans="1:59">
      <c r="B15" s="3" t="s">
        <v>16</v>
      </c>
      <c r="C15">
        <v>12</v>
      </c>
    </row>
    <row r="16" spans="1:59">
      <c r="C16">
        <v>13</v>
      </c>
    </row>
    <row r="17" spans="3:3">
      <c r="C17">
        <v>14</v>
      </c>
    </row>
    <row r="18" spans="3:3">
      <c r="C18">
        <v>15</v>
      </c>
    </row>
    <row r="19" spans="3:3">
      <c r="C19">
        <v>16</v>
      </c>
    </row>
    <row r="20" spans="3:3">
      <c r="C20">
        <v>17</v>
      </c>
    </row>
    <row r="21" spans="3:3">
      <c r="C21">
        <v>18</v>
      </c>
    </row>
    <row r="22" spans="3:3">
      <c r="C22">
        <v>19</v>
      </c>
    </row>
    <row r="23" spans="3:3">
      <c r="C23">
        <v>20</v>
      </c>
    </row>
    <row r="24" spans="3:3">
      <c r="C24">
        <v>21</v>
      </c>
    </row>
    <row r="25" spans="3:3">
      <c r="C25">
        <v>22</v>
      </c>
    </row>
    <row r="26" spans="3:3">
      <c r="C26">
        <v>23</v>
      </c>
    </row>
    <row r="27" spans="3:3">
      <c r="C27">
        <v>24</v>
      </c>
    </row>
    <row r="28" spans="3:3">
      <c r="C28">
        <v>25</v>
      </c>
    </row>
    <row r="29" spans="3:3">
      <c r="C29">
        <v>26</v>
      </c>
    </row>
    <row r="30" spans="3:3">
      <c r="C30">
        <v>27</v>
      </c>
    </row>
    <row r="31" spans="3:3">
      <c r="C31">
        <v>28</v>
      </c>
    </row>
    <row r="32" spans="3:3">
      <c r="C32">
        <v>29</v>
      </c>
    </row>
    <row r="33" spans="3:3">
      <c r="C33">
        <v>30</v>
      </c>
    </row>
    <row r="34" spans="3:3">
      <c r="C34">
        <v>31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AI98"/>
  <sheetViews>
    <sheetView showZeros="0" zoomScaleNormal="100" workbookViewId="0">
      <pane xSplit="3" ySplit="2" topLeftCell="G75" activePane="bottomRight" state="frozen"/>
      <selection pane="topRight" activeCell="D1" sqref="D1"/>
      <selection pane="bottomLeft" activeCell="A3" sqref="A3"/>
      <selection pane="bottomRight" activeCell="C40" sqref="C40"/>
    </sheetView>
  </sheetViews>
  <sheetFormatPr baseColWidth="10" defaultRowHeight="12.75"/>
  <cols>
    <col min="1" max="1" width="4.85546875" style="11" customWidth="1"/>
    <col min="2" max="2" width="6.140625" style="12" customWidth="1"/>
    <col min="3" max="3" width="14.42578125" style="548" customWidth="1"/>
    <col min="4" max="4" width="10.28515625" bestFit="1" customWidth="1"/>
    <col min="5" max="5" width="11.140625" customWidth="1"/>
    <col min="6" max="6" width="5.140625" customWidth="1"/>
    <col min="7" max="7" width="5.28515625" customWidth="1"/>
    <col min="8" max="8" width="7" customWidth="1"/>
    <col min="9" max="10" width="2.42578125" style="10" customWidth="1"/>
    <col min="11" max="11" width="10.42578125" style="10" customWidth="1"/>
    <col min="12" max="13" width="2.42578125" style="10" customWidth="1"/>
    <col min="14" max="14" width="10.42578125" style="10" customWidth="1"/>
    <col min="15" max="16" width="2.42578125" style="10" customWidth="1"/>
    <col min="17" max="17" width="10.42578125" style="10" customWidth="1"/>
    <col min="18" max="19" width="2.42578125" style="10" customWidth="1"/>
    <col min="20" max="20" width="10.42578125" style="13" customWidth="1"/>
    <col min="21" max="21" width="2.42578125" style="14" customWidth="1"/>
    <col min="22" max="22" width="2.7109375" style="14" customWidth="1"/>
    <col min="23" max="23" width="10.42578125" style="10" customWidth="1"/>
    <col min="24" max="25" width="2.42578125" customWidth="1"/>
    <col min="26" max="26" width="10.42578125" customWidth="1"/>
    <col min="27" max="28" width="2.42578125" customWidth="1"/>
    <col min="29" max="29" width="10.85546875" customWidth="1"/>
    <col min="30" max="30" width="8" customWidth="1"/>
    <col min="31" max="31" width="7.42578125" customWidth="1"/>
    <col min="32" max="32" width="16.7109375" customWidth="1"/>
    <col min="33" max="33" width="4.85546875" customWidth="1"/>
    <col min="34" max="34" width="16.140625" style="15" customWidth="1"/>
  </cols>
  <sheetData>
    <row r="1" spans="1:35" ht="29.85" customHeight="1">
      <c r="A1" s="1269">
        <v>2021</v>
      </c>
      <c r="B1" s="1206" t="s">
        <v>22</v>
      </c>
      <c r="C1" s="1274" t="s">
        <v>23</v>
      </c>
      <c r="D1" s="1262" t="s">
        <v>24</v>
      </c>
      <c r="E1" s="1262" t="s">
        <v>25</v>
      </c>
      <c r="F1" s="1264" t="s">
        <v>26</v>
      </c>
      <c r="G1" s="1264"/>
      <c r="H1" s="1264" t="s">
        <v>27</v>
      </c>
      <c r="I1" s="1207"/>
      <c r="J1" s="1207"/>
      <c r="K1" s="1256" t="str">
        <f>TEXT(DATE($A$1,1,3)-WEEKDAY(DATE($A$1:$A$11,1,3))-5+(7*B2)+K2,"jjjj jj")</f>
        <v>lundi 11</v>
      </c>
      <c r="L1" s="1209"/>
      <c r="M1" s="1209"/>
      <c r="N1" s="1258" t="str">
        <f>TEXT(DATE($A$1,1,3)-WEEKDAY(DATE($A$1,1,3))-4+(7*B2)+N2,"jjjj jj ")</f>
        <v xml:space="preserve">mardi 12 </v>
      </c>
      <c r="O1" s="1209"/>
      <c r="P1" s="1209"/>
      <c r="Q1" s="1266" t="str">
        <f>TEXT(DATE($A$1,1,3)-WEEKDAY(DATE($A$1,1,3))-3+(7*$B$2)+$Q$2,"jjjj jj")</f>
        <v>mercredi 13</v>
      </c>
      <c r="R1" s="1209"/>
      <c r="S1" s="1209"/>
      <c r="T1" s="1266" t="str">
        <f>TEXT(DATE($A$1,1,3)-WEEKDAY(DATE($A$1,1,3))-2+(7*$B$2)+$T$2,"jjjj jj")</f>
        <v>jeudi 14</v>
      </c>
      <c r="U1" s="1209"/>
      <c r="V1" s="1209"/>
      <c r="W1" s="1258" t="str">
        <f>TEXT(DATE($A$1,1,3)-WEEKDAY(DATE($A$1,1,3))-1+(7*$B$2)+$W$2,"jjjj jj")</f>
        <v>vendredi 15</v>
      </c>
      <c r="X1" s="1209"/>
      <c r="Y1" s="1209"/>
      <c r="Z1" s="1258" t="str">
        <f>TEXT(DATE($A$1,1,3)-WEEKDAY(DATE($A$1,1,3))-0+(7*$B$2)+$Z$2,"jjjj jj")</f>
        <v>samedi 16</v>
      </c>
      <c r="AA1" s="1223"/>
      <c r="AB1" s="1223"/>
      <c r="AC1" s="1258" t="str">
        <f>TEXT(DATE($A$1,1,3)-WEEKDAY(DATE($A$1,1,3))+1+(7*$B$2)+$AC$2,"jjjj jj")</f>
        <v>dimanche 17</v>
      </c>
      <c r="AD1" s="1260" t="s">
        <v>28</v>
      </c>
      <c r="AE1" s="1260"/>
      <c r="AF1" s="1252" t="s">
        <v>29</v>
      </c>
      <c r="AG1" s="1254" t="s">
        <v>30</v>
      </c>
      <c r="AH1" s="1245" t="s">
        <v>244</v>
      </c>
    </row>
    <row r="2" spans="1:35" ht="12.75" customHeight="1" thickBot="1">
      <c r="A2" s="1270"/>
      <c r="B2" s="551">
        <v>2</v>
      </c>
      <c r="C2" s="1275"/>
      <c r="D2" s="1263"/>
      <c r="E2" s="1263"/>
      <c r="F2" s="1265"/>
      <c r="G2" s="1265"/>
      <c r="H2" s="1265"/>
      <c r="I2" s="552" t="s">
        <v>32</v>
      </c>
      <c r="J2" s="552" t="s">
        <v>31</v>
      </c>
      <c r="K2" s="1257"/>
      <c r="L2" s="552"/>
      <c r="M2" s="552"/>
      <c r="N2" s="1259"/>
      <c r="O2" s="553" t="s">
        <v>32</v>
      </c>
      <c r="P2" s="553" t="s">
        <v>31</v>
      </c>
      <c r="Q2" s="1267"/>
      <c r="R2" s="552" t="s">
        <v>32</v>
      </c>
      <c r="S2" s="552" t="s">
        <v>31</v>
      </c>
      <c r="T2" s="1267"/>
      <c r="U2" s="552" t="s">
        <v>32</v>
      </c>
      <c r="V2" s="552" t="s">
        <v>31</v>
      </c>
      <c r="W2" s="1259"/>
      <c r="X2" s="552" t="s">
        <v>32</v>
      </c>
      <c r="Y2" s="552" t="s">
        <v>31</v>
      </c>
      <c r="Z2" s="1259"/>
      <c r="AA2" s="550" t="s">
        <v>32</v>
      </c>
      <c r="AB2" s="550" t="s">
        <v>31</v>
      </c>
      <c r="AC2" s="1259"/>
      <c r="AD2" s="1109" t="s">
        <v>17</v>
      </c>
      <c r="AE2" s="554" t="s">
        <v>33</v>
      </c>
      <c r="AF2" s="1253"/>
      <c r="AG2" s="1255"/>
      <c r="AH2" s="1246"/>
    </row>
    <row r="3" spans="1:35" ht="19.5" customHeight="1">
      <c r="A3" s="1270"/>
      <c r="B3" s="549">
        <v>1</v>
      </c>
      <c r="C3" s="1171" t="str">
        <f>HLOOKUP('[1]source esat 2021'!C3,'[1]source esat 2021'!C3:ABG46,1,FALSE)</f>
        <v>AITTOUDERT</v>
      </c>
      <c r="D3" s="1125"/>
      <c r="E3" s="1126"/>
      <c r="F3" s="1127"/>
      <c r="G3" s="1167"/>
      <c r="H3" s="1168"/>
      <c r="I3" s="1168"/>
      <c r="J3" s="1168"/>
      <c r="K3" s="1168"/>
      <c r="L3" s="1168"/>
      <c r="M3" s="1168"/>
      <c r="N3" s="1168"/>
      <c r="O3" s="1168"/>
      <c r="P3" s="1168"/>
      <c r="Q3" s="1168"/>
      <c r="R3" s="1168"/>
      <c r="S3" s="1168"/>
      <c r="T3" s="1168"/>
      <c r="U3" s="1168"/>
      <c r="V3" s="1168"/>
      <c r="W3" s="1168"/>
      <c r="X3" s="1168"/>
      <c r="Y3" s="1168"/>
      <c r="Z3" s="1168"/>
      <c r="AA3" s="1168"/>
      <c r="AB3" s="1168"/>
      <c r="AC3" s="1168"/>
      <c r="AD3" s="1168"/>
      <c r="AE3" s="1168"/>
      <c r="AF3" s="477"/>
      <c r="AG3" s="510">
        <v>1</v>
      </c>
      <c r="AH3" s="1224"/>
      <c r="AI3" s="6">
        <f>COUNTIFS($I$2:$U$2,"M",I3:U3,"X")</f>
        <v>0</v>
      </c>
    </row>
    <row r="4" spans="1:35" ht="19.5" customHeight="1">
      <c r="A4" s="1270"/>
      <c r="B4" s="549">
        <v>2</v>
      </c>
      <c r="C4" s="1172" t="str">
        <f>HLOOKUP('[1]source esat 2021'!C4,'[1]source esat 2021'!C4:ABG48,1,FALSE)</f>
        <v>ALLIA</v>
      </c>
      <c r="D4" s="1128"/>
      <c r="E4" s="1129"/>
      <c r="F4" s="1130"/>
      <c r="G4" s="1123"/>
      <c r="H4" s="1169"/>
      <c r="I4" s="1169"/>
      <c r="J4" s="1169"/>
      <c r="K4" s="1169"/>
      <c r="L4" s="1169"/>
      <c r="M4" s="1169"/>
      <c r="N4" s="1169"/>
      <c r="O4" s="1169"/>
      <c r="P4" s="1169"/>
      <c r="Q4" s="1169"/>
      <c r="R4" s="1169"/>
      <c r="S4" s="1169"/>
      <c r="T4" s="1169"/>
      <c r="U4" s="1169"/>
      <c r="V4" s="1169"/>
      <c r="W4" s="1169"/>
      <c r="X4" s="1169"/>
      <c r="Y4" s="1169"/>
      <c r="Z4" s="1169"/>
      <c r="AA4" s="1169"/>
      <c r="AB4" s="1169"/>
      <c r="AC4" s="1169"/>
      <c r="AD4" s="1169"/>
      <c r="AE4" s="1169"/>
      <c r="AF4" s="478"/>
      <c r="AG4" s="510">
        <v>2</v>
      </c>
      <c r="AH4" s="1224"/>
    </row>
    <row r="5" spans="1:35" ht="19.5" customHeight="1">
      <c r="A5" s="1270"/>
      <c r="B5" s="549">
        <v>3</v>
      </c>
      <c r="C5" s="1173" t="str">
        <f>HLOOKUP('[1]source esat 2021'!C5,'[1]source esat 2021'!C5:ABG49,1,FALSE)</f>
        <v>AMBROSINO</v>
      </c>
      <c r="D5" s="1131"/>
      <c r="E5" s="1132"/>
      <c r="F5" s="1133"/>
      <c r="G5" s="1115"/>
      <c r="H5" s="1131"/>
      <c r="I5" s="1131"/>
      <c r="J5" s="1131"/>
      <c r="K5" s="1131"/>
      <c r="L5" s="1131"/>
      <c r="M5" s="1131"/>
      <c r="N5" s="1131"/>
      <c r="O5" s="1131"/>
      <c r="P5" s="1131"/>
      <c r="Q5" s="1131"/>
      <c r="R5" s="1131"/>
      <c r="S5" s="1131"/>
      <c r="T5" s="1131"/>
      <c r="U5" s="1131"/>
      <c r="V5" s="1131"/>
      <c r="W5" s="1131"/>
      <c r="X5" s="1131"/>
      <c r="Y5" s="1131"/>
      <c r="Z5" s="1131"/>
      <c r="AA5" s="1131"/>
      <c r="AB5" s="1131"/>
      <c r="AC5" s="1131"/>
      <c r="AD5" s="1131"/>
      <c r="AE5" s="1131"/>
      <c r="AF5" s="555"/>
      <c r="AG5" s="510">
        <v>3</v>
      </c>
      <c r="AH5" s="1225"/>
    </row>
    <row r="6" spans="1:35" ht="19.5" customHeight="1">
      <c r="A6" s="1270"/>
      <c r="B6" s="556">
        <v>4</v>
      </c>
      <c r="C6" s="1174" t="str">
        <f>HLOOKUP('[1]source esat 2021'!C6,'[1]source esat 2021'!C6:ABG50,1,FALSE)</f>
        <v xml:space="preserve">ANDRE </v>
      </c>
      <c r="D6" s="1134"/>
      <c r="E6" s="1135"/>
      <c r="F6" s="1136"/>
      <c r="G6" s="1116"/>
      <c r="H6" s="1134"/>
      <c r="I6" s="1134"/>
      <c r="J6" s="1134"/>
      <c r="K6" s="1134"/>
      <c r="L6" s="1134"/>
      <c r="M6" s="1134"/>
      <c r="N6" s="1134"/>
      <c r="O6" s="1134"/>
      <c r="P6" s="1134"/>
      <c r="Q6" s="1134"/>
      <c r="R6" s="1134"/>
      <c r="S6" s="1134"/>
      <c r="T6" s="1134"/>
      <c r="U6" s="1134"/>
      <c r="V6" s="1134"/>
      <c r="W6" s="1134"/>
      <c r="X6" s="1134"/>
      <c r="Y6" s="1134"/>
      <c r="Z6" s="1134"/>
      <c r="AA6" s="1134"/>
      <c r="AB6" s="1134"/>
      <c r="AC6" s="1134"/>
      <c r="AD6" s="1134"/>
      <c r="AE6" s="1134"/>
      <c r="AF6" s="478"/>
      <c r="AG6" s="557">
        <v>4</v>
      </c>
      <c r="AH6" s="1226"/>
    </row>
    <row r="7" spans="1:35" ht="19.5" customHeight="1">
      <c r="A7" s="1270"/>
      <c r="B7" s="549">
        <v>5</v>
      </c>
      <c r="C7" s="1175" t="str">
        <f>HLOOKUP('[1]source esat 2021'!C7,'[1]source esat 2021'!C7:ABG51,1,FALSE)</f>
        <v>BARBINO</v>
      </c>
      <c r="D7" s="1137"/>
      <c r="E7" s="1227"/>
      <c r="F7" s="1138"/>
      <c r="G7" s="1117"/>
      <c r="H7" s="1137"/>
      <c r="I7" s="1137"/>
      <c r="J7" s="1137"/>
      <c r="K7" s="1137"/>
      <c r="L7" s="1137"/>
      <c r="M7" s="1137"/>
      <c r="N7" s="1137"/>
      <c r="O7" s="1137"/>
      <c r="P7" s="1137"/>
      <c r="Q7" s="1137"/>
      <c r="R7" s="1137"/>
      <c r="S7" s="1137"/>
      <c r="T7" s="1137"/>
      <c r="U7" s="1137"/>
      <c r="V7" s="1137"/>
      <c r="W7" s="1137"/>
      <c r="X7" s="1137"/>
      <c r="Y7" s="1137"/>
      <c r="Z7" s="1137"/>
      <c r="AA7" s="1137"/>
      <c r="AB7" s="1137"/>
      <c r="AC7" s="1137"/>
      <c r="AD7" s="1137"/>
      <c r="AE7" s="1137"/>
      <c r="AF7" s="479"/>
      <c r="AG7" s="510">
        <v>5</v>
      </c>
      <c r="AH7" s="1228"/>
      <c r="AI7" s="6">
        <f>COUNTIFS($I$2:$U$2,"M",I7:U7,"X")</f>
        <v>0</v>
      </c>
    </row>
    <row r="8" spans="1:35" ht="21" customHeight="1">
      <c r="A8" s="1270"/>
      <c r="B8" s="549">
        <v>6</v>
      </c>
      <c r="C8" s="1173" t="str">
        <f>HLOOKUP('[1]source esat 2021'!C8,'[1]source esat 2021'!C8:ABG52,1,FALSE)</f>
        <v>BELHCEN</v>
      </c>
      <c r="D8" s="1131"/>
      <c r="E8" s="1132"/>
      <c r="F8" s="1139"/>
      <c r="G8" s="1115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1"/>
      <c r="AC8" s="1131"/>
      <c r="AD8" s="1131"/>
      <c r="AE8" s="1131"/>
      <c r="AF8" s="479"/>
      <c r="AG8" s="510">
        <v>6</v>
      </c>
      <c r="AH8" s="1225"/>
      <c r="AI8" s="6">
        <f>COUNTIFS($I$2:$U$2,"M",I8:U8,"X")</f>
        <v>0</v>
      </c>
    </row>
    <row r="9" spans="1:35" ht="18" customHeight="1">
      <c r="A9" s="1270"/>
      <c r="B9" s="549">
        <v>7</v>
      </c>
      <c r="C9" s="1176" t="str">
        <f>HLOOKUP('[1]source esat 2021'!C9,'[1]source esat 2021'!C9:ABG53,1,FALSE)</f>
        <v>BELLO</v>
      </c>
      <c r="D9" s="1140"/>
      <c r="E9" s="1129"/>
      <c r="F9" s="1141"/>
      <c r="G9" s="1118"/>
      <c r="H9" s="1140"/>
      <c r="I9" s="1140"/>
      <c r="J9" s="1140"/>
      <c r="K9" s="1140"/>
      <c r="L9" s="1140"/>
      <c r="M9" s="1140"/>
      <c r="N9" s="1140"/>
      <c r="O9" s="1140"/>
      <c r="P9" s="1140"/>
      <c r="Q9" s="1140"/>
      <c r="R9" s="1140"/>
      <c r="S9" s="1140"/>
      <c r="T9" s="1140"/>
      <c r="U9" s="1140"/>
      <c r="V9" s="1140"/>
      <c r="W9" s="1140"/>
      <c r="X9" s="1140"/>
      <c r="Y9" s="1140"/>
      <c r="Z9" s="1140"/>
      <c r="AA9" s="1140"/>
      <c r="AB9" s="1140"/>
      <c r="AC9" s="1140"/>
      <c r="AD9" s="1140"/>
      <c r="AE9" s="1140"/>
      <c r="AF9" s="479"/>
      <c r="AG9" s="510">
        <v>7</v>
      </c>
      <c r="AH9" s="1229"/>
    </row>
    <row r="10" spans="1:35" ht="18" customHeight="1">
      <c r="A10" s="1270"/>
      <c r="B10" s="549">
        <v>8</v>
      </c>
      <c r="C10" s="1177" t="str">
        <f>HLOOKUP('[1]source esat 2021'!C10,'[1]source esat 2021'!C10:ABG54,1,FALSE)</f>
        <v>BELOUKRIF</v>
      </c>
      <c r="D10" s="1142"/>
      <c r="E10" s="1135"/>
      <c r="F10" s="1143"/>
      <c r="G10" s="1119"/>
      <c r="H10" s="1142"/>
      <c r="I10" s="1142"/>
      <c r="J10" s="1142"/>
      <c r="K10" s="1142"/>
      <c r="L10" s="1142"/>
      <c r="M10" s="1142"/>
      <c r="N10" s="1142"/>
      <c r="O10" s="1142"/>
      <c r="P10" s="1142"/>
      <c r="Q10" s="1142"/>
      <c r="R10" s="1142"/>
      <c r="S10" s="1142"/>
      <c r="T10" s="1142"/>
      <c r="U10" s="1142"/>
      <c r="V10" s="1142"/>
      <c r="W10" s="1142"/>
      <c r="X10" s="1142"/>
      <c r="Y10" s="1142"/>
      <c r="Z10" s="1142"/>
      <c r="AA10" s="1142"/>
      <c r="AB10" s="1142"/>
      <c r="AC10" s="1142"/>
      <c r="AD10" s="1142"/>
      <c r="AE10" s="1142"/>
      <c r="AF10" s="478"/>
      <c r="AG10" s="510">
        <v>8</v>
      </c>
      <c r="AH10" s="1230"/>
    </row>
    <row r="11" spans="1:35" ht="18" customHeight="1">
      <c r="A11" s="1270"/>
      <c r="B11" s="549">
        <v>9</v>
      </c>
      <c r="C11" s="1176" t="str">
        <f>HLOOKUP('[1]source esat 2021'!C11,'[1]source esat 2021'!C11:ABG55,1,FALSE)</f>
        <v>BELS</v>
      </c>
      <c r="D11" s="1140"/>
      <c r="E11" s="1129"/>
      <c r="F11" s="1130"/>
      <c r="G11" s="1118"/>
      <c r="H11" s="1140"/>
      <c r="I11" s="1140"/>
      <c r="J11" s="1140"/>
      <c r="K11" s="1140"/>
      <c r="L11" s="1140"/>
      <c r="M11" s="1140"/>
      <c r="N11" s="1140"/>
      <c r="O11" s="1140"/>
      <c r="P11" s="1140"/>
      <c r="Q11" s="1140"/>
      <c r="R11" s="1140"/>
      <c r="S11" s="1140"/>
      <c r="T11" s="1140"/>
      <c r="U11" s="1140"/>
      <c r="V11" s="1140"/>
      <c r="W11" s="1140"/>
      <c r="X11" s="1140"/>
      <c r="Y11" s="1140"/>
      <c r="Z11" s="1140"/>
      <c r="AA11" s="1140"/>
      <c r="AB11" s="1140"/>
      <c r="AC11" s="1140"/>
      <c r="AD11" s="1140"/>
      <c r="AE11" s="1140"/>
      <c r="AF11" s="479"/>
      <c r="AG11" s="510">
        <v>9</v>
      </c>
      <c r="AH11" s="1229"/>
    </row>
    <row r="12" spans="1:35" ht="18" customHeight="1">
      <c r="A12" s="1270"/>
      <c r="B12" s="549">
        <v>10</v>
      </c>
      <c r="C12" s="1177" t="str">
        <f>HLOOKUP('[1]source esat 2021'!C12,'[1]source esat 2021'!C12:ABG56,1,FALSE)</f>
        <v>BERNOT</v>
      </c>
      <c r="D12" s="1142"/>
      <c r="E12" s="1135"/>
      <c r="F12" s="1143"/>
      <c r="G12" s="1119"/>
      <c r="H12" s="1142"/>
      <c r="I12" s="1142"/>
      <c r="J12" s="1142"/>
      <c r="K12" s="1142"/>
      <c r="L12" s="1142"/>
      <c r="M12" s="1142"/>
      <c r="N12" s="1142"/>
      <c r="O12" s="1142"/>
      <c r="P12" s="1142"/>
      <c r="Q12" s="1142"/>
      <c r="R12" s="1142"/>
      <c r="S12" s="1142"/>
      <c r="T12" s="1142"/>
      <c r="U12" s="1142"/>
      <c r="V12" s="1142"/>
      <c r="W12" s="1142"/>
      <c r="X12" s="1142"/>
      <c r="Y12" s="1142"/>
      <c r="Z12" s="1142"/>
      <c r="AA12" s="1142"/>
      <c r="AB12" s="1142"/>
      <c r="AC12" s="1142"/>
      <c r="AD12" s="1142"/>
      <c r="AE12" s="1142"/>
      <c r="AF12" s="478"/>
      <c r="AG12" s="510">
        <v>10</v>
      </c>
      <c r="AH12" s="1230"/>
    </row>
    <row r="13" spans="1:35" ht="18" customHeight="1">
      <c r="A13" s="1270"/>
      <c r="B13" s="549">
        <v>11</v>
      </c>
      <c r="C13" s="1177" t="str">
        <f>HLOOKUP('[1]source esat 2021'!C13,'[1]source esat 2021'!C13:ABG57,1,FALSE)</f>
        <v>BIGUET</v>
      </c>
      <c r="D13" s="1142"/>
      <c r="E13" s="1135"/>
      <c r="F13" s="1136"/>
      <c r="G13" s="1119"/>
      <c r="H13" s="1142"/>
      <c r="I13" s="1142"/>
      <c r="J13" s="1142"/>
      <c r="K13" s="1142"/>
      <c r="L13" s="1142"/>
      <c r="M13" s="1142"/>
      <c r="N13" s="1142"/>
      <c r="O13" s="1142"/>
      <c r="P13" s="1142"/>
      <c r="Q13" s="1142"/>
      <c r="R13" s="1142"/>
      <c r="S13" s="1142"/>
      <c r="T13" s="1142"/>
      <c r="U13" s="1142"/>
      <c r="V13" s="1142"/>
      <c r="W13" s="1142"/>
      <c r="X13" s="1142"/>
      <c r="Y13" s="1142"/>
      <c r="Z13" s="1142"/>
      <c r="AA13" s="1142"/>
      <c r="AB13" s="1142"/>
      <c r="AC13" s="1142"/>
      <c r="AD13" s="1142"/>
      <c r="AE13" s="1142"/>
      <c r="AF13" s="479"/>
      <c r="AG13" s="510">
        <v>11</v>
      </c>
      <c r="AH13" s="1230"/>
      <c r="AI13" s="6">
        <f>COUNTIFS($I$2:$U$2,"M",I13:U13,"X")</f>
        <v>0</v>
      </c>
    </row>
    <row r="14" spans="1:35" ht="15.75" customHeight="1">
      <c r="A14" s="1270"/>
      <c r="B14" s="549">
        <v>12</v>
      </c>
      <c r="C14" s="1173" t="str">
        <f>HLOOKUP('[1]source esat 2021'!C14,'[1]source esat 2021'!C14:ABG58,1,FALSE)</f>
        <v>BLANCO</v>
      </c>
      <c r="D14" s="1131"/>
      <c r="E14" s="1132"/>
      <c r="F14" s="1144"/>
      <c r="G14" s="1162"/>
      <c r="H14" s="1163"/>
      <c r="I14" s="1163"/>
      <c r="J14" s="1163"/>
      <c r="K14" s="1163"/>
      <c r="L14" s="1163"/>
      <c r="M14" s="1163"/>
      <c r="N14" s="1163"/>
      <c r="O14" s="1163"/>
      <c r="P14" s="1163"/>
      <c r="Q14" s="1163"/>
      <c r="R14" s="1163"/>
      <c r="S14" s="1163"/>
      <c r="T14" s="1163"/>
      <c r="U14" s="1163"/>
      <c r="V14" s="1163"/>
      <c r="W14" s="1163"/>
      <c r="X14" s="1163"/>
      <c r="Y14" s="1163"/>
      <c r="Z14" s="1163"/>
      <c r="AA14" s="1163"/>
      <c r="AB14" s="1163"/>
      <c r="AC14" s="1163"/>
      <c r="AD14" s="1163"/>
      <c r="AE14" s="1163"/>
      <c r="AF14" s="478"/>
      <c r="AG14" s="510">
        <v>12</v>
      </c>
      <c r="AH14" s="1225"/>
    </row>
    <row r="15" spans="1:35" ht="18" customHeight="1">
      <c r="A15" s="1270"/>
      <c r="B15" s="549">
        <v>13</v>
      </c>
      <c r="C15" s="1178" t="str">
        <f>HLOOKUP('[1]source esat 2021'!C15,'[1]source esat 2021'!C15:ABG59,1,FALSE)</f>
        <v>BOUALI</v>
      </c>
      <c r="D15" s="1128"/>
      <c r="E15" s="1129"/>
      <c r="F15" s="1130"/>
      <c r="G15" s="1166"/>
      <c r="H15" s="1166"/>
      <c r="I15" s="1166"/>
      <c r="J15" s="1166"/>
      <c r="K15" s="1166"/>
      <c r="L15" s="1166"/>
      <c r="M15" s="1166"/>
      <c r="N15" s="1166"/>
      <c r="O15" s="1166"/>
      <c r="P15" s="1166"/>
      <c r="Q15" s="1166"/>
      <c r="R15" s="1166"/>
      <c r="S15" s="1166"/>
      <c r="T15" s="1166"/>
      <c r="U15" s="1166"/>
      <c r="V15" s="1166"/>
      <c r="W15" s="1166"/>
      <c r="X15" s="1166"/>
      <c r="Y15" s="1166"/>
      <c r="Z15" s="1166"/>
      <c r="AA15" s="1166"/>
      <c r="AB15" s="1166"/>
      <c r="AC15" s="1166"/>
      <c r="AD15" s="1166"/>
      <c r="AE15" s="1166"/>
      <c r="AF15" s="490"/>
      <c r="AG15" s="510">
        <v>13</v>
      </c>
      <c r="AH15" s="1231"/>
    </row>
    <row r="16" spans="1:35" ht="18" customHeight="1">
      <c r="A16" s="1270"/>
      <c r="B16" s="549">
        <v>14</v>
      </c>
      <c r="C16" s="1177" t="str">
        <f>HLOOKUP('[1]source esat 2021'!C16,'[1]source esat 2021'!C16:ABG60,1,FALSE)</f>
        <v>CLAIR</v>
      </c>
      <c r="D16" s="1142"/>
      <c r="E16" s="1135"/>
      <c r="F16" s="1143"/>
      <c r="G16" s="1164"/>
      <c r="H16" s="1165"/>
      <c r="I16" s="1165"/>
      <c r="J16" s="1165"/>
      <c r="K16" s="1165"/>
      <c r="L16" s="1165"/>
      <c r="M16" s="1165"/>
      <c r="N16" s="1165"/>
      <c r="O16" s="1165"/>
      <c r="P16" s="1165"/>
      <c r="Q16" s="1165"/>
      <c r="R16" s="1165"/>
      <c r="S16" s="1165"/>
      <c r="T16" s="1165"/>
      <c r="U16" s="1165"/>
      <c r="V16" s="1165"/>
      <c r="W16" s="1165"/>
      <c r="X16" s="1165"/>
      <c r="Y16" s="1165"/>
      <c r="Z16" s="1165"/>
      <c r="AA16" s="1165"/>
      <c r="AB16" s="1165"/>
      <c r="AC16" s="1165"/>
      <c r="AD16" s="1165"/>
      <c r="AE16" s="1165"/>
      <c r="AF16" s="477"/>
      <c r="AG16" s="510">
        <v>14</v>
      </c>
      <c r="AH16" s="1230"/>
    </row>
    <row r="17" spans="1:35" s="10" customFormat="1" ht="18" customHeight="1">
      <c r="A17" s="1270"/>
      <c r="B17" s="549">
        <v>15</v>
      </c>
      <c r="C17" s="1176" t="str">
        <f>HLOOKUP('[1]source esat 2021'!C17,'[1]source esat 2021'!C17:ABG61,1,FALSE)</f>
        <v>COULON</v>
      </c>
      <c r="D17" s="1140"/>
      <c r="E17" s="1129"/>
      <c r="F17" s="1141"/>
      <c r="G17" s="1118"/>
      <c r="H17" s="1140"/>
      <c r="I17" s="1140"/>
      <c r="J17" s="1140"/>
      <c r="K17" s="1140"/>
      <c r="L17" s="1140"/>
      <c r="M17" s="1140"/>
      <c r="N17" s="1140"/>
      <c r="O17" s="1140"/>
      <c r="P17" s="1140"/>
      <c r="Q17" s="1140"/>
      <c r="R17" s="1140"/>
      <c r="S17" s="1140"/>
      <c r="T17" s="1140"/>
      <c r="U17" s="1140"/>
      <c r="V17" s="1140"/>
      <c r="W17" s="1140"/>
      <c r="X17" s="1140"/>
      <c r="Y17" s="1140"/>
      <c r="Z17" s="1140"/>
      <c r="AA17" s="1140"/>
      <c r="AB17" s="1140"/>
      <c r="AC17" s="1140"/>
      <c r="AD17" s="1140"/>
      <c r="AE17" s="1140"/>
      <c r="AF17" s="480"/>
      <c r="AG17" s="510">
        <v>15</v>
      </c>
      <c r="AH17" s="1229"/>
      <c r="AI17"/>
    </row>
    <row r="18" spans="1:35" ht="14.25" customHeight="1">
      <c r="A18" s="1270"/>
      <c r="B18" s="549">
        <v>16</v>
      </c>
      <c r="C18" s="1173" t="str">
        <f>HLOOKUP('[1]source esat 2021'!C18,'[1]source esat 2021'!C18:ABG62,1,FALSE)</f>
        <v>CREPEL</v>
      </c>
      <c r="D18" s="1131"/>
      <c r="E18" s="1132"/>
      <c r="F18" s="1139"/>
      <c r="G18" s="1115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713"/>
      <c r="AG18" s="510">
        <v>16</v>
      </c>
      <c r="AH18" s="1225"/>
    </row>
    <row r="19" spans="1:35" ht="18" customHeight="1">
      <c r="A19" s="1270"/>
      <c r="B19" s="549">
        <v>17</v>
      </c>
      <c r="C19" s="1176" t="str">
        <f>HLOOKUP('[1]source esat 2021'!C19,'[1]source esat 2021'!C19:ABG63,1,FALSE)</f>
        <v>DATIN</v>
      </c>
      <c r="D19" s="1140"/>
      <c r="E19" s="1129"/>
      <c r="F19" s="1141"/>
      <c r="G19" s="1118"/>
      <c r="H19" s="1140"/>
      <c r="I19" s="1140"/>
      <c r="J19" s="1140"/>
      <c r="K19" s="1140"/>
      <c r="L19" s="1140"/>
      <c r="M19" s="1140"/>
      <c r="N19" s="1140"/>
      <c r="O19" s="1140"/>
      <c r="P19" s="1140"/>
      <c r="Q19" s="1140"/>
      <c r="R19" s="1140"/>
      <c r="S19" s="1140"/>
      <c r="T19" s="1140"/>
      <c r="U19" s="1140"/>
      <c r="V19" s="1140"/>
      <c r="W19" s="1140"/>
      <c r="X19" s="1140"/>
      <c r="Y19" s="1140"/>
      <c r="Z19" s="1140"/>
      <c r="AA19" s="1140"/>
      <c r="AB19" s="1140"/>
      <c r="AC19" s="1140"/>
      <c r="AD19" s="1140"/>
      <c r="AE19" s="1140"/>
      <c r="AF19" s="479"/>
      <c r="AG19" s="510">
        <v>17</v>
      </c>
      <c r="AH19" s="1229"/>
      <c r="AI19" s="6">
        <f>COUNTIFS($I$2:$U$2,"M",I19:U19,"X")</f>
        <v>0</v>
      </c>
    </row>
    <row r="20" spans="1:35" ht="18" customHeight="1">
      <c r="A20" s="1270"/>
      <c r="B20" s="549">
        <v>18</v>
      </c>
      <c r="C20" s="1177" t="str">
        <f>HLOOKUP('[1]source esat 2021'!C20,'[1]source esat 2021'!C20:ABG64,1,FALSE)</f>
        <v>DELGRANGE</v>
      </c>
      <c r="D20" s="1142"/>
      <c r="E20" s="1135"/>
      <c r="F20" s="1136"/>
      <c r="G20" s="1119"/>
      <c r="H20" s="1142"/>
      <c r="I20" s="1142"/>
      <c r="J20" s="1142"/>
      <c r="K20" s="1142"/>
      <c r="L20" s="1142"/>
      <c r="M20" s="1142"/>
      <c r="N20" s="1142"/>
      <c r="O20" s="1142"/>
      <c r="P20" s="1142"/>
      <c r="Q20" s="1142"/>
      <c r="R20" s="1142"/>
      <c r="S20" s="1142"/>
      <c r="T20" s="1142"/>
      <c r="U20" s="1142"/>
      <c r="V20" s="1142"/>
      <c r="W20" s="1142"/>
      <c r="X20" s="1142"/>
      <c r="Y20" s="1142"/>
      <c r="Z20" s="1142"/>
      <c r="AA20" s="1142"/>
      <c r="AB20" s="1142"/>
      <c r="AC20" s="1142"/>
      <c r="AD20" s="1142"/>
      <c r="AE20" s="1142"/>
      <c r="AF20" s="478"/>
      <c r="AG20" s="510">
        <v>18</v>
      </c>
      <c r="AH20" s="1230"/>
      <c r="AI20" s="6">
        <f>COUNTIFS($I$2:$U$2,"M",I20:U20,"X")</f>
        <v>0</v>
      </c>
    </row>
    <row r="21" spans="1:35" ht="18" customHeight="1">
      <c r="A21" s="1270"/>
      <c r="B21" s="549">
        <v>19</v>
      </c>
      <c r="C21" s="1177" t="str">
        <f>HLOOKUP('[1]source esat 2021'!C21,'[1]source esat 2021'!C21:ABG65,1,FALSE)</f>
        <v>DI FRANCIA</v>
      </c>
      <c r="D21" s="1145"/>
      <c r="E21" s="1135"/>
      <c r="F21" s="1136"/>
      <c r="G21" s="1119"/>
      <c r="H21" s="1145"/>
      <c r="I21" s="1145"/>
      <c r="J21" s="1145"/>
      <c r="K21" s="1145"/>
      <c r="L21" s="1145"/>
      <c r="M21" s="1145"/>
      <c r="N21" s="1145"/>
      <c r="O21" s="1145"/>
      <c r="P21" s="1145"/>
      <c r="Q21" s="1145"/>
      <c r="R21" s="1145"/>
      <c r="S21" s="1145"/>
      <c r="T21" s="1145"/>
      <c r="U21" s="1145"/>
      <c r="V21" s="1145"/>
      <c r="W21" s="1145"/>
      <c r="X21" s="1145"/>
      <c r="Y21" s="1145"/>
      <c r="Z21" s="1145"/>
      <c r="AA21" s="1145"/>
      <c r="AB21" s="1145"/>
      <c r="AC21" s="1145"/>
      <c r="AD21" s="1145"/>
      <c r="AE21" s="1145"/>
      <c r="AF21" s="1170"/>
      <c r="AG21" s="510">
        <v>19</v>
      </c>
      <c r="AH21" s="1230"/>
    </row>
    <row r="22" spans="1:35" ht="18" customHeight="1">
      <c r="A22" s="1270"/>
      <c r="B22" s="549">
        <v>20</v>
      </c>
      <c r="C22" s="1179" t="str">
        <f>HLOOKUP('[1]source esat 2021'!C22,'[1]source esat 2021'!C22:ABG66,1,FALSE)</f>
        <v>DINDELLI</v>
      </c>
      <c r="D22" s="1146"/>
      <c r="E22" s="1129"/>
      <c r="F22" s="1130"/>
      <c r="G22" s="1118"/>
      <c r="H22" s="1140"/>
      <c r="I22" s="1140"/>
      <c r="J22" s="1140"/>
      <c r="K22" s="1140"/>
      <c r="L22" s="1140"/>
      <c r="M22" s="1140"/>
      <c r="N22" s="1140"/>
      <c r="O22" s="1140"/>
      <c r="P22" s="1140"/>
      <c r="Q22" s="1140"/>
      <c r="R22" s="1140"/>
      <c r="S22" s="1140"/>
      <c r="T22" s="1140"/>
      <c r="U22" s="1140"/>
      <c r="V22" s="1140"/>
      <c r="W22" s="1140"/>
      <c r="X22" s="1140"/>
      <c r="Y22" s="1140"/>
      <c r="Z22" s="1140"/>
      <c r="AA22" s="1140"/>
      <c r="AB22" s="1140"/>
      <c r="AC22" s="1140"/>
      <c r="AD22" s="1140"/>
      <c r="AE22" s="1140"/>
      <c r="AF22" s="479"/>
      <c r="AG22" s="510">
        <v>20</v>
      </c>
      <c r="AH22" s="1229"/>
    </row>
    <row r="23" spans="1:35" ht="18" customHeight="1">
      <c r="A23" s="1270"/>
      <c r="B23" s="549">
        <v>21</v>
      </c>
      <c r="C23" s="1176" t="str">
        <f>HLOOKUP('[1]source esat 2021'!C23,'[1]source esat 2021'!C23:ABG67,1,FALSE)</f>
        <v>DORE</v>
      </c>
      <c r="D23" s="1147"/>
      <c r="E23" s="1129"/>
      <c r="F23" s="1141"/>
      <c r="G23" s="1118"/>
      <c r="H23" s="1147"/>
      <c r="I23" s="1147"/>
      <c r="J23" s="1147"/>
      <c r="K23" s="1147"/>
      <c r="L23" s="1147"/>
      <c r="M23" s="1147"/>
      <c r="N23" s="1147"/>
      <c r="O23" s="1147"/>
      <c r="P23" s="1147"/>
      <c r="Q23" s="1147"/>
      <c r="R23" s="1147"/>
      <c r="S23" s="1147"/>
      <c r="T23" s="1147"/>
      <c r="U23" s="1147"/>
      <c r="V23" s="1147"/>
      <c r="W23" s="1147"/>
      <c r="X23" s="1147"/>
      <c r="Y23" s="1147"/>
      <c r="Z23" s="1147"/>
      <c r="AA23" s="1147"/>
      <c r="AB23" s="1147"/>
      <c r="AC23" s="1147"/>
      <c r="AD23" s="1147"/>
      <c r="AE23" s="1147"/>
      <c r="AF23" s="479"/>
      <c r="AG23" s="510">
        <v>21</v>
      </c>
      <c r="AH23" s="1229"/>
    </row>
    <row r="24" spans="1:35" ht="18" customHeight="1">
      <c r="A24" s="1270"/>
      <c r="B24" s="549">
        <v>22</v>
      </c>
      <c r="C24" s="1176" t="str">
        <f>HLOOKUP('[1]source esat 2021'!C24,'[1]source esat 2021'!C24:ABG68,1,FALSE)</f>
        <v>DORARD</v>
      </c>
      <c r="D24" s="1140"/>
      <c r="E24" s="1129"/>
      <c r="F24" s="1130"/>
      <c r="G24" s="1118"/>
      <c r="H24" s="1140"/>
      <c r="I24" s="1140"/>
      <c r="J24" s="1140"/>
      <c r="K24" s="1140"/>
      <c r="L24" s="1140"/>
      <c r="M24" s="1140"/>
      <c r="N24" s="1140"/>
      <c r="O24" s="1140"/>
      <c r="P24" s="1140"/>
      <c r="Q24" s="1140"/>
      <c r="R24" s="1140"/>
      <c r="S24" s="1140"/>
      <c r="T24" s="1140"/>
      <c r="U24" s="1140"/>
      <c r="V24" s="1140"/>
      <c r="W24" s="1140"/>
      <c r="X24" s="1140"/>
      <c r="Y24" s="1140"/>
      <c r="Z24" s="1140"/>
      <c r="AA24" s="1140"/>
      <c r="AB24" s="1140"/>
      <c r="AC24" s="1140"/>
      <c r="AD24" s="1140"/>
      <c r="AE24" s="1140"/>
      <c r="AF24" s="479"/>
      <c r="AG24" s="510">
        <v>22</v>
      </c>
      <c r="AH24" s="1229"/>
    </row>
    <row r="25" spans="1:35" ht="18" customHeight="1">
      <c r="A25" s="1271" t="s">
        <v>4</v>
      </c>
      <c r="B25" s="549">
        <v>23</v>
      </c>
      <c r="C25" s="1173" t="str">
        <f>HLOOKUP('[1]source esat 2021'!C25,'[1]source esat 2021'!C25:ABG69,1,FALSE)</f>
        <v>DUBOIS</v>
      </c>
      <c r="D25" s="1131"/>
      <c r="E25" s="1132"/>
      <c r="F25" s="1133"/>
      <c r="G25" s="1115"/>
      <c r="H25" s="1131"/>
      <c r="I25" s="1131"/>
      <c r="J25" s="1131"/>
      <c r="K25" s="1131"/>
      <c r="L25" s="1131"/>
      <c r="M25" s="1131"/>
      <c r="N25" s="1131"/>
      <c r="O25" s="1131"/>
      <c r="P25" s="1131"/>
      <c r="Q25" s="1131"/>
      <c r="R25" s="1131"/>
      <c r="S25" s="1131"/>
      <c r="T25" s="1131"/>
      <c r="U25" s="1131"/>
      <c r="V25" s="1131"/>
      <c r="W25" s="1131"/>
      <c r="X25" s="1131"/>
      <c r="Y25" s="1131"/>
      <c r="Z25" s="1131"/>
      <c r="AA25" s="1131"/>
      <c r="AB25" s="1131"/>
      <c r="AC25" s="1131"/>
      <c r="AD25" s="1131"/>
      <c r="AE25" s="1131"/>
      <c r="AF25" s="479"/>
      <c r="AG25" s="510">
        <v>23</v>
      </c>
      <c r="AH25" s="1225"/>
    </row>
    <row r="26" spans="1:35" ht="18" customHeight="1">
      <c r="A26" s="1272">
        <f>'[2]effectif personnel'!$L$43+'[3]de A à W'!$Y$96</f>
        <v>25</v>
      </c>
      <c r="B26" s="549">
        <v>24</v>
      </c>
      <c r="C26" s="1180" t="str">
        <f>HLOOKUP('[1]source esat 2021'!C26,'[1]source esat 2021'!C26:ABG70,1,FALSE)</f>
        <v>DUPUY</v>
      </c>
      <c r="D26" s="1148"/>
      <c r="E26" s="1132"/>
      <c r="F26" s="1133"/>
      <c r="G26" s="1120"/>
      <c r="H26" s="1148"/>
      <c r="I26" s="1148"/>
      <c r="J26" s="1148"/>
      <c r="K26" s="1148"/>
      <c r="L26" s="1148"/>
      <c r="M26" s="1148"/>
      <c r="N26" s="1148"/>
      <c r="O26" s="1148"/>
      <c r="P26" s="1148"/>
      <c r="Q26" s="1148"/>
      <c r="R26" s="1148"/>
      <c r="S26" s="1148"/>
      <c r="T26" s="1148"/>
      <c r="U26" s="1148"/>
      <c r="V26" s="1148"/>
      <c r="W26" s="1148"/>
      <c r="X26" s="1148"/>
      <c r="Y26" s="1148"/>
      <c r="Z26" s="1148"/>
      <c r="AA26" s="1148"/>
      <c r="AB26" s="1148"/>
      <c r="AC26" s="1148"/>
      <c r="AD26" s="1148"/>
      <c r="AE26" s="1148"/>
      <c r="AF26" s="478"/>
      <c r="AG26" s="510">
        <v>24</v>
      </c>
      <c r="AH26" s="1232"/>
    </row>
    <row r="27" spans="1:35" ht="18" customHeight="1">
      <c r="A27" s="1272">
        <f>'[2]effectif personnel'!$L$43+'[3]de A à W'!$Y$96</f>
        <v>25</v>
      </c>
      <c r="B27" s="549">
        <v>25</v>
      </c>
      <c r="C27" s="1173" t="str">
        <f>HLOOKUP('[1]source esat 2021'!C27,'[1]source esat 2021'!C27:ABG71,1,FALSE)</f>
        <v>DUVAL</v>
      </c>
      <c r="D27" s="1131"/>
      <c r="E27" s="1132"/>
      <c r="F27" s="1139"/>
      <c r="G27" s="1115"/>
      <c r="H27" s="1131"/>
      <c r="I27" s="1131"/>
      <c r="J27" s="1131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31"/>
      <c r="W27" s="1131"/>
      <c r="X27" s="1131"/>
      <c r="Y27" s="1131"/>
      <c r="Z27" s="1131"/>
      <c r="AA27" s="1131"/>
      <c r="AB27" s="1131"/>
      <c r="AC27" s="1131"/>
      <c r="AD27" s="1131"/>
      <c r="AE27" s="1131"/>
      <c r="AF27" s="478"/>
      <c r="AG27" s="510">
        <v>25</v>
      </c>
      <c r="AH27" s="1225"/>
    </row>
    <row r="28" spans="1:35" ht="18" customHeight="1">
      <c r="A28" s="1272">
        <f>'[2]effectif personnel'!$L$43+'[3]de A à W'!$Y$96</f>
        <v>25</v>
      </c>
      <c r="B28" s="549">
        <v>26</v>
      </c>
      <c r="C28" s="1173" t="str">
        <f>HLOOKUP('[1]source esat 2021'!C28,'[1]source esat 2021'!C28:ABG72,1,FALSE)</f>
        <v>FABRE</v>
      </c>
      <c r="D28" s="1131"/>
      <c r="E28" s="1132"/>
      <c r="F28" s="1139"/>
      <c r="G28" s="1115"/>
      <c r="H28" s="1131"/>
      <c r="I28" s="1131"/>
      <c r="J28" s="1131"/>
      <c r="K28" s="1131"/>
      <c r="L28" s="1131"/>
      <c r="M28" s="1131"/>
      <c r="N28" s="1131"/>
      <c r="O28" s="1131"/>
      <c r="P28" s="1131"/>
      <c r="Q28" s="1131"/>
      <c r="R28" s="1131"/>
      <c r="S28" s="1131"/>
      <c r="T28" s="1131"/>
      <c r="U28" s="1131"/>
      <c r="V28" s="1131"/>
      <c r="W28" s="1131"/>
      <c r="X28" s="1131"/>
      <c r="Y28" s="1131"/>
      <c r="Z28" s="1131"/>
      <c r="AA28" s="1131"/>
      <c r="AB28" s="1131"/>
      <c r="AC28" s="1131"/>
      <c r="AD28" s="1131"/>
      <c r="AE28" s="1131"/>
      <c r="AF28" s="478"/>
      <c r="AG28" s="510">
        <v>26</v>
      </c>
      <c r="AH28" s="1225"/>
    </row>
    <row r="29" spans="1:35" ht="18" customHeight="1">
      <c r="A29" s="1272">
        <f>'[2]effectif personnel'!$L$43+'[3]de A à W'!$Y$96</f>
        <v>25</v>
      </c>
      <c r="B29" s="549">
        <v>27</v>
      </c>
      <c r="C29" s="1177" t="str">
        <f>HLOOKUP('[1]source esat 2021'!C29,'[1]source esat 2021'!C29:ABG73,1,FALSE)</f>
        <v>FERGANI</v>
      </c>
      <c r="D29" s="1149"/>
      <c r="E29" s="1135"/>
      <c r="F29" s="1143"/>
      <c r="G29" s="1119"/>
      <c r="H29" s="1149"/>
      <c r="I29" s="1149"/>
      <c r="J29" s="1149"/>
      <c r="K29" s="1149"/>
      <c r="L29" s="1149"/>
      <c r="M29" s="1149"/>
      <c r="N29" s="1149"/>
      <c r="O29" s="1149"/>
      <c r="P29" s="1149"/>
      <c r="Q29" s="1149"/>
      <c r="R29" s="1149"/>
      <c r="S29" s="1149"/>
      <c r="T29" s="1149"/>
      <c r="U29" s="1149"/>
      <c r="V29" s="1149"/>
      <c r="W29" s="1149"/>
      <c r="X29" s="1149"/>
      <c r="Y29" s="1149"/>
      <c r="Z29" s="1149"/>
      <c r="AA29" s="1149"/>
      <c r="AB29" s="1149"/>
      <c r="AC29" s="1149"/>
      <c r="AD29" s="1149"/>
      <c r="AE29" s="1149"/>
      <c r="AF29" s="478"/>
      <c r="AG29" s="510">
        <v>27</v>
      </c>
      <c r="AH29" s="1233"/>
    </row>
    <row r="30" spans="1:35" ht="18" customHeight="1">
      <c r="A30" s="1272">
        <f>'[2]effectif personnel'!$L$43+'[3]de A à W'!$Y$96</f>
        <v>25</v>
      </c>
      <c r="B30" s="549">
        <v>28</v>
      </c>
      <c r="C30" s="1181" t="str">
        <f>HLOOKUP('[1]source esat 2021'!C30,'[1]source esat 2021'!C30:ABG74,1,FALSE)</f>
        <v>FOFANA</v>
      </c>
      <c r="D30" s="1150"/>
      <c r="E30" s="1129"/>
      <c r="F30" s="1141"/>
      <c r="G30" s="1118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40"/>
      <c r="X30" s="1140"/>
      <c r="Y30" s="1140"/>
      <c r="Z30" s="1140"/>
      <c r="AA30" s="1140"/>
      <c r="AB30" s="1140"/>
      <c r="AC30" s="1140"/>
      <c r="AD30" s="1140"/>
      <c r="AE30" s="1140"/>
      <c r="AF30" s="481"/>
      <c r="AG30" s="510">
        <v>28</v>
      </c>
      <c r="AH30" s="1229"/>
    </row>
    <row r="31" spans="1:35" ht="21.75" customHeight="1">
      <c r="A31" s="1272">
        <f>'[2]effectif personnel'!$L$43+'[3]de A à W'!$Y$96</f>
        <v>25</v>
      </c>
      <c r="B31" s="549">
        <v>29</v>
      </c>
      <c r="C31" s="1176" t="str">
        <f>HLOOKUP('[1]source esat 2021'!C31,'[1]source esat 2021'!C31:ABG75,1,FALSE)</f>
        <v>FRANCESCHI</v>
      </c>
      <c r="D31" s="1140"/>
      <c r="E31" s="1129"/>
      <c r="F31" s="1141"/>
      <c r="G31" s="1118"/>
      <c r="H31" s="1140"/>
      <c r="I31" s="1140"/>
      <c r="J31" s="1140"/>
      <c r="K31" s="1140"/>
      <c r="L31" s="1140"/>
      <c r="M31" s="1140"/>
      <c r="N31" s="1140"/>
      <c r="O31" s="1140"/>
      <c r="P31" s="1140"/>
      <c r="Q31" s="1140"/>
      <c r="R31" s="1140"/>
      <c r="S31" s="1140"/>
      <c r="T31" s="1140"/>
      <c r="U31" s="1140"/>
      <c r="V31" s="1140"/>
      <c r="W31" s="1140"/>
      <c r="X31" s="1140"/>
      <c r="Y31" s="1140"/>
      <c r="Z31" s="1140"/>
      <c r="AA31" s="1140"/>
      <c r="AB31" s="1140"/>
      <c r="AC31" s="1140"/>
      <c r="AD31" s="1140"/>
      <c r="AE31" s="1140"/>
      <c r="AF31" s="481"/>
      <c r="AG31" s="510">
        <v>29</v>
      </c>
      <c r="AH31" s="1229"/>
    </row>
    <row r="32" spans="1:35" ht="18" customHeight="1">
      <c r="A32" s="1272">
        <f>'[2]effectif personnel'!$L$43+'[3]de A à W'!$Y$96</f>
        <v>25</v>
      </c>
      <c r="B32" s="549">
        <v>30</v>
      </c>
      <c r="C32" s="1182" t="str">
        <f>HLOOKUP('[1]source esat 2021'!C32,'[1]source esat 2021'!C32:ABG76,1,FALSE)</f>
        <v>GILLY</v>
      </c>
      <c r="D32" s="1151"/>
      <c r="E32" s="1132"/>
      <c r="F32" s="1152"/>
      <c r="G32" s="112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478"/>
      <c r="AG32" s="510">
        <v>30</v>
      </c>
      <c r="AH32" s="1234"/>
    </row>
    <row r="33" spans="1:35" s="10" customFormat="1" ht="18" customHeight="1">
      <c r="A33" s="1272">
        <f>'[2]effectif personnel'!$L$43+'[3]de A à W'!$Y$96</f>
        <v>25</v>
      </c>
      <c r="B33" s="549">
        <v>31</v>
      </c>
      <c r="C33" s="1175" t="str">
        <f>HLOOKUP('[1]source esat 2021'!C33,'[1]source esat 2021'!C33:ABG77,1,FALSE)</f>
        <v>HARICHANE</v>
      </c>
      <c r="D33" s="1137"/>
      <c r="E33" s="1227"/>
      <c r="F33" s="1138"/>
      <c r="G33" s="1117"/>
      <c r="H33" s="1137"/>
      <c r="I33" s="1137"/>
      <c r="J33" s="1137"/>
      <c r="K33" s="1137"/>
      <c r="L33" s="1137"/>
      <c r="M33" s="1137"/>
      <c r="N33" s="1137"/>
      <c r="O33" s="1137"/>
      <c r="P33" s="1137"/>
      <c r="Q33" s="1137"/>
      <c r="R33" s="1137"/>
      <c r="S33" s="1137"/>
      <c r="T33" s="1137"/>
      <c r="U33" s="1137"/>
      <c r="V33" s="1137"/>
      <c r="W33" s="1137"/>
      <c r="X33" s="1137"/>
      <c r="Y33" s="1137"/>
      <c r="Z33" s="1137"/>
      <c r="AA33" s="1137"/>
      <c r="AB33" s="1137"/>
      <c r="AC33" s="1137"/>
      <c r="AD33" s="1137"/>
      <c r="AE33" s="1137"/>
      <c r="AF33" s="482"/>
      <c r="AG33" s="510">
        <v>31</v>
      </c>
      <c r="AH33" s="1228"/>
      <c r="AI33"/>
    </row>
    <row r="34" spans="1:35" ht="15" customHeight="1">
      <c r="A34" s="1272">
        <f>'[2]effectif personnel'!$L$43+'[3]de A à W'!$Y$96</f>
        <v>25</v>
      </c>
      <c r="B34" s="549">
        <v>32</v>
      </c>
      <c r="C34" s="1173" t="str">
        <f>HLOOKUP('[1]source esat 2021'!C34,'[1]source esat 2021'!C34:ABG78,1,FALSE)</f>
        <v>HENDRYCKX</v>
      </c>
      <c r="D34" s="1131"/>
      <c r="E34" s="1132"/>
      <c r="F34" s="1139"/>
      <c r="G34" s="1115"/>
      <c r="H34" s="1131"/>
      <c r="I34" s="1131"/>
      <c r="J34" s="1131"/>
      <c r="K34" s="1131"/>
      <c r="L34" s="1131"/>
      <c r="M34" s="1131"/>
      <c r="N34" s="1131"/>
      <c r="O34" s="1131"/>
      <c r="P34" s="1131"/>
      <c r="Q34" s="1131"/>
      <c r="R34" s="1131"/>
      <c r="S34" s="1131"/>
      <c r="T34" s="1131"/>
      <c r="U34" s="1131"/>
      <c r="V34" s="1131"/>
      <c r="W34" s="1131"/>
      <c r="X34" s="1131"/>
      <c r="Y34" s="1131"/>
      <c r="Z34" s="1131"/>
      <c r="AA34" s="1131"/>
      <c r="AB34" s="1131"/>
      <c r="AC34" s="1131"/>
      <c r="AD34" s="1131"/>
      <c r="AE34" s="1131"/>
      <c r="AF34" s="1114"/>
      <c r="AG34" s="510">
        <v>32</v>
      </c>
      <c r="AH34" s="1225"/>
      <c r="AI34" s="6">
        <f>COUNTIFS($I$2:$U$2,"M",I34:U34,"X")</f>
        <v>0</v>
      </c>
    </row>
    <row r="35" spans="1:35" ht="18" customHeight="1">
      <c r="A35" s="1272">
        <f>'[2]effectif personnel'!$L$43+'[3]de A à W'!$Y$96</f>
        <v>25</v>
      </c>
      <c r="B35" s="549">
        <v>33</v>
      </c>
      <c r="C35" s="1183" t="str">
        <f>HLOOKUP('[1]source esat 2021'!C35,'[1]source esat 2021'!C35:ABG79,1,FALSE)</f>
        <v>HENROT</v>
      </c>
      <c r="D35" s="1153"/>
      <c r="E35" s="1227"/>
      <c r="F35" s="1154"/>
      <c r="G35" s="1122"/>
      <c r="H35" s="1153"/>
      <c r="I35" s="1153"/>
      <c r="J35" s="1153"/>
      <c r="K35" s="1153"/>
      <c r="L35" s="1153"/>
      <c r="M35" s="1153"/>
      <c r="N35" s="1153"/>
      <c r="O35" s="1153"/>
      <c r="P35" s="1153"/>
      <c r="Q35" s="1153"/>
      <c r="R35" s="1153"/>
      <c r="S35" s="1153"/>
      <c r="T35" s="1153"/>
      <c r="U35" s="1153"/>
      <c r="V35" s="1153"/>
      <c r="W35" s="1153"/>
      <c r="X35" s="1153"/>
      <c r="Y35" s="1153"/>
      <c r="Z35" s="1153"/>
      <c r="AA35" s="1153"/>
      <c r="AB35" s="1153"/>
      <c r="AC35" s="1153"/>
      <c r="AD35" s="1153"/>
      <c r="AE35" s="1153"/>
      <c r="AF35" s="483"/>
      <c r="AG35" s="510">
        <v>33</v>
      </c>
      <c r="AH35" s="1235"/>
    </row>
    <row r="36" spans="1:35" ht="15" customHeight="1">
      <c r="A36" s="1272">
        <f>'[2]effectif personnel'!$L$43+'[3]de A à W'!$Y$96</f>
        <v>25</v>
      </c>
      <c r="B36" s="549">
        <v>34</v>
      </c>
      <c r="C36" s="1177" t="str">
        <f>HLOOKUP('[1]source esat 2021'!C36,'[1]source esat 2021'!C36:ABG80,1,FALSE)</f>
        <v>HOARAU</v>
      </c>
      <c r="D36" s="1142"/>
      <c r="E36" s="1135"/>
      <c r="F36" s="1143"/>
      <c r="G36" s="1119"/>
      <c r="H36" s="1142"/>
      <c r="I36" s="1142"/>
      <c r="J36" s="1142"/>
      <c r="K36" s="1142"/>
      <c r="L36" s="1142"/>
      <c r="M36" s="1142"/>
      <c r="N36" s="1142"/>
      <c r="O36" s="1142"/>
      <c r="P36" s="1142"/>
      <c r="Q36" s="1142"/>
      <c r="R36" s="1142"/>
      <c r="S36" s="1142"/>
      <c r="T36" s="1142"/>
      <c r="U36" s="1142"/>
      <c r="V36" s="1142"/>
      <c r="W36" s="1142"/>
      <c r="X36" s="1142"/>
      <c r="Y36" s="1142"/>
      <c r="Z36" s="1142"/>
      <c r="AA36" s="1142"/>
      <c r="AB36" s="1142"/>
      <c r="AC36" s="1142"/>
      <c r="AD36" s="1142"/>
      <c r="AE36" s="1142"/>
      <c r="AF36" s="484"/>
      <c r="AG36" s="510">
        <v>34</v>
      </c>
      <c r="AH36" s="1230"/>
    </row>
    <row r="37" spans="1:35" s="711" customFormat="1" ht="18" customHeight="1">
      <c r="A37" s="1272">
        <f>'[2]effectif personnel'!$L$43+'[3]de A à W'!$Y$96</f>
        <v>25</v>
      </c>
      <c r="B37" s="709">
        <v>35</v>
      </c>
      <c r="C37" s="1172" t="str">
        <f>HLOOKUP('[1]source esat 2021'!C37,'[1]source esat 2021'!C37:ABG81,1,FALSE)</f>
        <v>IMOUSSATEN</v>
      </c>
      <c r="D37" s="1155"/>
      <c r="E37" s="1129"/>
      <c r="F37" s="1156"/>
      <c r="G37" s="1123"/>
      <c r="H37" s="1155"/>
      <c r="I37" s="1155"/>
      <c r="J37" s="1155"/>
      <c r="K37" s="1155"/>
      <c r="L37" s="1155"/>
      <c r="M37" s="1155"/>
      <c r="N37" s="1155"/>
      <c r="O37" s="1155"/>
      <c r="P37" s="1155"/>
      <c r="Q37" s="1155"/>
      <c r="R37" s="1155"/>
      <c r="S37" s="1155"/>
      <c r="T37" s="1155"/>
      <c r="U37" s="1155"/>
      <c r="V37" s="1155"/>
      <c r="W37" s="1155"/>
      <c r="X37" s="1155"/>
      <c r="Y37" s="1155"/>
      <c r="Z37" s="1155"/>
      <c r="AA37" s="1155"/>
      <c r="AB37" s="1155"/>
      <c r="AC37" s="1155"/>
      <c r="AD37" s="1155"/>
      <c r="AE37" s="1155"/>
      <c r="AF37" s="712"/>
      <c r="AG37" s="710">
        <v>35</v>
      </c>
      <c r="AH37" s="1224"/>
    </row>
    <row r="38" spans="1:35" ht="16.5" customHeight="1">
      <c r="A38" s="1272">
        <f>'[2]effectif personnel'!$L$43+'[3]de A à W'!$Y$96</f>
        <v>25</v>
      </c>
      <c r="B38" s="549">
        <v>36</v>
      </c>
      <c r="C38" s="1174" t="str">
        <f>HLOOKUP('[1]source esat 2021'!C38,'[1]source esat 2021'!C38:ABG82,1,FALSE)</f>
        <v>JOUANAUD</v>
      </c>
      <c r="D38" s="1134"/>
      <c r="E38" s="1135"/>
      <c r="F38" s="1136"/>
      <c r="G38" s="1116"/>
      <c r="H38" s="1134"/>
      <c r="I38" s="1134"/>
      <c r="J38" s="1134"/>
      <c r="K38" s="1134"/>
      <c r="L38" s="1134"/>
      <c r="M38" s="1134"/>
      <c r="N38" s="1134"/>
      <c r="O38" s="1134"/>
      <c r="P38" s="1134"/>
      <c r="Q38" s="1134"/>
      <c r="R38" s="1134"/>
      <c r="S38" s="1134"/>
      <c r="T38" s="1134"/>
      <c r="U38" s="1134"/>
      <c r="V38" s="1134"/>
      <c r="W38" s="1134"/>
      <c r="X38" s="1134"/>
      <c r="Y38" s="1134"/>
      <c r="Z38" s="1134"/>
      <c r="AA38" s="1134"/>
      <c r="AB38" s="1134"/>
      <c r="AC38" s="1134"/>
      <c r="AD38" s="1134"/>
      <c r="AE38" s="1134"/>
      <c r="AF38" s="479"/>
      <c r="AG38" s="510">
        <v>36</v>
      </c>
      <c r="AH38" s="1226"/>
    </row>
    <row r="39" spans="1:35" ht="18" customHeight="1">
      <c r="A39" s="1272">
        <f>'[2]effectif personnel'!$L$43+'[3]de A à W'!$Y$96</f>
        <v>25</v>
      </c>
      <c r="B39" s="549">
        <v>37</v>
      </c>
      <c r="C39" s="1181" t="str">
        <f>HLOOKUP('[1]source esat 2021'!C39,'[1]source esat 2021'!C39:ABG83,1,FALSE)</f>
        <v>KHALED</v>
      </c>
      <c r="D39" s="1150"/>
      <c r="E39" s="1227"/>
      <c r="F39" s="1157"/>
      <c r="G39" s="1122"/>
      <c r="H39" s="1153"/>
      <c r="I39" s="1153"/>
      <c r="J39" s="1153"/>
      <c r="K39" s="1153"/>
      <c r="L39" s="1153"/>
      <c r="M39" s="1153"/>
      <c r="N39" s="1153"/>
      <c r="O39" s="1153"/>
      <c r="P39" s="1153"/>
      <c r="Q39" s="1153"/>
      <c r="R39" s="1153"/>
      <c r="S39" s="1153"/>
      <c r="T39" s="1153"/>
      <c r="U39" s="1153"/>
      <c r="V39" s="1153"/>
      <c r="W39" s="1153"/>
      <c r="X39" s="1153"/>
      <c r="Y39" s="1153"/>
      <c r="Z39" s="1153"/>
      <c r="AA39" s="1153"/>
      <c r="AB39" s="1153"/>
      <c r="AC39" s="1153"/>
      <c r="AD39" s="1153"/>
      <c r="AE39" s="1153"/>
      <c r="AF39" s="478"/>
      <c r="AG39" s="510">
        <v>37</v>
      </c>
      <c r="AH39" s="1235"/>
    </row>
    <row r="40" spans="1:35" ht="18" customHeight="1">
      <c r="A40" s="1272">
        <f>'[2]effectif personnel'!$L$43+'[3]de A à W'!$Y$96</f>
        <v>25</v>
      </c>
      <c r="B40" s="549">
        <v>38</v>
      </c>
      <c r="C40" s="1174" t="str">
        <f>HLOOKUP('[1]source esat 2021'!C40,'[1]source esat 2021'!C40:ABG84,1,FALSE)</f>
        <v>KŒNIGSBERG</v>
      </c>
      <c r="D40" s="1134"/>
      <c r="E40" s="1135"/>
      <c r="F40" s="1158"/>
      <c r="G40" s="1116"/>
      <c r="H40" s="1134"/>
      <c r="I40" s="1134"/>
      <c r="J40" s="1134"/>
      <c r="K40" s="1134"/>
      <c r="L40" s="1134"/>
      <c r="M40" s="1134"/>
      <c r="N40" s="1134"/>
      <c r="O40" s="1134"/>
      <c r="P40" s="1134"/>
      <c r="Q40" s="1134"/>
      <c r="R40" s="1134"/>
      <c r="S40" s="1134"/>
      <c r="T40" s="1134"/>
      <c r="U40" s="1134"/>
      <c r="V40" s="1134"/>
      <c r="W40" s="1134"/>
      <c r="X40" s="1134"/>
      <c r="Y40" s="1134"/>
      <c r="Z40" s="1134"/>
      <c r="AA40" s="1134"/>
      <c r="AB40" s="1134"/>
      <c r="AC40" s="1134"/>
      <c r="AD40" s="1134"/>
      <c r="AE40" s="1134"/>
      <c r="AF40" s="16"/>
      <c r="AG40" s="510">
        <v>38</v>
      </c>
      <c r="AH40" s="1226"/>
    </row>
    <row r="41" spans="1:35" ht="18" customHeight="1">
      <c r="A41" s="1272">
        <f>'[2]effectif personnel'!$L$43+'[3]de A à W'!$Y$96</f>
        <v>25</v>
      </c>
      <c r="B41" s="549">
        <v>39</v>
      </c>
      <c r="C41" s="1184" t="str">
        <f>HLOOKUP('[1]source esat 2021'!C41,'[1]source esat 2021'!C41:ABG85,1,FALSE)</f>
        <v>JAGDAWA</v>
      </c>
      <c r="D41" s="1131"/>
      <c r="E41" s="1132"/>
      <c r="F41" s="1139"/>
      <c r="G41" s="1115"/>
      <c r="H41" s="1131"/>
      <c r="I41" s="1131"/>
      <c r="J41" s="1131"/>
      <c r="K41" s="1131"/>
      <c r="L41" s="1131"/>
      <c r="M41" s="1131"/>
      <c r="N41" s="1131"/>
      <c r="O41" s="1131"/>
      <c r="P41" s="1131"/>
      <c r="Q41" s="1131"/>
      <c r="R41" s="1131"/>
      <c r="S41" s="1131"/>
      <c r="T41" s="1131"/>
      <c r="U41" s="1131"/>
      <c r="V41" s="1131"/>
      <c r="W41" s="1131"/>
      <c r="X41" s="1131"/>
      <c r="Y41" s="1131"/>
      <c r="Z41" s="1131"/>
      <c r="AA41" s="1131"/>
      <c r="AB41" s="1131"/>
      <c r="AC41" s="1131"/>
      <c r="AD41" s="1131"/>
      <c r="AE41" s="1131"/>
      <c r="AF41" s="478"/>
      <c r="AG41" s="510">
        <v>39</v>
      </c>
      <c r="AH41" s="1225"/>
    </row>
    <row r="42" spans="1:35" ht="15" customHeight="1" thickBot="1">
      <c r="A42" s="1273">
        <f>'[2]effectif personnel'!$L$43+'[3]de A à W'!$Y$96</f>
        <v>25</v>
      </c>
      <c r="B42" s="1236">
        <v>40</v>
      </c>
      <c r="C42" s="1185" t="str">
        <f>HLOOKUP('[1]source esat 2021'!C42,'[1]source esat 2021'!C42:ABG86,1,FALSE)</f>
        <v>LACHAUD</v>
      </c>
      <c r="D42" s="1159"/>
      <c r="E42" s="1160"/>
      <c r="F42" s="1161"/>
      <c r="G42" s="1124"/>
      <c r="H42" s="1159"/>
      <c r="I42" s="1159"/>
      <c r="J42" s="1159"/>
      <c r="K42" s="1159"/>
      <c r="L42" s="1159"/>
      <c r="M42" s="1159"/>
      <c r="N42" s="1159"/>
      <c r="O42" s="1159"/>
      <c r="P42" s="1159"/>
      <c r="Q42" s="1159"/>
      <c r="R42" s="1159"/>
      <c r="S42" s="1159"/>
      <c r="T42" s="1159"/>
      <c r="U42" s="1159"/>
      <c r="V42" s="1159"/>
      <c r="W42" s="1159"/>
      <c r="X42" s="1159"/>
      <c r="Y42" s="1159"/>
      <c r="Z42" s="1159"/>
      <c r="AA42" s="1159"/>
      <c r="AB42" s="1159"/>
      <c r="AC42" s="1159"/>
      <c r="AD42" s="1159"/>
      <c r="AE42" s="1159"/>
      <c r="AF42" s="1237"/>
      <c r="AG42" s="1238">
        <v>40</v>
      </c>
      <c r="AH42" s="1239"/>
      <c r="AI42" s="6">
        <f>COUNTIFS($I$2:$U$2,"M",I42:U42,"X")</f>
        <v>0</v>
      </c>
    </row>
    <row r="43" spans="1:35" s="20" customFormat="1" ht="11.25" customHeight="1">
      <c r="A43" s="17"/>
      <c r="B43" s="18"/>
      <c r="C43" s="19"/>
      <c r="F43" s="20" t="s">
        <v>38</v>
      </c>
      <c r="G43" s="20">
        <f>COUNTIF(G3:G42,"rs")</f>
        <v>0</v>
      </c>
      <c r="I43" s="21">
        <f>COUNTIF(I3:I42,"X")</f>
        <v>0</v>
      </c>
      <c r="J43" s="21"/>
      <c r="K43" s="21"/>
      <c r="L43" s="21">
        <f>COUNTIF(L3:L42,"X")</f>
        <v>0</v>
      </c>
      <c r="M43" s="21"/>
      <c r="N43" s="21"/>
      <c r="O43" s="21">
        <f>COUNTIF(O3:O42,"X")</f>
        <v>0</v>
      </c>
      <c r="P43" s="21"/>
      <c r="Q43" s="21"/>
      <c r="R43" s="21">
        <f>COUNTIF(R3:R42,"X")</f>
        <v>0</v>
      </c>
      <c r="S43" s="21"/>
      <c r="T43" s="22"/>
      <c r="U43" s="21">
        <f>COUNTIF(U3:U42,"X")</f>
        <v>0</v>
      </c>
      <c r="V43" s="21"/>
      <c r="W43" s="21"/>
      <c r="X43" s="20">
        <f>COUNTIF(X3:X42,"X")</f>
        <v>0</v>
      </c>
      <c r="AA43" s="20">
        <f>COUNTIF(AA3:AA42,"X")</f>
        <v>0</v>
      </c>
      <c r="AD43" s="23" t="s">
        <v>49</v>
      </c>
      <c r="AH43" s="24"/>
      <c r="AI43" s="16"/>
    </row>
    <row r="44" spans="1:35" s="16" customFormat="1" ht="11.25" customHeight="1">
      <c r="A44" s="17"/>
      <c r="B44" s="25"/>
      <c r="C44" s="26" t="s">
        <v>21</v>
      </c>
      <c r="D44" s="20"/>
      <c r="E44" s="20"/>
      <c r="F44" s="20" t="s">
        <v>42</v>
      </c>
      <c r="G44" s="20">
        <f>COUNTIF(G3:G42,"fhv")</f>
        <v>0</v>
      </c>
      <c r="I44" s="27"/>
      <c r="J44" s="21">
        <f>COUNTIF(J3:J42,"X")</f>
        <v>0</v>
      </c>
      <c r="K44" s="27"/>
      <c r="L44" s="27"/>
      <c r="M44" s="21">
        <f>COUNTIF(M3:M42,"X")</f>
        <v>0</v>
      </c>
      <c r="N44" s="27"/>
      <c r="O44" s="27"/>
      <c r="P44" s="21">
        <f>COUNTIF(P3:P42,"X")</f>
        <v>0</v>
      </c>
      <c r="Q44" s="27"/>
      <c r="R44" s="27"/>
      <c r="S44" s="21">
        <f>COUNTIF(S3:S42,"X")</f>
        <v>0</v>
      </c>
      <c r="T44" s="28"/>
      <c r="U44" s="29"/>
      <c r="V44" s="21">
        <f>COUNTIF(V3:V42,"X")</f>
        <v>0</v>
      </c>
      <c r="W44" s="21"/>
      <c r="X44" s="20"/>
      <c r="Y44" s="20">
        <f>COUNTIF(Y3:Y42,"X")</f>
        <v>0</v>
      </c>
      <c r="Z44" s="20"/>
      <c r="AA44" s="20"/>
      <c r="AB44" s="20">
        <f>COUNTIF(AB3:AB42,"X")</f>
        <v>0</v>
      </c>
      <c r="AD44" s="23" t="s">
        <v>50</v>
      </c>
      <c r="AE44" s="20"/>
      <c r="AH44" s="548"/>
      <c r="AI44" s="16">
        <f>SUM(AI2:AI43)</f>
        <v>0</v>
      </c>
    </row>
    <row r="45" spans="1:35" s="16" customFormat="1" ht="12.6" customHeight="1">
      <c r="A45" s="17"/>
      <c r="B45" s="25"/>
      <c r="C45" s="30"/>
      <c r="F45" s="20" t="s">
        <v>45</v>
      </c>
      <c r="G45" s="20">
        <f>COUNTIF(G3:G42,"SAVS")</f>
        <v>0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8"/>
      <c r="U45" s="29"/>
      <c r="V45" s="29"/>
      <c r="W45" s="27"/>
      <c r="AD45" s="23" t="s">
        <v>51</v>
      </c>
      <c r="AE45" s="20"/>
      <c r="AH45" s="548"/>
    </row>
    <row r="46" spans="1:35" s="16" customFormat="1" ht="9.75" customHeight="1">
      <c r="A46" s="31"/>
      <c r="B46" s="25"/>
      <c r="C46" s="1268"/>
      <c r="D46" s="1268"/>
      <c r="E46" s="1268"/>
      <c r="F46" s="20" t="s">
        <v>35</v>
      </c>
      <c r="G46" s="20">
        <f>COUNTIF(G3:G42,"E")</f>
        <v>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8"/>
      <c r="U46" s="29"/>
      <c r="V46" s="29"/>
      <c r="W46" s="27"/>
      <c r="AH46" s="548"/>
    </row>
    <row r="47" spans="1:35" ht="13.5" thickBot="1">
      <c r="E47" s="3" t="s">
        <v>52</v>
      </c>
    </row>
    <row r="48" spans="1:35" ht="15.75" customHeight="1">
      <c r="A48" s="1269">
        <f>$A$1</f>
        <v>2021</v>
      </c>
      <c r="B48" s="1206" t="s">
        <v>22</v>
      </c>
      <c r="C48" s="1274" t="s">
        <v>23</v>
      </c>
      <c r="D48" s="1262" t="s">
        <v>24</v>
      </c>
      <c r="E48" s="1262" t="s">
        <v>25</v>
      </c>
      <c r="F48" s="1264" t="s">
        <v>26</v>
      </c>
      <c r="G48" s="1264"/>
      <c r="H48" s="1264" t="s">
        <v>27</v>
      </c>
      <c r="I48" s="1207"/>
      <c r="J48" s="1207"/>
      <c r="K48" s="1282" t="str">
        <f>K1</f>
        <v>lundi 11</v>
      </c>
      <c r="L48" s="1208"/>
      <c r="M48" s="1208"/>
      <c r="N48" s="1258" t="str">
        <f>N1</f>
        <v xml:space="preserve">mardi 12 </v>
      </c>
      <c r="O48" s="1209"/>
      <c r="P48" s="1209"/>
      <c r="Q48" s="1266" t="str">
        <f>TEXT(DATE($A$1,1,3)-WEEKDAY(DATE($A$1,1,3))-3+(7*$B$2)+$Q$2,"jjjj jj")</f>
        <v>mercredi 13</v>
      </c>
      <c r="R48" s="1209"/>
      <c r="S48" s="1209"/>
      <c r="T48" s="1266" t="str">
        <f>TEXT(DATE($A$1,1,3)-WEEKDAY(DATE($A$1,1,3))-2+(7*$B$2)+$T$2,"jjjj jj")</f>
        <v>jeudi 14</v>
      </c>
      <c r="U48" s="1209"/>
      <c r="V48" s="1209"/>
      <c r="W48" s="1258" t="str">
        <f>TEXT(DATE($A$1,1,3)-WEEKDAY(DATE($A$1,1,3))-1+(7*$B$2)+$W$2,"jjjj jj")</f>
        <v>vendredi 15</v>
      </c>
      <c r="X48" s="1209"/>
      <c r="Y48" s="1209"/>
      <c r="Z48" s="1258" t="str">
        <f>TEXT(DATE($A$1,1,3)-WEEKDAY(DATE($A$1,1,3))-0+(7*$B$2)+$Z$2,"jjjj jj")</f>
        <v>samedi 16</v>
      </c>
      <c r="AA48" s="1210"/>
      <c r="AB48" s="1210"/>
      <c r="AC48" s="1258" t="str">
        <f>TEXT(DATE($A$1,1,3)-WEEKDAY(DATE($A$1,1,3))+1+(7*$B$2)+$AC$2,"jjjj jj")</f>
        <v>dimanche 17</v>
      </c>
      <c r="AD48" s="1260" t="s">
        <v>28</v>
      </c>
      <c r="AE48" s="1260"/>
      <c r="AF48" s="1278" t="s">
        <v>29</v>
      </c>
      <c r="AG48" s="1280" t="s">
        <v>30</v>
      </c>
      <c r="AH48" s="1247" t="s">
        <v>244</v>
      </c>
    </row>
    <row r="49" spans="1:34" ht="13.5" customHeight="1" thickBot="1">
      <c r="A49" s="1270"/>
      <c r="B49" s="551">
        <f>B2</f>
        <v>2</v>
      </c>
      <c r="C49" s="1275"/>
      <c r="D49" s="1263"/>
      <c r="E49" s="1263"/>
      <c r="F49" s="1265"/>
      <c r="G49" s="1265"/>
      <c r="H49" s="1265"/>
      <c r="I49" s="552" t="s">
        <v>32</v>
      </c>
      <c r="J49" s="552" t="s">
        <v>31</v>
      </c>
      <c r="K49" s="1283"/>
      <c r="L49" s="558" t="s">
        <v>32</v>
      </c>
      <c r="M49" s="558" t="s">
        <v>31</v>
      </c>
      <c r="N49" s="1259" t="s">
        <v>53</v>
      </c>
      <c r="O49" s="553" t="s">
        <v>32</v>
      </c>
      <c r="P49" s="553" t="s">
        <v>31</v>
      </c>
      <c r="Q49" s="1267"/>
      <c r="R49" s="552" t="s">
        <v>32</v>
      </c>
      <c r="S49" s="552" t="s">
        <v>31</v>
      </c>
      <c r="T49" s="1267"/>
      <c r="U49" s="552" t="s">
        <v>32</v>
      </c>
      <c r="V49" s="552" t="s">
        <v>31</v>
      </c>
      <c r="W49" s="1259"/>
      <c r="X49" s="552" t="s">
        <v>32</v>
      </c>
      <c r="Y49" s="552" t="s">
        <v>31</v>
      </c>
      <c r="Z49" s="1259"/>
      <c r="AA49" s="559" t="s">
        <v>32</v>
      </c>
      <c r="AB49" s="559" t="s">
        <v>31</v>
      </c>
      <c r="AC49" s="1259"/>
      <c r="AD49" s="1109" t="s">
        <v>17</v>
      </c>
      <c r="AE49" s="554" t="s">
        <v>33</v>
      </c>
      <c r="AF49" s="1279"/>
      <c r="AG49" s="1281"/>
      <c r="AH49" s="1248"/>
    </row>
    <row r="50" spans="1:34" ht="15.75" customHeight="1">
      <c r="A50" s="1270"/>
      <c r="B50" s="560">
        <v>1</v>
      </c>
      <c r="C50" s="207" t="str">
        <f>HLOOKUP('[1]source esat 2021'!C50,'[1]source esat 2021'!C50:ABG86,1,FALSE)</f>
        <v>LAFOREST</v>
      </c>
      <c r="D50" s="208"/>
      <c r="E50" s="1107" t="s">
        <v>40</v>
      </c>
      <c r="F50" s="186" t="s">
        <v>41</v>
      </c>
      <c r="G50" s="186" t="s">
        <v>42</v>
      </c>
      <c r="H50" s="192">
        <v>140.83000000000001</v>
      </c>
      <c r="I50" s="209" t="s">
        <v>39</v>
      </c>
      <c r="J50" s="209" t="s">
        <v>39</v>
      </c>
      <c r="K50" s="209"/>
      <c r="L50" s="209" t="s">
        <v>39</v>
      </c>
      <c r="M50" s="209" t="s">
        <v>39</v>
      </c>
      <c r="N50" s="209"/>
      <c r="O50" s="209" t="s">
        <v>39</v>
      </c>
      <c r="P50" s="209" t="s">
        <v>39</v>
      </c>
      <c r="Q50" s="209"/>
      <c r="R50" s="209" t="s">
        <v>39</v>
      </c>
      <c r="S50" s="209" t="s">
        <v>39</v>
      </c>
      <c r="T50" s="209"/>
      <c r="U50" s="209" t="s">
        <v>39</v>
      </c>
      <c r="V50" s="209" t="s">
        <v>39</v>
      </c>
      <c r="W50" s="187" t="s">
        <v>37</v>
      </c>
      <c r="X50" s="209" t="s">
        <v>39</v>
      </c>
      <c r="Y50" s="209" t="s">
        <v>39</v>
      </c>
      <c r="Z50" s="209"/>
      <c r="AA50" s="209" t="s">
        <v>39</v>
      </c>
      <c r="AB50" s="209" t="s">
        <v>39</v>
      </c>
      <c r="AC50" s="186"/>
      <c r="AD50" s="561"/>
      <c r="AE50" s="561"/>
      <c r="AF50" s="486"/>
      <c r="AG50" s="562">
        <v>1</v>
      </c>
      <c r="AH50" s="561"/>
    </row>
    <row r="51" spans="1:34" ht="15.75" customHeight="1">
      <c r="A51" s="1270"/>
      <c r="B51" s="549">
        <v>2</v>
      </c>
      <c r="C51" s="210" t="str">
        <f>HLOOKUP('[1]source esat 2021'!C51,'[1]source esat 2021'!C51:ABG86,1,FALSE)</f>
        <v>LAVESQUE</v>
      </c>
      <c r="D51" s="204"/>
      <c r="E51" s="1105" t="s">
        <v>44</v>
      </c>
      <c r="F51" s="188" t="s">
        <v>35</v>
      </c>
      <c r="G51" s="188" t="s">
        <v>35</v>
      </c>
      <c r="H51" s="195">
        <v>140.83000000000001</v>
      </c>
      <c r="I51" s="384" t="s">
        <v>32</v>
      </c>
      <c r="J51" s="205"/>
      <c r="K51" s="205"/>
      <c r="L51" s="205"/>
      <c r="M51" s="205"/>
      <c r="N51" s="211"/>
      <c r="O51" s="205"/>
      <c r="P51" s="205"/>
      <c r="Q51" s="205" t="s">
        <v>21</v>
      </c>
      <c r="R51" s="384" t="s">
        <v>32</v>
      </c>
      <c r="S51" s="205"/>
      <c r="T51" s="205"/>
      <c r="U51" s="205"/>
      <c r="V51" s="205" t="s">
        <v>36</v>
      </c>
      <c r="W51" s="190" t="s">
        <v>37</v>
      </c>
      <c r="X51" s="205" t="s">
        <v>36</v>
      </c>
      <c r="Y51" s="205" t="s">
        <v>36</v>
      </c>
      <c r="Z51" s="205"/>
      <c r="AA51" s="205" t="s">
        <v>36</v>
      </c>
      <c r="AB51" s="205" t="s">
        <v>36</v>
      </c>
      <c r="AC51" s="188"/>
      <c r="AD51" s="563"/>
      <c r="AE51" s="564"/>
      <c r="AF51" s="487"/>
      <c r="AG51" s="560">
        <v>2</v>
      </c>
      <c r="AH51" s="564"/>
    </row>
    <row r="52" spans="1:34" ht="15.75" customHeight="1">
      <c r="A52" s="1270"/>
      <c r="B52" s="549">
        <v>3</v>
      </c>
      <c r="C52" s="207" t="str">
        <f>HLOOKUP('[1]source esat 2021'!C52,'[1]source esat 2021'!C52:ABG88,1,FALSE)</f>
        <v>LEFEVRE</v>
      </c>
      <c r="D52" s="208"/>
      <c r="E52" s="1104" t="s">
        <v>40</v>
      </c>
      <c r="F52" s="186" t="s">
        <v>41</v>
      </c>
      <c r="G52" s="186" t="s">
        <v>42</v>
      </c>
      <c r="H52" s="192">
        <v>140.83000000000001</v>
      </c>
      <c r="I52" s="209" t="s">
        <v>39</v>
      </c>
      <c r="J52" s="209" t="s">
        <v>39</v>
      </c>
      <c r="K52" s="209"/>
      <c r="L52" s="209" t="s">
        <v>39</v>
      </c>
      <c r="M52" s="209" t="s">
        <v>39</v>
      </c>
      <c r="N52" s="212"/>
      <c r="O52" s="209" t="s">
        <v>39</v>
      </c>
      <c r="P52" s="209" t="s">
        <v>39</v>
      </c>
      <c r="Q52" s="209"/>
      <c r="R52" s="209" t="s">
        <v>39</v>
      </c>
      <c r="S52" s="209" t="s">
        <v>39</v>
      </c>
      <c r="T52" s="209"/>
      <c r="U52" s="209" t="s">
        <v>39</v>
      </c>
      <c r="V52" s="209" t="s">
        <v>39</v>
      </c>
      <c r="W52" s="187" t="s">
        <v>37</v>
      </c>
      <c r="X52" s="209" t="s">
        <v>39</v>
      </c>
      <c r="Y52" s="209" t="s">
        <v>39</v>
      </c>
      <c r="Z52" s="209"/>
      <c r="AA52" s="209" t="s">
        <v>39</v>
      </c>
      <c r="AB52" s="209" t="s">
        <v>39</v>
      </c>
      <c r="AC52" s="186"/>
      <c r="AD52" s="565"/>
      <c r="AE52" s="566"/>
      <c r="AF52" s="488"/>
      <c r="AG52" s="560">
        <v>3</v>
      </c>
      <c r="AH52" s="566"/>
    </row>
    <row r="53" spans="1:34" ht="15.75" customHeight="1">
      <c r="A53" s="1270"/>
      <c r="B53" s="560">
        <v>4</v>
      </c>
      <c r="C53" s="207" t="str">
        <f>HLOOKUP('[1]source esat 2021'!C53,'[1]source esat 2021'!C53:ABG88,1,FALSE)</f>
        <v>LOSA</v>
      </c>
      <c r="D53" s="208"/>
      <c r="E53" s="1107" t="s">
        <v>40</v>
      </c>
      <c r="F53" s="186" t="s">
        <v>35</v>
      </c>
      <c r="G53" s="186" t="s">
        <v>45</v>
      </c>
      <c r="H53" s="192">
        <v>75.83</v>
      </c>
      <c r="I53" s="209"/>
      <c r="J53" s="209"/>
      <c r="K53" s="209"/>
      <c r="L53" s="209"/>
      <c r="M53" s="209"/>
      <c r="N53" s="209" t="s">
        <v>54</v>
      </c>
      <c r="O53" s="209"/>
      <c r="P53" s="209"/>
      <c r="Q53" s="209" t="s">
        <v>47</v>
      </c>
      <c r="R53" s="209"/>
      <c r="S53" s="209"/>
      <c r="T53" s="209"/>
      <c r="U53" s="209"/>
      <c r="V53" s="209" t="s">
        <v>36</v>
      </c>
      <c r="W53" s="187" t="s">
        <v>46</v>
      </c>
      <c r="X53" s="209" t="s">
        <v>36</v>
      </c>
      <c r="Y53" s="209" t="s">
        <v>36</v>
      </c>
      <c r="Z53" s="209"/>
      <c r="AA53" s="209" t="s">
        <v>36</v>
      </c>
      <c r="AB53" s="209" t="s">
        <v>36</v>
      </c>
      <c r="AC53" s="186"/>
      <c r="AD53" s="566"/>
      <c r="AE53" s="566"/>
      <c r="AF53" s="486"/>
      <c r="AG53" s="560">
        <v>4</v>
      </c>
      <c r="AH53" s="566"/>
    </row>
    <row r="54" spans="1:34" ht="15.75" customHeight="1">
      <c r="A54" s="1270"/>
      <c r="B54" s="549">
        <v>5</v>
      </c>
      <c r="C54" s="213" t="str">
        <f>HLOOKUP('[1]source esat 2021'!C54,'[1]source esat 2021'!C54:ABG90,1,FALSE)</f>
        <v>LUCA</v>
      </c>
      <c r="D54" s="198"/>
      <c r="E54" s="1106" t="s">
        <v>48</v>
      </c>
      <c r="F54" s="199" t="s">
        <v>35</v>
      </c>
      <c r="G54" s="199" t="s">
        <v>35</v>
      </c>
      <c r="H54" s="200">
        <v>140.83000000000001</v>
      </c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 t="s">
        <v>36</v>
      </c>
      <c r="W54" s="191" t="s">
        <v>43</v>
      </c>
      <c r="X54" s="201" t="s">
        <v>36</v>
      </c>
      <c r="Y54" s="201" t="s">
        <v>36</v>
      </c>
      <c r="Z54" s="201"/>
      <c r="AA54" s="201" t="s">
        <v>36</v>
      </c>
      <c r="AB54" s="201" t="s">
        <v>36</v>
      </c>
      <c r="AC54" s="199"/>
      <c r="AD54" s="202"/>
      <c r="AE54" s="202"/>
      <c r="AF54" s="486"/>
      <c r="AG54" s="560">
        <v>5</v>
      </c>
      <c r="AH54" s="202"/>
    </row>
    <row r="55" spans="1:34" ht="15.75" customHeight="1">
      <c r="A55" s="1270"/>
      <c r="B55" s="549">
        <v>6</v>
      </c>
      <c r="C55" s="214" t="str">
        <f>HLOOKUP('[1]source esat 2021'!C55,'[1]source esat 2021'!C55:ABG90,1,FALSE)</f>
        <v xml:space="preserve">MAILLET </v>
      </c>
      <c r="D55" s="194"/>
      <c r="E55" s="1112" t="s">
        <v>34</v>
      </c>
      <c r="F55" s="182" t="s">
        <v>35</v>
      </c>
      <c r="G55" s="183" t="s">
        <v>35</v>
      </c>
      <c r="H55" s="196">
        <v>75.83</v>
      </c>
      <c r="I55" s="206"/>
      <c r="J55" s="206"/>
      <c r="K55" s="206" t="s">
        <v>46</v>
      </c>
      <c r="L55" s="206"/>
      <c r="M55" s="206"/>
      <c r="N55" s="206"/>
      <c r="O55" s="206"/>
      <c r="P55" s="206"/>
      <c r="Q55" s="206"/>
      <c r="R55" s="206"/>
      <c r="S55" s="206"/>
      <c r="T55" s="206" t="s">
        <v>43</v>
      </c>
      <c r="U55" s="206"/>
      <c r="V55" s="215" t="s">
        <v>36</v>
      </c>
      <c r="W55" s="185" t="s">
        <v>46</v>
      </c>
      <c r="X55" s="215" t="s">
        <v>36</v>
      </c>
      <c r="Y55" s="215" t="s">
        <v>36</v>
      </c>
      <c r="Z55" s="215"/>
      <c r="AA55" s="215" t="s">
        <v>36</v>
      </c>
      <c r="AB55" s="215" t="s">
        <v>36</v>
      </c>
      <c r="AC55" s="183"/>
      <c r="AD55" s="567"/>
      <c r="AE55" s="567"/>
      <c r="AF55" s="486"/>
      <c r="AG55" s="560">
        <v>6</v>
      </c>
      <c r="AH55" s="567"/>
    </row>
    <row r="56" spans="1:34" ht="15.75" customHeight="1">
      <c r="A56" s="1270"/>
      <c r="B56" s="560">
        <v>7</v>
      </c>
      <c r="C56" s="213" t="str">
        <f>HLOOKUP('[1]source esat 2021'!C56,'[1]source esat 2021'!C56:ABG92,1,FALSE)</f>
        <v>MARTINELLI</v>
      </c>
      <c r="D56" s="198"/>
      <c r="E56" s="1111" t="s">
        <v>48</v>
      </c>
      <c r="F56" s="199" t="s">
        <v>35</v>
      </c>
      <c r="G56" s="199" t="s">
        <v>38</v>
      </c>
      <c r="H56" s="200">
        <v>140.83000000000001</v>
      </c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 t="s">
        <v>36</v>
      </c>
      <c r="W56" s="191" t="s">
        <v>43</v>
      </c>
      <c r="X56" s="201" t="s">
        <v>36</v>
      </c>
      <c r="Y56" s="201" t="s">
        <v>36</v>
      </c>
      <c r="Z56" s="201"/>
      <c r="AA56" s="201" t="s">
        <v>36</v>
      </c>
      <c r="AB56" s="201" t="s">
        <v>36</v>
      </c>
      <c r="AC56" s="199"/>
      <c r="AD56" s="568"/>
      <c r="AE56" s="202"/>
      <c r="AF56" s="489"/>
      <c r="AG56" s="560">
        <v>7</v>
      </c>
      <c r="AH56" s="202"/>
    </row>
    <row r="57" spans="1:34" ht="15.75" customHeight="1">
      <c r="A57" s="1270"/>
      <c r="B57" s="549">
        <v>8</v>
      </c>
      <c r="C57" s="207" t="str">
        <f>HLOOKUP('[1]source esat 2021'!C57,'[1]source esat 2021'!C57:ABG92,1,FALSE)</f>
        <v>MASTROGIOVANNI</v>
      </c>
      <c r="D57" s="208"/>
      <c r="E57" s="1107" t="s">
        <v>40</v>
      </c>
      <c r="F57" s="186" t="s">
        <v>41</v>
      </c>
      <c r="G57" s="186" t="s">
        <v>42</v>
      </c>
      <c r="H57" s="192">
        <v>140.83000000000001</v>
      </c>
      <c r="I57" s="209" t="s">
        <v>39</v>
      </c>
      <c r="J57" s="209" t="s">
        <v>39</v>
      </c>
      <c r="K57" s="209"/>
      <c r="L57" s="209" t="s">
        <v>39</v>
      </c>
      <c r="M57" s="209" t="s">
        <v>39</v>
      </c>
      <c r="N57" s="209"/>
      <c r="O57" s="209" t="s">
        <v>39</v>
      </c>
      <c r="P57" s="209" t="s">
        <v>39</v>
      </c>
      <c r="Q57" s="209"/>
      <c r="R57" s="209" t="s">
        <v>39</v>
      </c>
      <c r="S57" s="209" t="s">
        <v>39</v>
      </c>
      <c r="T57" s="209"/>
      <c r="U57" s="209" t="s">
        <v>39</v>
      </c>
      <c r="V57" s="209" t="s">
        <v>39</v>
      </c>
      <c r="W57" s="187" t="s">
        <v>43</v>
      </c>
      <c r="X57" s="209" t="s">
        <v>39</v>
      </c>
      <c r="Y57" s="209" t="s">
        <v>39</v>
      </c>
      <c r="Z57" s="209"/>
      <c r="AA57" s="209" t="s">
        <v>39</v>
      </c>
      <c r="AB57" s="209" t="s">
        <v>39</v>
      </c>
      <c r="AC57" s="186"/>
      <c r="AD57" s="565"/>
      <c r="AE57" s="566"/>
      <c r="AF57" s="488"/>
      <c r="AG57" s="560">
        <v>8</v>
      </c>
      <c r="AH57" s="566"/>
    </row>
    <row r="58" spans="1:34" ht="15.75" customHeight="1">
      <c r="A58" s="1270"/>
      <c r="B58" s="549">
        <v>9</v>
      </c>
      <c r="C58" s="216" t="str">
        <f>HLOOKUP('[1]source esat 2021'!C58,'[1]source esat 2021'!C58:ABG94,1,FALSE)</f>
        <v>MATADI</v>
      </c>
      <c r="D58" s="194"/>
      <c r="E58" s="1108" t="s">
        <v>34</v>
      </c>
      <c r="F58" s="183" t="s">
        <v>41</v>
      </c>
      <c r="G58" s="183" t="s">
        <v>42</v>
      </c>
      <c r="H58" s="196">
        <v>119.16</v>
      </c>
      <c r="I58" s="206" t="s">
        <v>39</v>
      </c>
      <c r="J58" s="206" t="s">
        <v>39</v>
      </c>
      <c r="K58" s="206"/>
      <c r="L58" s="206" t="s">
        <v>39</v>
      </c>
      <c r="M58" s="206" t="s">
        <v>39</v>
      </c>
      <c r="N58" s="206"/>
      <c r="O58" s="184" t="s">
        <v>39</v>
      </c>
      <c r="P58" s="206" t="s">
        <v>39</v>
      </c>
      <c r="Q58" s="206" t="s">
        <v>55</v>
      </c>
      <c r="R58" s="206" t="s">
        <v>39</v>
      </c>
      <c r="S58" s="206" t="s">
        <v>39</v>
      </c>
      <c r="T58" s="206"/>
      <c r="U58" s="206" t="s">
        <v>39</v>
      </c>
      <c r="V58" s="206" t="s">
        <v>39</v>
      </c>
      <c r="W58" s="185" t="s">
        <v>43</v>
      </c>
      <c r="X58" s="206" t="s">
        <v>39</v>
      </c>
      <c r="Y58" s="206" t="s">
        <v>39</v>
      </c>
      <c r="Z58" s="206"/>
      <c r="AA58" s="206" t="s">
        <v>39</v>
      </c>
      <c r="AB58" s="206" t="s">
        <v>39</v>
      </c>
      <c r="AC58" s="183"/>
      <c r="AD58" s="569"/>
      <c r="AE58" s="569"/>
      <c r="AF58" s="490"/>
      <c r="AG58" s="560">
        <v>9</v>
      </c>
      <c r="AH58" s="569"/>
    </row>
    <row r="59" spans="1:34" ht="15.75" customHeight="1">
      <c r="A59" s="1270"/>
      <c r="B59" s="560">
        <v>10</v>
      </c>
      <c r="C59" s="214" t="str">
        <f>HLOOKUP('[1]source esat 2021'!C59,'[1]source esat 2021'!C59:ABG94,1,FALSE)</f>
        <v>MEJHED</v>
      </c>
      <c r="D59" s="194"/>
      <c r="E59" s="1108" t="s">
        <v>34</v>
      </c>
      <c r="F59" s="182" t="s">
        <v>41</v>
      </c>
      <c r="G59" s="182" t="s">
        <v>42</v>
      </c>
      <c r="H59" s="217">
        <v>134.33000000000001</v>
      </c>
      <c r="I59" s="206" t="s">
        <v>39</v>
      </c>
      <c r="J59" s="206" t="s">
        <v>39</v>
      </c>
      <c r="K59" s="206"/>
      <c r="L59" s="206" t="s">
        <v>39</v>
      </c>
      <c r="M59" s="206" t="s">
        <v>39</v>
      </c>
      <c r="N59" s="206"/>
      <c r="O59" s="184" t="s">
        <v>39</v>
      </c>
      <c r="P59" s="206" t="s">
        <v>39</v>
      </c>
      <c r="Q59" s="203"/>
      <c r="R59" s="206" t="s">
        <v>39</v>
      </c>
      <c r="S59" s="206" t="s">
        <v>39</v>
      </c>
      <c r="T59" s="206"/>
      <c r="U59" s="206" t="s">
        <v>39</v>
      </c>
      <c r="V59" s="206" t="s">
        <v>39</v>
      </c>
      <c r="W59" s="185" t="s">
        <v>43</v>
      </c>
      <c r="X59" s="206" t="s">
        <v>39</v>
      </c>
      <c r="Y59" s="206" t="s">
        <v>39</v>
      </c>
      <c r="Z59" s="206"/>
      <c r="AA59" s="206" t="s">
        <v>39</v>
      </c>
      <c r="AB59" s="206" t="s">
        <v>39</v>
      </c>
      <c r="AC59" s="183"/>
      <c r="AD59" s="569"/>
      <c r="AE59" s="569"/>
      <c r="AF59" s="478"/>
      <c r="AG59" s="560">
        <v>10</v>
      </c>
      <c r="AH59" s="569"/>
    </row>
    <row r="60" spans="1:34" ht="15.75" customHeight="1">
      <c r="A60" s="1270"/>
      <c r="B60" s="549">
        <v>11</v>
      </c>
      <c r="C60" s="218" t="str">
        <f>HLOOKUP('[1]source esat 2021'!C60,'[1]source esat 2021'!C60:ABG96,1,FALSE)</f>
        <v>MINIO</v>
      </c>
      <c r="D60" s="193"/>
      <c r="E60" s="1108" t="s">
        <v>34</v>
      </c>
      <c r="F60" s="183" t="s">
        <v>41</v>
      </c>
      <c r="G60" s="183" t="s">
        <v>42</v>
      </c>
      <c r="H60" s="196">
        <v>140.83000000000001</v>
      </c>
      <c r="I60" s="206"/>
      <c r="J60" s="206"/>
      <c r="K60" s="206"/>
      <c r="L60" s="206"/>
      <c r="M60" s="206"/>
      <c r="N60" s="206"/>
      <c r="O60" s="184"/>
      <c r="P60" s="206"/>
      <c r="Q60" s="203"/>
      <c r="R60" s="206"/>
      <c r="S60" s="206"/>
      <c r="T60" s="206"/>
      <c r="U60" s="206"/>
      <c r="V60" s="206"/>
      <c r="W60" s="185"/>
      <c r="X60" s="206"/>
      <c r="Y60" s="206"/>
      <c r="Z60" s="206"/>
      <c r="AA60" s="206"/>
      <c r="AB60" s="206"/>
      <c r="AC60" s="183"/>
      <c r="AD60" s="569"/>
      <c r="AE60" s="569"/>
      <c r="AF60" s="488"/>
      <c r="AG60" s="560">
        <v>11</v>
      </c>
      <c r="AH60" s="569"/>
    </row>
    <row r="61" spans="1:34" ht="15.75" customHeight="1">
      <c r="A61" s="1270"/>
      <c r="B61" s="549">
        <v>12</v>
      </c>
      <c r="C61" s="214" t="str">
        <f>HLOOKUP('[1]source esat 2021'!C61,'[1]source esat 2021'!C61:ABG96,1,FALSE)</f>
        <v>MONTEGHETTI</v>
      </c>
      <c r="D61" s="194"/>
      <c r="E61" s="1108" t="s">
        <v>34</v>
      </c>
      <c r="F61" s="183" t="s">
        <v>41</v>
      </c>
      <c r="G61" s="183" t="s">
        <v>42</v>
      </c>
      <c r="H61" s="196">
        <v>140.83000000000001</v>
      </c>
      <c r="I61" s="206" t="s">
        <v>39</v>
      </c>
      <c r="J61" s="206" t="s">
        <v>39</v>
      </c>
      <c r="K61" s="206"/>
      <c r="L61" s="206" t="s">
        <v>39</v>
      </c>
      <c r="M61" s="206" t="s">
        <v>39</v>
      </c>
      <c r="N61" s="206"/>
      <c r="O61" s="184" t="s">
        <v>39</v>
      </c>
      <c r="P61" s="206" t="s">
        <v>39</v>
      </c>
      <c r="Q61" s="206"/>
      <c r="R61" s="184" t="s">
        <v>39</v>
      </c>
      <c r="S61" s="206" t="s">
        <v>39</v>
      </c>
      <c r="T61" s="206"/>
      <c r="U61" s="206" t="s">
        <v>39</v>
      </c>
      <c r="V61" s="206" t="s">
        <v>39</v>
      </c>
      <c r="W61" s="185" t="s">
        <v>37</v>
      </c>
      <c r="X61" s="206" t="s">
        <v>39</v>
      </c>
      <c r="Y61" s="206" t="s">
        <v>39</v>
      </c>
      <c r="Z61" s="206"/>
      <c r="AA61" s="206" t="s">
        <v>39</v>
      </c>
      <c r="AB61" s="206" t="s">
        <v>39</v>
      </c>
      <c r="AC61" s="183"/>
      <c r="AD61" s="569"/>
      <c r="AE61" s="567"/>
      <c r="AF61" s="488"/>
      <c r="AG61" s="560">
        <v>12</v>
      </c>
      <c r="AH61" s="567"/>
    </row>
    <row r="62" spans="1:34" ht="15.75" customHeight="1">
      <c r="A62" s="1270"/>
      <c r="B62" s="560">
        <v>13</v>
      </c>
      <c r="C62" s="214" t="str">
        <f>HLOOKUP('[1]source esat 2021'!C62,'[1]source esat 2021'!C62:ABG98,1,FALSE)</f>
        <v>NAIM</v>
      </c>
      <c r="D62" s="194"/>
      <c r="E62" s="1108" t="s">
        <v>34</v>
      </c>
      <c r="F62" s="183" t="s">
        <v>41</v>
      </c>
      <c r="G62" s="183" t="s">
        <v>42</v>
      </c>
      <c r="H62" s="196">
        <v>127.83</v>
      </c>
      <c r="I62" s="206" t="s">
        <v>39</v>
      </c>
      <c r="J62" s="206" t="s">
        <v>39</v>
      </c>
      <c r="K62" s="206" t="s">
        <v>47</v>
      </c>
      <c r="L62" s="206" t="s">
        <v>39</v>
      </c>
      <c r="M62" s="206" t="s">
        <v>39</v>
      </c>
      <c r="N62" s="206"/>
      <c r="O62" s="206" t="s">
        <v>39</v>
      </c>
      <c r="P62" s="206" t="s">
        <v>39</v>
      </c>
      <c r="Q62" s="206"/>
      <c r="R62" s="206" t="s">
        <v>39</v>
      </c>
      <c r="S62" s="206" t="s">
        <v>39</v>
      </c>
      <c r="T62" s="206"/>
      <c r="U62" s="206" t="s">
        <v>39</v>
      </c>
      <c r="V62" s="206" t="s">
        <v>39</v>
      </c>
      <c r="W62" s="185" t="s">
        <v>37</v>
      </c>
      <c r="X62" s="206" t="s">
        <v>39</v>
      </c>
      <c r="Y62" s="206" t="s">
        <v>39</v>
      </c>
      <c r="Z62" s="206"/>
      <c r="AA62" s="206" t="s">
        <v>39</v>
      </c>
      <c r="AB62" s="206" t="s">
        <v>39</v>
      </c>
      <c r="AC62" s="183"/>
      <c r="AD62" s="569"/>
      <c r="AE62" s="569"/>
      <c r="AF62" s="488"/>
      <c r="AG62" s="560">
        <v>13</v>
      </c>
      <c r="AH62" s="569"/>
    </row>
    <row r="63" spans="1:34" ht="15.75" customHeight="1">
      <c r="A63" s="1270"/>
      <c r="B63" s="549">
        <v>14</v>
      </c>
      <c r="C63" s="219" t="str">
        <f>HLOOKUP('[1]source esat 2021'!C63,'[1]source esat 2021'!C63:ABG98,1,FALSE)</f>
        <v>NAVARRO</v>
      </c>
      <c r="D63" s="197"/>
      <c r="E63" s="1107" t="s">
        <v>40</v>
      </c>
      <c r="F63" s="186" t="s">
        <v>35</v>
      </c>
      <c r="G63" s="186" t="s">
        <v>45</v>
      </c>
      <c r="H63" s="192">
        <v>140.83000000000001</v>
      </c>
      <c r="I63" s="209"/>
      <c r="J63" s="209"/>
      <c r="K63" s="209" t="s">
        <v>21</v>
      </c>
      <c r="L63" s="209"/>
      <c r="M63" s="209"/>
      <c r="N63" s="209" t="s">
        <v>21</v>
      </c>
      <c r="O63" s="209"/>
      <c r="P63" s="209"/>
      <c r="Q63" s="209" t="s">
        <v>21</v>
      </c>
      <c r="R63" s="209"/>
      <c r="S63" s="209"/>
      <c r="T63" s="209" t="s">
        <v>21</v>
      </c>
      <c r="U63" s="209"/>
      <c r="V63" s="186" t="s">
        <v>36</v>
      </c>
      <c r="W63" s="187" t="s">
        <v>37</v>
      </c>
      <c r="X63" s="186" t="s">
        <v>36</v>
      </c>
      <c r="Y63" s="186" t="s">
        <v>36</v>
      </c>
      <c r="Z63" s="186"/>
      <c r="AA63" s="186" t="s">
        <v>36</v>
      </c>
      <c r="AB63" s="186" t="s">
        <v>36</v>
      </c>
      <c r="AC63" s="186"/>
      <c r="AD63" s="565"/>
      <c r="AE63" s="566"/>
      <c r="AF63" s="488"/>
      <c r="AG63" s="560">
        <v>14</v>
      </c>
      <c r="AH63" s="566"/>
    </row>
    <row r="64" spans="1:34" ht="15.75" customHeight="1">
      <c r="A64" s="1270"/>
      <c r="B64" s="549">
        <v>15</v>
      </c>
      <c r="C64" s="210" t="str">
        <f>HLOOKUP('[1]source esat 2021'!C64,'[1]source esat 2021'!C64:ABG100,1,FALSE)</f>
        <v>NEFZI</v>
      </c>
      <c r="D64" s="204"/>
      <c r="E64" s="1105" t="s">
        <v>44</v>
      </c>
      <c r="F64" s="188" t="s">
        <v>41</v>
      </c>
      <c r="G64" s="188" t="s">
        <v>42</v>
      </c>
      <c r="H64" s="195">
        <v>140.83000000000001</v>
      </c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190" t="s">
        <v>43</v>
      </c>
      <c r="X64" s="205"/>
      <c r="Y64" s="205"/>
      <c r="Z64" s="205"/>
      <c r="AA64" s="205"/>
      <c r="AB64" s="205"/>
      <c r="AC64" s="188"/>
      <c r="AD64" s="563"/>
      <c r="AE64" s="750"/>
      <c r="AF64" s="488"/>
      <c r="AG64" s="560">
        <v>15</v>
      </c>
      <c r="AH64" s="750"/>
    </row>
    <row r="65" spans="1:35" ht="15.75" customHeight="1">
      <c r="A65" s="1270"/>
      <c r="B65" s="560">
        <v>16</v>
      </c>
      <c r="C65" s="210" t="str">
        <f>HLOOKUP('[1]source esat 2021'!C65,'[1]source esat 2021'!C65:ABG100,1,FALSE)</f>
        <v>NIETO</v>
      </c>
      <c r="D65" s="204"/>
      <c r="E65" s="1105" t="s">
        <v>44</v>
      </c>
      <c r="F65" s="188" t="s">
        <v>41</v>
      </c>
      <c r="G65" s="188" t="s">
        <v>42</v>
      </c>
      <c r="H65" s="195">
        <v>140.83000000000001</v>
      </c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190" t="s">
        <v>37</v>
      </c>
      <c r="X65" s="205"/>
      <c r="Y65" s="205"/>
      <c r="Z65" s="205"/>
      <c r="AA65" s="205"/>
      <c r="AB65" s="205"/>
      <c r="AC65" s="188"/>
      <c r="AD65" s="563"/>
      <c r="AE65" s="564"/>
      <c r="AF65" s="491"/>
      <c r="AG65" s="560">
        <v>16</v>
      </c>
      <c r="AH65" s="564"/>
    </row>
    <row r="66" spans="1:35" ht="15.75" customHeight="1">
      <c r="A66" s="1270"/>
      <c r="B66" s="549">
        <v>17</v>
      </c>
      <c r="C66" s="210" t="str">
        <f>HLOOKUP('[1]source esat 2021'!C66,'[1]source esat 2021'!C66:ABG102,1,FALSE)</f>
        <v>PASTOR</v>
      </c>
      <c r="D66" s="204"/>
      <c r="E66" s="1105" t="s">
        <v>44</v>
      </c>
      <c r="F66" s="188" t="s">
        <v>41</v>
      </c>
      <c r="G66" s="188" t="s">
        <v>42</v>
      </c>
      <c r="H66" s="195">
        <v>140.83000000000001</v>
      </c>
      <c r="I66" s="384" t="s">
        <v>39</v>
      </c>
      <c r="J66" s="205" t="s">
        <v>39</v>
      </c>
      <c r="K66" s="205"/>
      <c r="L66" s="205" t="s">
        <v>39</v>
      </c>
      <c r="M66" s="205" t="s">
        <v>39</v>
      </c>
      <c r="N66" s="205"/>
      <c r="O66" s="384" t="s">
        <v>39</v>
      </c>
      <c r="P66" s="205" t="s">
        <v>39</v>
      </c>
      <c r="Q66" s="205"/>
      <c r="R66" s="205" t="s">
        <v>39</v>
      </c>
      <c r="S66" s="205" t="s">
        <v>39</v>
      </c>
      <c r="T66" s="205"/>
      <c r="U66" s="205" t="s">
        <v>39</v>
      </c>
      <c r="V66" s="205" t="s">
        <v>39</v>
      </c>
      <c r="W66" s="190" t="s">
        <v>43</v>
      </c>
      <c r="X66" s="205" t="s">
        <v>39</v>
      </c>
      <c r="Y66" s="205" t="s">
        <v>39</v>
      </c>
      <c r="Z66" s="205"/>
      <c r="AA66" s="205" t="s">
        <v>39</v>
      </c>
      <c r="AB66" s="205" t="s">
        <v>39</v>
      </c>
      <c r="AC66" s="188"/>
      <c r="AD66" s="563"/>
      <c r="AE66" s="564"/>
      <c r="AF66" s="492"/>
      <c r="AG66" s="560">
        <v>17</v>
      </c>
      <c r="AH66" s="564"/>
    </row>
    <row r="67" spans="1:35" ht="15.75" customHeight="1">
      <c r="A67" s="1270"/>
      <c r="B67" s="549">
        <v>18</v>
      </c>
      <c r="C67" s="210" t="str">
        <f>HLOOKUP('[1]source esat 2021'!C67,'[1]source esat 2021'!C67:ABG102,1,FALSE)</f>
        <v>PILLET</v>
      </c>
      <c r="D67" s="204"/>
      <c r="E67" s="1113" t="s">
        <v>44</v>
      </c>
      <c r="F67" s="188" t="s">
        <v>41</v>
      </c>
      <c r="G67" s="188" t="s">
        <v>42</v>
      </c>
      <c r="H67" s="195">
        <v>140.83000000000001</v>
      </c>
      <c r="I67" s="205" t="s">
        <v>39</v>
      </c>
      <c r="J67" s="205" t="s">
        <v>39</v>
      </c>
      <c r="K67" s="205"/>
      <c r="L67" s="205" t="s">
        <v>39</v>
      </c>
      <c r="M67" s="205" t="s">
        <v>39</v>
      </c>
      <c r="N67" s="205"/>
      <c r="O67" s="205" t="s">
        <v>39</v>
      </c>
      <c r="P67" s="205" t="s">
        <v>39</v>
      </c>
      <c r="Q67" s="205"/>
      <c r="R67" s="205" t="s">
        <v>39</v>
      </c>
      <c r="S67" s="205" t="s">
        <v>39</v>
      </c>
      <c r="T67" s="205"/>
      <c r="U67" s="205" t="s">
        <v>39</v>
      </c>
      <c r="V67" s="205" t="s">
        <v>39</v>
      </c>
      <c r="W67" s="190" t="s">
        <v>43</v>
      </c>
      <c r="X67" s="205" t="s">
        <v>39</v>
      </c>
      <c r="Y67" s="205" t="s">
        <v>39</v>
      </c>
      <c r="Z67" s="205"/>
      <c r="AA67" s="205" t="s">
        <v>39</v>
      </c>
      <c r="AB67" s="205" t="s">
        <v>39</v>
      </c>
      <c r="AC67" s="188"/>
      <c r="AD67" s="563"/>
      <c r="AE67" s="564"/>
      <c r="AF67" s="488"/>
      <c r="AG67" s="560">
        <v>18</v>
      </c>
      <c r="AH67" s="564"/>
    </row>
    <row r="68" spans="1:35" ht="15.75" customHeight="1">
      <c r="A68" s="1270"/>
      <c r="B68" s="560">
        <v>19</v>
      </c>
      <c r="C68" s="210" t="str">
        <f>HLOOKUP('[1]source esat 2021'!C68,'[1]source esat 2021'!C68:ABG104,1,FALSE)</f>
        <v>PLAUCHIER</v>
      </c>
      <c r="D68" s="204"/>
      <c r="E68" s="1105" t="s">
        <v>44</v>
      </c>
      <c r="F68" s="188" t="s">
        <v>35</v>
      </c>
      <c r="G68" s="188" t="s">
        <v>45</v>
      </c>
      <c r="H68" s="195">
        <v>140.83000000000001</v>
      </c>
      <c r="I68" s="189"/>
      <c r="J68" s="205"/>
      <c r="K68" s="205"/>
      <c r="L68" s="189"/>
      <c r="M68" s="205"/>
      <c r="N68" s="205"/>
      <c r="O68" s="205"/>
      <c r="P68" s="205"/>
      <c r="Q68" s="205"/>
      <c r="R68" s="205"/>
      <c r="S68" s="205"/>
      <c r="T68" s="205"/>
      <c r="U68" s="205"/>
      <c r="V68" s="188" t="s">
        <v>36</v>
      </c>
      <c r="W68" s="190" t="s">
        <v>37</v>
      </c>
      <c r="X68" s="188" t="s">
        <v>36</v>
      </c>
      <c r="Y68" s="188" t="s">
        <v>36</v>
      </c>
      <c r="Z68" s="220"/>
      <c r="AA68" s="188" t="s">
        <v>36</v>
      </c>
      <c r="AB68" s="188" t="s">
        <v>36</v>
      </c>
      <c r="AC68" s="188"/>
      <c r="AD68" s="563"/>
      <c r="AE68" s="564"/>
      <c r="AF68" s="491"/>
      <c r="AG68" s="560">
        <v>19</v>
      </c>
      <c r="AH68" s="564"/>
      <c r="AI68" s="6">
        <f>COUNTIFS($I$2:$U$2,"m",I68:U68,"X")</f>
        <v>0</v>
      </c>
    </row>
    <row r="69" spans="1:35" ht="15.75" customHeight="1">
      <c r="A69" s="1270"/>
      <c r="B69" s="549">
        <v>20</v>
      </c>
      <c r="C69" s="210" t="str">
        <f>HLOOKUP('[1]source esat 2021'!C69,'[1]source esat 2021'!C69:ABG104,1,FALSE)</f>
        <v>PRAVET</v>
      </c>
      <c r="D69" s="204"/>
      <c r="E69" s="1105" t="s">
        <v>44</v>
      </c>
      <c r="F69" s="188" t="s">
        <v>41</v>
      </c>
      <c r="G69" s="188" t="s">
        <v>42</v>
      </c>
      <c r="H69" s="195">
        <v>75.83</v>
      </c>
      <c r="I69" s="384"/>
      <c r="J69" s="205"/>
      <c r="K69" s="205"/>
      <c r="L69" s="205"/>
      <c r="M69" s="205"/>
      <c r="N69" s="205"/>
      <c r="O69" s="384"/>
      <c r="P69" s="205"/>
      <c r="Q69" s="205"/>
      <c r="R69" s="205"/>
      <c r="S69" s="205"/>
      <c r="T69" s="205"/>
      <c r="U69" s="205"/>
      <c r="V69" s="205"/>
      <c r="W69" s="190"/>
      <c r="X69" s="205"/>
      <c r="Y69" s="205"/>
      <c r="Z69" s="205"/>
      <c r="AA69" s="205"/>
      <c r="AB69" s="205"/>
      <c r="AC69" s="188"/>
      <c r="AD69" s="564"/>
      <c r="AE69" s="564"/>
      <c r="AF69" s="493"/>
      <c r="AG69" s="560">
        <v>20</v>
      </c>
      <c r="AH69" s="564"/>
    </row>
    <row r="70" spans="1:35" ht="15.75" customHeight="1">
      <c r="A70" s="1270"/>
      <c r="B70" s="549">
        <v>21</v>
      </c>
      <c r="C70" s="219" t="str">
        <f>HLOOKUP('[1]source esat 2021'!C70,'[1]source esat 2021'!C70:ABG106,1,FALSE)</f>
        <v>RAMDANE</v>
      </c>
      <c r="D70" s="197"/>
      <c r="E70" s="1107" t="s">
        <v>48</v>
      </c>
      <c r="F70" s="186" t="s">
        <v>35</v>
      </c>
      <c r="G70" s="186" t="s">
        <v>38</v>
      </c>
      <c r="H70" s="192">
        <v>140.83000000000001</v>
      </c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186" t="s">
        <v>36</v>
      </c>
      <c r="W70" s="187" t="s">
        <v>37</v>
      </c>
      <c r="X70" s="186" t="s">
        <v>36</v>
      </c>
      <c r="Y70" s="186" t="s">
        <v>36</v>
      </c>
      <c r="Z70" s="186"/>
      <c r="AA70" s="186" t="s">
        <v>36</v>
      </c>
      <c r="AB70" s="186" t="s">
        <v>36</v>
      </c>
      <c r="AC70" s="186"/>
      <c r="AD70" s="565"/>
      <c r="AE70" s="566"/>
      <c r="AF70" s="491"/>
      <c r="AG70" s="560">
        <v>21</v>
      </c>
      <c r="AH70" s="566"/>
    </row>
    <row r="71" spans="1:35" ht="15.75" customHeight="1">
      <c r="A71" s="1270"/>
      <c r="B71" s="560">
        <v>22</v>
      </c>
      <c r="C71" s="219" t="str">
        <f>HLOOKUP('[1]source esat 2021'!C71,'[1]source esat 2021'!C71:ABG106,1,FALSE)</f>
        <v>REYNAUD</v>
      </c>
      <c r="D71" s="197"/>
      <c r="E71" s="1107" t="s">
        <v>40</v>
      </c>
      <c r="F71" s="186" t="s">
        <v>35</v>
      </c>
      <c r="G71" s="186" t="s">
        <v>38</v>
      </c>
      <c r="H71" s="192">
        <v>140.83000000000001</v>
      </c>
      <c r="I71" s="209"/>
      <c r="J71" s="209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09"/>
      <c r="V71" s="186" t="s">
        <v>36</v>
      </c>
      <c r="W71" s="187" t="s">
        <v>43</v>
      </c>
      <c r="X71" s="186" t="s">
        <v>36</v>
      </c>
      <c r="Y71" s="186" t="s">
        <v>36</v>
      </c>
      <c r="Z71" s="186"/>
      <c r="AA71" s="186" t="s">
        <v>36</v>
      </c>
      <c r="AB71" s="186" t="s">
        <v>36</v>
      </c>
      <c r="AC71" s="186"/>
      <c r="AD71" s="566"/>
      <c r="AE71" s="566"/>
      <c r="AF71" s="488"/>
      <c r="AG71" s="560">
        <v>22</v>
      </c>
      <c r="AH71" s="566"/>
    </row>
    <row r="72" spans="1:35" ht="15.75" customHeight="1">
      <c r="A72" s="1272" t="str">
        <f>$A$25</f>
        <v>Janvier</v>
      </c>
      <c r="B72" s="549">
        <v>23</v>
      </c>
      <c r="C72" s="213" t="str">
        <f>HLOOKUP('[1]source esat 2021'!C72,'[1]source esat 2021'!C72:ABG108,1,FALSE)</f>
        <v>ROCHE</v>
      </c>
      <c r="D72" s="221"/>
      <c r="E72" s="1106" t="s">
        <v>48</v>
      </c>
      <c r="F72" s="222" t="s">
        <v>41</v>
      </c>
      <c r="G72" s="222" t="s">
        <v>42</v>
      </c>
      <c r="H72" s="200">
        <v>75.83</v>
      </c>
      <c r="I72" s="201" t="s">
        <v>39</v>
      </c>
      <c r="J72" s="201" t="s">
        <v>39</v>
      </c>
      <c r="K72" s="201" t="s">
        <v>43</v>
      </c>
      <c r="L72" s="201" t="s">
        <v>39</v>
      </c>
      <c r="M72" s="201" t="s">
        <v>39</v>
      </c>
      <c r="N72" s="201" t="s">
        <v>43</v>
      </c>
      <c r="O72" s="201" t="s">
        <v>39</v>
      </c>
      <c r="P72" s="201" t="s">
        <v>39</v>
      </c>
      <c r="Q72" s="201" t="s">
        <v>43</v>
      </c>
      <c r="R72" s="201" t="s">
        <v>39</v>
      </c>
      <c r="S72" s="201" t="s">
        <v>39</v>
      </c>
      <c r="T72" s="201" t="s">
        <v>43</v>
      </c>
      <c r="U72" s="201" t="s">
        <v>39</v>
      </c>
      <c r="V72" s="201" t="s">
        <v>39</v>
      </c>
      <c r="W72" s="191" t="s">
        <v>43</v>
      </c>
      <c r="X72" s="201" t="s">
        <v>39</v>
      </c>
      <c r="Y72" s="201" t="s">
        <v>39</v>
      </c>
      <c r="Z72" s="201"/>
      <c r="AA72" s="201" t="s">
        <v>39</v>
      </c>
      <c r="AB72" s="201" t="s">
        <v>39</v>
      </c>
      <c r="AC72" s="199"/>
      <c r="AD72" s="568"/>
      <c r="AE72" s="202"/>
      <c r="AF72" s="488"/>
      <c r="AG72" s="560">
        <v>23</v>
      </c>
      <c r="AH72" s="202"/>
    </row>
    <row r="73" spans="1:35" ht="15.75" customHeight="1">
      <c r="A73" s="1272"/>
      <c r="B73" s="549">
        <v>24</v>
      </c>
      <c r="C73" s="223" t="str">
        <f>HLOOKUP('[1]source esat 2021'!C73,'[1]source esat 2021'!C73:ABG108,1,FALSE)</f>
        <v>ROGER</v>
      </c>
      <c r="D73" s="224"/>
      <c r="E73" s="1104" t="s">
        <v>40</v>
      </c>
      <c r="F73" s="225" t="s">
        <v>35</v>
      </c>
      <c r="G73" s="225" t="s">
        <v>38</v>
      </c>
      <c r="H73" s="192">
        <v>140.83000000000001</v>
      </c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186" t="s">
        <v>36</v>
      </c>
      <c r="W73" s="187" t="s">
        <v>43</v>
      </c>
      <c r="X73" s="186" t="s">
        <v>36</v>
      </c>
      <c r="Y73" s="186" t="s">
        <v>36</v>
      </c>
      <c r="Z73" s="186"/>
      <c r="AA73" s="186" t="s">
        <v>36</v>
      </c>
      <c r="AB73" s="186" t="s">
        <v>36</v>
      </c>
      <c r="AC73" s="186"/>
      <c r="AD73" s="565"/>
      <c r="AE73" s="566"/>
      <c r="AF73" s="491"/>
      <c r="AG73" s="560">
        <v>24</v>
      </c>
      <c r="AH73" s="566"/>
    </row>
    <row r="74" spans="1:35" ht="15.75" customHeight="1">
      <c r="A74" s="1272"/>
      <c r="B74" s="549">
        <v>25</v>
      </c>
      <c r="C74" s="226" t="str">
        <f>HLOOKUP('[1]source esat 2021'!C74,'[1]source esat 2021'!C74:ABG110,1,FALSE)</f>
        <v xml:space="preserve">ROS </v>
      </c>
      <c r="D74" s="227"/>
      <c r="E74" s="1108" t="s">
        <v>34</v>
      </c>
      <c r="F74" s="183" t="s">
        <v>41</v>
      </c>
      <c r="G74" s="183" t="s">
        <v>42</v>
      </c>
      <c r="H74" s="196">
        <v>140.83000000000001</v>
      </c>
      <c r="I74" s="206" t="s">
        <v>39</v>
      </c>
      <c r="J74" s="206" t="s">
        <v>39</v>
      </c>
      <c r="K74" s="206"/>
      <c r="L74" s="206" t="s">
        <v>39</v>
      </c>
      <c r="M74" s="206" t="s">
        <v>39</v>
      </c>
      <c r="N74" s="206"/>
      <c r="O74" s="206" t="s">
        <v>39</v>
      </c>
      <c r="P74" s="206" t="s">
        <v>39</v>
      </c>
      <c r="Q74" s="206"/>
      <c r="R74" s="206" t="s">
        <v>39</v>
      </c>
      <c r="S74" s="206" t="s">
        <v>39</v>
      </c>
      <c r="T74" s="206"/>
      <c r="U74" s="206" t="s">
        <v>39</v>
      </c>
      <c r="V74" s="206" t="s">
        <v>39</v>
      </c>
      <c r="W74" s="185"/>
      <c r="X74" s="206" t="s">
        <v>39</v>
      </c>
      <c r="Y74" s="206" t="s">
        <v>39</v>
      </c>
      <c r="Z74" s="206"/>
      <c r="AA74" s="206" t="s">
        <v>39</v>
      </c>
      <c r="AB74" s="206" t="s">
        <v>39</v>
      </c>
      <c r="AC74" s="183"/>
      <c r="AD74" s="569"/>
      <c r="AE74" s="567"/>
      <c r="AF74" s="488"/>
      <c r="AG74" s="560">
        <v>25</v>
      </c>
      <c r="AH74" s="567"/>
    </row>
    <row r="75" spans="1:35" ht="15.75" customHeight="1">
      <c r="A75" s="1272"/>
      <c r="B75" s="549">
        <v>26</v>
      </c>
      <c r="C75" s="207" t="str">
        <f>HLOOKUP('[1]source esat 2021'!C75,'[1]source esat 2021'!C75:ABG110,1,FALSE)</f>
        <v>ROUX</v>
      </c>
      <c r="D75" s="208"/>
      <c r="E75" s="228" t="s">
        <v>40</v>
      </c>
      <c r="F75" s="186" t="s">
        <v>35</v>
      </c>
      <c r="G75" s="186" t="s">
        <v>38</v>
      </c>
      <c r="H75" s="192">
        <v>140.83000000000001</v>
      </c>
      <c r="I75" s="209"/>
      <c r="J75" s="209"/>
      <c r="K75" s="209"/>
      <c r="L75" s="209"/>
      <c r="M75" s="209"/>
      <c r="N75" s="209"/>
      <c r="O75" s="209"/>
      <c r="P75" s="209"/>
      <c r="Q75" s="209"/>
      <c r="R75" s="209"/>
      <c r="S75" s="209"/>
      <c r="T75" s="209"/>
      <c r="U75" s="209"/>
      <c r="V75" s="186" t="s">
        <v>36</v>
      </c>
      <c r="W75" s="187" t="s">
        <v>43</v>
      </c>
      <c r="X75" s="186" t="s">
        <v>36</v>
      </c>
      <c r="Y75" s="186" t="s">
        <v>36</v>
      </c>
      <c r="Z75" s="186"/>
      <c r="AA75" s="186" t="s">
        <v>36</v>
      </c>
      <c r="AB75" s="186" t="s">
        <v>36</v>
      </c>
      <c r="AC75" s="186"/>
      <c r="AD75" s="565"/>
      <c r="AE75" s="566"/>
      <c r="AF75" s="491"/>
      <c r="AG75" s="560">
        <v>26</v>
      </c>
      <c r="AH75" s="566"/>
    </row>
    <row r="76" spans="1:35" ht="15.75" customHeight="1">
      <c r="A76" s="1272"/>
      <c r="B76" s="560">
        <v>27</v>
      </c>
      <c r="C76" s="207" t="str">
        <f>HLOOKUP('[1]source esat 2021'!C76,'[1]source esat 2021'!C76:ABG112,1,FALSE)</f>
        <v>ROY</v>
      </c>
      <c r="D76" s="208"/>
      <c r="E76" s="1107" t="s">
        <v>40</v>
      </c>
      <c r="F76" s="186" t="s">
        <v>41</v>
      </c>
      <c r="G76" s="186" t="s">
        <v>42</v>
      </c>
      <c r="H76" s="192">
        <v>140.83000000000001</v>
      </c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187" t="s">
        <v>43</v>
      </c>
      <c r="X76" s="209"/>
      <c r="Y76" s="209"/>
      <c r="Z76" s="209"/>
      <c r="AA76" s="209"/>
      <c r="AB76" s="209"/>
      <c r="AC76" s="186"/>
      <c r="AD76" s="565"/>
      <c r="AE76" s="566"/>
      <c r="AF76" s="488"/>
      <c r="AG76" s="560">
        <v>27</v>
      </c>
      <c r="AH76" s="566"/>
    </row>
    <row r="77" spans="1:35" ht="15.75" customHeight="1">
      <c r="A77" s="1272"/>
      <c r="B77" s="549">
        <v>28</v>
      </c>
      <c r="C77" s="210" t="str">
        <f>HLOOKUP('[1]source esat 2021'!C77,'[1]source esat 2021'!C77:ABG112,1,FALSE)</f>
        <v xml:space="preserve">SCHIPPER       </v>
      </c>
      <c r="D77" s="204"/>
      <c r="E77" s="1105" t="s">
        <v>44</v>
      </c>
      <c r="F77" s="188" t="s">
        <v>41</v>
      </c>
      <c r="G77" s="188" t="s">
        <v>42</v>
      </c>
      <c r="H77" s="195">
        <v>140.83000000000001</v>
      </c>
      <c r="I77" s="205" t="s">
        <v>39</v>
      </c>
      <c r="J77" s="205" t="s">
        <v>39</v>
      </c>
      <c r="K77" s="205"/>
      <c r="L77" s="205" t="s">
        <v>39</v>
      </c>
      <c r="M77" s="205" t="s">
        <v>39</v>
      </c>
      <c r="N77" s="205"/>
      <c r="O77" s="205" t="s">
        <v>39</v>
      </c>
      <c r="P77" s="205" t="s">
        <v>39</v>
      </c>
      <c r="Q77" s="205"/>
      <c r="R77" s="205" t="s">
        <v>39</v>
      </c>
      <c r="S77" s="205" t="s">
        <v>39</v>
      </c>
      <c r="T77" s="205"/>
      <c r="U77" s="205" t="s">
        <v>39</v>
      </c>
      <c r="V77" s="205" t="s">
        <v>39</v>
      </c>
      <c r="W77" s="190" t="s">
        <v>43</v>
      </c>
      <c r="X77" s="205" t="s">
        <v>39</v>
      </c>
      <c r="Y77" s="205" t="s">
        <v>39</v>
      </c>
      <c r="Z77" s="205"/>
      <c r="AA77" s="205" t="s">
        <v>39</v>
      </c>
      <c r="AB77" s="205" t="s">
        <v>39</v>
      </c>
      <c r="AC77" s="188"/>
      <c r="AD77" s="563"/>
      <c r="AE77" s="564"/>
      <c r="AF77" s="488"/>
      <c r="AG77" s="560">
        <v>28</v>
      </c>
      <c r="AH77" s="564"/>
    </row>
    <row r="78" spans="1:35" ht="15.75" customHeight="1">
      <c r="A78" s="1272"/>
      <c r="B78" s="549">
        <v>29</v>
      </c>
      <c r="C78" s="213" t="str">
        <f>HLOOKUP('[1]source esat 2021'!C78,'[1]source esat 2021'!C78:ABG113,1,FALSE)</f>
        <v>SOLCOURT</v>
      </c>
      <c r="D78" s="198"/>
      <c r="E78" s="1106" t="s">
        <v>48</v>
      </c>
      <c r="F78" s="199" t="s">
        <v>41</v>
      </c>
      <c r="G78" s="199" t="s">
        <v>42</v>
      </c>
      <c r="H78" s="200">
        <v>140.83000000000001</v>
      </c>
      <c r="I78" s="201" t="s">
        <v>39</v>
      </c>
      <c r="J78" s="201" t="s">
        <v>39</v>
      </c>
      <c r="K78" s="201"/>
      <c r="L78" s="201" t="s">
        <v>39</v>
      </c>
      <c r="M78" s="201" t="s">
        <v>39</v>
      </c>
      <c r="N78" s="201"/>
      <c r="O78" s="201" t="s">
        <v>39</v>
      </c>
      <c r="P78" s="201" t="s">
        <v>39</v>
      </c>
      <c r="Q78" s="201"/>
      <c r="R78" s="201" t="s">
        <v>39</v>
      </c>
      <c r="S78" s="201" t="s">
        <v>39</v>
      </c>
      <c r="T78" s="201"/>
      <c r="U78" s="201" t="s">
        <v>39</v>
      </c>
      <c r="V78" s="201" t="s">
        <v>39</v>
      </c>
      <c r="W78" s="191" t="s">
        <v>43</v>
      </c>
      <c r="X78" s="201" t="s">
        <v>39</v>
      </c>
      <c r="Y78" s="201" t="s">
        <v>39</v>
      </c>
      <c r="Z78" s="201"/>
      <c r="AA78" s="201" t="s">
        <v>39</v>
      </c>
      <c r="AB78" s="201" t="s">
        <v>39</v>
      </c>
      <c r="AC78" s="199"/>
      <c r="AD78" s="570"/>
      <c r="AE78" s="570"/>
      <c r="AF78" s="478"/>
      <c r="AG78" s="560">
        <v>29</v>
      </c>
      <c r="AH78" s="570"/>
    </row>
    <row r="79" spans="1:35" ht="15.75" customHeight="1">
      <c r="A79" s="1272"/>
      <c r="B79" s="549">
        <v>30</v>
      </c>
      <c r="C79" s="207" t="str">
        <f>HLOOKUP('[1]source esat 2021'!C79,'[1]source esat 2021'!C79:ABG115,1,FALSE)</f>
        <v>STREITH</v>
      </c>
      <c r="D79" s="208"/>
      <c r="E79" s="1104" t="s">
        <v>40</v>
      </c>
      <c r="F79" s="186" t="s">
        <v>41</v>
      </c>
      <c r="G79" s="186" t="s">
        <v>42</v>
      </c>
      <c r="H79" s="192">
        <v>134.33000000000001</v>
      </c>
      <c r="I79" s="209" t="s">
        <v>39</v>
      </c>
      <c r="J79" s="209" t="s">
        <v>39</v>
      </c>
      <c r="K79" s="209"/>
      <c r="L79" s="209" t="s">
        <v>39</v>
      </c>
      <c r="M79" s="209" t="s">
        <v>39</v>
      </c>
      <c r="N79" s="209"/>
      <c r="O79" s="209" t="s">
        <v>39</v>
      </c>
      <c r="P79" s="209" t="s">
        <v>39</v>
      </c>
      <c r="Q79" s="209"/>
      <c r="R79" s="209" t="s">
        <v>39</v>
      </c>
      <c r="S79" s="209" t="s">
        <v>39</v>
      </c>
      <c r="T79" s="209"/>
      <c r="U79" s="209" t="s">
        <v>39</v>
      </c>
      <c r="V79" s="209" t="s">
        <v>39</v>
      </c>
      <c r="W79" s="187" t="s">
        <v>43</v>
      </c>
      <c r="X79" s="209" t="s">
        <v>39</v>
      </c>
      <c r="Y79" s="209" t="s">
        <v>39</v>
      </c>
      <c r="Z79" s="209"/>
      <c r="AA79" s="209" t="s">
        <v>39</v>
      </c>
      <c r="AB79" s="209" t="s">
        <v>39</v>
      </c>
      <c r="AC79" s="186"/>
      <c r="AD79" s="565"/>
      <c r="AE79" s="565"/>
      <c r="AF79" s="478"/>
      <c r="AG79" s="560">
        <v>30</v>
      </c>
      <c r="AH79" s="565"/>
    </row>
    <row r="80" spans="1:35" ht="15.75" customHeight="1">
      <c r="A80" s="1272"/>
      <c r="B80" s="549">
        <v>31</v>
      </c>
      <c r="C80" s="213" t="str">
        <f>HLOOKUP('[1]source esat 2021'!C80,'[1]source esat 2021'!C80:ABG115,1,FALSE)</f>
        <v>THOME</v>
      </c>
      <c r="D80" s="198"/>
      <c r="E80" s="1106" t="s">
        <v>48</v>
      </c>
      <c r="F80" s="199" t="s">
        <v>41</v>
      </c>
      <c r="G80" s="199" t="s">
        <v>42</v>
      </c>
      <c r="H80" s="632">
        <v>140.83000000000001</v>
      </c>
      <c r="I80" s="633" t="s">
        <v>39</v>
      </c>
      <c r="J80" s="633" t="s">
        <v>39</v>
      </c>
      <c r="K80" s="633"/>
      <c r="L80" s="633" t="s">
        <v>39</v>
      </c>
      <c r="M80" s="633" t="s">
        <v>39</v>
      </c>
      <c r="N80" s="633"/>
      <c r="O80" s="633" t="s">
        <v>39</v>
      </c>
      <c r="P80" s="633" t="s">
        <v>39</v>
      </c>
      <c r="Q80" s="633"/>
      <c r="R80" s="633" t="s">
        <v>39</v>
      </c>
      <c r="S80" s="633" t="s">
        <v>39</v>
      </c>
      <c r="T80" s="633"/>
      <c r="U80" s="633" t="s">
        <v>39</v>
      </c>
      <c r="V80" s="633" t="s">
        <v>39</v>
      </c>
      <c r="W80" s="634" t="s">
        <v>37</v>
      </c>
      <c r="X80" s="633" t="s">
        <v>39</v>
      </c>
      <c r="Y80" s="633" t="s">
        <v>39</v>
      </c>
      <c r="Z80" s="633"/>
      <c r="AA80" s="633" t="s">
        <v>39</v>
      </c>
      <c r="AB80" s="633" t="s">
        <v>39</v>
      </c>
      <c r="AC80" s="635"/>
      <c r="AD80" s="202"/>
      <c r="AE80" s="202"/>
      <c r="AF80" s="478"/>
      <c r="AG80" s="560">
        <v>31</v>
      </c>
      <c r="AH80" s="202"/>
    </row>
    <row r="81" spans="1:35" ht="15.75" customHeight="1">
      <c r="A81" s="1272"/>
      <c r="B81" s="549">
        <v>32</v>
      </c>
      <c r="C81" s="207" t="str">
        <f>HLOOKUP('[1]source esat 2021'!C81,'[1]source esat 2021'!C81:ABG117,1,FALSE)</f>
        <v>TALVARD</v>
      </c>
      <c r="D81" s="208"/>
      <c r="E81" s="1104" t="s">
        <v>40</v>
      </c>
      <c r="F81" s="186" t="s">
        <v>35</v>
      </c>
      <c r="G81" s="631"/>
      <c r="H81" s="643"/>
      <c r="I81" s="671"/>
      <c r="J81" s="647"/>
      <c r="K81" s="672"/>
      <c r="L81" s="671"/>
      <c r="M81" s="671"/>
      <c r="N81" s="647"/>
      <c r="O81" s="647"/>
      <c r="P81" s="671"/>
      <c r="Q81" s="645"/>
      <c r="R81" s="647"/>
      <c r="S81" s="642"/>
      <c r="T81" s="643"/>
      <c r="U81" s="643"/>
      <c r="V81" s="641"/>
      <c r="W81" s="642"/>
      <c r="X81" s="643"/>
      <c r="Y81" s="643"/>
      <c r="Z81" s="641"/>
      <c r="AA81" s="642"/>
      <c r="AB81" s="643"/>
      <c r="AC81" s="643"/>
      <c r="AD81" s="283"/>
      <c r="AE81" s="208"/>
      <c r="AF81" s="488"/>
      <c r="AG81" s="560">
        <v>32</v>
      </c>
      <c r="AH81" s="208"/>
    </row>
    <row r="82" spans="1:35" ht="15.75" customHeight="1">
      <c r="A82" s="1272"/>
      <c r="B82" s="549">
        <v>33</v>
      </c>
      <c r="C82" s="210" t="str">
        <f>HLOOKUP('[1]source esat 2021'!C82,'[1]source esat 2021'!C82:ABG117,1,FALSE)</f>
        <v>TRAVERSA</v>
      </c>
      <c r="D82" s="204"/>
      <c r="E82" s="1105" t="s">
        <v>44</v>
      </c>
      <c r="F82" s="188" t="s">
        <v>35</v>
      </c>
      <c r="G82" s="188" t="s">
        <v>38</v>
      </c>
      <c r="H82" s="636">
        <v>121.34</v>
      </c>
      <c r="I82" s="637"/>
      <c r="J82" s="637"/>
      <c r="K82" s="637" t="s">
        <v>47</v>
      </c>
      <c r="L82" s="637"/>
      <c r="M82" s="637"/>
      <c r="N82" s="637"/>
      <c r="O82" s="638"/>
      <c r="P82" s="637"/>
      <c r="Q82" s="637"/>
      <c r="R82" s="637"/>
      <c r="S82" s="637"/>
      <c r="T82" s="637"/>
      <c r="U82" s="637"/>
      <c r="V82" s="639" t="s">
        <v>36</v>
      </c>
      <c r="W82" s="640" t="s">
        <v>37</v>
      </c>
      <c r="X82" s="639" t="s">
        <v>36</v>
      </c>
      <c r="Y82" s="639" t="s">
        <v>36</v>
      </c>
      <c r="Z82" s="639"/>
      <c r="AA82" s="639" t="s">
        <v>36</v>
      </c>
      <c r="AB82" s="639" t="s">
        <v>36</v>
      </c>
      <c r="AC82" s="639"/>
      <c r="AD82" s="563" t="s">
        <v>21</v>
      </c>
      <c r="AE82" s="564"/>
      <c r="AF82" s="488"/>
      <c r="AG82" s="560">
        <v>33</v>
      </c>
      <c r="AH82" s="564"/>
    </row>
    <row r="83" spans="1:35" ht="15.75" customHeight="1">
      <c r="A83" s="1272"/>
      <c r="B83" s="549">
        <v>34</v>
      </c>
      <c r="C83" s="207" t="str">
        <f>HLOOKUP('[1]source esat 2021'!C83,'[1]source esat 2021'!C83:ABG119,1,FALSE)</f>
        <v>TRIGANO</v>
      </c>
      <c r="D83" s="208"/>
      <c r="E83" s="1107" t="s">
        <v>40</v>
      </c>
      <c r="F83" s="186" t="s">
        <v>35</v>
      </c>
      <c r="G83" s="186" t="s">
        <v>38</v>
      </c>
      <c r="H83" s="192">
        <v>140.83000000000001</v>
      </c>
      <c r="I83" s="209"/>
      <c r="J83" s="209"/>
      <c r="K83" s="209"/>
      <c r="L83" s="209"/>
      <c r="M83" s="209"/>
      <c r="N83" s="209"/>
      <c r="O83" s="209"/>
      <c r="P83" s="209"/>
      <c r="Q83" s="209"/>
      <c r="R83" s="209"/>
      <c r="S83" s="209"/>
      <c r="T83" s="209"/>
      <c r="U83" s="209"/>
      <c r="V83" s="186" t="s">
        <v>36</v>
      </c>
      <c r="W83" s="187" t="s">
        <v>43</v>
      </c>
      <c r="X83" s="186" t="s">
        <v>36</v>
      </c>
      <c r="Y83" s="186" t="s">
        <v>36</v>
      </c>
      <c r="Z83" s="186"/>
      <c r="AA83" s="186" t="s">
        <v>36</v>
      </c>
      <c r="AB83" s="186" t="s">
        <v>36</v>
      </c>
      <c r="AC83" s="186"/>
      <c r="AD83" s="571"/>
      <c r="AE83" s="571"/>
      <c r="AF83" s="477"/>
      <c r="AG83" s="560">
        <v>34</v>
      </c>
      <c r="AH83" s="571"/>
    </row>
    <row r="84" spans="1:35" ht="15.75" customHeight="1">
      <c r="A84" s="1272"/>
      <c r="B84" s="1186">
        <v>35</v>
      </c>
      <c r="C84" s="1187" t="str">
        <f>HLOOKUP('[1]source esat 2021'!C84,'[1]source esat 2021'!C84:ABG119,1,FALSE)</f>
        <v>VETIER</v>
      </c>
      <c r="D84" s="1188"/>
      <c r="E84" s="1189"/>
      <c r="F84" s="1190"/>
      <c r="G84" s="1190"/>
      <c r="H84" s="1191"/>
      <c r="I84" s="1192"/>
      <c r="J84" s="1192"/>
      <c r="K84" s="1192"/>
      <c r="L84" s="1192"/>
      <c r="M84" s="1192"/>
      <c r="N84" s="1192"/>
      <c r="O84" s="1192"/>
      <c r="P84" s="1192"/>
      <c r="Q84" s="1192"/>
      <c r="R84" s="1192"/>
      <c r="S84" s="1192"/>
      <c r="T84" s="1192"/>
      <c r="U84" s="1192"/>
      <c r="V84" s="1192"/>
      <c r="W84" s="1193"/>
      <c r="X84" s="1190"/>
      <c r="Y84" s="1190"/>
      <c r="Z84" s="1190"/>
      <c r="AA84" s="1190"/>
      <c r="AB84" s="1190"/>
      <c r="AC84" s="1190"/>
      <c r="AD84" s="1194"/>
      <c r="AE84" s="1194"/>
      <c r="AF84" s="1195"/>
      <c r="AG84" s="1240">
        <v>35</v>
      </c>
      <c r="AH84" s="1194"/>
    </row>
    <row r="85" spans="1:35" ht="15.75" customHeight="1">
      <c r="A85" s="1276"/>
      <c r="B85" s="1196"/>
      <c r="C85" s="1197"/>
      <c r="D85" s="1198"/>
      <c r="E85" s="1199"/>
      <c r="F85" s="1200"/>
      <c r="G85" s="1200"/>
      <c r="H85" s="1201"/>
      <c r="I85" s="1202"/>
      <c r="J85" s="1202"/>
      <c r="K85" s="1202"/>
      <c r="L85" s="1202"/>
      <c r="M85" s="1202"/>
      <c r="N85" s="1202"/>
      <c r="O85" s="1202"/>
      <c r="P85" s="1202"/>
      <c r="Q85" s="1202"/>
      <c r="R85" s="1202"/>
      <c r="S85" s="1202"/>
      <c r="T85" s="1202"/>
      <c r="U85" s="1202"/>
      <c r="V85" s="1202"/>
      <c r="W85" s="1203"/>
      <c r="X85" s="1200"/>
      <c r="Y85" s="1200"/>
      <c r="Z85" s="1200"/>
      <c r="AA85" s="1200"/>
      <c r="AB85" s="1200"/>
      <c r="AC85" s="1200"/>
      <c r="AD85" s="1204"/>
      <c r="AE85" s="1204"/>
      <c r="AF85" s="1205"/>
      <c r="AG85" s="1241"/>
      <c r="AH85" s="1204"/>
    </row>
    <row r="86" spans="1:35" ht="15.75" customHeight="1">
      <c r="A86" s="1276"/>
      <c r="B86" s="1196"/>
      <c r="C86" s="1197"/>
      <c r="D86" s="1198"/>
      <c r="E86" s="1199"/>
      <c r="F86" s="1200"/>
      <c r="G86" s="1200"/>
      <c r="H86" s="1201"/>
      <c r="I86" s="1202"/>
      <c r="J86" s="1202"/>
      <c r="K86" s="1202"/>
      <c r="L86" s="1202"/>
      <c r="M86" s="1202"/>
      <c r="N86" s="1202"/>
      <c r="O86" s="1202"/>
      <c r="P86" s="1202"/>
      <c r="Q86" s="1202"/>
      <c r="R86" s="1202"/>
      <c r="S86" s="1202"/>
      <c r="T86" s="1202"/>
      <c r="U86" s="1202"/>
      <c r="V86" s="1202"/>
      <c r="W86" s="1203"/>
      <c r="X86" s="1200"/>
      <c r="Y86" s="1200"/>
      <c r="Z86" s="1200"/>
      <c r="AA86" s="1200"/>
      <c r="AB86" s="1200"/>
      <c r="AC86" s="1200"/>
      <c r="AD86" s="1204"/>
      <c r="AE86" s="1204"/>
      <c r="AF86" s="1205"/>
      <c r="AG86" s="1241"/>
      <c r="AH86" s="1204"/>
    </row>
    <row r="87" spans="1:35" ht="18" customHeight="1" thickBot="1">
      <c r="A87" s="1272"/>
      <c r="B87" s="32" t="s">
        <v>56</v>
      </c>
      <c r="C87" s="33"/>
      <c r="D87" s="33"/>
      <c r="E87" s="20" t="s">
        <v>38</v>
      </c>
      <c r="F87" s="16">
        <f>COUNTIF(G51:G83,"rs")</f>
        <v>7</v>
      </c>
      <c r="G87" s="16"/>
      <c r="H87" s="21"/>
      <c r="I87" s="21">
        <f>COUNTIF(I50:I83,"X")</f>
        <v>15</v>
      </c>
      <c r="J87" s="21"/>
      <c r="K87" s="21"/>
      <c r="L87" s="21">
        <f>COUNTIF(L50:L83,"X")</f>
        <v>15</v>
      </c>
      <c r="M87" s="21"/>
      <c r="N87" s="21"/>
      <c r="O87" s="21">
        <f>COUNTIF(O50:O83,"X")</f>
        <v>15</v>
      </c>
      <c r="P87" s="21"/>
      <c r="Q87" s="21"/>
      <c r="R87" s="21">
        <f>COUNTIF(R50:R83,"X")</f>
        <v>15</v>
      </c>
      <c r="S87" s="22"/>
      <c r="T87" s="21"/>
      <c r="U87" s="21">
        <f>COUNTIF(U50:U83,"X")</f>
        <v>15</v>
      </c>
      <c r="V87" s="21"/>
      <c r="W87" s="20"/>
      <c r="X87" s="20">
        <f>COUNTIF(X50:X84,"X")</f>
        <v>15</v>
      </c>
      <c r="Y87" s="20"/>
      <c r="Z87" s="20"/>
      <c r="AA87" s="20">
        <f>COUNTIF(AA50:AA84,"X")</f>
        <v>15</v>
      </c>
      <c r="AB87" s="16"/>
      <c r="AC87" s="20"/>
      <c r="AD87" s="1277" t="s">
        <v>245</v>
      </c>
      <c r="AE87" s="1277"/>
      <c r="AF87" s="1110"/>
      <c r="AG87" s="1110"/>
      <c r="AH87" s="16"/>
      <c r="AI87" s="6">
        <f>SUM(AI50:AI84)</f>
        <v>0</v>
      </c>
    </row>
    <row r="88" spans="1:35" ht="18" customHeight="1" thickBot="1">
      <c r="A88" s="1272"/>
      <c r="B88" s="34" t="s">
        <v>57</v>
      </c>
      <c r="C88" s="35"/>
      <c r="D88" s="35"/>
      <c r="E88" s="20" t="s">
        <v>42</v>
      </c>
      <c r="F88" s="16">
        <f>COUNTIF(G51:G83,"fhv")</f>
        <v>19</v>
      </c>
      <c r="G88" s="16"/>
      <c r="H88" s="27"/>
      <c r="I88" s="21"/>
      <c r="J88" s="21">
        <f>COUNTIF(J50:J83,"X")</f>
        <v>15</v>
      </c>
      <c r="K88" s="21"/>
      <c r="L88" s="21"/>
      <c r="M88" s="21">
        <f>COUNTIF(M50:M83,"X")</f>
        <v>15</v>
      </c>
      <c r="N88" s="21"/>
      <c r="O88" s="21"/>
      <c r="P88" s="21">
        <f>COUNTIF(P50:P83,"X")</f>
        <v>15</v>
      </c>
      <c r="Q88" s="21"/>
      <c r="R88" s="21"/>
      <c r="S88" s="21">
        <f>COUNTIF(S50:S83,"X")</f>
        <v>15</v>
      </c>
      <c r="T88" s="21"/>
      <c r="U88" s="21"/>
      <c r="V88" s="21">
        <f>COUNTIF(V50:V84,"X")</f>
        <v>15</v>
      </c>
      <c r="W88" s="20"/>
      <c r="X88" s="20"/>
      <c r="Y88" s="20">
        <f>COUNTIF(Y50:Y84,"X")</f>
        <v>15</v>
      </c>
      <c r="Z88" s="20"/>
      <c r="AA88" s="20"/>
      <c r="AB88" s="20">
        <f>COUNTIF(AB50:AB84,"X")</f>
        <v>15</v>
      </c>
      <c r="AC88" s="20"/>
      <c r="AD88" s="572" t="s">
        <v>32</v>
      </c>
      <c r="AE88" s="573" t="s">
        <v>148</v>
      </c>
      <c r="AF88" s="574"/>
      <c r="AG88" s="37"/>
      <c r="AH88" s="16"/>
      <c r="AI88" s="27">
        <f>AI44+AI87</f>
        <v>0</v>
      </c>
    </row>
    <row r="89" spans="1:35" ht="18" customHeight="1">
      <c r="A89" s="1272"/>
      <c r="B89" s="34" t="s">
        <v>58</v>
      </c>
      <c r="C89" s="35"/>
      <c r="D89" s="35"/>
      <c r="E89" s="20" t="s">
        <v>45</v>
      </c>
      <c r="F89" s="16">
        <f>COUNTIF(G51:G83,"SAVS")</f>
        <v>3</v>
      </c>
      <c r="G89" s="16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  <c r="U89" s="27"/>
      <c r="V89" s="27"/>
      <c r="W89" s="16"/>
      <c r="X89" s="16"/>
      <c r="Y89" s="16"/>
      <c r="Z89" s="16"/>
      <c r="AA89" s="16"/>
      <c r="AB89" s="16"/>
      <c r="AC89" s="20"/>
      <c r="AD89" s="572" t="s">
        <v>60</v>
      </c>
      <c r="AE89" s="573" t="s">
        <v>61</v>
      </c>
      <c r="AF89" s="574"/>
      <c r="AG89" s="37"/>
      <c r="AH89" s="16"/>
    </row>
    <row r="90" spans="1:35" ht="18" customHeight="1">
      <c r="A90" s="1272"/>
      <c r="B90" s="34" t="s">
        <v>59</v>
      </c>
      <c r="C90" s="35"/>
      <c r="D90" s="35"/>
      <c r="E90" s="21" t="s">
        <v>35</v>
      </c>
      <c r="F90" s="16">
        <f>COUNTIF(G51:G83,"E")</f>
        <v>3</v>
      </c>
      <c r="G90" s="16"/>
      <c r="H90" s="21"/>
      <c r="I90" s="21"/>
      <c r="J90" s="27"/>
      <c r="K90" s="21"/>
      <c r="L90" s="21"/>
      <c r="M90" s="27"/>
      <c r="N90" s="21"/>
      <c r="O90" s="27"/>
      <c r="P90" s="27"/>
      <c r="Q90" s="21"/>
      <c r="R90" s="27"/>
      <c r="S90" s="28"/>
      <c r="T90" s="21"/>
      <c r="U90" s="27"/>
      <c r="V90" s="27"/>
      <c r="W90" s="16"/>
      <c r="X90" s="16"/>
      <c r="Y90" s="16"/>
      <c r="Z90" s="16"/>
      <c r="AA90" s="16"/>
      <c r="AB90" s="16"/>
      <c r="AC90" s="16"/>
      <c r="AD90" s="575"/>
      <c r="AE90" s="576" t="s">
        <v>63</v>
      </c>
      <c r="AF90" s="40"/>
      <c r="AG90" s="577"/>
      <c r="AH90" s="1110"/>
    </row>
    <row r="91" spans="1:35" ht="18" customHeight="1">
      <c r="A91" s="1272"/>
      <c r="B91" s="34" t="s">
        <v>62</v>
      </c>
      <c r="C91" s="38"/>
      <c r="D91" s="38"/>
      <c r="E91" s="21" t="s">
        <v>52</v>
      </c>
      <c r="F91" s="1211">
        <f>SUM(F87:F90)</f>
        <v>32</v>
      </c>
      <c r="G91" s="16"/>
      <c r="H91" s="16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7"/>
      <c r="W91" s="16"/>
      <c r="X91" s="16"/>
      <c r="Y91" s="39"/>
      <c r="Z91" s="16"/>
      <c r="AA91" s="16"/>
      <c r="AB91" s="16"/>
      <c r="AC91" s="16"/>
      <c r="AD91" s="578"/>
      <c r="AE91" s="714" t="s">
        <v>65</v>
      </c>
      <c r="AF91" s="714"/>
      <c r="AG91" s="47"/>
      <c r="AH91" s="1110"/>
    </row>
    <row r="92" spans="1:35" ht="18" customHeight="1" thickBot="1">
      <c r="A92" s="1272"/>
      <c r="B92" s="41" t="s">
        <v>64</v>
      </c>
      <c r="C92" s="42"/>
      <c r="D92" s="43"/>
      <c r="E92" s="44"/>
      <c r="F92" s="1212"/>
      <c r="G92" s="16"/>
      <c r="H92" s="1110" t="s">
        <v>189</v>
      </c>
      <c r="I92" s="1213"/>
      <c r="J92" s="1213"/>
      <c r="K92" s="1213"/>
      <c r="L92" s="1213"/>
      <c r="M92" s="1213"/>
      <c r="N92" s="1213"/>
      <c r="O92" s="1213"/>
      <c r="P92" s="1213"/>
      <c r="Q92" s="1213"/>
      <c r="R92" s="1213"/>
      <c r="S92" s="1214"/>
      <c r="T92" s="1213"/>
      <c r="U92" s="1213"/>
      <c r="V92" s="505"/>
      <c r="W92" s="45"/>
      <c r="X92" s="45"/>
      <c r="Y92" s="45"/>
      <c r="Z92" s="45"/>
      <c r="AA92" s="16"/>
      <c r="AB92" s="16"/>
      <c r="AC92" s="16"/>
      <c r="AD92" s="49"/>
      <c r="AE92" s="50" t="s">
        <v>67</v>
      </c>
      <c r="AF92" s="51"/>
      <c r="AG92" s="52"/>
      <c r="AH92" s="1110"/>
    </row>
    <row r="93" spans="1:35" ht="18" customHeight="1" thickBot="1">
      <c r="A93" s="1272"/>
      <c r="B93" s="41" t="s">
        <v>66</v>
      </c>
      <c r="C93" s="42"/>
      <c r="D93" s="42"/>
      <c r="E93" s="44"/>
      <c r="F93" s="1261">
        <f>SUM(F91,G43:G46)</f>
        <v>32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27"/>
      <c r="W93" s="16"/>
      <c r="X93" s="16"/>
      <c r="Y93" s="16"/>
      <c r="Z93" s="16"/>
      <c r="AA93" s="16"/>
      <c r="AB93" s="16"/>
      <c r="AC93" s="16"/>
      <c r="AD93" s="717"/>
      <c r="AE93" s="718" t="s">
        <v>215</v>
      </c>
      <c r="AF93" s="719"/>
      <c r="AG93" s="720"/>
      <c r="AH93" s="1110"/>
    </row>
    <row r="94" spans="1:35" ht="18" customHeight="1" thickBot="1">
      <c r="A94" s="1272"/>
      <c r="B94" s="41" t="s">
        <v>68</v>
      </c>
      <c r="C94" s="42"/>
      <c r="D94" s="42"/>
      <c r="E94" s="44"/>
      <c r="F94" s="1261"/>
      <c r="G94" s="48"/>
      <c r="H94" s="48"/>
      <c r="I94" s="229">
        <f>SUM(I87+I43)</f>
        <v>15</v>
      </c>
      <c r="J94" s="230"/>
      <c r="K94" s="230"/>
      <c r="L94" s="231">
        <f>L87+L43</f>
        <v>15</v>
      </c>
      <c r="M94" s="230"/>
      <c r="N94" s="230"/>
      <c r="O94" s="231">
        <f>O87+O43</f>
        <v>15</v>
      </c>
      <c r="P94" s="230"/>
      <c r="Q94" s="230"/>
      <c r="R94" s="231">
        <f>R87+R43</f>
        <v>15</v>
      </c>
      <c r="S94" s="230"/>
      <c r="T94" s="230"/>
      <c r="U94" s="231">
        <f>U87+U43</f>
        <v>15</v>
      </c>
      <c r="V94" s="232"/>
      <c r="W94" s="233"/>
      <c r="X94" s="234">
        <f>X43+X87</f>
        <v>15</v>
      </c>
      <c r="Y94" s="233"/>
      <c r="Z94" s="233"/>
      <c r="AA94" s="234">
        <f>AA43+AA87</f>
        <v>15</v>
      </c>
      <c r="AB94" s="235"/>
      <c r="AC94" s="16"/>
      <c r="AD94" s="715"/>
      <c r="AE94" s="716" t="s">
        <v>69</v>
      </c>
      <c r="AF94" s="582"/>
      <c r="AG94" s="583"/>
      <c r="AH94" s="1110"/>
    </row>
    <row r="95" spans="1:35" ht="18" customHeight="1" thickBot="1">
      <c r="A95" s="1272"/>
      <c r="B95" s="34" t="s">
        <v>70</v>
      </c>
      <c r="C95" s="38"/>
      <c r="D95" s="38"/>
      <c r="E95" s="36"/>
      <c r="F95" s="1261"/>
      <c r="G95" s="48"/>
      <c r="H95" s="48"/>
      <c r="I95" s="236"/>
      <c r="J95" s="237">
        <f>J88+J44</f>
        <v>15</v>
      </c>
      <c r="K95" s="238"/>
      <c r="L95" s="238"/>
      <c r="M95" s="237">
        <f>M88+M44</f>
        <v>15</v>
      </c>
      <c r="N95" s="238"/>
      <c r="O95" s="238"/>
      <c r="P95" s="237">
        <f>P88+P44</f>
        <v>15</v>
      </c>
      <c r="Q95" s="238"/>
      <c r="R95" s="238"/>
      <c r="S95" s="237">
        <f>S88+S44</f>
        <v>15</v>
      </c>
      <c r="T95" s="238"/>
      <c r="U95" s="238"/>
      <c r="V95" s="237">
        <f>SUM(V44+V88)</f>
        <v>15</v>
      </c>
      <c r="W95" s="239"/>
      <c r="X95" s="239"/>
      <c r="Y95" s="237">
        <f>Y44+Y88</f>
        <v>15</v>
      </c>
      <c r="Z95" s="239"/>
      <c r="AA95" s="239"/>
      <c r="AB95" s="237">
        <f>AB44+AB88</f>
        <v>15</v>
      </c>
      <c r="AC95" s="16"/>
      <c r="AD95" s="579" t="s">
        <v>39</v>
      </c>
      <c r="AE95" s="53" t="s">
        <v>71</v>
      </c>
      <c r="AF95" s="580"/>
      <c r="AG95" s="580"/>
      <c r="AH95" s="16"/>
    </row>
    <row r="96" spans="1:35" ht="18" customHeight="1" thickBot="1">
      <c r="A96" s="1272"/>
      <c r="B96" s="34" t="s">
        <v>72</v>
      </c>
      <c r="C96" s="54"/>
      <c r="D96" s="54"/>
      <c r="E96" s="55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27"/>
      <c r="W96" s="16"/>
      <c r="X96" s="16"/>
      <c r="Y96" s="16"/>
      <c r="Z96" s="16"/>
      <c r="AA96" s="16"/>
      <c r="AB96" s="16"/>
      <c r="AC96" s="16"/>
      <c r="AD96" s="581" t="s">
        <v>203</v>
      </c>
      <c r="AE96" s="56" t="s">
        <v>19</v>
      </c>
      <c r="AF96" s="582"/>
      <c r="AG96" s="583"/>
      <c r="AH96" s="16"/>
    </row>
    <row r="97" spans="1:34" ht="18" customHeight="1" thickTop="1" thickBot="1">
      <c r="A97" s="1272"/>
      <c r="B97" s="25"/>
      <c r="C97" s="1110"/>
      <c r="D97" s="16"/>
      <c r="E97" s="16"/>
      <c r="F97" s="1249" t="s">
        <v>246</v>
      </c>
      <c r="G97" s="1250"/>
      <c r="H97" s="1251"/>
      <c r="I97" s="629">
        <f>COUNTIF(I3:I95,"1")</f>
        <v>0</v>
      </c>
      <c r="J97" s="629"/>
      <c r="K97" s="629"/>
      <c r="L97" s="629">
        <f>COUNTIF(L3:L95,"1")</f>
        <v>0</v>
      </c>
      <c r="M97" s="629"/>
      <c r="N97" s="629"/>
      <c r="O97" s="629">
        <f>COUNTIF(O3:O95,"1")</f>
        <v>0</v>
      </c>
      <c r="P97" s="629"/>
      <c r="Q97" s="629"/>
      <c r="R97" s="629">
        <f>COUNTIF(R3:R95,"1")</f>
        <v>0</v>
      </c>
      <c r="S97" s="629"/>
      <c r="T97" s="629"/>
      <c r="U97" s="629">
        <f>COUNTIF(U3:U95,"1")</f>
        <v>0</v>
      </c>
      <c r="V97" s="630"/>
      <c r="W97" s="27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</row>
    <row r="98" spans="1:34" ht="18" customHeight="1" thickTop="1" thickBot="1">
      <c r="A98" s="1215"/>
      <c r="B98" s="1216"/>
      <c r="C98" s="1217"/>
      <c r="D98" s="1218"/>
      <c r="E98" s="1218"/>
      <c r="F98" s="1242" t="s">
        <v>247</v>
      </c>
      <c r="G98" s="1243"/>
      <c r="H98" s="1244"/>
      <c r="I98" s="1219">
        <f>COUNTIF(I4:I96,"2")</f>
        <v>0</v>
      </c>
      <c r="J98" s="1220"/>
      <c r="K98" s="1220">
        <f>COUNTIF(K4:K96,"f")</f>
        <v>0</v>
      </c>
      <c r="L98" s="1219">
        <f>COUNTIF(L4:L96,"2")</f>
        <v>0</v>
      </c>
      <c r="M98" s="1220"/>
      <c r="N98" s="1220">
        <f>COUNTIF(N4:N96,"f")</f>
        <v>0</v>
      </c>
      <c r="O98" s="1219">
        <f>COUNTIF(O4:O96,"2")</f>
        <v>0</v>
      </c>
      <c r="P98" s="1220"/>
      <c r="Q98" s="1220">
        <f t="shared" ref="Q98:V98" si="0">COUNTIF(Q4:Q96,"f")</f>
        <v>0</v>
      </c>
      <c r="R98" s="1219">
        <f>COUNTIF(R4:R96,"2")</f>
        <v>0</v>
      </c>
      <c r="S98" s="1219">
        <f t="shared" si="0"/>
        <v>0</v>
      </c>
      <c r="T98" s="1219">
        <f t="shared" si="0"/>
        <v>0</v>
      </c>
      <c r="U98" s="1219">
        <f>COUNTIF(U4:U96,"2")</f>
        <v>0</v>
      </c>
      <c r="V98" s="1221">
        <f t="shared" si="0"/>
        <v>0</v>
      </c>
      <c r="W98" s="1222"/>
      <c r="X98" s="1218"/>
      <c r="Y98" s="1218"/>
      <c r="Z98" s="1218"/>
      <c r="AA98" s="1218"/>
      <c r="AB98" s="1218"/>
      <c r="AC98" s="1218"/>
      <c r="AD98" s="1218"/>
      <c r="AE98" s="1218"/>
      <c r="AF98" s="1218"/>
      <c r="AG98" s="1218"/>
      <c r="AH98" s="1217"/>
    </row>
  </sheetData>
  <sheetProtection selectLockedCells="1" selectUnlockedCells="1"/>
  <mergeCells count="41">
    <mergeCell ref="AD87:AE87"/>
    <mergeCell ref="AF48:AF49"/>
    <mergeCell ref="AG48:AG49"/>
    <mergeCell ref="A48:A71"/>
    <mergeCell ref="C48:C49"/>
    <mergeCell ref="D48:D49"/>
    <mergeCell ref="E48:E49"/>
    <mergeCell ref="F48:G49"/>
    <mergeCell ref="H48:H49"/>
    <mergeCell ref="K48:K49"/>
    <mergeCell ref="A1:A24"/>
    <mergeCell ref="A25:A42"/>
    <mergeCell ref="C1:C2"/>
    <mergeCell ref="D1:D2"/>
    <mergeCell ref="A72:A97"/>
    <mergeCell ref="E1:E2"/>
    <mergeCell ref="F1:G2"/>
    <mergeCell ref="H1:H2"/>
    <mergeCell ref="T48:T49"/>
    <mergeCell ref="N1:N2"/>
    <mergeCell ref="Q1:Q2"/>
    <mergeCell ref="T1:T2"/>
    <mergeCell ref="C46:E46"/>
    <mergeCell ref="N48:N49"/>
    <mergeCell ref="Q48:Q49"/>
    <mergeCell ref="F98:H98"/>
    <mergeCell ref="AH1:AH2"/>
    <mergeCell ref="AH48:AH49"/>
    <mergeCell ref="F97:H97"/>
    <mergeCell ref="AF1:AF2"/>
    <mergeCell ref="AG1:AG2"/>
    <mergeCell ref="K1:K2"/>
    <mergeCell ref="W1:W2"/>
    <mergeCell ref="Z1:Z2"/>
    <mergeCell ref="AC1:AC2"/>
    <mergeCell ref="AD1:AE1"/>
    <mergeCell ref="W48:W49"/>
    <mergeCell ref="F93:F95"/>
    <mergeCell ref="Z48:Z49"/>
    <mergeCell ref="AC48:AC49"/>
    <mergeCell ref="AD48:AE48"/>
  </mergeCells>
  <conditionalFormatting sqref="I50:U86">
    <cfRule type="cellIs" dxfId="26" priority="15" operator="equal">
      <formula>1</formula>
    </cfRule>
    <cfRule type="cellIs" dxfId="25" priority="16" operator="equal">
      <formula>2</formula>
    </cfRule>
  </conditionalFormatting>
  <conditionalFormatting sqref="I50:AB86">
    <cfRule type="cellIs" dxfId="24" priority="13" operator="equal">
      <formula>"pn"</formula>
    </cfRule>
    <cfRule type="cellIs" dxfId="23" priority="14" operator="equal">
      <formula>"pn"</formula>
    </cfRule>
  </conditionalFormatting>
  <pageMargins left="7.6388888888888895E-2" right="8.9583333333333334E-2" top="0.39513888888888887" bottom="0" header="0" footer="0.51180555555555551"/>
  <pageSetup paperSize="9" scale="65" firstPageNumber="0" fitToHeight="0" orientation="landscape" cellComments="atEnd" r:id="rId1"/>
  <headerFooter alignWithMargins="0">
    <oddHeader>&amp;C&amp;"Arial,Gras"&amp;14&amp;EFF0000MERCI DE REMPLIR SUIVANT LA LEGENDE ET DE SIGNER CHAQUE SEMAINE LES PRESENCES</oddHeader>
  </headerFooter>
  <rowBreaks count="1" manualBreakCount="1">
    <brk id="47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S62"/>
  <sheetViews>
    <sheetView showZeros="0" zoomScale="90" zoomScaleNormal="90" zoomScaleSheetLayoutView="100" workbookViewId="0">
      <selection activeCell="J18" sqref="J18"/>
    </sheetView>
  </sheetViews>
  <sheetFormatPr baseColWidth="10" defaultColWidth="11.5703125" defaultRowHeight="12.75"/>
  <cols>
    <col min="1" max="1" width="10" customWidth="1"/>
    <col min="2" max="2" width="25" customWidth="1"/>
    <col min="3" max="3" width="20.85546875" customWidth="1"/>
    <col min="4" max="13" width="11.42578125" customWidth="1"/>
    <col min="14" max="14" width="27.5703125" customWidth="1"/>
    <col min="15" max="15" width="7.7109375" customWidth="1"/>
    <col min="16" max="16" width="8.5703125" customWidth="1"/>
    <col min="17" max="17" width="11.140625" customWidth="1"/>
    <col min="18" max="18" width="7.7109375" customWidth="1"/>
    <col min="19" max="19" width="10.85546875" customWidth="1"/>
    <col min="20" max="254" width="11.42578125" customWidth="1"/>
  </cols>
  <sheetData>
    <row r="1" spans="1:19" ht="24.6" customHeight="1">
      <c r="A1" s="57" t="s">
        <v>0</v>
      </c>
      <c r="B1" s="58">
        <v>2020</v>
      </c>
      <c r="C1" s="1290" t="s">
        <v>73</v>
      </c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59" t="s">
        <v>1</v>
      </c>
      <c r="O1" s="1291" t="s">
        <v>220</v>
      </c>
      <c r="P1" s="1291"/>
      <c r="Q1" s="60">
        <v>2</v>
      </c>
      <c r="R1" s="61"/>
      <c r="S1" s="61"/>
    </row>
    <row r="2" spans="1:19" ht="21.6" customHeight="1">
      <c r="A2" s="62"/>
      <c r="B2" s="63" t="s">
        <v>3</v>
      </c>
      <c r="C2" s="127">
        <f>'de A à W'!B2</f>
        <v>2</v>
      </c>
      <c r="D2" s="64" t="s">
        <v>17</v>
      </c>
      <c r="E2" s="1292" t="str">
        <f>D4</f>
        <v>lundi 06</v>
      </c>
      <c r="F2" s="1292"/>
      <c r="G2" s="1292"/>
      <c r="H2" s="65" t="s">
        <v>18</v>
      </c>
      <c r="I2" s="66"/>
      <c r="J2" s="1293" t="str">
        <f>L4</f>
        <v>vendredi 10</v>
      </c>
      <c r="K2" s="1293"/>
      <c r="L2" s="1293"/>
      <c r="M2" s="1293"/>
      <c r="O2" s="1294" t="s">
        <v>20</v>
      </c>
      <c r="P2" s="1294"/>
      <c r="Q2" s="67" t="s">
        <v>11</v>
      </c>
      <c r="R2" s="67"/>
      <c r="S2" s="68"/>
    </row>
    <row r="3" spans="1:19" ht="17.100000000000001" customHeight="1" thickBot="1">
      <c r="B3" s="69" t="s">
        <v>74</v>
      </c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73"/>
      <c r="P3" s="73"/>
      <c r="Q3" s="73"/>
      <c r="R3" s="73"/>
    </row>
    <row r="4" spans="1:19" ht="12.75" customHeight="1" thickBot="1">
      <c r="B4" s="1284">
        <f>'de A à W'!A26</f>
        <v>25</v>
      </c>
      <c r="C4" s="1286" t="s">
        <v>75</v>
      </c>
      <c r="D4" s="1287" t="str">
        <f>TEXT(DATE($B$1,1,1)-WEEKDAY(DATE($B$1,1,1))-5+(7*$C$2),"jjjj jj")</f>
        <v>lundi 06</v>
      </c>
      <c r="E4" s="1287" t="e">
        <f>TEXT(DATE($A$2,1,1)-WEEKDAY(DATE($A$2,1,1))-1+(7*$D$2),"jjjj jj")</f>
        <v>#NUM!</v>
      </c>
      <c r="F4" s="1287" t="str">
        <f>TEXT(DATE($B$1,1,1)-WEEKDAY(DATE($B$1,1,1))-4+(7*$C$2),"jjjj jj")</f>
        <v>mardi 07</v>
      </c>
      <c r="G4" s="1287" t="e">
        <f>TEXT(DATE($A$2,1,1)-WEEKDAY(DATE($A$2,1,1))-1+(7*$D$2),"jjjj jj")</f>
        <v>#NUM!</v>
      </c>
      <c r="H4" s="1287" t="str">
        <f>TEXT(DATE($B$1,1,1)-WEEKDAY(DATE($B$1,1,1))-3+(7*$C$2),"jjjj jj")</f>
        <v>mercredi 08</v>
      </c>
      <c r="I4" s="1287" t="e">
        <f>TEXT(DATE($A$2,1,1)-WEEKDAY(DATE($A$2,1,1))-1+(7*$D$2),"jjjj jj")</f>
        <v>#NUM!</v>
      </c>
      <c r="J4" s="1287" t="str">
        <f>TEXT(DATE($B$1,1,1)-WEEKDAY(DATE($B$1,1,1))-2+(7*$C$2),"jjjj jj")</f>
        <v>jeudi 09</v>
      </c>
      <c r="K4" s="1287" t="e">
        <f>TEXT(DATE($A$2,1,1)-WEEKDAY(DATE($A$2,1,1))-1+(7*$D$2),"jjjj jj")</f>
        <v>#NUM!</v>
      </c>
      <c r="L4" s="1287" t="str">
        <f>TEXT(DATE($B$1,1,1)-WEEKDAY(DATE($B$1,1,1))-1+(7*$C$2),"jjjj jj")</f>
        <v>vendredi 10</v>
      </c>
      <c r="M4" s="1295"/>
      <c r="N4" s="1296" t="s">
        <v>76</v>
      </c>
      <c r="O4" s="246" t="s">
        <v>77</v>
      </c>
      <c r="P4" s="247" t="s">
        <v>32</v>
      </c>
      <c r="Q4" s="247" t="s">
        <v>32</v>
      </c>
      <c r="R4" s="248" t="s">
        <v>78</v>
      </c>
      <c r="S4" s="249" t="s">
        <v>79</v>
      </c>
    </row>
    <row r="5" spans="1:19" ht="15.75" thickBot="1">
      <c r="B5" s="1285"/>
      <c r="C5" s="1286"/>
      <c r="D5" s="1287"/>
      <c r="E5" s="1287"/>
      <c r="F5" s="1287"/>
      <c r="G5" s="1287"/>
      <c r="H5" s="1287"/>
      <c r="I5" s="1287"/>
      <c r="J5" s="1287"/>
      <c r="K5" s="1287"/>
      <c r="L5" s="1287"/>
      <c r="M5" s="1295"/>
      <c r="N5" s="1297"/>
      <c r="O5" s="250" t="str">
        <f>D4</f>
        <v>lundi 06</v>
      </c>
      <c r="P5" s="251" t="str">
        <f>F4</f>
        <v>mardi 07</v>
      </c>
      <c r="Q5" s="251" t="str">
        <f>H4</f>
        <v>mercredi 08</v>
      </c>
      <c r="R5" s="252" t="str">
        <f>J4</f>
        <v>jeudi 09</v>
      </c>
      <c r="S5" s="253" t="str">
        <f>L4</f>
        <v>vendredi 10</v>
      </c>
    </row>
    <row r="6" spans="1:19" ht="15.75" thickBot="1">
      <c r="B6" s="504">
        <f>'de A à W'!A1</f>
        <v>2021</v>
      </c>
      <c r="C6" s="1286"/>
      <c r="D6" s="74" t="s">
        <v>80</v>
      </c>
      <c r="E6" s="74" t="s">
        <v>81</v>
      </c>
      <c r="F6" s="74" t="s">
        <v>80</v>
      </c>
      <c r="G6" s="74" t="s">
        <v>81</v>
      </c>
      <c r="H6" s="74" t="s">
        <v>80</v>
      </c>
      <c r="I6" s="74" t="s">
        <v>81</v>
      </c>
      <c r="J6" s="74" t="s">
        <v>80</v>
      </c>
      <c r="K6" s="74" t="s">
        <v>81</v>
      </c>
      <c r="L6" s="74" t="s">
        <v>80</v>
      </c>
      <c r="M6" s="245" t="s">
        <v>81</v>
      </c>
      <c r="N6" s="623"/>
      <c r="O6" s="657"/>
      <c r="P6" s="657"/>
      <c r="Q6" s="658">
        <v>1</v>
      </c>
      <c r="R6" s="658">
        <v>1</v>
      </c>
      <c r="S6" s="658">
        <v>1</v>
      </c>
    </row>
    <row r="7" spans="1:19" ht="15">
      <c r="A7" s="12">
        <v>1</v>
      </c>
      <c r="B7" s="731"/>
      <c r="C7" s="591"/>
      <c r="D7" s="584"/>
      <c r="E7" s="584"/>
      <c r="F7" s="584"/>
      <c r="G7" s="584"/>
      <c r="H7" s="585"/>
      <c r="I7" s="585"/>
      <c r="J7" s="586"/>
      <c r="K7" s="586"/>
      <c r="L7" s="587">
        <v>1</v>
      </c>
      <c r="M7" s="588"/>
      <c r="N7" s="624"/>
      <c r="O7" s="657"/>
      <c r="P7" s="658"/>
      <c r="Q7" s="658">
        <v>1</v>
      </c>
      <c r="R7" s="657"/>
      <c r="S7" s="658">
        <v>1</v>
      </c>
    </row>
    <row r="8" spans="1:19" ht="15">
      <c r="A8" s="12">
        <v>2</v>
      </c>
      <c r="B8" s="732"/>
      <c r="C8" s="592"/>
      <c r="D8" s="589"/>
      <c r="E8" s="589"/>
      <c r="F8" s="590"/>
      <c r="G8" s="590"/>
      <c r="H8" s="590"/>
      <c r="I8" s="590"/>
      <c r="J8" s="589"/>
      <c r="K8" s="589"/>
      <c r="L8" s="622"/>
      <c r="M8" s="668"/>
      <c r="N8" s="625"/>
      <c r="O8" s="659"/>
      <c r="P8" s="659"/>
      <c r="Q8" s="659"/>
      <c r="R8" s="658">
        <v>1</v>
      </c>
      <c r="S8" s="659"/>
    </row>
    <row r="9" spans="1:19" ht="15">
      <c r="A9" s="12">
        <v>3</v>
      </c>
      <c r="B9" s="732"/>
      <c r="C9" s="592"/>
      <c r="D9" s="593"/>
      <c r="E9" s="590"/>
      <c r="F9" s="590"/>
      <c r="G9" s="590"/>
      <c r="H9" s="590"/>
      <c r="I9" s="590"/>
      <c r="J9" s="593">
        <v>1</v>
      </c>
      <c r="K9" s="590"/>
      <c r="L9" s="622"/>
      <c r="M9" s="668"/>
      <c r="N9" s="624"/>
      <c r="O9" s="658"/>
      <c r="P9" s="658"/>
      <c r="Q9" s="657" t="s">
        <v>218</v>
      </c>
      <c r="R9" s="658" t="s">
        <v>218</v>
      </c>
      <c r="S9" s="658" t="s">
        <v>218</v>
      </c>
    </row>
    <row r="10" spans="1:19" ht="15">
      <c r="A10" s="12">
        <v>4</v>
      </c>
      <c r="B10" s="732"/>
      <c r="C10" s="592"/>
      <c r="D10" s="594"/>
      <c r="E10" s="594"/>
      <c r="F10" s="593"/>
      <c r="G10" s="593"/>
      <c r="H10" s="590"/>
      <c r="I10" s="590"/>
      <c r="J10" s="622"/>
      <c r="K10" s="622"/>
      <c r="L10" s="622"/>
      <c r="M10" s="596"/>
      <c r="N10" s="624"/>
      <c r="O10" s="661"/>
      <c r="P10" s="657"/>
      <c r="Q10" s="658">
        <v>1</v>
      </c>
      <c r="R10" s="657"/>
      <c r="S10" s="663"/>
    </row>
    <row r="11" spans="1:19" ht="15.75">
      <c r="A11" s="12">
        <v>5</v>
      </c>
      <c r="B11" s="732"/>
      <c r="C11" s="597"/>
      <c r="D11" s="594"/>
      <c r="E11" s="594"/>
      <c r="F11" s="593"/>
      <c r="G11" s="593"/>
      <c r="H11" s="622"/>
      <c r="I11" s="622"/>
      <c r="J11" s="593">
        <v>1</v>
      </c>
      <c r="K11" s="593"/>
      <c r="L11" s="597"/>
      <c r="M11" s="598"/>
      <c r="N11" s="624"/>
      <c r="O11" s="658"/>
      <c r="P11" s="660"/>
      <c r="Q11" s="658" t="s">
        <v>218</v>
      </c>
      <c r="R11" s="657" t="s">
        <v>218</v>
      </c>
      <c r="S11" s="663" t="s">
        <v>218</v>
      </c>
    </row>
    <row r="12" spans="1:19" ht="15">
      <c r="A12" s="12">
        <v>6</v>
      </c>
      <c r="B12" s="732"/>
      <c r="C12" s="592"/>
      <c r="D12" s="594"/>
      <c r="E12" s="594"/>
      <c r="F12" s="594"/>
      <c r="G12" s="594"/>
      <c r="H12" s="593">
        <v>1</v>
      </c>
      <c r="I12" s="593"/>
      <c r="J12" s="599"/>
      <c r="K12" s="599"/>
      <c r="L12" s="595"/>
      <c r="M12" s="596"/>
      <c r="N12" s="624"/>
      <c r="O12" s="658"/>
      <c r="P12" s="658"/>
      <c r="Q12" s="657"/>
      <c r="R12" s="658">
        <v>1</v>
      </c>
      <c r="S12" s="658">
        <v>1</v>
      </c>
    </row>
    <row r="13" spans="1:19" ht="15">
      <c r="A13" s="12">
        <v>7</v>
      </c>
      <c r="B13" s="732"/>
      <c r="C13" s="592"/>
      <c r="D13" s="594"/>
      <c r="E13" s="594"/>
      <c r="F13" s="594"/>
      <c r="G13" s="594"/>
      <c r="H13" s="622"/>
      <c r="I13" s="622"/>
      <c r="J13" s="599"/>
      <c r="K13" s="599"/>
      <c r="L13" s="595"/>
      <c r="M13" s="596"/>
      <c r="N13" s="625"/>
      <c r="O13" s="657"/>
      <c r="P13" s="657"/>
      <c r="Q13" s="657"/>
      <c r="R13" s="657"/>
      <c r="S13" s="657"/>
    </row>
    <row r="14" spans="1:19" ht="15">
      <c r="A14" s="12">
        <v>8</v>
      </c>
      <c r="B14" s="732"/>
      <c r="C14" s="592" t="s">
        <v>82</v>
      </c>
      <c r="D14" s="594"/>
      <c r="E14" s="594"/>
      <c r="F14" s="593"/>
      <c r="G14" s="593"/>
      <c r="H14" s="622"/>
      <c r="I14" s="622"/>
      <c r="J14" s="593">
        <v>1</v>
      </c>
      <c r="K14" s="593"/>
      <c r="L14" s="593">
        <v>1</v>
      </c>
      <c r="M14" s="600"/>
      <c r="N14" s="626"/>
      <c r="O14" s="662"/>
      <c r="P14" s="662"/>
      <c r="Q14" s="662">
        <v>1</v>
      </c>
      <c r="R14" s="662">
        <v>1</v>
      </c>
      <c r="S14" s="662">
        <v>1</v>
      </c>
    </row>
    <row r="15" spans="1:19" ht="15.75">
      <c r="A15" s="12">
        <v>9</v>
      </c>
      <c r="B15" s="732"/>
      <c r="C15" s="592" t="s">
        <v>83</v>
      </c>
      <c r="D15" s="594"/>
      <c r="E15" s="594"/>
      <c r="F15" s="601"/>
      <c r="G15" s="601"/>
      <c r="H15" s="593">
        <v>1</v>
      </c>
      <c r="I15" s="593"/>
      <c r="J15" s="602"/>
      <c r="K15" s="602"/>
      <c r="L15" s="593">
        <v>1</v>
      </c>
      <c r="M15" s="600"/>
      <c r="N15" s="625"/>
      <c r="O15" s="657"/>
      <c r="P15" s="657"/>
      <c r="Q15" s="658">
        <v>1</v>
      </c>
      <c r="R15" s="658">
        <v>1</v>
      </c>
      <c r="S15" s="663"/>
    </row>
    <row r="16" spans="1:19" ht="15">
      <c r="A16" s="12">
        <v>10</v>
      </c>
      <c r="B16" s="732"/>
      <c r="C16" s="666"/>
      <c r="D16" s="594"/>
      <c r="E16" s="594"/>
      <c r="F16" s="665"/>
      <c r="G16" s="665"/>
      <c r="H16" s="665"/>
      <c r="I16" s="665"/>
      <c r="J16" s="664"/>
      <c r="K16" s="664"/>
      <c r="L16" s="666"/>
      <c r="M16" s="667"/>
      <c r="N16" s="625"/>
      <c r="O16" s="658"/>
      <c r="P16" s="658"/>
      <c r="Q16" s="657"/>
      <c r="R16" s="657"/>
      <c r="S16" s="663"/>
    </row>
    <row r="17" spans="1:19" ht="15.75">
      <c r="A17" s="12">
        <v>11</v>
      </c>
      <c r="B17" s="732"/>
      <c r="C17" s="592"/>
      <c r="D17" s="593"/>
      <c r="E17" s="593"/>
      <c r="F17" s="593"/>
      <c r="G17" s="593"/>
      <c r="H17" s="593">
        <v>1</v>
      </c>
      <c r="I17" s="593"/>
      <c r="J17" s="622"/>
      <c r="K17" s="595"/>
      <c r="L17" s="595"/>
      <c r="M17" s="596"/>
      <c r="N17" s="722"/>
      <c r="O17" s="627"/>
      <c r="P17" s="627"/>
      <c r="Q17" s="627"/>
      <c r="R17" s="627"/>
      <c r="S17" s="627"/>
    </row>
    <row r="18" spans="1:19" ht="15">
      <c r="A18" s="12">
        <v>12</v>
      </c>
      <c r="B18" s="732"/>
      <c r="C18" s="592" t="s">
        <v>86</v>
      </c>
      <c r="D18" s="589"/>
      <c r="E18" s="589"/>
      <c r="F18" s="594"/>
      <c r="G18" s="594"/>
      <c r="H18" s="590"/>
      <c r="I18" s="590"/>
      <c r="J18" s="589">
        <v>1</v>
      </c>
      <c r="K18" s="589"/>
      <c r="L18" s="595"/>
      <c r="M18" s="596"/>
      <c r="N18" s="624"/>
      <c r="O18" s="628"/>
      <c r="P18" s="628"/>
      <c r="Q18" s="628"/>
      <c r="R18" s="628"/>
      <c r="S18" s="628"/>
    </row>
    <row r="19" spans="1:19" ht="15.75">
      <c r="A19" s="12">
        <v>13</v>
      </c>
      <c r="B19" s="732"/>
      <c r="C19" s="603"/>
      <c r="D19" s="705"/>
      <c r="E19" s="665"/>
      <c r="F19" s="665"/>
      <c r="G19" s="665"/>
      <c r="H19" s="665"/>
      <c r="I19" s="665"/>
      <c r="J19" s="665"/>
      <c r="K19" s="665"/>
      <c r="L19" s="665"/>
      <c r="M19" s="596"/>
      <c r="N19" s="624"/>
      <c r="O19" s="627"/>
      <c r="P19" s="627"/>
      <c r="Q19" s="661"/>
      <c r="R19" s="627"/>
      <c r="S19" s="627"/>
    </row>
    <row r="20" spans="1:19" ht="15">
      <c r="A20" s="12">
        <v>14</v>
      </c>
      <c r="B20" s="732"/>
      <c r="C20" s="592"/>
      <c r="D20" s="593"/>
      <c r="E20" s="593"/>
      <c r="F20" s="593"/>
      <c r="G20" s="593"/>
      <c r="H20" s="593">
        <v>1</v>
      </c>
      <c r="I20" s="590"/>
      <c r="J20" s="622">
        <v>1</v>
      </c>
      <c r="K20" s="664"/>
      <c r="L20" s="595"/>
      <c r="M20" s="596"/>
      <c r="N20" s="254"/>
      <c r="O20" s="257"/>
      <c r="P20" s="257"/>
      <c r="Q20" s="257"/>
      <c r="R20" s="256"/>
      <c r="S20" s="255"/>
    </row>
    <row r="21" spans="1:19" ht="12.75" customHeight="1">
      <c r="A21" s="12">
        <v>15</v>
      </c>
      <c r="B21" s="732"/>
      <c r="C21" s="592"/>
      <c r="D21" s="723"/>
      <c r="E21" s="723"/>
      <c r="F21" s="724"/>
      <c r="G21" s="724"/>
      <c r="H21" s="590"/>
      <c r="I21" s="590"/>
      <c r="J21" s="589"/>
      <c r="K21" s="730"/>
      <c r="L21" s="724"/>
      <c r="M21" s="724"/>
      <c r="N21" s="254"/>
      <c r="O21" s="257"/>
      <c r="P21" s="285"/>
      <c r="Q21" s="285"/>
      <c r="R21" s="284"/>
      <c r="S21" s="255"/>
    </row>
    <row r="22" spans="1:19" ht="12.75" customHeight="1">
      <c r="A22" s="12">
        <v>16</v>
      </c>
      <c r="B22" s="732"/>
      <c r="C22" s="733" t="s">
        <v>82</v>
      </c>
      <c r="D22" s="723"/>
      <c r="E22" s="723"/>
      <c r="F22" s="724"/>
      <c r="G22" s="724"/>
      <c r="H22" s="590"/>
      <c r="I22" s="590"/>
      <c r="J22" s="590"/>
      <c r="K22" s="590"/>
      <c r="L22" s="590"/>
      <c r="M22" s="590"/>
      <c r="N22" s="1300" t="s">
        <v>85</v>
      </c>
      <c r="O22" s="1302">
        <f>SUM(O6:O21)</f>
        <v>0</v>
      </c>
      <c r="P22" s="1304">
        <f>SUM(P6:P21)</f>
        <v>0</v>
      </c>
      <c r="Q22" s="1304">
        <f>SUM(Q6:Q21)</f>
        <v>5</v>
      </c>
      <c r="R22" s="1304">
        <f>SUM(R6:R21)</f>
        <v>5</v>
      </c>
      <c r="S22" s="1288">
        <f>SUM(S6:S21)</f>
        <v>4</v>
      </c>
    </row>
    <row r="23" spans="1:19" ht="15">
      <c r="A23" s="12">
        <v>17</v>
      </c>
      <c r="B23" s="732"/>
      <c r="C23" s="592"/>
      <c r="D23" s="594"/>
      <c r="E23" s="594"/>
      <c r="F23" s="724"/>
      <c r="G23" s="724"/>
      <c r="H23" s="590"/>
      <c r="I23" s="590"/>
      <c r="J23" s="589">
        <v>1</v>
      </c>
      <c r="K23" s="589"/>
      <c r="L23" s="595"/>
      <c r="M23" s="596"/>
      <c r="N23" s="1301"/>
      <c r="O23" s="1303"/>
      <c r="P23" s="1305"/>
      <c r="Q23" s="1305"/>
      <c r="R23" s="1305"/>
      <c r="S23" s="1289"/>
    </row>
    <row r="24" spans="1:19" ht="15.75" thickBot="1">
      <c r="A24" s="12">
        <v>18</v>
      </c>
      <c r="B24" s="732"/>
      <c r="C24" s="592"/>
      <c r="D24" s="593"/>
      <c r="E24" s="593"/>
      <c r="F24" s="593"/>
      <c r="G24" s="593"/>
      <c r="H24" s="593">
        <v>1</v>
      </c>
      <c r="I24" s="593"/>
      <c r="J24" s="589">
        <v>1</v>
      </c>
      <c r="K24" s="589"/>
      <c r="L24" s="589">
        <v>1</v>
      </c>
      <c r="M24" s="604"/>
      <c r="N24" s="258"/>
      <c r="O24" s="241"/>
      <c r="P24" s="241"/>
      <c r="Q24" s="241"/>
      <c r="R24" s="241"/>
      <c r="S24" s="259"/>
    </row>
    <row r="25" spans="1:19" ht="12.75" customHeight="1">
      <c r="A25" s="12">
        <v>19</v>
      </c>
      <c r="B25" s="732"/>
      <c r="C25" s="592"/>
      <c r="D25" s="594"/>
      <c r="E25" s="594"/>
      <c r="F25" s="594"/>
      <c r="G25" s="594"/>
      <c r="H25" s="590"/>
      <c r="I25" s="590"/>
      <c r="J25" s="590"/>
      <c r="K25" s="590"/>
      <c r="L25" s="595"/>
      <c r="M25" s="596"/>
      <c r="N25" s="1315" t="s">
        <v>87</v>
      </c>
      <c r="O25" s="1298">
        <f>SUM(D52,E54,O6:O18)</f>
        <v>0</v>
      </c>
      <c r="P25" s="1298">
        <f>SUM(F52,G54,P6:P18)</f>
        <v>0</v>
      </c>
      <c r="Q25" s="1298">
        <f>SUM(H52,I54,Q6:Q18)</f>
        <v>14</v>
      </c>
      <c r="R25" s="1298">
        <f>SUM(J52,K54,R6:R18)</f>
        <v>14</v>
      </c>
      <c r="S25" s="1306">
        <f>SUM(L52,M54,S6:S18)</f>
        <v>13</v>
      </c>
    </row>
    <row r="26" spans="1:19" ht="15.75" thickBot="1">
      <c r="A26" s="12">
        <v>20</v>
      </c>
      <c r="B26" s="732"/>
      <c r="C26" s="592" t="s">
        <v>88</v>
      </c>
      <c r="D26" s="594"/>
      <c r="E26" s="594"/>
      <c r="F26" s="594"/>
      <c r="G26" s="594"/>
      <c r="H26" s="590"/>
      <c r="I26" s="590"/>
      <c r="J26" s="589">
        <v>1</v>
      </c>
      <c r="K26" s="589"/>
      <c r="L26" s="595"/>
      <c r="M26" s="596"/>
      <c r="N26" s="1316"/>
      <c r="O26" s="1299"/>
      <c r="P26" s="1299"/>
      <c r="Q26" s="1299"/>
      <c r="R26" s="1299"/>
      <c r="S26" s="1307"/>
    </row>
    <row r="27" spans="1:19" ht="15.75" thickBot="1">
      <c r="A27" s="12">
        <v>21</v>
      </c>
      <c r="B27" s="732"/>
      <c r="C27" s="733" t="s">
        <v>84</v>
      </c>
      <c r="D27" s="584"/>
      <c r="E27" s="584"/>
      <c r="F27" s="584"/>
      <c r="G27" s="584"/>
      <c r="H27" s="585"/>
      <c r="I27" s="585"/>
      <c r="J27" s="586"/>
      <c r="K27" s="586"/>
      <c r="L27" s="586"/>
      <c r="M27" s="586"/>
      <c r="P27" s="79"/>
      <c r="Q27" s="79"/>
      <c r="R27" s="79"/>
    </row>
    <row r="28" spans="1:19" ht="16.5" thickBot="1">
      <c r="A28" s="12">
        <v>22</v>
      </c>
      <c r="B28" s="732"/>
      <c r="C28" s="733" t="s">
        <v>84</v>
      </c>
      <c r="D28" s="584"/>
      <c r="E28" s="584"/>
      <c r="F28" s="584"/>
      <c r="G28" s="584"/>
      <c r="H28" s="585"/>
      <c r="I28" s="585"/>
      <c r="J28" s="586"/>
      <c r="K28" s="586"/>
      <c r="L28" s="586"/>
      <c r="M28" s="586"/>
      <c r="P28" s="73"/>
      <c r="Q28" s="73"/>
      <c r="R28" s="73"/>
    </row>
    <row r="29" spans="1:19" ht="16.5" thickBot="1">
      <c r="A29" s="12">
        <v>23</v>
      </c>
      <c r="B29" s="732"/>
      <c r="C29" s="733"/>
      <c r="D29" s="584"/>
      <c r="E29" s="584"/>
      <c r="F29" s="584"/>
      <c r="G29" s="584"/>
      <c r="H29" s="585"/>
      <c r="I29" s="585"/>
      <c r="J29" s="586"/>
      <c r="K29" s="586"/>
      <c r="L29" s="586"/>
      <c r="M29" s="586"/>
      <c r="P29" s="73"/>
      <c r="Q29" s="73"/>
      <c r="R29" s="73"/>
    </row>
    <row r="30" spans="1:19" ht="15.75">
      <c r="A30" s="12">
        <v>24</v>
      </c>
      <c r="B30" s="732"/>
      <c r="C30" s="733" t="s">
        <v>83</v>
      </c>
      <c r="D30" s="584"/>
      <c r="E30" s="584"/>
      <c r="F30" s="584"/>
      <c r="G30" s="584"/>
      <c r="H30" s="585"/>
      <c r="I30" s="585"/>
      <c r="J30" s="586"/>
      <c r="K30" s="586"/>
      <c r="L30" s="586"/>
      <c r="M30" s="586"/>
      <c r="N30" s="72"/>
      <c r="O30" s="73"/>
      <c r="P30" s="73"/>
      <c r="Q30" s="73"/>
      <c r="R30" s="73"/>
    </row>
    <row r="31" spans="1:19" ht="15.75">
      <c r="A31" s="12">
        <v>25</v>
      </c>
      <c r="B31" s="732"/>
      <c r="C31" s="592"/>
      <c r="D31" s="589"/>
      <c r="E31" s="604"/>
      <c r="F31" s="593"/>
      <c r="G31" s="593"/>
      <c r="H31" s="593">
        <v>1</v>
      </c>
      <c r="I31" s="593"/>
      <c r="J31" s="593">
        <v>1</v>
      </c>
      <c r="K31" s="593"/>
      <c r="L31" s="593">
        <v>1</v>
      </c>
      <c r="M31" s="600"/>
      <c r="N31" s="72"/>
      <c r="O31" s="73"/>
      <c r="P31" s="73"/>
      <c r="Q31" s="73"/>
      <c r="R31" s="73"/>
    </row>
    <row r="32" spans="1:19" ht="15.75">
      <c r="A32" s="12">
        <v>26</v>
      </c>
      <c r="B32" s="732"/>
      <c r="C32" s="592"/>
      <c r="D32" s="594"/>
      <c r="E32" s="594"/>
      <c r="F32" s="593"/>
      <c r="G32" s="593"/>
      <c r="H32" s="590"/>
      <c r="I32" s="590"/>
      <c r="J32" s="599"/>
      <c r="K32" s="599"/>
      <c r="L32" s="622"/>
      <c r="M32" s="668"/>
      <c r="N32" s="72"/>
      <c r="O32" s="73"/>
      <c r="P32" s="73"/>
      <c r="Q32" s="73"/>
      <c r="R32" s="73"/>
    </row>
    <row r="33" spans="1:18" ht="15.75">
      <c r="A33" s="12">
        <v>27</v>
      </c>
      <c r="B33" s="732"/>
      <c r="C33" s="592"/>
      <c r="D33" s="593"/>
      <c r="E33" s="594"/>
      <c r="F33" s="594"/>
      <c r="G33" s="594"/>
      <c r="H33" s="593">
        <v>1</v>
      </c>
      <c r="I33" s="721"/>
      <c r="J33" s="599"/>
      <c r="K33" s="599"/>
      <c r="L33" s="589">
        <v>1</v>
      </c>
      <c r="M33" s="725"/>
      <c r="N33" s="72"/>
      <c r="O33" s="73"/>
      <c r="P33" s="73"/>
      <c r="Q33" s="73"/>
      <c r="R33" s="73"/>
    </row>
    <row r="34" spans="1:18" ht="15.75">
      <c r="A34" s="12">
        <v>28</v>
      </c>
      <c r="B34" s="732"/>
      <c r="C34" s="592"/>
      <c r="D34" s="593"/>
      <c r="E34" s="593"/>
      <c r="F34" s="593"/>
      <c r="G34" s="593"/>
      <c r="H34" s="593"/>
      <c r="I34" s="593"/>
      <c r="J34" s="599"/>
      <c r="K34" s="599"/>
      <c r="L34" s="622"/>
      <c r="M34" s="668"/>
      <c r="N34" s="72"/>
      <c r="O34" s="73"/>
      <c r="P34" s="73"/>
      <c r="Q34" s="73"/>
      <c r="R34" s="73"/>
    </row>
    <row r="35" spans="1:18" ht="15.75">
      <c r="A35" s="12">
        <v>29</v>
      </c>
      <c r="B35" s="732"/>
      <c r="C35" s="592"/>
      <c r="D35" s="607"/>
      <c r="E35" s="607"/>
      <c r="F35" s="607"/>
      <c r="G35" s="607"/>
      <c r="H35" s="705"/>
      <c r="I35" s="705"/>
      <c r="J35" s="734"/>
      <c r="K35" s="734"/>
      <c r="L35" s="735"/>
      <c r="M35" s="705"/>
      <c r="N35" s="72"/>
      <c r="O35" s="73"/>
      <c r="P35" s="73"/>
      <c r="Q35" s="73"/>
      <c r="R35" s="73"/>
    </row>
    <row r="36" spans="1:18" ht="15.75">
      <c r="A36" s="12">
        <v>30</v>
      </c>
      <c r="B36" s="732"/>
      <c r="C36" s="592"/>
      <c r="D36" s="607"/>
      <c r="E36" s="607"/>
      <c r="F36" s="607"/>
      <c r="G36" s="607"/>
      <c r="H36" s="589">
        <v>1</v>
      </c>
      <c r="I36" s="606"/>
      <c r="L36" s="605">
        <v>1</v>
      </c>
      <c r="M36" s="606"/>
      <c r="N36" s="72"/>
      <c r="O36" s="73"/>
      <c r="P36" s="73"/>
      <c r="Q36" s="73"/>
      <c r="R36" s="73"/>
    </row>
    <row r="37" spans="1:18" ht="15.75">
      <c r="A37" s="12">
        <v>31</v>
      </c>
      <c r="B37" s="732"/>
      <c r="C37" s="592"/>
      <c r="D37" s="593"/>
      <c r="E37" s="593"/>
      <c r="F37" s="608"/>
      <c r="G37" s="608"/>
      <c r="H37" s="609"/>
      <c r="I37" s="609"/>
      <c r="J37" s="609"/>
      <c r="K37" s="609"/>
      <c r="L37" s="605">
        <v>1</v>
      </c>
      <c r="M37" s="606"/>
      <c r="N37" s="72"/>
      <c r="O37" s="73"/>
      <c r="P37" s="73"/>
      <c r="Q37" s="73"/>
      <c r="R37" s="73"/>
    </row>
    <row r="38" spans="1:18" ht="15.75">
      <c r="A38" s="12">
        <v>32</v>
      </c>
      <c r="B38" s="732"/>
      <c r="C38" s="736" t="s">
        <v>89</v>
      </c>
      <c r="D38" s="595"/>
      <c r="E38" s="595"/>
      <c r="F38" s="595"/>
      <c r="G38" s="595"/>
      <c r="H38" s="595"/>
      <c r="I38" s="595"/>
      <c r="J38" s="595"/>
      <c r="K38" s="595"/>
      <c r="L38" s="595"/>
      <c r="M38" s="705"/>
      <c r="N38" s="72"/>
      <c r="O38" s="73"/>
      <c r="P38" s="73"/>
      <c r="Q38" s="73"/>
      <c r="R38" s="73"/>
    </row>
    <row r="39" spans="1:18" ht="15.75">
      <c r="A39" s="12">
        <v>33</v>
      </c>
      <c r="B39" s="732"/>
      <c r="C39" s="592"/>
      <c r="D39" s="594"/>
      <c r="E39" s="594"/>
      <c r="F39" s="593"/>
      <c r="G39" s="593"/>
      <c r="H39" s="593"/>
      <c r="I39" s="593"/>
      <c r="J39" s="589"/>
      <c r="K39" s="589"/>
      <c r="L39" s="595"/>
      <c r="M39" s="596"/>
      <c r="N39" s="72"/>
      <c r="O39" s="73"/>
      <c r="P39" s="73"/>
      <c r="Q39" s="73"/>
      <c r="R39" s="73"/>
    </row>
    <row r="40" spans="1:18" ht="16.5" thickBot="1">
      <c r="A40" s="12">
        <v>34</v>
      </c>
      <c r="B40" s="732"/>
      <c r="C40" s="610" t="s">
        <v>90</v>
      </c>
      <c r="D40" s="611"/>
      <c r="E40" s="611"/>
      <c r="F40" s="611"/>
      <c r="G40" s="611"/>
      <c r="H40" s="615"/>
      <c r="I40" s="615"/>
      <c r="J40" s="615"/>
      <c r="K40" s="615"/>
      <c r="L40" s="703">
        <v>1</v>
      </c>
      <c r="M40" s="726"/>
      <c r="N40" s="72"/>
      <c r="O40" s="73"/>
      <c r="P40" s="73"/>
      <c r="Q40" s="73"/>
      <c r="R40" s="73"/>
    </row>
    <row r="41" spans="1:18" ht="15.75">
      <c r="A41" s="12">
        <v>35</v>
      </c>
      <c r="B41" s="612"/>
      <c r="C41" s="591"/>
      <c r="D41" s="613"/>
      <c r="E41" s="614"/>
      <c r="F41" s="584"/>
      <c r="G41" s="584"/>
      <c r="H41" s="613"/>
      <c r="I41" s="614"/>
      <c r="J41" s="615"/>
      <c r="K41" s="615"/>
      <c r="L41" s="706"/>
      <c r="M41" s="737"/>
      <c r="N41" s="72"/>
      <c r="O41" s="73"/>
      <c r="P41" s="73"/>
      <c r="Q41" s="73"/>
      <c r="R41" s="73"/>
    </row>
    <row r="42" spans="1:18" ht="15.75">
      <c r="A42" s="12">
        <v>36</v>
      </c>
      <c r="B42" s="603"/>
      <c r="C42" s="615"/>
      <c r="D42" s="615"/>
      <c r="E42" s="615"/>
      <c r="F42" s="615"/>
      <c r="G42" s="615"/>
      <c r="H42" s="615"/>
      <c r="I42" s="615"/>
      <c r="J42" s="615"/>
      <c r="K42" s="615"/>
      <c r="L42" s="615"/>
      <c r="M42" s="618"/>
      <c r="N42" s="72"/>
      <c r="O42" s="73"/>
      <c r="P42" s="73"/>
      <c r="Q42" s="73"/>
      <c r="R42" s="73"/>
    </row>
    <row r="43" spans="1:18" ht="15.75">
      <c r="A43" s="12">
        <v>37</v>
      </c>
      <c r="B43" s="603"/>
      <c r="C43" s="615"/>
      <c r="D43" s="617"/>
      <c r="E43" s="617"/>
      <c r="F43" s="617"/>
      <c r="G43" s="617"/>
      <c r="H43" s="617"/>
      <c r="I43" s="617"/>
      <c r="J43" s="617"/>
      <c r="K43" s="617"/>
      <c r="L43" s="617"/>
      <c r="M43" s="618"/>
      <c r="N43" s="72"/>
      <c r="O43" s="73"/>
      <c r="P43" s="73"/>
      <c r="Q43" s="73"/>
      <c r="R43" s="73"/>
    </row>
    <row r="44" spans="1:18" ht="15.75">
      <c r="A44" s="12">
        <v>38</v>
      </c>
      <c r="B44" s="727"/>
      <c r="C44" s="615"/>
      <c r="D44" s="616"/>
      <c r="E44" s="616"/>
      <c r="F44" s="655"/>
      <c r="G44" s="656"/>
      <c r="H44" s="617"/>
      <c r="I44" s="617"/>
      <c r="J44" s="617"/>
      <c r="K44" s="617"/>
      <c r="L44" s="617"/>
      <c r="M44" s="618"/>
      <c r="N44" s="72"/>
      <c r="O44" s="73"/>
      <c r="P44" s="73"/>
      <c r="Q44" s="73"/>
      <c r="R44" s="73"/>
    </row>
    <row r="45" spans="1:18" ht="16.5">
      <c r="A45" s="12">
        <v>39</v>
      </c>
      <c r="B45" s="728"/>
      <c r="C45" s="601"/>
      <c r="D45" s="655"/>
      <c r="E45" s="656"/>
      <c r="F45" s="602"/>
      <c r="G45" s="602"/>
      <c r="H45" s="655">
        <v>1</v>
      </c>
      <c r="I45" s="656"/>
      <c r="J45" s="602"/>
      <c r="K45" s="602"/>
      <c r="L45" s="602"/>
      <c r="M45" s="619"/>
      <c r="N45" s="80"/>
      <c r="O45" s="80"/>
      <c r="P45" s="80"/>
      <c r="Q45" s="80"/>
      <c r="R45" s="80"/>
    </row>
    <row r="46" spans="1:18" ht="16.5">
      <c r="A46" s="12">
        <v>40</v>
      </c>
      <c r="B46" s="728"/>
      <c r="C46" s="601"/>
      <c r="D46" s="656"/>
      <c r="E46" s="655"/>
      <c r="F46" s="622"/>
      <c r="G46" s="668"/>
      <c r="H46" s="655"/>
      <c r="I46" s="656"/>
      <c r="J46" s="655"/>
      <c r="K46" s="656"/>
      <c r="L46" s="620"/>
      <c r="M46" s="620"/>
      <c r="N46" s="704" t="s">
        <v>211</v>
      </c>
      <c r="O46" s="70"/>
      <c r="P46" s="70"/>
      <c r="Q46" s="70"/>
      <c r="R46" s="70"/>
    </row>
    <row r="47" spans="1:18" ht="16.5">
      <c r="A47" s="12">
        <v>41</v>
      </c>
      <c r="B47" s="620"/>
      <c r="C47" s="621"/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81"/>
      <c r="O47" s="70"/>
      <c r="P47" s="70"/>
      <c r="Q47" s="70"/>
      <c r="R47" s="70"/>
    </row>
    <row r="48" spans="1:18" ht="16.5">
      <c r="B48" s="729"/>
      <c r="C48" s="601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81"/>
      <c r="O48" s="70"/>
      <c r="P48" s="70"/>
      <c r="Q48" s="70"/>
      <c r="R48" s="70"/>
    </row>
    <row r="49" spans="2:18" ht="16.5">
      <c r="B49" s="729"/>
      <c r="C49" s="601"/>
      <c r="D49" s="602"/>
      <c r="E49" s="602"/>
      <c r="F49" s="602"/>
      <c r="G49" s="602"/>
      <c r="H49" s="602"/>
      <c r="I49" s="602"/>
      <c r="J49" s="602"/>
      <c r="K49" s="602"/>
      <c r="L49" s="602"/>
      <c r="M49" s="602"/>
      <c r="N49" s="81"/>
      <c r="O49" s="70"/>
      <c r="P49" s="70"/>
      <c r="Q49" s="70"/>
      <c r="R49" s="70"/>
    </row>
    <row r="50" spans="2:18" ht="16.5">
      <c r="B50" s="729"/>
      <c r="C50" s="601"/>
      <c r="D50" s="602"/>
      <c r="E50" s="602"/>
      <c r="F50" s="602"/>
      <c r="G50" s="602"/>
      <c r="H50" s="602"/>
      <c r="I50" s="602"/>
      <c r="J50" s="602"/>
      <c r="K50" s="602"/>
      <c r="L50" s="602"/>
      <c r="M50" s="602"/>
      <c r="N50" s="81"/>
      <c r="O50" s="70"/>
      <c r="P50" s="70"/>
      <c r="Q50" s="70"/>
      <c r="R50" s="70"/>
    </row>
    <row r="51" spans="2:18" ht="16.5">
      <c r="B51" s="75"/>
      <c r="C51" s="76"/>
      <c r="D51" s="77"/>
      <c r="E51" s="77"/>
      <c r="F51" s="77"/>
      <c r="G51" s="77"/>
      <c r="H51" s="240"/>
      <c r="I51" s="240"/>
      <c r="J51" s="77"/>
      <c r="K51" s="77"/>
      <c r="L51" s="77"/>
      <c r="M51" s="78"/>
      <c r="N51" s="81"/>
      <c r="O51" s="70"/>
      <c r="P51" s="70"/>
      <c r="Q51" s="70"/>
      <c r="R51" s="70"/>
    </row>
    <row r="52" spans="2:18" ht="19.350000000000001" customHeight="1" thickBot="1">
      <c r="B52" s="1308" t="s">
        <v>91</v>
      </c>
      <c r="C52" s="1309"/>
      <c r="D52" s="82">
        <f>SUM(D8:D45)</f>
        <v>0</v>
      </c>
      <c r="E52" s="82"/>
      <c r="F52" s="82">
        <f>SUM(F7:F51)</f>
        <v>0</v>
      </c>
      <c r="G52" s="82"/>
      <c r="H52" s="82">
        <f>SUM(H7:H51)</f>
        <v>9</v>
      </c>
      <c r="I52" s="82"/>
      <c r="J52" s="82">
        <f>SUM(J7:J51)</f>
        <v>9</v>
      </c>
      <c r="K52" s="82"/>
      <c r="L52" s="82">
        <f>SUM(L7:L51)</f>
        <v>9</v>
      </c>
      <c r="M52" s="82"/>
      <c r="N52" s="81"/>
      <c r="O52" s="81"/>
      <c r="P52" s="81"/>
      <c r="Q52" s="81"/>
      <c r="R52" s="81"/>
    </row>
    <row r="53" spans="2:18" ht="15.6" customHeight="1">
      <c r="B53" s="83"/>
      <c r="C53" s="70"/>
      <c r="D53" s="84"/>
      <c r="E53" s="84"/>
      <c r="F53" s="84"/>
      <c r="G53" s="84"/>
      <c r="H53" s="84"/>
      <c r="I53" s="84"/>
      <c r="J53" s="84"/>
      <c r="K53" s="84"/>
      <c r="L53" s="84"/>
      <c r="M53" s="85"/>
      <c r="N53" s="81"/>
      <c r="O53" s="81"/>
      <c r="P53" s="81"/>
      <c r="Q53" s="81"/>
      <c r="R53" s="81"/>
    </row>
    <row r="54" spans="2:18" ht="18.600000000000001" customHeight="1">
      <c r="B54" s="86" t="s">
        <v>92</v>
      </c>
      <c r="C54" s="70"/>
      <c r="D54" s="87"/>
      <c r="E54" s="88"/>
      <c r="F54" s="87"/>
      <c r="G54" s="88"/>
      <c r="H54" s="87"/>
      <c r="I54" s="88"/>
      <c r="J54" s="87"/>
      <c r="K54" s="88"/>
      <c r="L54" s="87"/>
      <c r="M54" s="89"/>
      <c r="N54" s="84"/>
      <c r="O54" s="84"/>
      <c r="P54" s="84"/>
      <c r="Q54" s="84"/>
      <c r="R54" s="84"/>
    </row>
    <row r="55" spans="2:18" ht="18.600000000000001" customHeight="1">
      <c r="B55" s="90" t="s">
        <v>93</v>
      </c>
      <c r="C55" s="70"/>
      <c r="D55" s="91"/>
      <c r="E55" s="92"/>
      <c r="F55" s="91"/>
      <c r="G55" s="92"/>
      <c r="H55" s="91"/>
      <c r="I55" s="92"/>
      <c r="J55" s="91"/>
      <c r="K55" s="92"/>
      <c r="L55" s="91"/>
      <c r="M55" s="93"/>
      <c r="N55" s="94"/>
      <c r="O55" s="94"/>
      <c r="P55" s="94"/>
      <c r="Q55" s="94"/>
      <c r="R55" s="94"/>
    </row>
    <row r="56" spans="2:18" ht="18.600000000000001" customHeight="1">
      <c r="B56" s="95" t="s">
        <v>94</v>
      </c>
      <c r="C56" s="70"/>
      <c r="D56" s="87"/>
      <c r="E56" s="87"/>
      <c r="F56" s="87"/>
      <c r="G56" s="96"/>
      <c r="H56" s="87"/>
      <c r="I56" s="96"/>
      <c r="J56" s="87"/>
      <c r="K56" s="87"/>
      <c r="L56" s="87"/>
      <c r="M56" s="97"/>
      <c r="N56" s="98"/>
      <c r="O56" s="79"/>
      <c r="P56" s="79"/>
      <c r="Q56" s="79"/>
      <c r="R56" s="79"/>
    </row>
    <row r="57" spans="2:18" ht="18.75">
      <c r="B57" s="99" t="s">
        <v>95</v>
      </c>
      <c r="C57" s="70"/>
      <c r="D57" s="87"/>
      <c r="E57" s="87"/>
      <c r="F57" s="87"/>
      <c r="G57" s="87"/>
      <c r="H57" s="87"/>
      <c r="I57" s="87"/>
      <c r="J57" s="87"/>
      <c r="K57" s="87"/>
      <c r="L57" s="87"/>
      <c r="M57" s="97"/>
      <c r="N57" s="98"/>
      <c r="O57" s="79"/>
      <c r="P57" s="79"/>
      <c r="Q57" s="79"/>
      <c r="R57" s="79"/>
    </row>
    <row r="58" spans="2:18" ht="18.75">
      <c r="B58" s="99" t="s">
        <v>95</v>
      </c>
      <c r="C58" s="70"/>
      <c r="D58" s="87"/>
      <c r="E58" s="87"/>
      <c r="F58" s="87"/>
      <c r="G58" s="87"/>
      <c r="H58" s="87"/>
      <c r="I58" s="87"/>
      <c r="J58" s="87"/>
      <c r="K58" s="87"/>
      <c r="L58" s="87"/>
      <c r="M58" s="97"/>
      <c r="N58" s="98"/>
      <c r="O58" s="79"/>
      <c r="P58" s="79"/>
      <c r="Q58" s="79"/>
      <c r="R58" s="79"/>
    </row>
    <row r="59" spans="2:18" ht="18.75">
      <c r="B59" s="99" t="s">
        <v>96</v>
      </c>
      <c r="C59" s="70"/>
      <c r="D59" s="87"/>
      <c r="E59" s="87"/>
      <c r="F59" s="87"/>
      <c r="G59" s="87"/>
      <c r="H59" s="87"/>
      <c r="I59" s="87"/>
      <c r="J59" s="87"/>
      <c r="K59" s="87"/>
      <c r="L59" s="87"/>
      <c r="M59" s="97"/>
      <c r="N59" s="98"/>
      <c r="O59" s="79"/>
      <c r="P59" s="79"/>
      <c r="Q59" s="79"/>
      <c r="R59" s="79"/>
    </row>
    <row r="60" spans="2:18" ht="15.75">
      <c r="B60" s="100"/>
      <c r="C60" s="101"/>
      <c r="D60" s="69"/>
      <c r="E60" s="69"/>
      <c r="F60" s="69"/>
      <c r="G60" s="69"/>
      <c r="H60" s="69"/>
      <c r="I60" s="69"/>
      <c r="J60" s="69"/>
      <c r="K60" s="69"/>
      <c r="L60" s="69"/>
      <c r="M60" s="102"/>
      <c r="N60" s="103"/>
      <c r="O60" s="104"/>
      <c r="P60" s="104"/>
      <c r="Q60" s="104"/>
      <c r="R60" s="104"/>
    </row>
    <row r="61" spans="2:18" ht="17.850000000000001" customHeight="1">
      <c r="B61" s="1310" t="s">
        <v>97</v>
      </c>
      <c r="C61" s="1310"/>
      <c r="D61" s="1311">
        <f>SUM(D52+E54+E55+E56+E57+E58+E59)</f>
        <v>0</v>
      </c>
      <c r="E61" s="1311"/>
      <c r="F61" s="1311">
        <f>SUM(F52+G54+G55+G56+G57+G58+G59)</f>
        <v>0</v>
      </c>
      <c r="G61" s="1311"/>
      <c r="H61" s="1311">
        <f>SUM(H52+I54+I55+I56+I57+I58+I59)</f>
        <v>9</v>
      </c>
      <c r="I61" s="1311"/>
      <c r="J61" s="1311">
        <f>SUM(J52+K54+K55+K56+K57+K58+K59)</f>
        <v>9</v>
      </c>
      <c r="K61" s="1311"/>
      <c r="L61" s="1312">
        <f>SUM(L52+M54+M55+M56+M57+M58+M59)</f>
        <v>9</v>
      </c>
      <c r="M61" s="1312"/>
      <c r="N61" s="105"/>
      <c r="O61" s="106"/>
      <c r="P61" s="106"/>
      <c r="Q61" s="106"/>
      <c r="R61" s="106"/>
    </row>
    <row r="62" spans="2:18" ht="18.600000000000001" customHeight="1">
      <c r="B62" s="1310"/>
      <c r="C62" s="1310"/>
      <c r="D62" s="1313" t="s">
        <v>98</v>
      </c>
      <c r="E62" s="1313"/>
      <c r="F62" s="1313" t="s">
        <v>53</v>
      </c>
      <c r="G62" s="1313"/>
      <c r="H62" s="1313" t="s">
        <v>99</v>
      </c>
      <c r="I62" s="1313"/>
      <c r="J62" s="1313" t="s">
        <v>100</v>
      </c>
      <c r="K62" s="1313"/>
      <c r="L62" s="1314" t="s">
        <v>101</v>
      </c>
      <c r="M62" s="1314"/>
      <c r="N62" s="107"/>
      <c r="O62" s="108"/>
      <c r="P62" s="108"/>
      <c r="Q62" s="108"/>
      <c r="R62" s="108"/>
    </row>
  </sheetData>
  <sheetProtection selectLockedCells="1" selectUnlockedCells="1"/>
  <mergeCells count="37">
    <mergeCell ref="S25:S26"/>
    <mergeCell ref="Q22:Q23"/>
    <mergeCell ref="B52:C52"/>
    <mergeCell ref="B61:C62"/>
    <mergeCell ref="D61:E61"/>
    <mergeCell ref="F61:G61"/>
    <mergeCell ref="H61:I61"/>
    <mergeCell ref="L61:M61"/>
    <mergeCell ref="D62:E62"/>
    <mergeCell ref="F62:G62"/>
    <mergeCell ref="H62:I62"/>
    <mergeCell ref="J62:K62"/>
    <mergeCell ref="L62:M62"/>
    <mergeCell ref="J61:K61"/>
    <mergeCell ref="N25:N26"/>
    <mergeCell ref="O25:O26"/>
    <mergeCell ref="P25:P26"/>
    <mergeCell ref="Q25:Q26"/>
    <mergeCell ref="R25:R26"/>
    <mergeCell ref="N22:N23"/>
    <mergeCell ref="O22:O23"/>
    <mergeCell ref="P22:P23"/>
    <mergeCell ref="R22:R23"/>
    <mergeCell ref="S22:S23"/>
    <mergeCell ref="J4:K5"/>
    <mergeCell ref="C1:M1"/>
    <mergeCell ref="O1:P1"/>
    <mergeCell ref="E2:G2"/>
    <mergeCell ref="J2:M2"/>
    <mergeCell ref="O2:P2"/>
    <mergeCell ref="L4:M5"/>
    <mergeCell ref="N4:N5"/>
    <mergeCell ref="B4:B5"/>
    <mergeCell ref="C4:C6"/>
    <mergeCell ref="D4:E5"/>
    <mergeCell ref="F4:G5"/>
    <mergeCell ref="H4:I5"/>
  </mergeCells>
  <dataValidations count="1">
    <dataValidation type="list" operator="equal" allowBlank="1" sqref="Q2" xr:uid="{00000000-0002-0000-0300-000000000000}">
      <formula1>"Paire,Impaire,"</formula1>
      <formula2>0</formula2>
    </dataValidation>
  </dataValidations>
  <pageMargins left="0.1763888888888889" right="0.1388888888888889" top="0.16805555555555557" bottom="0.12083333333333333" header="0.51180555555555551" footer="0.51180555555555551"/>
  <pageSetup paperSize="9" scale="57" firstPageNumber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xr:uid="{00000000-0002-0000-0300-000001000000}">
          <x14:formula1>
            <xm:f>'de A à W'!$A$1</xm:f>
          </x14:formula1>
          <x14:formula2>
            <xm:f>0</xm:f>
          </x14:formula2>
          <xm:sqref>B1</xm:sqref>
        </x14:dataValidation>
        <x14:dataValidation type="list" allowBlank="1" showInputMessage="1" showErrorMessage="1" xr:uid="{00000000-0002-0000-0300-000002000000}">
          <x14:formula1>
            <xm:f>'de A à W'!$A$72</xm:f>
          </x14:formula1>
          <xm:sqref>O1:P1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AU80"/>
  <sheetViews>
    <sheetView showZeros="0" view="pageBreakPreview" zoomScaleNormal="100" zoomScaleSheetLayoutView="100" workbookViewId="0">
      <pane xSplit="1" ySplit="2" topLeftCell="M3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baseColWidth="10" defaultColWidth="11.5703125" defaultRowHeight="12.75"/>
  <cols>
    <col min="1" max="1" width="23.5703125" style="907" customWidth="1"/>
    <col min="2" max="2" width="4" style="3" customWidth="1"/>
    <col min="3" max="3" width="3.28515625" style="1083" customWidth="1"/>
    <col min="4" max="4" width="3" style="1083" customWidth="1"/>
    <col min="5" max="5" width="3.42578125" style="1083" customWidth="1"/>
    <col min="6" max="6" width="3.28515625" style="1092" customWidth="1"/>
    <col min="7" max="7" width="3.140625" style="1083" customWidth="1"/>
    <col min="8" max="9" width="3" style="1097" customWidth="1"/>
    <col min="10" max="10" width="3.42578125" style="1092" customWidth="1"/>
    <col min="11" max="11" width="3.28515625" style="1092" customWidth="1"/>
    <col min="12" max="12" width="3" style="1083" customWidth="1"/>
    <col min="13" max="15" width="3.140625" style="1083" customWidth="1"/>
    <col min="16" max="16" width="20.5703125" style="907" customWidth="1"/>
    <col min="17" max="17" width="2.5703125" style="907" customWidth="1"/>
    <col min="18" max="19" width="3.28515625" style="3" customWidth="1"/>
    <col min="20" max="20" width="3.140625" style="14" customWidth="1"/>
    <col min="21" max="21" width="3.42578125" style="3" customWidth="1"/>
    <col min="22" max="23" width="3.140625" style="3" customWidth="1"/>
    <col min="24" max="24" width="3.28515625" style="3" customWidth="1"/>
    <col min="25" max="26" width="3.140625" style="1083" customWidth="1"/>
    <col min="27" max="27" width="3.28515625" style="1083" customWidth="1"/>
    <col min="28" max="29" width="3.42578125" style="1083" customWidth="1"/>
    <col min="30" max="30" width="3.140625" style="1083" customWidth="1"/>
    <col min="31" max="31" width="3.28515625" style="1083" customWidth="1"/>
    <col min="32" max="32" width="3.140625" style="1092" customWidth="1"/>
    <col min="33" max="254" width="10.7109375" style="3" customWidth="1"/>
    <col min="255" max="16384" width="11.5703125" style="3"/>
  </cols>
  <sheetData>
    <row r="1" spans="1:34" ht="13.5" thickBot="1">
      <c r="A1" s="2" t="s">
        <v>0</v>
      </c>
      <c r="B1" s="31"/>
      <c r="C1" s="2"/>
      <c r="D1" s="2"/>
      <c r="E1" s="2"/>
      <c r="F1" s="1317" t="s">
        <v>1</v>
      </c>
      <c r="G1" s="1317"/>
      <c r="H1" s="1318" t="str">
        <f>'de A à W'!A25</f>
        <v>Janvier</v>
      </c>
      <c r="I1" s="1319"/>
      <c r="J1" s="1319"/>
      <c r="K1" s="31"/>
      <c r="L1" s="31"/>
      <c r="M1" s="31"/>
      <c r="N1" s="31"/>
      <c r="O1" s="31"/>
      <c r="P1" s="2" t="s">
        <v>102</v>
      </c>
      <c r="Q1" s="46"/>
      <c r="R1" s="31"/>
      <c r="S1" s="31"/>
      <c r="T1" s="1320" t="s">
        <v>3</v>
      </c>
      <c r="U1" s="1320"/>
      <c r="V1" s="1320"/>
      <c r="W1" s="1320"/>
      <c r="X1" s="1321">
        <f>'de A à W'!B2</f>
        <v>2</v>
      </c>
      <c r="Y1" s="1319"/>
      <c r="Z1" s="31"/>
      <c r="AA1" s="31"/>
      <c r="AB1" s="31"/>
      <c r="AC1" s="31"/>
      <c r="AD1" s="31"/>
      <c r="AE1" s="31"/>
      <c r="AF1" s="810"/>
    </row>
    <row r="2" spans="1:34" ht="13.5" thickBot="1">
      <c r="A2" s="811">
        <v>2020</v>
      </c>
      <c r="B2" s="1322" t="str">
        <f>TEXT(DATE($A$2,1,1)-WEEKDAY(DATE($A$2,1,1))-5+(7*$X$1),"jjj jj")</f>
        <v>lun 06</v>
      </c>
      <c r="C2" s="1322" t="str">
        <f>TEXT(DATE($A$2,1,1)-WEEKDAY(DATE($A$2,1,1))-5+(7*$X$1),"jjj jj")</f>
        <v>lun 06</v>
      </c>
      <c r="D2" s="1322" t="str">
        <f>TEXT(DATE($A$2,1,1)-WEEKDAY(DATE($A$2,1,1))-4+(7*$X$1),"jjj jj")</f>
        <v>mar 07</v>
      </c>
      <c r="E2" s="1322"/>
      <c r="F2" s="1322" t="str">
        <f>TEXT(DATE($A$2,1,1)-WEEKDAY(DATE($A$2,1,1))-3+(7*$X$1),"jjj jj")</f>
        <v>mer 08</v>
      </c>
      <c r="G2" s="1322" t="str">
        <f>TEXT(DATE($A$2,1,1)-WEEKDAY(DATE($A$2,1,1))-5+(7*$X$1),"jjj jj")</f>
        <v>lun 06</v>
      </c>
      <c r="H2" s="1322" t="str">
        <f>TEXT(DATE($A$2,1,1)-WEEKDAY(DATE($A$2,1,1))-2+(7*$X$1),"jjj jj")</f>
        <v>jeu 09</v>
      </c>
      <c r="I2" s="1322" t="str">
        <f>TEXT(DATE($A$2,1,1)-WEEKDAY(DATE($A$2,1,1))-5+(7*$X$1),"jjj jj")</f>
        <v>lun 06</v>
      </c>
      <c r="J2" s="1322" t="str">
        <f>TEXT(DATE($A$2,1,1)-WEEKDAY(DATE($A$2,1,1))-1+(7*$X$1),"jjj jj")</f>
        <v>ven 10</v>
      </c>
      <c r="K2" s="1322" t="str">
        <f>TEXT(DATE($A$2,1,1)-WEEKDAY(DATE($A$2,1,1))-5+(7*$X$1),"jjj jj")</f>
        <v>lun 06</v>
      </c>
      <c r="L2" s="1322" t="str">
        <f>TEXT(DATE($A$2,1,1)-WEEKDAY(DATE($A$2,1,1))+(7*$X$1),"jjj jj")</f>
        <v>sam 11</v>
      </c>
      <c r="M2" s="1322" t="str">
        <f>TEXT(DATE($A$2,1,1)-WEEKDAY(DATE($A$2,1,1))-5+(7*$X$1),"jjj jj")</f>
        <v>lun 06</v>
      </c>
      <c r="N2" s="1322" t="str">
        <f>TEXT(DATE($A$2,1,1)-WEEKDAY(DATE($A$2,1,1))+1+(7*$X$1),"jjj jj")</f>
        <v>dim 12</v>
      </c>
      <c r="O2" s="1322" t="str">
        <f>TEXT(DATE($A$2,1,1)-WEEKDAY(DATE($A$2,1,1))-5+(7*$X$1),"jjj jj")</f>
        <v>lun 06</v>
      </c>
      <c r="P2" s="812"/>
      <c r="Q2" s="813"/>
      <c r="R2" s="1326" t="str">
        <f>B2</f>
        <v>lun 06</v>
      </c>
      <c r="S2" s="1326"/>
      <c r="T2" s="1329" t="str">
        <f>D2</f>
        <v>mar 07</v>
      </c>
      <c r="U2" s="1329"/>
      <c r="V2" s="1330" t="str">
        <f>F2</f>
        <v>mer 08</v>
      </c>
      <c r="W2" s="1330"/>
      <c r="X2" s="1330" t="str">
        <f>H2</f>
        <v>jeu 09</v>
      </c>
      <c r="Y2" s="1330"/>
      <c r="Z2" s="1330" t="str">
        <f>J2</f>
        <v>ven 10</v>
      </c>
      <c r="AA2" s="1330"/>
      <c r="AB2" s="1326" t="str">
        <f>L2</f>
        <v>sam 11</v>
      </c>
      <c r="AC2" s="1326"/>
      <c r="AD2" s="1327" t="str">
        <f>N2</f>
        <v>dim 12</v>
      </c>
      <c r="AE2" s="1327"/>
      <c r="AF2" s="810"/>
      <c r="AG2" s="814"/>
    </row>
    <row r="3" spans="1:34" ht="13.5" thickBot="1">
      <c r="A3" s="1103" t="s">
        <v>241</v>
      </c>
      <c r="B3" s="815"/>
      <c r="C3" s="816"/>
      <c r="D3" s="817"/>
      <c r="E3" s="818"/>
      <c r="F3" s="819"/>
      <c r="G3" s="820"/>
      <c r="H3" s="821"/>
      <c r="I3" s="822"/>
      <c r="J3" s="819"/>
      <c r="K3" s="820"/>
      <c r="L3" s="819"/>
      <c r="M3" s="820"/>
      <c r="N3" s="819"/>
      <c r="O3" s="816"/>
      <c r="P3" s="823" t="s">
        <v>223</v>
      </c>
      <c r="Q3" s="824"/>
      <c r="R3" s="825"/>
      <c r="S3" s="826"/>
      <c r="T3" s="827"/>
      <c r="U3" s="828"/>
      <c r="V3" s="829"/>
      <c r="W3" s="830"/>
      <c r="X3" s="829"/>
      <c r="Y3" s="826"/>
      <c r="Z3" s="829"/>
      <c r="AA3" s="826"/>
      <c r="AB3" s="831"/>
      <c r="AC3" s="826"/>
      <c r="AD3" s="829"/>
      <c r="AE3" s="826"/>
      <c r="AF3" s="112"/>
      <c r="AH3" s="832"/>
    </row>
    <row r="4" spans="1:34" ht="13.5" thickBot="1">
      <c r="A4" s="833" t="s">
        <v>198</v>
      </c>
      <c r="B4" s="834" t="s">
        <v>39</v>
      </c>
      <c r="C4" s="835"/>
      <c r="D4" s="836" t="s">
        <v>39</v>
      </c>
      <c r="E4" s="837"/>
      <c r="F4" s="838" t="s">
        <v>39</v>
      </c>
      <c r="G4" s="835"/>
      <c r="H4" s="834" t="s">
        <v>39</v>
      </c>
      <c r="I4" s="839"/>
      <c r="J4" s="838" t="s">
        <v>39</v>
      </c>
      <c r="K4" s="835"/>
      <c r="L4" s="840"/>
      <c r="M4" s="839"/>
      <c r="N4" s="838"/>
      <c r="O4" s="835"/>
      <c r="P4" s="823"/>
      <c r="Q4" s="824"/>
      <c r="R4" s="825"/>
      <c r="S4" s="827"/>
      <c r="T4" s="827"/>
      <c r="U4" s="841"/>
      <c r="V4" s="831"/>
      <c r="W4" s="841"/>
      <c r="X4" s="831"/>
      <c r="Y4" s="827"/>
      <c r="Z4" s="831"/>
      <c r="AA4" s="827"/>
      <c r="AB4" s="831"/>
      <c r="AC4" s="827"/>
      <c r="AD4" s="831"/>
      <c r="AE4" s="827"/>
      <c r="AF4" s="112"/>
      <c r="AH4" s="832"/>
    </row>
    <row r="5" spans="1:34">
      <c r="A5" s="842" t="s">
        <v>225</v>
      </c>
      <c r="B5" s="843"/>
      <c r="C5" s="835" t="s">
        <v>39</v>
      </c>
      <c r="D5" s="844"/>
      <c r="E5" s="839" t="s">
        <v>39</v>
      </c>
      <c r="F5" s="838"/>
      <c r="G5" s="835" t="s">
        <v>39</v>
      </c>
      <c r="H5" s="834"/>
      <c r="I5" s="839" t="s">
        <v>39</v>
      </c>
      <c r="J5" s="838"/>
      <c r="K5" s="835" t="s">
        <v>39</v>
      </c>
      <c r="L5" s="843"/>
      <c r="M5" s="839" t="s">
        <v>39</v>
      </c>
      <c r="N5" s="845"/>
      <c r="O5" s="835" t="s">
        <v>39</v>
      </c>
      <c r="P5" s="846"/>
      <c r="Q5" s="847"/>
      <c r="R5" s="848" t="s">
        <v>39</v>
      </c>
      <c r="S5" s="849" t="s">
        <v>39</v>
      </c>
      <c r="T5" s="850" t="s">
        <v>39</v>
      </c>
      <c r="U5" s="850" t="s">
        <v>39</v>
      </c>
      <c r="V5" s="850" t="s">
        <v>39</v>
      </c>
      <c r="W5" s="850" t="s">
        <v>39</v>
      </c>
      <c r="X5" s="850" t="s">
        <v>39</v>
      </c>
      <c r="Y5" s="849" t="s">
        <v>39</v>
      </c>
      <c r="Z5" s="850" t="s">
        <v>39</v>
      </c>
      <c r="AA5" s="849" t="s">
        <v>39</v>
      </c>
      <c r="AB5" s="850" t="s">
        <v>39</v>
      </c>
      <c r="AC5" s="849" t="s">
        <v>39</v>
      </c>
      <c r="AD5" s="850" t="s">
        <v>39</v>
      </c>
      <c r="AE5" s="850" t="s">
        <v>39</v>
      </c>
      <c r="AF5" s="851"/>
      <c r="AH5" s="852"/>
    </row>
    <row r="6" spans="1:34">
      <c r="A6" s="853" t="s">
        <v>226</v>
      </c>
      <c r="B6" s="854"/>
      <c r="C6" s="855" t="s">
        <v>39</v>
      </c>
      <c r="D6" s="856"/>
      <c r="E6" s="857" t="s">
        <v>39</v>
      </c>
      <c r="F6" s="858"/>
      <c r="G6" s="855" t="s">
        <v>39</v>
      </c>
      <c r="H6" s="856"/>
      <c r="I6" s="857" t="s">
        <v>39</v>
      </c>
      <c r="J6" s="858"/>
      <c r="K6" s="855" t="s">
        <v>39</v>
      </c>
      <c r="L6" s="854"/>
      <c r="M6" s="857" t="s">
        <v>39</v>
      </c>
      <c r="N6" s="859"/>
      <c r="O6" s="855" t="s">
        <v>39</v>
      </c>
      <c r="P6" s="860"/>
      <c r="Q6" s="861" t="s">
        <v>32</v>
      </c>
      <c r="R6" s="862" t="s">
        <v>39</v>
      </c>
      <c r="S6" s="863" t="s">
        <v>39</v>
      </c>
      <c r="T6" s="864" t="s">
        <v>39</v>
      </c>
      <c r="U6" s="864" t="s">
        <v>39</v>
      </c>
      <c r="V6" s="864" t="s">
        <v>39</v>
      </c>
      <c r="W6" s="864" t="s">
        <v>39</v>
      </c>
      <c r="X6" s="864" t="s">
        <v>39</v>
      </c>
      <c r="Y6" s="864" t="s">
        <v>39</v>
      </c>
      <c r="Z6" s="864" t="s">
        <v>39</v>
      </c>
      <c r="AA6" s="864" t="s">
        <v>39</v>
      </c>
      <c r="AB6" s="864" t="s">
        <v>39</v>
      </c>
      <c r="AC6" s="864" t="s">
        <v>39</v>
      </c>
      <c r="AD6" s="864" t="s">
        <v>39</v>
      </c>
      <c r="AE6" s="865" t="s">
        <v>39</v>
      </c>
      <c r="AF6" s="851"/>
      <c r="AH6" s="866"/>
    </row>
    <row r="7" spans="1:34">
      <c r="A7" s="867"/>
      <c r="B7" s="868"/>
      <c r="C7" s="869"/>
      <c r="D7" s="868"/>
      <c r="E7" s="869"/>
      <c r="F7" s="870"/>
      <c r="G7" s="869"/>
      <c r="H7" s="871"/>
      <c r="I7" s="869"/>
      <c r="J7" s="870"/>
      <c r="K7" s="869"/>
      <c r="L7" s="872"/>
      <c r="M7" s="869"/>
      <c r="N7" s="873"/>
      <c r="O7" s="869"/>
      <c r="P7" s="860"/>
      <c r="Q7" s="861" t="s">
        <v>32</v>
      </c>
      <c r="R7" s="862" t="s">
        <v>39</v>
      </c>
      <c r="S7" s="863" t="s">
        <v>39</v>
      </c>
      <c r="T7" s="864" t="s">
        <v>39</v>
      </c>
      <c r="U7" s="864" t="s">
        <v>39</v>
      </c>
      <c r="V7" s="864" t="s">
        <v>39</v>
      </c>
      <c r="W7" s="864" t="s">
        <v>39</v>
      </c>
      <c r="X7" s="864" t="s">
        <v>39</v>
      </c>
      <c r="Y7" s="864" t="s">
        <v>39</v>
      </c>
      <c r="Z7" s="864" t="s">
        <v>39</v>
      </c>
      <c r="AA7" s="864" t="s">
        <v>39</v>
      </c>
      <c r="AB7" s="864" t="s">
        <v>39</v>
      </c>
      <c r="AC7" s="864" t="s">
        <v>39</v>
      </c>
      <c r="AD7" s="864" t="s">
        <v>39</v>
      </c>
      <c r="AE7" s="864" t="s">
        <v>39</v>
      </c>
      <c r="AF7" s="851"/>
      <c r="AH7" s="874"/>
    </row>
    <row r="8" spans="1:34">
      <c r="A8" s="875"/>
      <c r="B8" s="876"/>
      <c r="C8" s="835"/>
      <c r="D8" s="876"/>
      <c r="E8" s="835"/>
      <c r="F8" s="877"/>
      <c r="G8" s="835"/>
      <c r="H8" s="876"/>
      <c r="I8" s="835"/>
      <c r="J8" s="877"/>
      <c r="K8" s="835"/>
      <c r="L8" s="878"/>
      <c r="M8" s="835"/>
      <c r="N8" s="877"/>
      <c r="O8" s="835"/>
      <c r="P8" s="879"/>
      <c r="Q8" s="880"/>
      <c r="R8" s="881" t="s">
        <v>39</v>
      </c>
      <c r="S8" s="882" t="s">
        <v>39</v>
      </c>
      <c r="T8" s="882" t="s">
        <v>39</v>
      </c>
      <c r="U8" s="882" t="s">
        <v>39</v>
      </c>
      <c r="V8" s="882" t="s">
        <v>39</v>
      </c>
      <c r="W8" s="882" t="s">
        <v>39</v>
      </c>
      <c r="X8" s="882" t="s">
        <v>39</v>
      </c>
      <c r="Y8" s="882" t="s">
        <v>39</v>
      </c>
      <c r="Z8" s="882" t="s">
        <v>39</v>
      </c>
      <c r="AA8" s="882" t="s">
        <v>39</v>
      </c>
      <c r="AB8" s="882" t="s">
        <v>39</v>
      </c>
      <c r="AC8" s="882" t="s">
        <v>39</v>
      </c>
      <c r="AD8" s="882" t="s">
        <v>39</v>
      </c>
      <c r="AE8" s="882" t="s">
        <v>39</v>
      </c>
      <c r="AF8" s="883"/>
      <c r="AH8" s="884"/>
    </row>
    <row r="9" spans="1:34">
      <c r="A9" s="875"/>
      <c r="B9" s="876"/>
      <c r="C9" s="835"/>
      <c r="D9" s="876"/>
      <c r="E9" s="835"/>
      <c r="F9" s="877"/>
      <c r="G9" s="835"/>
      <c r="H9" s="876"/>
      <c r="I9" s="835"/>
      <c r="J9" s="877"/>
      <c r="K9" s="835"/>
      <c r="L9" s="878"/>
      <c r="M9" s="835"/>
      <c r="N9" s="877"/>
      <c r="O9" s="835"/>
      <c r="P9" s="885"/>
      <c r="Q9" s="861" t="s">
        <v>32</v>
      </c>
      <c r="R9" s="862" t="s">
        <v>39</v>
      </c>
      <c r="S9" s="863" t="s">
        <v>39</v>
      </c>
      <c r="T9" s="864" t="s">
        <v>39</v>
      </c>
      <c r="U9" s="864" t="s">
        <v>39</v>
      </c>
      <c r="V9" s="864" t="s">
        <v>39</v>
      </c>
      <c r="W9" s="864" t="s">
        <v>39</v>
      </c>
      <c r="X9" s="864" t="s">
        <v>39</v>
      </c>
      <c r="Y9" s="864" t="s">
        <v>39</v>
      </c>
      <c r="Z9" s="864" t="s">
        <v>39</v>
      </c>
      <c r="AA9" s="864" t="s">
        <v>39</v>
      </c>
      <c r="AB9" s="864" t="s">
        <v>39</v>
      </c>
      <c r="AC9" s="864" t="s">
        <v>39</v>
      </c>
      <c r="AD9" s="864" t="s">
        <v>39</v>
      </c>
      <c r="AE9" s="865" t="s">
        <v>39</v>
      </c>
      <c r="AF9" s="851"/>
    </row>
    <row r="10" spans="1:34">
      <c r="A10" s="875"/>
      <c r="B10" s="876"/>
      <c r="C10" s="835"/>
      <c r="D10" s="876"/>
      <c r="E10" s="835"/>
      <c r="F10" s="877"/>
      <c r="G10" s="835"/>
      <c r="H10" s="876"/>
      <c r="I10" s="835"/>
      <c r="J10" s="877"/>
      <c r="K10" s="835"/>
      <c r="L10" s="878"/>
      <c r="M10" s="835"/>
      <c r="N10" s="877"/>
      <c r="O10" s="835"/>
      <c r="P10" s="879"/>
      <c r="Q10" s="879"/>
      <c r="R10" s="886" t="s">
        <v>39</v>
      </c>
      <c r="S10" s="887" t="s">
        <v>39</v>
      </c>
      <c r="T10" s="888" t="s">
        <v>39</v>
      </c>
      <c r="U10" s="887" t="s">
        <v>39</v>
      </c>
      <c r="V10" s="888" t="s">
        <v>39</v>
      </c>
      <c r="W10" s="887" t="s">
        <v>39</v>
      </c>
      <c r="X10" s="888" t="s">
        <v>39</v>
      </c>
      <c r="Y10" s="887" t="s">
        <v>39</v>
      </c>
      <c r="Z10" s="888" t="s">
        <v>39</v>
      </c>
      <c r="AA10" s="887" t="s">
        <v>39</v>
      </c>
      <c r="AB10" s="888" t="s">
        <v>39</v>
      </c>
      <c r="AC10" s="887" t="s">
        <v>39</v>
      </c>
      <c r="AD10" s="888" t="s">
        <v>39</v>
      </c>
      <c r="AE10" s="889" t="s">
        <v>39</v>
      </c>
      <c r="AF10" s="851"/>
    </row>
    <row r="11" spans="1:34">
      <c r="A11" s="875"/>
      <c r="B11" s="876"/>
      <c r="C11" s="835"/>
      <c r="D11" s="876"/>
      <c r="E11" s="835"/>
      <c r="F11" s="877"/>
      <c r="G11" s="835"/>
      <c r="H11" s="876"/>
      <c r="I11" s="835"/>
      <c r="J11" s="877"/>
      <c r="K11" s="835"/>
      <c r="L11" s="878"/>
      <c r="M11" s="835"/>
      <c r="N11" s="877"/>
      <c r="O11" s="835"/>
      <c r="P11" s="890"/>
      <c r="Q11" s="891" t="s">
        <v>106</v>
      </c>
      <c r="R11" s="892"/>
      <c r="S11" s="893"/>
      <c r="T11" s="894"/>
      <c r="U11" s="893"/>
      <c r="V11" s="894"/>
      <c r="W11" s="893"/>
      <c r="X11" s="894"/>
      <c r="Y11" s="893"/>
      <c r="Z11" s="894"/>
      <c r="AA11" s="894"/>
      <c r="AB11" s="894"/>
      <c r="AC11" s="894"/>
      <c r="AD11" s="894"/>
      <c r="AE11" s="894"/>
      <c r="AF11" s="851"/>
      <c r="AG11" s="895"/>
    </row>
    <row r="12" spans="1:34">
      <c r="A12" s="875"/>
      <c r="B12" s="876"/>
      <c r="C12" s="835"/>
      <c r="D12" s="876"/>
      <c r="E12" s="835"/>
      <c r="F12" s="870"/>
      <c r="G12" s="835"/>
      <c r="H12" s="871"/>
      <c r="I12" s="835"/>
      <c r="J12" s="870"/>
      <c r="K12" s="835"/>
      <c r="L12" s="878"/>
      <c r="M12" s="835"/>
      <c r="N12" s="877"/>
      <c r="O12" s="835"/>
      <c r="P12" s="896"/>
      <c r="Q12" s="897" t="s">
        <v>106</v>
      </c>
      <c r="R12" s="893" t="s">
        <v>39</v>
      </c>
      <c r="S12" s="893" t="s">
        <v>39</v>
      </c>
      <c r="T12" s="893" t="s">
        <v>39</v>
      </c>
      <c r="U12" s="893" t="s">
        <v>39</v>
      </c>
      <c r="V12" s="893" t="s">
        <v>39</v>
      </c>
      <c r="W12" s="893" t="s">
        <v>39</v>
      </c>
      <c r="X12" s="894" t="s">
        <v>39</v>
      </c>
      <c r="Y12" s="893" t="s">
        <v>39</v>
      </c>
      <c r="Z12" s="894" t="s">
        <v>39</v>
      </c>
      <c r="AA12" s="894" t="s">
        <v>39</v>
      </c>
      <c r="AB12" s="893" t="s">
        <v>39</v>
      </c>
      <c r="AC12" s="894" t="s">
        <v>39</v>
      </c>
      <c r="AD12" s="894" t="s">
        <v>39</v>
      </c>
      <c r="AE12" s="898" t="s">
        <v>39</v>
      </c>
      <c r="AF12" s="851"/>
    </row>
    <row r="13" spans="1:34">
      <c r="A13" s="875"/>
      <c r="B13" s="876"/>
      <c r="C13" s="835"/>
      <c r="D13" s="876"/>
      <c r="E13" s="835"/>
      <c r="F13" s="877"/>
      <c r="G13" s="835"/>
      <c r="H13" s="876"/>
      <c r="I13" s="835"/>
      <c r="J13" s="877"/>
      <c r="K13" s="835"/>
      <c r="L13" s="878"/>
      <c r="M13" s="835"/>
      <c r="N13" s="877"/>
      <c r="O13" s="835"/>
      <c r="P13" s="896"/>
      <c r="Q13" s="897" t="s">
        <v>106</v>
      </c>
      <c r="R13" s="892" t="s">
        <v>39</v>
      </c>
      <c r="S13" s="893" t="s">
        <v>39</v>
      </c>
      <c r="T13" s="894" t="s">
        <v>39</v>
      </c>
      <c r="U13" s="893" t="s">
        <v>39</v>
      </c>
      <c r="V13" s="893" t="s">
        <v>39</v>
      </c>
      <c r="W13" s="893" t="s">
        <v>39</v>
      </c>
      <c r="X13" s="894" t="s">
        <v>39</v>
      </c>
      <c r="Y13" s="893" t="s">
        <v>39</v>
      </c>
      <c r="Z13" s="893" t="s">
        <v>39</v>
      </c>
      <c r="AA13" s="893" t="s">
        <v>39</v>
      </c>
      <c r="AB13" s="893" t="s">
        <v>39</v>
      </c>
      <c r="AC13" s="893" t="s">
        <v>39</v>
      </c>
      <c r="AD13" s="893" t="s">
        <v>39</v>
      </c>
      <c r="AE13" s="899" t="s">
        <v>39</v>
      </c>
      <c r="AF13" s="883"/>
    </row>
    <row r="14" spans="1:34">
      <c r="A14" s="875"/>
      <c r="B14" s="876"/>
      <c r="C14" s="835"/>
      <c r="D14" s="876"/>
      <c r="E14" s="835"/>
      <c r="F14" s="877"/>
      <c r="G14" s="835"/>
      <c r="H14" s="876"/>
      <c r="I14" s="835"/>
      <c r="J14" s="877"/>
      <c r="K14" s="835"/>
      <c r="L14" s="878"/>
      <c r="M14" s="835"/>
      <c r="N14" s="877"/>
      <c r="O14" s="835"/>
      <c r="P14" s="900"/>
      <c r="Q14" s="901"/>
      <c r="R14" s="886"/>
      <c r="S14" s="887"/>
      <c r="T14" s="888"/>
      <c r="U14" s="902"/>
      <c r="V14" s="903"/>
      <c r="W14" s="902"/>
      <c r="X14" s="888"/>
      <c r="Y14" s="902"/>
      <c r="Z14" s="888"/>
      <c r="AA14" s="904"/>
      <c r="AB14" s="888"/>
      <c r="AC14" s="904"/>
      <c r="AD14" s="888"/>
      <c r="AE14" s="905"/>
      <c r="AF14" s="906"/>
      <c r="AG14" s="851"/>
    </row>
    <row r="15" spans="1:34">
      <c r="A15" s="875"/>
      <c r="B15" s="876"/>
      <c r="C15" s="835"/>
      <c r="D15" s="876"/>
      <c r="E15" s="835"/>
      <c r="F15" s="877"/>
      <c r="G15" s="835"/>
      <c r="H15" s="876"/>
      <c r="I15" s="835"/>
      <c r="J15" s="877"/>
      <c r="K15" s="835"/>
      <c r="L15" s="878"/>
      <c r="M15" s="835"/>
      <c r="N15" s="877"/>
      <c r="O15" s="835"/>
      <c r="Q15" s="901"/>
      <c r="R15" s="886"/>
      <c r="S15" s="887"/>
      <c r="T15" s="888"/>
      <c r="U15" s="887"/>
      <c r="V15" s="888"/>
      <c r="W15" s="887"/>
      <c r="X15" s="888"/>
      <c r="Y15" s="887"/>
      <c r="Z15" s="888"/>
      <c r="AA15" s="887"/>
      <c r="AB15" s="903"/>
      <c r="AC15" s="908"/>
      <c r="AD15" s="888"/>
      <c r="AE15" s="889"/>
      <c r="AF15" s="906"/>
    </row>
    <row r="16" spans="1:34" ht="15" customHeight="1">
      <c r="A16" s="875"/>
      <c r="B16" s="876"/>
      <c r="C16" s="835"/>
      <c r="D16" s="876"/>
      <c r="E16" s="835"/>
      <c r="F16" s="877"/>
      <c r="G16" s="835"/>
      <c r="H16" s="876"/>
      <c r="I16" s="835"/>
      <c r="J16" s="877"/>
      <c r="K16" s="835"/>
      <c r="L16" s="878"/>
      <c r="M16" s="835"/>
      <c r="N16" s="877"/>
      <c r="O16" s="835"/>
      <c r="P16" s="909"/>
      <c r="Q16" s="901"/>
      <c r="R16" s="886"/>
      <c r="S16" s="887"/>
      <c r="T16" s="888"/>
      <c r="U16" s="887"/>
      <c r="V16" s="888"/>
      <c r="W16" s="887"/>
      <c r="X16" s="888"/>
      <c r="Y16" s="887"/>
      <c r="Z16" s="888"/>
      <c r="AA16" s="887"/>
      <c r="AB16" s="903"/>
      <c r="AC16" s="908"/>
      <c r="AD16" s="888"/>
      <c r="AE16" s="889"/>
      <c r="AF16" s="906"/>
    </row>
    <row r="17" spans="1:46">
      <c r="A17" s="875"/>
      <c r="B17" s="876"/>
      <c r="C17" s="835"/>
      <c r="D17" s="876"/>
      <c r="E17" s="835"/>
      <c r="F17" s="877"/>
      <c r="G17" s="835"/>
      <c r="H17" s="876"/>
      <c r="I17" s="835"/>
      <c r="J17" s="877"/>
      <c r="K17" s="835"/>
      <c r="L17" s="878"/>
      <c r="M17" s="835"/>
      <c r="N17" s="877"/>
      <c r="O17" s="835"/>
      <c r="P17" s="900"/>
      <c r="Q17" s="901"/>
      <c r="R17" s="886"/>
      <c r="S17" s="887"/>
      <c r="T17" s="888"/>
      <c r="U17" s="887"/>
      <c r="V17" s="888"/>
      <c r="W17" s="887"/>
      <c r="X17" s="888"/>
      <c r="Y17" s="887"/>
      <c r="Z17" s="888"/>
      <c r="AA17" s="887"/>
      <c r="AB17" s="903"/>
      <c r="AC17" s="908"/>
      <c r="AD17" s="888"/>
      <c r="AE17" s="889"/>
      <c r="AF17" s="906"/>
      <c r="AG17" s="910"/>
    </row>
    <row r="18" spans="1:46">
      <c r="A18" s="875"/>
      <c r="B18" s="876"/>
      <c r="C18" s="835"/>
      <c r="D18" s="876"/>
      <c r="E18" s="835"/>
      <c r="F18" s="877"/>
      <c r="G18" s="835"/>
      <c r="H18" s="876"/>
      <c r="I18" s="835"/>
      <c r="J18" s="877"/>
      <c r="K18" s="835"/>
      <c r="L18" s="878"/>
      <c r="M18" s="835"/>
      <c r="N18" s="877"/>
      <c r="O18" s="835"/>
      <c r="P18" s="900"/>
      <c r="Q18" s="901"/>
      <c r="R18" s="886"/>
      <c r="S18" s="887"/>
      <c r="T18" s="888"/>
      <c r="U18" s="887"/>
      <c r="V18" s="888"/>
      <c r="W18" s="887"/>
      <c r="X18" s="888"/>
      <c r="Y18" s="887"/>
      <c r="Z18" s="888"/>
      <c r="AA18" s="887"/>
      <c r="AB18" s="903"/>
      <c r="AC18" s="908"/>
      <c r="AD18" s="888"/>
      <c r="AE18" s="889"/>
      <c r="AF18" s="906"/>
      <c r="AG18" s="911"/>
    </row>
    <row r="19" spans="1:46">
      <c r="A19" s="875"/>
      <c r="B19" s="876"/>
      <c r="C19" s="835"/>
      <c r="D19" s="876"/>
      <c r="E19" s="835"/>
      <c r="F19" s="877"/>
      <c r="G19" s="835"/>
      <c r="H19" s="876"/>
      <c r="I19" s="835"/>
      <c r="J19" s="877"/>
      <c r="K19" s="835"/>
      <c r="L19" s="878"/>
      <c r="M19" s="835"/>
      <c r="N19" s="877"/>
      <c r="O19" s="835"/>
      <c r="P19" s="900"/>
      <c r="Q19" s="901"/>
      <c r="R19" s="886"/>
      <c r="S19" s="887"/>
      <c r="T19" s="888"/>
      <c r="U19" s="887"/>
      <c r="V19" s="888"/>
      <c r="W19" s="887"/>
      <c r="X19" s="888"/>
      <c r="Y19" s="887"/>
      <c r="Z19" s="888"/>
      <c r="AA19" s="887"/>
      <c r="AB19" s="903"/>
      <c r="AC19" s="908"/>
      <c r="AD19" s="888"/>
      <c r="AE19" s="889"/>
      <c r="AF19" s="906"/>
      <c r="AG19" s="911"/>
    </row>
    <row r="20" spans="1:46">
      <c r="A20" s="875"/>
      <c r="B20" s="834"/>
      <c r="C20" s="835"/>
      <c r="D20" s="834"/>
      <c r="E20" s="839"/>
      <c r="F20" s="838"/>
      <c r="G20" s="835"/>
      <c r="H20" s="834"/>
      <c r="I20" s="839"/>
      <c r="J20" s="838"/>
      <c r="K20" s="835"/>
      <c r="L20" s="840"/>
      <c r="M20" s="839"/>
      <c r="N20" s="838"/>
      <c r="O20" s="835"/>
      <c r="P20" s="900"/>
      <c r="Q20" s="901"/>
      <c r="R20" s="886"/>
      <c r="S20" s="887"/>
      <c r="T20" s="888"/>
      <c r="U20" s="887"/>
      <c r="V20" s="888"/>
      <c r="W20" s="887"/>
      <c r="X20" s="888"/>
      <c r="Y20" s="887"/>
      <c r="Z20" s="888"/>
      <c r="AA20" s="887"/>
      <c r="AB20" s="903"/>
      <c r="AC20" s="908"/>
      <c r="AD20" s="888"/>
      <c r="AE20" s="889"/>
      <c r="AF20" s="906"/>
      <c r="AG20" s="911"/>
    </row>
    <row r="21" spans="1:46">
      <c r="A21" s="875"/>
      <c r="B21" s="876"/>
      <c r="C21" s="835"/>
      <c r="D21" s="876"/>
      <c r="E21" s="835"/>
      <c r="F21" s="877"/>
      <c r="G21" s="835"/>
      <c r="H21" s="876"/>
      <c r="I21" s="835"/>
      <c r="J21" s="877"/>
      <c r="K21" s="835"/>
      <c r="L21" s="878"/>
      <c r="M21" s="835"/>
      <c r="N21" s="877"/>
      <c r="O21" s="835"/>
      <c r="P21" s="900"/>
      <c r="Q21" s="901"/>
      <c r="R21" s="886"/>
      <c r="S21" s="887"/>
      <c r="T21" s="888"/>
      <c r="U21" s="887"/>
      <c r="V21" s="888"/>
      <c r="W21" s="887"/>
      <c r="X21" s="888"/>
      <c r="Y21" s="887"/>
      <c r="Z21" s="888"/>
      <c r="AA21" s="887"/>
      <c r="AB21" s="903"/>
      <c r="AC21" s="908"/>
      <c r="AD21" s="888"/>
      <c r="AE21" s="889"/>
      <c r="AF21" s="906"/>
      <c r="AG21" s="911"/>
    </row>
    <row r="22" spans="1:46">
      <c r="A22" s="875"/>
      <c r="B22" s="834"/>
      <c r="C22" s="835"/>
      <c r="D22" s="834"/>
      <c r="E22" s="839"/>
      <c r="F22" s="838"/>
      <c r="G22" s="835"/>
      <c r="H22" s="834"/>
      <c r="I22" s="839"/>
      <c r="J22" s="838"/>
      <c r="K22" s="835"/>
      <c r="L22" s="840"/>
      <c r="M22" s="839"/>
      <c r="N22" s="838"/>
      <c r="O22" s="835"/>
      <c r="P22" s="912"/>
      <c r="Q22" s="913"/>
      <c r="R22" s="886"/>
      <c r="S22" s="887"/>
      <c r="T22" s="888"/>
      <c r="U22" s="887"/>
      <c r="V22" s="888"/>
      <c r="W22" s="887"/>
      <c r="X22" s="888"/>
      <c r="Y22" s="914"/>
      <c r="Z22" s="903"/>
      <c r="AA22" s="908"/>
      <c r="AB22" s="903"/>
      <c r="AC22" s="908"/>
      <c r="AD22" s="903"/>
      <c r="AE22" s="889"/>
      <c r="AF22" s="906"/>
    </row>
    <row r="23" spans="1:46" ht="13.5" thickBot="1">
      <c r="A23" s="875"/>
      <c r="B23" s="876"/>
      <c r="C23" s="835"/>
      <c r="D23" s="876"/>
      <c r="E23" s="835"/>
      <c r="F23" s="877"/>
      <c r="G23" s="835"/>
      <c r="H23" s="876"/>
      <c r="I23" s="835"/>
      <c r="J23" s="877"/>
      <c r="K23" s="835"/>
      <c r="L23" s="878"/>
      <c r="M23" s="835"/>
      <c r="N23" s="877"/>
      <c r="O23" s="835"/>
      <c r="P23" s="915"/>
      <c r="Q23" s="916"/>
      <c r="R23" s="917"/>
      <c r="S23" s="918"/>
      <c r="T23" s="919"/>
      <c r="U23" s="918"/>
      <c r="V23" s="919"/>
      <c r="W23" s="918"/>
      <c r="X23" s="919"/>
      <c r="Y23" s="920"/>
      <c r="Z23" s="921"/>
      <c r="AA23" s="922"/>
      <c r="AB23" s="921"/>
      <c r="AC23" s="922"/>
      <c r="AD23" s="921"/>
      <c r="AE23" s="923"/>
      <c r="AF23" s="906"/>
      <c r="AG23" s="924"/>
      <c r="AH23" s="925"/>
    </row>
    <row r="24" spans="1:46" ht="13.5" thickBot="1">
      <c r="A24" s="1102" t="s">
        <v>242</v>
      </c>
      <c r="B24" s="930"/>
      <c r="C24" s="927"/>
      <c r="D24" s="926"/>
      <c r="E24" s="927"/>
      <c r="F24" s="928"/>
      <c r="G24" s="929"/>
      <c r="H24" s="930"/>
      <c r="I24" s="927"/>
      <c r="J24" s="931"/>
      <c r="K24" s="929"/>
      <c r="L24" s="930"/>
      <c r="M24" s="927"/>
      <c r="N24" s="928"/>
      <c r="O24" s="929"/>
      <c r="P24" s="932" t="s">
        <v>222</v>
      </c>
      <c r="Q24" s="933"/>
      <c r="R24" s="934"/>
      <c r="S24" s="935"/>
      <c r="T24" s="934"/>
      <c r="U24" s="935"/>
      <c r="V24" s="934"/>
      <c r="W24" s="935"/>
      <c r="X24" s="934"/>
      <c r="Y24" s="935"/>
      <c r="Z24" s="934"/>
      <c r="AA24" s="935"/>
      <c r="AB24" s="934"/>
      <c r="AC24" s="935"/>
      <c r="AD24" s="934"/>
      <c r="AE24" s="935"/>
      <c r="AF24" s="114"/>
      <c r="AG24" s="936"/>
      <c r="AH24" s="937"/>
    </row>
    <row r="25" spans="1:46">
      <c r="A25" s="938"/>
      <c r="B25" s="834"/>
      <c r="C25" s="939"/>
      <c r="D25" s="834"/>
      <c r="E25" s="940"/>
      <c r="F25" s="838"/>
      <c r="G25" s="939"/>
      <c r="H25" s="838"/>
      <c r="I25" s="940"/>
      <c r="J25" s="838"/>
      <c r="K25" s="939"/>
      <c r="L25" s="840"/>
      <c r="M25" s="940"/>
      <c r="N25" s="838"/>
      <c r="O25" s="939"/>
      <c r="P25" s="941"/>
      <c r="Q25" s="942"/>
      <c r="R25" s="943"/>
      <c r="S25" s="887"/>
      <c r="T25" s="944"/>
      <c r="U25" s="945"/>
      <c r="V25" s="946"/>
      <c r="W25" s="945"/>
      <c r="X25" s="946"/>
      <c r="Y25" s="887"/>
      <c r="Z25" s="888"/>
      <c r="AA25" s="888"/>
      <c r="AB25" s="888"/>
      <c r="AC25" s="888"/>
      <c r="AD25" s="888"/>
      <c r="AE25" s="947"/>
      <c r="AF25" s="851"/>
      <c r="AG25" s="937"/>
      <c r="AH25" s="29"/>
    </row>
    <row r="26" spans="1:46">
      <c r="A26" s="938"/>
      <c r="B26" s="834"/>
      <c r="C26" s="939"/>
      <c r="D26" s="834"/>
      <c r="E26" s="940"/>
      <c r="F26" s="838"/>
      <c r="G26" s="939"/>
      <c r="H26" s="838"/>
      <c r="I26" s="940"/>
      <c r="J26" s="838"/>
      <c r="K26" s="939"/>
      <c r="L26" s="840"/>
      <c r="M26" s="940"/>
      <c r="N26" s="838"/>
      <c r="O26" s="939"/>
      <c r="P26" s="948"/>
      <c r="Q26" s="949"/>
      <c r="R26" s="943" t="s">
        <v>39</v>
      </c>
      <c r="S26" s="887" t="s">
        <v>39</v>
      </c>
      <c r="T26" s="944" t="s">
        <v>39</v>
      </c>
      <c r="U26" s="945" t="s">
        <v>39</v>
      </c>
      <c r="V26" s="944" t="s">
        <v>39</v>
      </c>
      <c r="W26" s="945" t="s">
        <v>39</v>
      </c>
      <c r="X26" s="946" t="s">
        <v>39</v>
      </c>
      <c r="Y26" s="887" t="s">
        <v>39</v>
      </c>
      <c r="Z26" s="888" t="s">
        <v>39</v>
      </c>
      <c r="AA26" s="888" t="s">
        <v>39</v>
      </c>
      <c r="AB26" s="888" t="s">
        <v>39</v>
      </c>
      <c r="AC26" s="888" t="s">
        <v>39</v>
      </c>
      <c r="AD26" s="888" t="s">
        <v>39</v>
      </c>
      <c r="AE26" s="947" t="s">
        <v>39</v>
      </c>
      <c r="AF26" s="851"/>
      <c r="AG26" s="925"/>
      <c r="AH26" s="937"/>
    </row>
    <row r="27" spans="1:46">
      <c r="A27" s="938"/>
      <c r="B27" s="834"/>
      <c r="C27" s="939"/>
      <c r="D27" s="834"/>
      <c r="E27" s="940"/>
      <c r="F27" s="838"/>
      <c r="G27" s="939"/>
      <c r="H27" s="838"/>
      <c r="I27" s="940"/>
      <c r="J27" s="838"/>
      <c r="K27" s="939"/>
      <c r="L27" s="840"/>
      <c r="M27" s="940"/>
      <c r="N27" s="838"/>
      <c r="O27" s="939"/>
      <c r="P27" s="860"/>
      <c r="Q27" s="950" t="s">
        <v>32</v>
      </c>
      <c r="R27" s="951" t="s">
        <v>39</v>
      </c>
      <c r="S27" s="951" t="s">
        <v>39</v>
      </c>
      <c r="T27" s="862" t="s">
        <v>39</v>
      </c>
      <c r="U27" s="864" t="s">
        <v>39</v>
      </c>
      <c r="V27" s="864" t="s">
        <v>39</v>
      </c>
      <c r="W27" s="864" t="s">
        <v>39</v>
      </c>
      <c r="X27" s="864" t="s">
        <v>39</v>
      </c>
      <c r="Y27" s="863" t="s">
        <v>39</v>
      </c>
      <c r="Z27" s="864" t="s">
        <v>39</v>
      </c>
      <c r="AA27" s="864" t="s">
        <v>39</v>
      </c>
      <c r="AB27" s="864" t="s">
        <v>39</v>
      </c>
      <c r="AC27" s="864" t="s">
        <v>39</v>
      </c>
      <c r="AD27" s="864" t="s">
        <v>39</v>
      </c>
      <c r="AE27" s="865" t="s">
        <v>39</v>
      </c>
      <c r="AF27" s="851"/>
    </row>
    <row r="28" spans="1:46">
      <c r="A28" s="938"/>
      <c r="B28" s="834"/>
      <c r="C28" s="939"/>
      <c r="D28" s="834"/>
      <c r="E28" s="940"/>
      <c r="F28" s="838"/>
      <c r="G28" s="939"/>
      <c r="H28" s="838"/>
      <c r="I28" s="940"/>
      <c r="J28" s="838"/>
      <c r="K28" s="939"/>
      <c r="L28" s="840"/>
      <c r="M28" s="940"/>
      <c r="N28" s="838"/>
      <c r="O28" s="939"/>
      <c r="P28" s="952"/>
      <c r="Q28" s="891" t="s">
        <v>106</v>
      </c>
      <c r="R28" s="894" t="s">
        <v>39</v>
      </c>
      <c r="S28" s="894" t="s">
        <v>39</v>
      </c>
      <c r="T28" s="894" t="s">
        <v>39</v>
      </c>
      <c r="U28" s="894" t="s">
        <v>39</v>
      </c>
      <c r="V28" s="894" t="s">
        <v>39</v>
      </c>
      <c r="W28" s="893" t="s">
        <v>39</v>
      </c>
      <c r="X28" s="894" t="s">
        <v>39</v>
      </c>
      <c r="Y28" s="893" t="s">
        <v>39</v>
      </c>
      <c r="Z28" s="893" t="s">
        <v>39</v>
      </c>
      <c r="AA28" s="893" t="s">
        <v>39</v>
      </c>
      <c r="AB28" s="893" t="s">
        <v>39</v>
      </c>
      <c r="AC28" s="893" t="s">
        <v>39</v>
      </c>
      <c r="AD28" s="893" t="s">
        <v>39</v>
      </c>
      <c r="AE28" s="899" t="s">
        <v>39</v>
      </c>
      <c r="AF28" s="883"/>
    </row>
    <row r="29" spans="1:46">
      <c r="A29" s="938"/>
      <c r="B29" s="834"/>
      <c r="C29" s="939"/>
      <c r="D29" s="834"/>
      <c r="E29" s="940"/>
      <c r="F29" s="838"/>
      <c r="G29" s="939"/>
      <c r="H29" s="838"/>
      <c r="I29" s="940"/>
      <c r="J29" s="838"/>
      <c r="K29" s="939"/>
      <c r="L29" s="840"/>
      <c r="M29" s="940"/>
      <c r="N29" s="838"/>
      <c r="O29" s="939"/>
      <c r="P29" s="860"/>
      <c r="Q29" s="861" t="s">
        <v>32</v>
      </c>
      <c r="R29" s="951" t="s">
        <v>39</v>
      </c>
      <c r="S29" s="951" t="s">
        <v>39</v>
      </c>
      <c r="T29" s="862" t="s">
        <v>39</v>
      </c>
      <c r="U29" s="864" t="s">
        <v>39</v>
      </c>
      <c r="V29" s="864" t="s">
        <v>39</v>
      </c>
      <c r="W29" s="864" t="s">
        <v>39</v>
      </c>
      <c r="X29" s="864" t="s">
        <v>39</v>
      </c>
      <c r="Y29" s="863" t="s">
        <v>39</v>
      </c>
      <c r="Z29" s="864" t="s">
        <v>39</v>
      </c>
      <c r="AA29" s="864" t="s">
        <v>39</v>
      </c>
      <c r="AB29" s="864" t="s">
        <v>39</v>
      </c>
      <c r="AC29" s="864" t="s">
        <v>39</v>
      </c>
      <c r="AD29" s="864" t="s">
        <v>39</v>
      </c>
      <c r="AE29" s="865" t="s">
        <v>39</v>
      </c>
      <c r="AF29" s="851"/>
    </row>
    <row r="30" spans="1:46">
      <c r="A30" s="938"/>
      <c r="B30" s="834"/>
      <c r="C30" s="939"/>
      <c r="D30" s="834"/>
      <c r="E30" s="940"/>
      <c r="F30" s="838"/>
      <c r="G30" s="939"/>
      <c r="H30" s="838"/>
      <c r="I30" s="940"/>
      <c r="J30" s="838"/>
      <c r="K30" s="939"/>
      <c r="L30" s="840"/>
      <c r="M30" s="940"/>
      <c r="N30" s="838"/>
      <c r="O30" s="939"/>
      <c r="P30" s="941"/>
      <c r="Q30" s="949"/>
      <c r="R30" s="886" t="s">
        <v>39</v>
      </c>
      <c r="S30" s="887" t="s">
        <v>39</v>
      </c>
      <c r="T30" s="888" t="s">
        <v>39</v>
      </c>
      <c r="U30" s="887" t="s">
        <v>39</v>
      </c>
      <c r="V30" s="888" t="s">
        <v>39</v>
      </c>
      <c r="W30" s="887" t="s">
        <v>39</v>
      </c>
      <c r="X30" s="888" t="s">
        <v>39</v>
      </c>
      <c r="Y30" s="887" t="s">
        <v>39</v>
      </c>
      <c r="Z30" s="888" t="s">
        <v>39</v>
      </c>
      <c r="AA30" s="887" t="s">
        <v>39</v>
      </c>
      <c r="AB30" s="888" t="s">
        <v>39</v>
      </c>
      <c r="AC30" s="887" t="s">
        <v>39</v>
      </c>
      <c r="AD30" s="888" t="s">
        <v>39</v>
      </c>
      <c r="AE30" s="898" t="s">
        <v>39</v>
      </c>
      <c r="AF30" s="851"/>
      <c r="AI30" s="110"/>
    </row>
    <row r="31" spans="1:46">
      <c r="A31" s="938"/>
      <c r="B31" s="834"/>
      <c r="C31" s="939"/>
      <c r="D31" s="834"/>
      <c r="E31" s="940"/>
      <c r="F31" s="838"/>
      <c r="G31" s="939"/>
      <c r="H31" s="838"/>
      <c r="I31" s="940"/>
      <c r="J31" s="838"/>
      <c r="K31" s="939"/>
      <c r="L31" s="840"/>
      <c r="M31" s="940"/>
      <c r="N31" s="838"/>
      <c r="O31" s="939"/>
      <c r="P31" s="952"/>
      <c r="Q31" s="891" t="s">
        <v>106</v>
      </c>
      <c r="R31" s="894" t="s">
        <v>39</v>
      </c>
      <c r="S31" s="894" t="s">
        <v>39</v>
      </c>
      <c r="T31" s="894" t="s">
        <v>39</v>
      </c>
      <c r="U31" s="894" t="s">
        <v>39</v>
      </c>
      <c r="V31" s="894" t="s">
        <v>39</v>
      </c>
      <c r="W31" s="893" t="s">
        <v>39</v>
      </c>
      <c r="X31" s="894" t="s">
        <v>39</v>
      </c>
      <c r="Y31" s="893" t="s">
        <v>39</v>
      </c>
      <c r="Z31" s="894" t="s">
        <v>39</v>
      </c>
      <c r="AA31" s="894" t="s">
        <v>39</v>
      </c>
      <c r="AB31" s="894" t="s">
        <v>39</v>
      </c>
      <c r="AC31" s="894" t="s">
        <v>39</v>
      </c>
      <c r="AD31" s="894" t="s">
        <v>39</v>
      </c>
      <c r="AE31" s="894" t="s">
        <v>39</v>
      </c>
      <c r="AF31" s="851"/>
    </row>
    <row r="32" spans="1:46">
      <c r="A32" s="938"/>
      <c r="B32" s="834"/>
      <c r="C32" s="939"/>
      <c r="D32" s="834"/>
      <c r="E32" s="940"/>
      <c r="F32" s="838"/>
      <c r="G32" s="939"/>
      <c r="H32" s="838"/>
      <c r="I32" s="940"/>
      <c r="J32" s="838"/>
      <c r="K32" s="939"/>
      <c r="L32" s="840"/>
      <c r="M32" s="940"/>
      <c r="N32" s="838"/>
      <c r="O32" s="939"/>
      <c r="P32" s="953"/>
      <c r="Q32" s="954" t="s">
        <v>105</v>
      </c>
      <c r="R32" s="955" t="s">
        <v>39</v>
      </c>
      <c r="S32" s="955" t="s">
        <v>39</v>
      </c>
      <c r="T32" s="955" t="s">
        <v>39</v>
      </c>
      <c r="U32" s="955" t="s">
        <v>39</v>
      </c>
      <c r="V32" s="955" t="s">
        <v>39</v>
      </c>
      <c r="W32" s="955" t="s">
        <v>39</v>
      </c>
      <c r="X32" s="955" t="s">
        <v>39</v>
      </c>
      <c r="Y32" s="955" t="s">
        <v>39</v>
      </c>
      <c r="Z32" s="955" t="s">
        <v>39</v>
      </c>
      <c r="AA32" s="955" t="s">
        <v>39</v>
      </c>
      <c r="AB32" s="955" t="s">
        <v>39</v>
      </c>
      <c r="AC32" s="955" t="s">
        <v>39</v>
      </c>
      <c r="AD32" s="955" t="s">
        <v>39</v>
      </c>
      <c r="AE32" s="955" t="s">
        <v>39</v>
      </c>
      <c r="AF32" s="851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1:47">
      <c r="A33" s="938"/>
      <c r="B33" s="834"/>
      <c r="C33" s="939"/>
      <c r="D33" s="834"/>
      <c r="E33" s="940"/>
      <c r="F33" s="838"/>
      <c r="G33" s="939"/>
      <c r="H33" s="838"/>
      <c r="I33" s="940"/>
      <c r="J33" s="838"/>
      <c r="K33" s="939"/>
      <c r="L33" s="840"/>
      <c r="M33" s="940"/>
      <c r="N33" s="838"/>
      <c r="O33" s="939"/>
      <c r="P33" s="956"/>
      <c r="Q33" s="891" t="s">
        <v>106</v>
      </c>
      <c r="R33" s="892" t="s">
        <v>39</v>
      </c>
      <c r="S33" s="893" t="s">
        <v>39</v>
      </c>
      <c r="T33" s="894" t="s">
        <v>39</v>
      </c>
      <c r="U33" s="893" t="s">
        <v>39</v>
      </c>
      <c r="V33" s="894" t="s">
        <v>39</v>
      </c>
      <c r="W33" s="893" t="s">
        <v>39</v>
      </c>
      <c r="X33" s="894" t="s">
        <v>39</v>
      </c>
      <c r="Y33" s="893" t="s">
        <v>39</v>
      </c>
      <c r="Z33" s="894" t="s">
        <v>39</v>
      </c>
      <c r="AA33" s="894" t="s">
        <v>39</v>
      </c>
      <c r="AB33" s="894" t="s">
        <v>39</v>
      </c>
      <c r="AC33" s="894" t="s">
        <v>39</v>
      </c>
      <c r="AD33" s="894" t="s">
        <v>39</v>
      </c>
      <c r="AE33" s="898" t="s">
        <v>39</v>
      </c>
      <c r="AF33" s="883"/>
      <c r="AK33" s="911"/>
      <c r="AL33" s="911"/>
      <c r="AM33" s="911"/>
      <c r="AN33" s="911"/>
      <c r="AO33" s="911"/>
      <c r="AP33" s="911"/>
      <c r="AQ33" s="911"/>
      <c r="AR33" s="911"/>
      <c r="AS33" s="911"/>
      <c r="AT33" s="911"/>
      <c r="AU33" s="109"/>
    </row>
    <row r="34" spans="1:47">
      <c r="A34" s="938"/>
      <c r="B34" s="834"/>
      <c r="C34" s="939"/>
      <c r="D34" s="834"/>
      <c r="E34" s="940"/>
      <c r="F34" s="838"/>
      <c r="G34" s="939"/>
      <c r="H34" s="838"/>
      <c r="I34" s="940"/>
      <c r="J34" s="838"/>
      <c r="K34" s="939"/>
      <c r="L34" s="840"/>
      <c r="M34" s="940"/>
      <c r="N34" s="838"/>
      <c r="O34" s="939"/>
      <c r="P34" s="900"/>
      <c r="Q34" s="901"/>
      <c r="R34" s="957"/>
      <c r="S34" s="908"/>
      <c r="T34" s="958"/>
      <c r="U34" s="887"/>
      <c r="V34" s="958"/>
      <c r="W34" s="908"/>
      <c r="X34" s="959"/>
      <c r="Y34" s="960"/>
      <c r="Z34" s="903"/>
      <c r="AA34" s="908"/>
      <c r="AB34" s="958"/>
      <c r="AC34" s="908"/>
      <c r="AD34" s="946"/>
      <c r="AE34" s="889"/>
      <c r="AF34" s="851"/>
      <c r="AH34" s="851"/>
      <c r="AI34" s="111"/>
      <c r="AJ34" s="112"/>
      <c r="AK34" s="111"/>
      <c r="AL34" s="113"/>
      <c r="AM34" s="113"/>
      <c r="AN34" s="113"/>
      <c r="AO34" s="113"/>
      <c r="AP34" s="111"/>
      <c r="AQ34" s="111"/>
      <c r="AR34" s="112"/>
      <c r="AS34" s="112"/>
      <c r="AT34" s="911"/>
      <c r="AU34" s="109"/>
    </row>
    <row r="35" spans="1:47">
      <c r="A35" s="938"/>
      <c r="B35" s="834"/>
      <c r="C35" s="939"/>
      <c r="D35" s="834"/>
      <c r="E35" s="940"/>
      <c r="F35" s="838"/>
      <c r="G35" s="939"/>
      <c r="H35" s="838"/>
      <c r="I35" s="940"/>
      <c r="J35" s="838"/>
      <c r="K35" s="939"/>
      <c r="L35" s="840"/>
      <c r="M35" s="940"/>
      <c r="N35" s="838"/>
      <c r="O35" s="939"/>
      <c r="P35" s="485"/>
      <c r="Q35" s="961"/>
      <c r="R35" s="957"/>
      <c r="S35" s="908"/>
      <c r="T35" s="958"/>
      <c r="U35" s="887"/>
      <c r="V35" s="958"/>
      <c r="W35" s="908"/>
      <c r="X35" s="959"/>
      <c r="Y35" s="960"/>
      <c r="Z35" s="903"/>
      <c r="AA35" s="908"/>
      <c r="AB35" s="958"/>
      <c r="AC35" s="908"/>
      <c r="AD35" s="946"/>
      <c r="AE35" s="889"/>
      <c r="AF35" s="906"/>
      <c r="AG35" s="14"/>
      <c r="AH35" s="112"/>
      <c r="AI35" s="911"/>
      <c r="AJ35" s="911"/>
      <c r="AK35" s="911"/>
      <c r="AL35" s="911"/>
      <c r="AM35" s="911"/>
      <c r="AN35" s="911"/>
      <c r="AO35" s="911"/>
      <c r="AP35" s="911"/>
      <c r="AQ35" s="911"/>
      <c r="AR35" s="911"/>
      <c r="AS35" s="911"/>
      <c r="AT35" s="911"/>
      <c r="AU35" s="109"/>
    </row>
    <row r="36" spans="1:47">
      <c r="A36" s="938"/>
      <c r="B36" s="834"/>
      <c r="C36" s="939"/>
      <c r="D36" s="834"/>
      <c r="E36" s="940"/>
      <c r="F36" s="838"/>
      <c r="G36" s="939"/>
      <c r="H36" s="838"/>
      <c r="I36" s="940"/>
      <c r="J36" s="838"/>
      <c r="K36" s="939"/>
      <c r="L36" s="840"/>
      <c r="M36" s="940"/>
      <c r="N36" s="838"/>
      <c r="O36" s="939"/>
      <c r="P36" s="485"/>
      <c r="Q36" s="961"/>
      <c r="R36" s="957"/>
      <c r="S36" s="908"/>
      <c r="T36" s="958"/>
      <c r="U36" s="887"/>
      <c r="V36" s="958"/>
      <c r="W36" s="908"/>
      <c r="X36" s="959"/>
      <c r="Y36" s="960"/>
      <c r="Z36" s="903"/>
      <c r="AA36" s="908"/>
      <c r="AB36" s="958"/>
      <c r="AC36" s="908"/>
      <c r="AD36" s="946"/>
      <c r="AE36" s="889"/>
      <c r="AF36" s="906"/>
      <c r="AG36" s="14"/>
      <c r="AH36" s="112"/>
      <c r="AI36" s="911"/>
      <c r="AJ36" s="911"/>
      <c r="AK36" s="911"/>
      <c r="AL36" s="911"/>
      <c r="AM36" s="911"/>
      <c r="AN36" s="911"/>
      <c r="AO36" s="911"/>
      <c r="AP36" s="911"/>
      <c r="AQ36" s="911"/>
      <c r="AR36" s="911"/>
      <c r="AS36" s="911"/>
      <c r="AT36" s="911"/>
      <c r="AU36" s="109"/>
    </row>
    <row r="37" spans="1:47">
      <c r="A37" s="938"/>
      <c r="B37" s="834"/>
      <c r="C37" s="939"/>
      <c r="D37" s="834"/>
      <c r="E37" s="940"/>
      <c r="F37" s="838"/>
      <c r="G37" s="939"/>
      <c r="H37" s="838"/>
      <c r="I37" s="940"/>
      <c r="J37" s="838"/>
      <c r="K37" s="939"/>
      <c r="L37" s="840"/>
      <c r="M37" s="940"/>
      <c r="N37" s="838"/>
      <c r="O37" s="939"/>
      <c r="P37" s="962"/>
      <c r="Q37" s="963"/>
      <c r="R37" s="917"/>
      <c r="S37" s="918"/>
      <c r="T37" s="919"/>
      <c r="U37" s="918"/>
      <c r="V37" s="919"/>
      <c r="W37" s="918"/>
      <c r="X37" s="919"/>
      <c r="Y37" s="918"/>
      <c r="Z37" s="919"/>
      <c r="AA37" s="918"/>
      <c r="AB37" s="919"/>
      <c r="AC37" s="918"/>
      <c r="AD37" s="919"/>
      <c r="AE37" s="923"/>
      <c r="AF37" s="906"/>
      <c r="AG37" s="964"/>
    </row>
    <row r="38" spans="1:47">
      <c r="A38" s="938"/>
      <c r="B38" s="834"/>
      <c r="C38" s="939"/>
      <c r="D38" s="834"/>
      <c r="E38" s="940"/>
      <c r="F38" s="838"/>
      <c r="G38" s="939"/>
      <c r="H38" s="838"/>
      <c r="I38" s="940"/>
      <c r="J38" s="838"/>
      <c r="K38" s="939"/>
      <c r="L38" s="840"/>
      <c r="M38" s="940"/>
      <c r="N38" s="838"/>
      <c r="O38" s="939"/>
      <c r="P38" s="962"/>
      <c r="Q38" s="963"/>
      <c r="R38" s="917"/>
      <c r="S38" s="918"/>
      <c r="T38" s="919"/>
      <c r="U38" s="918"/>
      <c r="V38" s="919"/>
      <c r="W38" s="918"/>
      <c r="X38" s="919"/>
      <c r="Y38" s="918"/>
      <c r="Z38" s="919"/>
      <c r="AA38" s="918"/>
      <c r="AB38" s="919"/>
      <c r="AC38" s="918"/>
      <c r="AD38" s="919"/>
      <c r="AE38" s="923"/>
      <c r="AF38" s="906"/>
      <c r="AG38" s="964"/>
    </row>
    <row r="39" spans="1:47">
      <c r="A39" s="938"/>
      <c r="B39" s="834"/>
      <c r="C39" s="939"/>
      <c r="D39" s="834"/>
      <c r="E39" s="940"/>
      <c r="F39" s="838"/>
      <c r="G39" s="939"/>
      <c r="H39" s="838"/>
      <c r="I39" s="940"/>
      <c r="J39" s="838"/>
      <c r="K39" s="939"/>
      <c r="L39" s="840"/>
      <c r="M39" s="940"/>
      <c r="N39" s="838"/>
      <c r="O39" s="939"/>
      <c r="P39" s="962"/>
      <c r="Q39" s="963"/>
      <c r="R39" s="917"/>
      <c r="S39" s="918"/>
      <c r="T39" s="919"/>
      <c r="U39" s="918"/>
      <c r="V39" s="919"/>
      <c r="W39" s="918"/>
      <c r="X39" s="919"/>
      <c r="Y39" s="918"/>
      <c r="Z39" s="919"/>
      <c r="AA39" s="918"/>
      <c r="AB39" s="919"/>
      <c r="AC39" s="918"/>
      <c r="AD39" s="919"/>
      <c r="AE39" s="923"/>
      <c r="AF39" s="906"/>
      <c r="AG39" s="964"/>
    </row>
    <row r="40" spans="1:47">
      <c r="A40" s="938"/>
      <c r="B40" s="834"/>
      <c r="C40" s="939"/>
      <c r="D40" s="834"/>
      <c r="E40" s="940"/>
      <c r="F40" s="838"/>
      <c r="G40" s="939"/>
      <c r="H40" s="838"/>
      <c r="I40" s="940"/>
      <c r="J40" s="838"/>
      <c r="K40" s="939"/>
      <c r="L40" s="840"/>
      <c r="M40" s="940"/>
      <c r="N40" s="838"/>
      <c r="O40" s="939"/>
      <c r="P40" s="962"/>
      <c r="Q40" s="963"/>
      <c r="R40" s="917"/>
      <c r="S40" s="918"/>
      <c r="T40" s="919"/>
      <c r="U40" s="918"/>
      <c r="V40" s="919"/>
      <c r="W40" s="918"/>
      <c r="X40" s="919"/>
      <c r="Y40" s="918"/>
      <c r="Z40" s="919"/>
      <c r="AA40" s="918"/>
      <c r="AB40" s="919"/>
      <c r="AC40" s="918"/>
      <c r="AD40" s="919"/>
      <c r="AE40" s="923"/>
      <c r="AF40" s="906"/>
      <c r="AG40" s="964"/>
    </row>
    <row r="41" spans="1:47">
      <c r="A41" s="965" t="s">
        <v>107</v>
      </c>
      <c r="B41" s="966" t="s">
        <v>39</v>
      </c>
      <c r="C41" s="967"/>
      <c r="D41" s="966" t="s">
        <v>39</v>
      </c>
      <c r="E41" s="968"/>
      <c r="F41" s="969" t="s">
        <v>39</v>
      </c>
      <c r="G41" s="967"/>
      <c r="H41" s="966" t="s">
        <v>39</v>
      </c>
      <c r="I41" s="970"/>
      <c r="J41" s="969" t="s">
        <v>39</v>
      </c>
      <c r="K41" s="971"/>
      <c r="L41" s="966"/>
      <c r="M41" s="968"/>
      <c r="N41" s="969"/>
      <c r="O41" s="967"/>
      <c r="P41" s="972"/>
      <c r="Q41" s="973"/>
      <c r="R41" s="974"/>
      <c r="S41" s="975"/>
      <c r="T41" s="976"/>
      <c r="U41" s="975"/>
      <c r="V41" s="976"/>
      <c r="W41" s="975"/>
      <c r="X41" s="976"/>
      <c r="Y41" s="975"/>
      <c r="Z41" s="976"/>
      <c r="AA41" s="975"/>
      <c r="AB41" s="976"/>
      <c r="AC41" s="975"/>
      <c r="AD41" s="976"/>
      <c r="AE41" s="977"/>
      <c r="AF41" s="906"/>
      <c r="AG41" s="14"/>
      <c r="AH41" s="112"/>
      <c r="AI41" s="911"/>
      <c r="AJ41" s="911"/>
      <c r="AK41" s="911"/>
      <c r="AL41" s="911"/>
      <c r="AM41" s="911"/>
      <c r="AN41" s="911"/>
      <c r="AO41" s="911"/>
      <c r="AP41" s="911"/>
      <c r="AQ41" s="911"/>
      <c r="AR41" s="911"/>
      <c r="AS41" s="911"/>
      <c r="AT41" s="911"/>
      <c r="AU41" s="109"/>
    </row>
    <row r="42" spans="1:47" ht="13.5" thickBot="1">
      <c r="A42" s="978"/>
      <c r="B42" s="979"/>
      <c r="C42" s="980"/>
      <c r="D42" s="979"/>
      <c r="E42" s="981"/>
      <c r="F42" s="982"/>
      <c r="G42" s="980"/>
      <c r="H42" s="979"/>
      <c r="I42" s="983"/>
      <c r="J42" s="984"/>
      <c r="K42" s="985"/>
      <c r="L42" s="979"/>
      <c r="M42" s="981"/>
      <c r="N42" s="984"/>
      <c r="O42" s="967"/>
      <c r="P42" s="29"/>
      <c r="Q42" s="986"/>
      <c r="R42" s="987"/>
      <c r="S42" s="988"/>
      <c r="T42" s="989"/>
      <c r="U42" s="975"/>
      <c r="V42" s="976"/>
      <c r="W42" s="975"/>
      <c r="X42" s="976"/>
      <c r="Y42" s="975"/>
      <c r="Z42" s="976"/>
      <c r="AA42" s="975"/>
      <c r="AB42" s="976"/>
      <c r="AC42" s="975"/>
      <c r="AD42" s="976"/>
      <c r="AE42" s="977"/>
      <c r="AF42" s="906"/>
      <c r="AG42" s="14"/>
      <c r="AH42" s="112"/>
      <c r="AI42" s="911"/>
      <c r="AJ42" s="911"/>
      <c r="AK42" s="911"/>
      <c r="AL42" s="911"/>
      <c r="AM42" s="911"/>
      <c r="AN42" s="911"/>
      <c r="AO42" s="911"/>
      <c r="AP42" s="911"/>
      <c r="AQ42" s="911"/>
      <c r="AR42" s="911"/>
      <c r="AS42" s="911"/>
      <c r="AT42" s="911"/>
      <c r="AU42" s="109"/>
    </row>
    <row r="43" spans="1:47" ht="13.5" thickBot="1">
      <c r="A43" s="990" t="s">
        <v>243</v>
      </c>
      <c r="B43" s="991"/>
      <c r="C43" s="992"/>
      <c r="D43" s="991"/>
      <c r="E43" s="993"/>
      <c r="F43" s="994"/>
      <c r="G43" s="992"/>
      <c r="H43" s="995"/>
      <c r="I43" s="996"/>
      <c r="J43" s="994"/>
      <c r="K43" s="992"/>
      <c r="L43" s="991"/>
      <c r="M43" s="993"/>
      <c r="N43" s="994"/>
      <c r="O43" s="992"/>
      <c r="P43" s="997" t="s">
        <v>221</v>
      </c>
      <c r="Q43" s="998"/>
      <c r="R43" s="999"/>
      <c r="S43" s="1000"/>
      <c r="T43" s="999"/>
      <c r="U43" s="1000"/>
      <c r="V43" s="1001"/>
      <c r="W43" s="1000"/>
      <c r="X43" s="1001"/>
      <c r="Y43" s="1000"/>
      <c r="Z43" s="1001"/>
      <c r="AA43" s="1002"/>
      <c r="AB43" s="1003"/>
      <c r="AC43" s="1004"/>
      <c r="AD43" s="1003"/>
      <c r="AE43" s="1004"/>
      <c r="AF43" s="906"/>
      <c r="AH43" s="109"/>
      <c r="AI43" s="911"/>
      <c r="AJ43" s="911"/>
      <c r="AK43" s="911"/>
      <c r="AL43" s="911"/>
      <c r="AM43" s="911"/>
      <c r="AN43" s="911"/>
      <c r="AO43" s="911"/>
      <c r="AP43" s="911"/>
      <c r="AQ43" s="911"/>
      <c r="AR43" s="911"/>
      <c r="AS43" s="911"/>
      <c r="AT43" s="911"/>
      <c r="AU43" s="109"/>
    </row>
    <row r="44" spans="1:47">
      <c r="A44" s="1011" t="s">
        <v>219</v>
      </c>
      <c r="B44" s="1005"/>
      <c r="C44" s="1006"/>
      <c r="D44" s="838"/>
      <c r="E44" s="1007"/>
      <c r="F44" s="838"/>
      <c r="G44" s="1006"/>
      <c r="H44" s="838"/>
      <c r="I44" s="1007"/>
      <c r="J44" s="1005"/>
      <c r="K44" s="1006"/>
      <c r="L44" s="838"/>
      <c r="M44" s="1007"/>
      <c r="N44" s="1005"/>
      <c r="O44" s="1007"/>
      <c r="P44" s="1008"/>
      <c r="Q44" s="1009"/>
      <c r="R44" s="886" t="s">
        <v>39</v>
      </c>
      <c r="S44" s="887" t="s">
        <v>39</v>
      </c>
      <c r="T44" s="888" t="s">
        <v>39</v>
      </c>
      <c r="U44" s="887" t="s">
        <v>39</v>
      </c>
      <c r="V44" s="888" t="s">
        <v>39</v>
      </c>
      <c r="W44" s="887" t="s">
        <v>39</v>
      </c>
      <c r="X44" s="888" t="s">
        <v>39</v>
      </c>
      <c r="Y44" s="887" t="s">
        <v>39</v>
      </c>
      <c r="Z44" s="888" t="s">
        <v>39</v>
      </c>
      <c r="AA44" s="887" t="s">
        <v>39</v>
      </c>
      <c r="AB44" s="888" t="s">
        <v>39</v>
      </c>
      <c r="AC44" s="887" t="s">
        <v>39</v>
      </c>
      <c r="AD44" s="888" t="s">
        <v>39</v>
      </c>
      <c r="AE44" s="889" t="s">
        <v>39</v>
      </c>
      <c r="AF44" s="851"/>
      <c r="AG44" s="1010"/>
      <c r="AH44" s="109"/>
      <c r="AI44" s="911"/>
      <c r="AJ44" s="911"/>
      <c r="AK44" s="911"/>
      <c r="AL44" s="911"/>
      <c r="AM44" s="911"/>
      <c r="AN44" s="911"/>
      <c r="AO44" s="911"/>
      <c r="AP44" s="911"/>
      <c r="AQ44" s="911"/>
      <c r="AR44" s="911"/>
      <c r="AS44" s="911"/>
      <c r="AT44" s="911"/>
      <c r="AU44" s="109"/>
    </row>
    <row r="45" spans="1:47">
      <c r="A45" s="1011"/>
      <c r="B45" s="834"/>
      <c r="C45" s="1007"/>
      <c r="D45" s="834"/>
      <c r="E45" s="1007"/>
      <c r="F45" s="838"/>
      <c r="G45" s="1007"/>
      <c r="H45" s="838"/>
      <c r="I45" s="1006"/>
      <c r="J45" s="838"/>
      <c r="K45" s="1007"/>
      <c r="L45" s="840"/>
      <c r="M45" s="1006"/>
      <c r="N45" s="838"/>
      <c r="O45" s="1007"/>
      <c r="P45" s="860"/>
      <c r="Q45" s="861" t="s">
        <v>32</v>
      </c>
      <c r="R45" s="862" t="s">
        <v>39</v>
      </c>
      <c r="S45" s="1012" t="s">
        <v>39</v>
      </c>
      <c r="T45" s="862" t="s">
        <v>39</v>
      </c>
      <c r="U45" s="864" t="s">
        <v>39</v>
      </c>
      <c r="V45" s="864" t="s">
        <v>39</v>
      </c>
      <c r="W45" s="864" t="s">
        <v>39</v>
      </c>
      <c r="X45" s="864" t="s">
        <v>39</v>
      </c>
      <c r="Y45" s="863" t="s">
        <v>39</v>
      </c>
      <c r="Z45" s="864" t="s">
        <v>39</v>
      </c>
      <c r="AA45" s="864" t="s">
        <v>39</v>
      </c>
      <c r="AB45" s="864" t="s">
        <v>39</v>
      </c>
      <c r="AC45" s="864" t="s">
        <v>39</v>
      </c>
      <c r="AD45" s="864" t="s">
        <v>39</v>
      </c>
      <c r="AE45" s="864" t="s">
        <v>39</v>
      </c>
      <c r="AF45" s="851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</row>
    <row r="46" spans="1:47">
      <c r="A46" s="1011"/>
      <c r="B46" s="834"/>
      <c r="C46" s="1007"/>
      <c r="D46" s="834"/>
      <c r="E46" s="1006"/>
      <c r="F46" s="838"/>
      <c r="G46" s="1007"/>
      <c r="H46" s="838"/>
      <c r="I46" s="1006"/>
      <c r="J46" s="838"/>
      <c r="K46" s="1007"/>
      <c r="L46" s="840"/>
      <c r="M46" s="1006"/>
      <c r="N46" s="838"/>
      <c r="O46" s="1007"/>
      <c r="P46" s="1013"/>
      <c r="Q46" s="1009"/>
      <c r="R46" s="886"/>
      <c r="S46" s="887"/>
      <c r="T46" s="888"/>
      <c r="U46" s="887"/>
      <c r="V46" s="888"/>
      <c r="W46" s="887"/>
      <c r="X46" s="888"/>
      <c r="Y46" s="887"/>
      <c r="Z46" s="888"/>
      <c r="AA46" s="887"/>
      <c r="AB46" s="888"/>
      <c r="AC46" s="887"/>
      <c r="AD46" s="888"/>
      <c r="AE46" s="889"/>
      <c r="AF46" s="851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</row>
    <row r="47" spans="1:47">
      <c r="A47" s="1011"/>
      <c r="B47" s="834"/>
      <c r="C47" s="1007"/>
      <c r="D47" s="834"/>
      <c r="E47" s="1006"/>
      <c r="F47" s="838"/>
      <c r="G47" s="1007"/>
      <c r="H47" s="838"/>
      <c r="I47" s="1006"/>
      <c r="J47" s="838"/>
      <c r="K47" s="1007"/>
      <c r="L47" s="840"/>
      <c r="M47" s="1006"/>
      <c r="N47" s="838"/>
      <c r="O47" s="1007"/>
      <c r="P47" s="953"/>
      <c r="Q47" s="954" t="s">
        <v>105</v>
      </c>
      <c r="R47" s="955" t="s">
        <v>39</v>
      </c>
      <c r="S47" s="1014" t="s">
        <v>39</v>
      </c>
      <c r="T47" s="1014" t="s">
        <v>39</v>
      </c>
      <c r="U47" s="955" t="s">
        <v>39</v>
      </c>
      <c r="V47" s="1014" t="s">
        <v>39</v>
      </c>
      <c r="W47" s="1014" t="s">
        <v>39</v>
      </c>
      <c r="X47" s="955" t="s">
        <v>39</v>
      </c>
      <c r="Y47" s="1014" t="s">
        <v>39</v>
      </c>
      <c r="Z47" s="1014" t="s">
        <v>39</v>
      </c>
      <c r="AA47" s="955" t="s">
        <v>39</v>
      </c>
      <c r="AB47" s="1014" t="s">
        <v>39</v>
      </c>
      <c r="AC47" s="1014" t="s">
        <v>39</v>
      </c>
      <c r="AD47" s="1014" t="s">
        <v>39</v>
      </c>
      <c r="AE47" s="1014" t="s">
        <v>39</v>
      </c>
      <c r="AF47" s="883"/>
      <c r="AG47" s="1015"/>
      <c r="AH47" s="1016"/>
      <c r="AI47" s="1017"/>
    </row>
    <row r="48" spans="1:47">
      <c r="A48" s="1011"/>
      <c r="B48" s="834"/>
      <c r="C48" s="1007"/>
      <c r="D48" s="834"/>
      <c r="E48" s="1006"/>
      <c r="F48" s="838"/>
      <c r="G48" s="1007"/>
      <c r="H48" s="838"/>
      <c r="I48" s="1006"/>
      <c r="J48" s="838"/>
      <c r="K48" s="1007"/>
      <c r="L48" s="840"/>
      <c r="M48" s="1006"/>
      <c r="N48" s="838"/>
      <c r="O48" s="1007"/>
      <c r="P48" s="860"/>
      <c r="Q48" s="860"/>
      <c r="R48" s="860"/>
      <c r="S48" s="860"/>
      <c r="T48" s="860"/>
      <c r="U48" s="860"/>
      <c r="V48" s="860"/>
      <c r="W48" s="860"/>
      <c r="X48" s="860"/>
      <c r="Y48" s="860"/>
      <c r="Z48" s="860"/>
      <c r="AA48" s="860"/>
      <c r="AB48" s="860"/>
      <c r="AC48" s="860"/>
      <c r="AD48" s="860"/>
      <c r="AE48" s="860"/>
      <c r="AF48" s="851"/>
    </row>
    <row r="49" spans="1:34">
      <c r="A49" s="1011"/>
      <c r="B49" s="834"/>
      <c r="C49" s="1007"/>
      <c r="D49" s="834"/>
      <c r="E49" s="1006"/>
      <c r="F49" s="838"/>
      <c r="G49" s="1007"/>
      <c r="H49" s="838"/>
      <c r="I49" s="1006"/>
      <c r="J49" s="838"/>
      <c r="K49" s="1007"/>
      <c r="L49" s="840"/>
      <c r="M49" s="1006"/>
      <c r="N49" s="838"/>
      <c r="O49" s="1007"/>
      <c r="P49" s="1008"/>
      <c r="Q49" s="1009"/>
      <c r="R49" s="886"/>
      <c r="S49" s="887"/>
      <c r="T49" s="888"/>
      <c r="U49" s="887"/>
      <c r="V49" s="888"/>
      <c r="W49" s="887"/>
      <c r="X49" s="888"/>
      <c r="Y49" s="887"/>
      <c r="Z49" s="888"/>
      <c r="AA49" s="887"/>
      <c r="AB49" s="888"/>
      <c r="AC49" s="887"/>
      <c r="AD49" s="888"/>
      <c r="AE49" s="889"/>
      <c r="AF49" s="883"/>
    </row>
    <row r="50" spans="1:34">
      <c r="A50" s="1011"/>
      <c r="B50" s="834"/>
      <c r="C50" s="1007"/>
      <c r="D50" s="834"/>
      <c r="E50" s="1006"/>
      <c r="F50" s="838"/>
      <c r="G50" s="1007"/>
      <c r="H50" s="838"/>
      <c r="I50" s="1006"/>
      <c r="J50" s="838"/>
      <c r="K50" s="1007"/>
      <c r="L50" s="840"/>
      <c r="M50" s="1006"/>
      <c r="N50" s="838"/>
      <c r="O50" s="1007"/>
      <c r="P50" s="1008"/>
      <c r="Q50" s="1018"/>
      <c r="R50" s="886" t="s">
        <v>39</v>
      </c>
      <c r="S50" s="887" t="s">
        <v>39</v>
      </c>
      <c r="T50" s="888" t="s">
        <v>39</v>
      </c>
      <c r="U50" s="887" t="s">
        <v>39</v>
      </c>
      <c r="V50" s="888" t="s">
        <v>39</v>
      </c>
      <c r="W50" s="887" t="s">
        <v>39</v>
      </c>
      <c r="X50" s="888" t="s">
        <v>39</v>
      </c>
      <c r="Y50" s="887" t="s">
        <v>39</v>
      </c>
      <c r="Z50" s="888" t="s">
        <v>39</v>
      </c>
      <c r="AA50" s="887" t="s">
        <v>39</v>
      </c>
      <c r="AB50" s="888" t="s">
        <v>39</v>
      </c>
      <c r="AC50" s="887" t="s">
        <v>39</v>
      </c>
      <c r="AD50" s="888" t="s">
        <v>39</v>
      </c>
      <c r="AE50" s="889" t="s">
        <v>39</v>
      </c>
      <c r="AF50" s="851"/>
      <c r="AH50" s="14"/>
    </row>
    <row r="51" spans="1:34">
      <c r="A51" s="1011"/>
      <c r="B51" s="834"/>
      <c r="C51" s="1007"/>
      <c r="D51" s="834"/>
      <c r="E51" s="1006"/>
      <c r="F51" s="838"/>
      <c r="G51" s="1007"/>
      <c r="H51" s="838"/>
      <c r="I51" s="1006"/>
      <c r="J51" s="838"/>
      <c r="K51" s="1007"/>
      <c r="L51" s="840"/>
      <c r="M51" s="1006"/>
      <c r="N51" s="838"/>
      <c r="O51" s="1007"/>
      <c r="P51" s="953"/>
      <c r="Q51" s="954" t="s">
        <v>105</v>
      </c>
      <c r="R51" s="955" t="s">
        <v>39</v>
      </c>
      <c r="S51" s="1014" t="s">
        <v>39</v>
      </c>
      <c r="T51" s="1014" t="s">
        <v>39</v>
      </c>
      <c r="U51" s="1014" t="s">
        <v>39</v>
      </c>
      <c r="V51" s="1014" t="s">
        <v>39</v>
      </c>
      <c r="W51" s="1014" t="s">
        <v>39</v>
      </c>
      <c r="X51" s="1014" t="s">
        <v>39</v>
      </c>
      <c r="Y51" s="1014" t="s">
        <v>39</v>
      </c>
      <c r="Z51" s="1014" t="s">
        <v>39</v>
      </c>
      <c r="AA51" s="1014" t="s">
        <v>39</v>
      </c>
      <c r="AB51" s="1014" t="s">
        <v>39</v>
      </c>
      <c r="AC51" s="1014" t="s">
        <v>39</v>
      </c>
      <c r="AD51" s="1014" t="s">
        <v>39</v>
      </c>
      <c r="AE51" s="1014" t="s">
        <v>39</v>
      </c>
      <c r="AF51" s="883"/>
    </row>
    <row r="52" spans="1:34">
      <c r="A52" s="1011"/>
      <c r="B52" s="834"/>
      <c r="C52" s="1007"/>
      <c r="D52" s="834"/>
      <c r="E52" s="1006"/>
      <c r="F52" s="838"/>
      <c r="G52" s="1007"/>
      <c r="H52" s="838"/>
      <c r="I52" s="1006"/>
      <c r="J52" s="838"/>
      <c r="K52" s="1007"/>
      <c r="L52" s="840"/>
      <c r="M52" s="1006"/>
      <c r="N52" s="838"/>
      <c r="O52" s="1007"/>
      <c r="P52" s="953"/>
      <c r="Q52" s="954" t="s">
        <v>105</v>
      </c>
      <c r="R52" s="1014" t="s">
        <v>39</v>
      </c>
      <c r="S52" s="1014" t="s">
        <v>39</v>
      </c>
      <c r="T52" s="1014" t="s">
        <v>39</v>
      </c>
      <c r="U52" s="1014" t="s">
        <v>39</v>
      </c>
      <c r="V52" s="1014" t="s">
        <v>39</v>
      </c>
      <c r="W52" s="1014" t="s">
        <v>39</v>
      </c>
      <c r="X52" s="1014" t="s">
        <v>39</v>
      </c>
      <c r="Y52" s="1014" t="s">
        <v>39</v>
      </c>
      <c r="Z52" s="1014" t="s">
        <v>39</v>
      </c>
      <c r="AA52" s="1014" t="s">
        <v>39</v>
      </c>
      <c r="AB52" s="1014" t="s">
        <v>39</v>
      </c>
      <c r="AC52" s="1014" t="s">
        <v>39</v>
      </c>
      <c r="AD52" s="1014" t="s">
        <v>39</v>
      </c>
      <c r="AE52" s="1014" t="s">
        <v>39</v>
      </c>
      <c r="AF52" s="883"/>
    </row>
    <row r="53" spans="1:34">
      <c r="A53" s="1011"/>
      <c r="B53" s="834"/>
      <c r="C53" s="1007"/>
      <c r="D53" s="834"/>
      <c r="E53" s="1006"/>
      <c r="F53" s="838"/>
      <c r="G53" s="1007"/>
      <c r="H53" s="838"/>
      <c r="I53" s="1006"/>
      <c r="J53" s="838"/>
      <c r="K53" s="1007"/>
      <c r="L53" s="840"/>
      <c r="M53" s="1006"/>
      <c r="N53" s="838"/>
      <c r="O53" s="1007"/>
      <c r="P53" s="953"/>
      <c r="Q53" s="1019" t="s">
        <v>105</v>
      </c>
      <c r="R53" s="955" t="s">
        <v>39</v>
      </c>
      <c r="S53" s="1014" t="s">
        <v>39</v>
      </c>
      <c r="T53" s="1014" t="s">
        <v>39</v>
      </c>
      <c r="U53" s="1014" t="s">
        <v>39</v>
      </c>
      <c r="V53" s="1014" t="s">
        <v>39</v>
      </c>
      <c r="W53" s="1014" t="s">
        <v>39</v>
      </c>
      <c r="X53" s="1014" t="s">
        <v>39</v>
      </c>
      <c r="Y53" s="1014" t="s">
        <v>39</v>
      </c>
      <c r="Z53" s="1014" t="s">
        <v>39</v>
      </c>
      <c r="AA53" s="1014" t="s">
        <v>39</v>
      </c>
      <c r="AB53" s="1014" t="s">
        <v>39</v>
      </c>
      <c r="AC53" s="1014" t="s">
        <v>39</v>
      </c>
      <c r="AD53" s="1014" t="s">
        <v>39</v>
      </c>
      <c r="AE53" s="1014" t="s">
        <v>39</v>
      </c>
      <c r="AF53" s="883"/>
      <c r="AG53" s="1020"/>
    </row>
    <row r="54" spans="1:34">
      <c r="A54" s="1011"/>
      <c r="B54" s="834"/>
      <c r="C54" s="1007"/>
      <c r="D54" s="834"/>
      <c r="E54" s="1006"/>
      <c r="F54" s="838"/>
      <c r="G54" s="1007"/>
      <c r="H54" s="838"/>
      <c r="I54" s="1006"/>
      <c r="J54" s="838"/>
      <c r="K54" s="1007"/>
      <c r="L54" s="840"/>
      <c r="M54" s="1006"/>
      <c r="N54" s="838"/>
      <c r="O54" s="1007"/>
      <c r="P54" s="1021"/>
      <c r="Q54" s="961"/>
      <c r="R54" s="886"/>
      <c r="S54" s="887"/>
      <c r="T54" s="888"/>
      <c r="U54" s="887"/>
      <c r="V54" s="888"/>
      <c r="W54" s="887"/>
      <c r="X54" s="888"/>
      <c r="Y54" s="887"/>
      <c r="Z54" s="888"/>
      <c r="AA54" s="887"/>
      <c r="AB54" s="888"/>
      <c r="AC54" s="887"/>
      <c r="AD54" s="888"/>
      <c r="AE54" s="889"/>
      <c r="AF54" s="906"/>
      <c r="AG54" s="964"/>
    </row>
    <row r="55" spans="1:34">
      <c r="A55" s="1011"/>
      <c r="B55" s="834"/>
      <c r="C55" s="1007"/>
      <c r="D55" s="834"/>
      <c r="E55" s="1006"/>
      <c r="F55" s="838"/>
      <c r="G55" s="1007"/>
      <c r="H55" s="838"/>
      <c r="I55" s="1006"/>
      <c r="J55" s="838"/>
      <c r="K55" s="1007"/>
      <c r="L55" s="840"/>
      <c r="M55" s="1006"/>
      <c r="N55" s="838"/>
      <c r="O55" s="1007"/>
      <c r="P55" s="962"/>
      <c r="Q55" s="963"/>
      <c r="R55" s="917"/>
      <c r="S55" s="918"/>
      <c r="T55" s="919"/>
      <c r="U55" s="918"/>
      <c r="V55" s="919"/>
      <c r="W55" s="918"/>
      <c r="X55" s="919"/>
      <c r="Y55" s="918"/>
      <c r="Z55" s="919"/>
      <c r="AA55" s="918"/>
      <c r="AB55" s="919"/>
      <c r="AC55" s="918"/>
      <c r="AD55" s="919"/>
      <c r="AE55" s="923"/>
      <c r="AF55" s="906"/>
      <c r="AG55" s="964"/>
    </row>
    <row r="56" spans="1:34">
      <c r="A56" s="1011"/>
      <c r="B56" s="834"/>
      <c r="C56" s="1007"/>
      <c r="D56" s="834"/>
      <c r="E56" s="1006"/>
      <c r="F56" s="838"/>
      <c r="G56" s="1007"/>
      <c r="H56" s="838"/>
      <c r="I56" s="1006"/>
      <c r="J56" s="838"/>
      <c r="K56" s="1007"/>
      <c r="L56" s="840"/>
      <c r="M56" s="1006"/>
      <c r="N56" s="838"/>
      <c r="O56" s="1007"/>
      <c r="P56" s="962"/>
      <c r="Q56" s="963"/>
      <c r="R56" s="917"/>
      <c r="S56" s="918"/>
      <c r="T56" s="919"/>
      <c r="U56" s="918"/>
      <c r="V56" s="919"/>
      <c r="W56" s="918"/>
      <c r="X56" s="919"/>
      <c r="Y56" s="918"/>
      <c r="Z56" s="919"/>
      <c r="AA56" s="918"/>
      <c r="AB56" s="919"/>
      <c r="AC56" s="918"/>
      <c r="AD56" s="919"/>
      <c r="AE56" s="923"/>
      <c r="AF56" s="906"/>
      <c r="AG56" s="964"/>
    </row>
    <row r="57" spans="1:34">
      <c r="A57" s="1011"/>
      <c r="B57" s="834"/>
      <c r="C57" s="1007"/>
      <c r="D57" s="834"/>
      <c r="E57" s="1006"/>
      <c r="F57" s="838"/>
      <c r="G57" s="1007"/>
      <c r="H57" s="838"/>
      <c r="I57" s="1006"/>
      <c r="J57" s="838"/>
      <c r="K57" s="1007"/>
      <c r="L57" s="840"/>
      <c r="M57" s="1006"/>
      <c r="N57" s="838"/>
      <c r="O57" s="1007"/>
      <c r="P57" s="962"/>
      <c r="Q57" s="963"/>
      <c r="R57" s="917"/>
      <c r="S57" s="918"/>
      <c r="T57" s="919"/>
      <c r="U57" s="918"/>
      <c r="V57" s="919"/>
      <c r="W57" s="918"/>
      <c r="X57" s="919"/>
      <c r="Y57" s="918"/>
      <c r="Z57" s="919"/>
      <c r="AA57" s="918"/>
      <c r="AB57" s="919"/>
      <c r="AC57" s="918"/>
      <c r="AD57" s="919"/>
      <c r="AE57" s="923"/>
      <c r="AF57" s="906"/>
      <c r="AG57" s="964"/>
    </row>
    <row r="58" spans="1:34">
      <c r="A58" s="1011"/>
      <c r="B58" s="834"/>
      <c r="C58" s="1007"/>
      <c r="D58" s="834"/>
      <c r="E58" s="1006"/>
      <c r="F58" s="838"/>
      <c r="G58" s="1007"/>
      <c r="H58" s="838"/>
      <c r="I58" s="1006"/>
      <c r="J58" s="838"/>
      <c r="K58" s="1007"/>
      <c r="L58" s="840"/>
      <c r="M58" s="1006"/>
      <c r="N58" s="838"/>
      <c r="O58" s="1007"/>
      <c r="P58" s="962"/>
      <c r="Q58" s="963"/>
      <c r="R58" s="917"/>
      <c r="S58" s="918"/>
      <c r="T58" s="919"/>
      <c r="U58" s="918"/>
      <c r="V58" s="919"/>
      <c r="W58" s="918"/>
      <c r="X58" s="919"/>
      <c r="Y58" s="918"/>
      <c r="Z58" s="919"/>
      <c r="AA58" s="918"/>
      <c r="AB58" s="919"/>
      <c r="AC58" s="918"/>
      <c r="AD58" s="919"/>
      <c r="AE58" s="923"/>
      <c r="AF58" s="906"/>
      <c r="AG58" s="964"/>
    </row>
    <row r="59" spans="1:34">
      <c r="A59" s="1011"/>
      <c r="B59" s="834"/>
      <c r="C59" s="1007"/>
      <c r="D59" s="834"/>
      <c r="E59" s="1006"/>
      <c r="F59" s="838"/>
      <c r="G59" s="1007"/>
      <c r="H59" s="838"/>
      <c r="I59" s="1006"/>
      <c r="J59" s="838"/>
      <c r="K59" s="1007"/>
      <c r="L59" s="840"/>
      <c r="M59" s="1006"/>
      <c r="N59" s="838"/>
      <c r="O59" s="1007"/>
      <c r="P59" s="962"/>
      <c r="Q59" s="963"/>
      <c r="R59" s="917"/>
      <c r="S59" s="918"/>
      <c r="T59" s="919"/>
      <c r="U59" s="918"/>
      <c r="V59" s="919"/>
      <c r="W59" s="918"/>
      <c r="X59" s="919"/>
      <c r="Y59" s="918"/>
      <c r="Z59" s="919"/>
      <c r="AA59" s="918"/>
      <c r="AB59" s="919"/>
      <c r="AC59" s="918"/>
      <c r="AD59" s="919"/>
      <c r="AE59" s="923"/>
      <c r="AF59" s="906"/>
      <c r="AG59" s="964"/>
    </row>
    <row r="60" spans="1:34">
      <c r="A60" s="1011"/>
      <c r="B60" s="834"/>
      <c r="C60" s="1007"/>
      <c r="D60" s="834"/>
      <c r="E60" s="1006"/>
      <c r="F60" s="838"/>
      <c r="G60" s="1007"/>
      <c r="H60" s="838"/>
      <c r="I60" s="1006"/>
      <c r="J60" s="838"/>
      <c r="K60" s="1007"/>
      <c r="L60" s="840"/>
      <c r="M60" s="1006"/>
      <c r="N60" s="838"/>
      <c r="O60" s="1007"/>
      <c r="P60" s="1021"/>
      <c r="Q60" s="961"/>
      <c r="R60" s="886"/>
      <c r="S60" s="887"/>
      <c r="T60" s="888"/>
      <c r="U60" s="887"/>
      <c r="V60" s="888"/>
      <c r="W60" s="887"/>
      <c r="X60" s="888"/>
      <c r="Y60" s="887"/>
      <c r="Z60" s="888"/>
      <c r="AA60" s="887"/>
      <c r="AB60" s="888"/>
      <c r="AC60" s="887"/>
      <c r="AD60" s="888"/>
      <c r="AE60" s="889"/>
      <c r="AF60" s="906"/>
      <c r="AG60" s="964"/>
    </row>
    <row r="61" spans="1:34">
      <c r="A61" s="1011"/>
      <c r="B61" s="834"/>
      <c r="C61" s="1007"/>
      <c r="D61" s="834"/>
      <c r="E61" s="1006"/>
      <c r="F61" s="838"/>
      <c r="G61" s="1007"/>
      <c r="H61" s="838"/>
      <c r="I61" s="1006"/>
      <c r="J61" s="838"/>
      <c r="K61" s="1007"/>
      <c r="L61" s="840"/>
      <c r="M61" s="1006"/>
      <c r="N61" s="838"/>
      <c r="O61" s="1007"/>
      <c r="P61" s="962"/>
      <c r="Q61" s="963"/>
      <c r="R61" s="917"/>
      <c r="S61" s="918"/>
      <c r="T61" s="919"/>
      <c r="U61" s="918"/>
      <c r="V61" s="919"/>
      <c r="W61" s="918"/>
      <c r="X61" s="919"/>
      <c r="Y61" s="918"/>
      <c r="Z61" s="919"/>
      <c r="AA61" s="918"/>
      <c r="AB61" s="919"/>
      <c r="AC61" s="918"/>
      <c r="AD61" s="919"/>
      <c r="AE61" s="923"/>
      <c r="AF61" s="906"/>
      <c r="AG61" s="964"/>
    </row>
    <row r="62" spans="1:34">
      <c r="A62" s="1011"/>
      <c r="B62" s="834"/>
      <c r="C62" s="1007"/>
      <c r="D62" s="834"/>
      <c r="E62" s="1006"/>
      <c r="F62" s="838"/>
      <c r="G62" s="1007"/>
      <c r="H62" s="838"/>
      <c r="I62" s="1006"/>
      <c r="J62" s="838"/>
      <c r="K62" s="1007"/>
      <c r="L62" s="840"/>
      <c r="M62" s="1006"/>
      <c r="N62" s="838"/>
      <c r="O62" s="1007"/>
      <c r="P62" s="962"/>
      <c r="Q62" s="963"/>
      <c r="R62" s="917"/>
      <c r="S62" s="918"/>
      <c r="T62" s="919"/>
      <c r="U62" s="918"/>
      <c r="V62" s="919"/>
      <c r="W62" s="918"/>
      <c r="X62" s="919"/>
      <c r="Y62" s="918"/>
      <c r="Z62" s="919"/>
      <c r="AA62" s="918"/>
      <c r="AB62" s="919"/>
      <c r="AC62" s="918"/>
      <c r="AD62" s="919"/>
      <c r="AE62" s="923"/>
      <c r="AF62" s="906"/>
      <c r="AG62" s="964"/>
    </row>
    <row r="63" spans="1:34">
      <c r="A63" s="1011"/>
      <c r="B63" s="834"/>
      <c r="C63" s="1007"/>
      <c r="D63" s="834"/>
      <c r="E63" s="1006"/>
      <c r="F63" s="838"/>
      <c r="G63" s="1007"/>
      <c r="H63" s="838"/>
      <c r="I63" s="1006"/>
      <c r="J63" s="838"/>
      <c r="K63" s="1007"/>
      <c r="L63" s="840"/>
      <c r="M63" s="1006"/>
      <c r="N63" s="838"/>
      <c r="O63" s="1007"/>
      <c r="P63" s="962"/>
      <c r="Q63" s="963"/>
      <c r="R63" s="917"/>
      <c r="S63" s="918"/>
      <c r="T63" s="919"/>
      <c r="U63" s="918"/>
      <c r="V63" s="919"/>
      <c r="W63" s="918"/>
      <c r="X63" s="919"/>
      <c r="Y63" s="918"/>
      <c r="Z63" s="919"/>
      <c r="AA63" s="918"/>
      <c r="AB63" s="919"/>
      <c r="AC63" s="918"/>
      <c r="AD63" s="919"/>
      <c r="AE63" s="923"/>
      <c r="AF63" s="906"/>
      <c r="AG63" s="964"/>
    </row>
    <row r="64" spans="1:34">
      <c r="A64" s="1011"/>
      <c r="B64" s="834"/>
      <c r="C64" s="1007"/>
      <c r="D64" s="834"/>
      <c r="E64" s="1006"/>
      <c r="F64" s="838"/>
      <c r="G64" s="1007"/>
      <c r="H64" s="834"/>
      <c r="I64" s="1006"/>
      <c r="J64" s="838"/>
      <c r="K64" s="1007"/>
      <c r="L64" s="840"/>
      <c r="M64" s="1006"/>
      <c r="N64" s="838"/>
      <c r="O64" s="1007"/>
      <c r="P64" s="962"/>
      <c r="Q64" s="963"/>
      <c r="R64" s="917"/>
      <c r="S64" s="918"/>
      <c r="T64" s="919"/>
      <c r="U64" s="918"/>
      <c r="V64" s="919"/>
      <c r="W64" s="918"/>
      <c r="X64" s="919"/>
      <c r="Y64" s="918"/>
      <c r="Z64" s="919"/>
      <c r="AA64" s="918"/>
      <c r="AB64" s="919"/>
      <c r="AC64" s="918"/>
      <c r="AD64" s="919"/>
      <c r="AE64" s="923"/>
      <c r="AF64" s="906"/>
      <c r="AG64" s="964"/>
    </row>
    <row r="65" spans="1:38">
      <c r="A65" s="1011"/>
      <c r="B65" s="834"/>
      <c r="C65" s="1007"/>
      <c r="D65" s="834"/>
      <c r="E65" s="1006"/>
      <c r="F65" s="838"/>
      <c r="G65" s="1007"/>
      <c r="H65" s="834"/>
      <c r="I65" s="1006"/>
      <c r="J65" s="838"/>
      <c r="K65" s="1007"/>
      <c r="L65" s="840"/>
      <c r="M65" s="1006"/>
      <c r="N65" s="838"/>
      <c r="O65" s="1007"/>
      <c r="P65" s="972"/>
      <c r="Q65" s="973"/>
      <c r="R65" s="1022"/>
      <c r="S65" s="1023"/>
      <c r="T65" s="1024"/>
      <c r="U65" s="975"/>
      <c r="V65" s="1024"/>
      <c r="W65" s="1023"/>
      <c r="X65" s="1025"/>
      <c r="Y65" s="1026"/>
      <c r="Z65" s="1027"/>
      <c r="AA65" s="1026"/>
      <c r="AB65" s="1027"/>
      <c r="AC65" s="1023"/>
      <c r="AD65" s="1024"/>
      <c r="AE65" s="977"/>
      <c r="AF65" s="906"/>
      <c r="AG65" s="964"/>
    </row>
    <row r="66" spans="1:38" ht="13.5" thickBot="1">
      <c r="A66" s="1028"/>
      <c r="B66" s="1029"/>
      <c r="C66" s="1030"/>
      <c r="D66" s="1031"/>
      <c r="E66" s="1032"/>
      <c r="F66" s="1033"/>
      <c r="G66" s="1034"/>
      <c r="H66" s="844"/>
      <c r="I66" s="1006"/>
      <c r="J66" s="1033"/>
      <c r="K66" s="1030"/>
      <c r="L66" s="1035"/>
      <c r="M66" s="1036"/>
      <c r="N66" s="1037"/>
      <c r="O66" s="1038"/>
      <c r="P66" s="1039"/>
      <c r="Q66" s="973"/>
      <c r="R66" s="851"/>
      <c r="S66" s="1023"/>
      <c r="T66" s="1024"/>
      <c r="U66" s="975"/>
      <c r="V66" s="1024"/>
      <c r="W66" s="1023"/>
      <c r="X66" s="1025"/>
      <c r="Y66" s="1026"/>
      <c r="Z66" s="1027"/>
      <c r="AA66" s="1026"/>
      <c r="AB66" s="1027"/>
      <c r="AC66" s="1023"/>
      <c r="AD66" s="906"/>
      <c r="AE66" s="977"/>
      <c r="AF66" s="906"/>
      <c r="AG66" s="964"/>
    </row>
    <row r="67" spans="1:38">
      <c r="A67" s="1040" t="s">
        <v>108</v>
      </c>
      <c r="B67" s="1041">
        <f t="shared" ref="B67:O67" si="0">COUNTA(B3:B20)</f>
        <v>1</v>
      </c>
      <c r="C67" s="1042">
        <f t="shared" si="0"/>
        <v>2</v>
      </c>
      <c r="D67" s="1042">
        <f t="shared" si="0"/>
        <v>1</v>
      </c>
      <c r="E67" s="1042">
        <f t="shared" si="0"/>
        <v>2</v>
      </c>
      <c r="F67" s="1042">
        <f t="shared" si="0"/>
        <v>1</v>
      </c>
      <c r="G67" s="1042">
        <f t="shared" si="0"/>
        <v>2</v>
      </c>
      <c r="H67" s="1042">
        <f t="shared" si="0"/>
        <v>1</v>
      </c>
      <c r="I67" s="1042">
        <f t="shared" si="0"/>
        <v>2</v>
      </c>
      <c r="J67" s="1042">
        <f t="shared" si="0"/>
        <v>1</v>
      </c>
      <c r="K67" s="1042">
        <f t="shared" si="0"/>
        <v>2</v>
      </c>
      <c r="L67" s="1042">
        <f t="shared" si="0"/>
        <v>0</v>
      </c>
      <c r="M67" s="1042">
        <f t="shared" si="0"/>
        <v>2</v>
      </c>
      <c r="N67" s="1042">
        <f t="shared" si="0"/>
        <v>0</v>
      </c>
      <c r="O67" s="1043">
        <f t="shared" si="0"/>
        <v>2</v>
      </c>
      <c r="P67" s="1044" t="s">
        <v>109</v>
      </c>
      <c r="Q67" s="1045"/>
      <c r="R67" s="1046">
        <f t="shared" ref="R67:AE67" si="1">COUNTA(R3:R23)</f>
        <v>8</v>
      </c>
      <c r="S67" s="1042">
        <f t="shared" si="1"/>
        <v>8</v>
      </c>
      <c r="T67" s="1042">
        <f t="shared" si="1"/>
        <v>8</v>
      </c>
      <c r="U67" s="1042">
        <f t="shared" si="1"/>
        <v>8</v>
      </c>
      <c r="V67" s="1042">
        <f t="shared" si="1"/>
        <v>8</v>
      </c>
      <c r="W67" s="1042">
        <f t="shared" si="1"/>
        <v>8</v>
      </c>
      <c r="X67" s="1042">
        <f t="shared" si="1"/>
        <v>8</v>
      </c>
      <c r="Y67" s="1042">
        <f t="shared" si="1"/>
        <v>8</v>
      </c>
      <c r="Z67" s="1042">
        <f t="shared" si="1"/>
        <v>8</v>
      </c>
      <c r="AA67" s="1042">
        <f t="shared" si="1"/>
        <v>8</v>
      </c>
      <c r="AB67" s="1042">
        <f t="shared" si="1"/>
        <v>8</v>
      </c>
      <c r="AC67" s="1042">
        <f t="shared" si="1"/>
        <v>8</v>
      </c>
      <c r="AD67" s="1042">
        <f t="shared" si="1"/>
        <v>8</v>
      </c>
      <c r="AE67" s="1043">
        <f t="shared" si="1"/>
        <v>8</v>
      </c>
      <c r="AF67" s="114"/>
    </row>
    <row r="68" spans="1:38">
      <c r="A68" s="1047" t="s">
        <v>110</v>
      </c>
      <c r="B68" s="1048">
        <f t="shared" ref="B68:I68" si="2">COUNTA(B24:B41)</f>
        <v>1</v>
      </c>
      <c r="C68" s="1049">
        <f t="shared" si="2"/>
        <v>0</v>
      </c>
      <c r="D68" s="1049">
        <f t="shared" si="2"/>
        <v>1</v>
      </c>
      <c r="E68" s="1049">
        <f t="shared" si="2"/>
        <v>0</v>
      </c>
      <c r="F68" s="1049">
        <f t="shared" si="2"/>
        <v>1</v>
      </c>
      <c r="G68" s="1049">
        <f t="shared" si="2"/>
        <v>0</v>
      </c>
      <c r="H68" s="1049">
        <f t="shared" si="2"/>
        <v>1</v>
      </c>
      <c r="I68" s="1049">
        <f t="shared" si="2"/>
        <v>0</v>
      </c>
      <c r="J68" s="1049">
        <f>COUNTA(J25:J41)</f>
        <v>1</v>
      </c>
      <c r="K68" s="1049">
        <f>COUNTA(K24:K41)</f>
        <v>0</v>
      </c>
      <c r="L68" s="1049">
        <f>COUNTA(L24:L41)</f>
        <v>0</v>
      </c>
      <c r="M68" s="1049">
        <f>COUNTA(M24:M41)</f>
        <v>0</v>
      </c>
      <c r="N68" s="1049">
        <f>COUNTA(N24:N41)</f>
        <v>0</v>
      </c>
      <c r="O68" s="1050">
        <f>COUNTA(O24:O41)</f>
        <v>0</v>
      </c>
      <c r="P68" s="1051" t="s">
        <v>111</v>
      </c>
      <c r="Q68" s="1052"/>
      <c r="R68" s="1053">
        <f t="shared" ref="R68:AE68" si="3">COUNTA(R24:R41)</f>
        <v>8</v>
      </c>
      <c r="S68" s="1049">
        <f t="shared" si="3"/>
        <v>8</v>
      </c>
      <c r="T68" s="1049">
        <f t="shared" si="3"/>
        <v>8</v>
      </c>
      <c r="U68" s="1049">
        <f t="shared" si="3"/>
        <v>8</v>
      </c>
      <c r="V68" s="1049">
        <f t="shared" si="3"/>
        <v>8</v>
      </c>
      <c r="W68" s="1049">
        <f t="shared" si="3"/>
        <v>8</v>
      </c>
      <c r="X68" s="1049">
        <f t="shared" si="3"/>
        <v>8</v>
      </c>
      <c r="Y68" s="1049">
        <f t="shared" si="3"/>
        <v>8</v>
      </c>
      <c r="Z68" s="1049">
        <f t="shared" si="3"/>
        <v>8</v>
      </c>
      <c r="AA68" s="1049">
        <f t="shared" si="3"/>
        <v>8</v>
      </c>
      <c r="AB68" s="1049">
        <f t="shared" si="3"/>
        <v>8</v>
      </c>
      <c r="AC68" s="1049">
        <f t="shared" si="3"/>
        <v>8</v>
      </c>
      <c r="AD68" s="1049">
        <f t="shared" si="3"/>
        <v>8</v>
      </c>
      <c r="AE68" s="1050">
        <f t="shared" si="3"/>
        <v>8</v>
      </c>
      <c r="AF68" s="114"/>
    </row>
    <row r="69" spans="1:38" ht="13.5" thickBot="1">
      <c r="A69" s="1054" t="s">
        <v>112</v>
      </c>
      <c r="B69" s="1055">
        <f t="shared" ref="B69:O69" si="4">COUNTA(B43:B66)</f>
        <v>0</v>
      </c>
      <c r="C69" s="1056">
        <f t="shared" si="4"/>
        <v>0</v>
      </c>
      <c r="D69" s="1056">
        <f t="shared" si="4"/>
        <v>0</v>
      </c>
      <c r="E69" s="1056">
        <f t="shared" si="4"/>
        <v>0</v>
      </c>
      <c r="F69" s="1056">
        <f t="shared" si="4"/>
        <v>0</v>
      </c>
      <c r="G69" s="1056">
        <f t="shared" si="4"/>
        <v>0</v>
      </c>
      <c r="H69" s="1056">
        <f t="shared" si="4"/>
        <v>0</v>
      </c>
      <c r="I69" s="1056">
        <f t="shared" si="4"/>
        <v>0</v>
      </c>
      <c r="J69" s="1056">
        <f t="shared" si="4"/>
        <v>0</v>
      </c>
      <c r="K69" s="1056">
        <f t="shared" si="4"/>
        <v>0</v>
      </c>
      <c r="L69" s="1056">
        <f t="shared" si="4"/>
        <v>0</v>
      </c>
      <c r="M69" s="1056">
        <f t="shared" si="4"/>
        <v>0</v>
      </c>
      <c r="N69" s="1056">
        <f t="shared" si="4"/>
        <v>0</v>
      </c>
      <c r="O69" s="1057">
        <f t="shared" si="4"/>
        <v>0</v>
      </c>
      <c r="P69" s="1058" t="s">
        <v>113</v>
      </c>
      <c r="Q69" s="1059"/>
      <c r="R69" s="1060">
        <f t="shared" ref="R69:AE69" si="5">COUNTA(R43:R58)</f>
        <v>7</v>
      </c>
      <c r="S69" s="1056">
        <f t="shared" si="5"/>
        <v>7</v>
      </c>
      <c r="T69" s="1056">
        <f t="shared" si="5"/>
        <v>7</v>
      </c>
      <c r="U69" s="1056">
        <f t="shared" si="5"/>
        <v>7</v>
      </c>
      <c r="V69" s="1056">
        <f t="shared" si="5"/>
        <v>7</v>
      </c>
      <c r="W69" s="1056">
        <f t="shared" si="5"/>
        <v>7</v>
      </c>
      <c r="X69" s="1056">
        <f t="shared" si="5"/>
        <v>7</v>
      </c>
      <c r="Y69" s="1056">
        <f t="shared" si="5"/>
        <v>7</v>
      </c>
      <c r="Z69" s="1056">
        <f t="shared" si="5"/>
        <v>7</v>
      </c>
      <c r="AA69" s="1056">
        <f t="shared" si="5"/>
        <v>7</v>
      </c>
      <c r="AB69" s="1056">
        <f t="shared" si="5"/>
        <v>7</v>
      </c>
      <c r="AC69" s="1056">
        <f t="shared" si="5"/>
        <v>7</v>
      </c>
      <c r="AD69" s="1056">
        <f t="shared" si="5"/>
        <v>7</v>
      </c>
      <c r="AE69" s="1057">
        <f t="shared" si="5"/>
        <v>7</v>
      </c>
      <c r="AF69" s="114"/>
    </row>
    <row r="70" spans="1:38" ht="15" customHeight="1">
      <c r="A70" s="925"/>
      <c r="B70" s="1061"/>
      <c r="C70" s="1062"/>
      <c r="D70" s="1063"/>
      <c r="E70" s="1063"/>
      <c r="F70" s="1063"/>
      <c r="G70" s="1063"/>
      <c r="H70" s="1063"/>
      <c r="I70" s="1063"/>
      <c r="J70" s="1063"/>
      <c r="K70" s="1064"/>
      <c r="L70" s="1062"/>
      <c r="M70" s="1063"/>
      <c r="N70" s="1062"/>
      <c r="O70" s="1061"/>
      <c r="P70" s="1065" t="s">
        <v>114</v>
      </c>
      <c r="Q70" s="1066"/>
      <c r="R70" s="1046">
        <f t="shared" ref="R70:AE72" si="6">B67+R67</f>
        <v>9</v>
      </c>
      <c r="S70" s="1042">
        <f t="shared" si="6"/>
        <v>10</v>
      </c>
      <c r="T70" s="1042">
        <f t="shared" si="6"/>
        <v>9</v>
      </c>
      <c r="U70" s="1042">
        <f t="shared" si="6"/>
        <v>10</v>
      </c>
      <c r="V70" s="1042">
        <f>F67+V67</f>
        <v>9</v>
      </c>
      <c r="W70" s="1042">
        <f t="shared" si="6"/>
        <v>10</v>
      </c>
      <c r="X70" s="1042">
        <f t="shared" si="6"/>
        <v>9</v>
      </c>
      <c r="Y70" s="1042">
        <f t="shared" si="6"/>
        <v>10</v>
      </c>
      <c r="Z70" s="1042">
        <f t="shared" si="6"/>
        <v>9</v>
      </c>
      <c r="AA70" s="1042">
        <f t="shared" si="6"/>
        <v>10</v>
      </c>
      <c r="AB70" s="1042">
        <f t="shared" si="6"/>
        <v>8</v>
      </c>
      <c r="AC70" s="1042">
        <f t="shared" si="6"/>
        <v>10</v>
      </c>
      <c r="AD70" s="1042">
        <f t="shared" si="6"/>
        <v>8</v>
      </c>
      <c r="AE70" s="1043">
        <f t="shared" si="6"/>
        <v>10</v>
      </c>
      <c r="AF70" s="114"/>
      <c r="AG70" s="242"/>
      <c r="AH70" s="242"/>
      <c r="AI70" s="242"/>
      <c r="AJ70" s="242"/>
    </row>
    <row r="71" spans="1:38">
      <c r="A71" s="937"/>
      <c r="B71" s="1061"/>
      <c r="C71" s="1062"/>
      <c r="D71" s="1063"/>
      <c r="E71" s="1063"/>
      <c r="F71" s="1063"/>
      <c r="G71" s="1063"/>
      <c r="H71" s="1063"/>
      <c r="I71" s="1063"/>
      <c r="J71" s="1063"/>
      <c r="K71" s="1064"/>
      <c r="L71" s="1062"/>
      <c r="M71" s="1063"/>
      <c r="N71" s="1062"/>
      <c r="O71" s="1061"/>
      <c r="P71" s="1067" t="s">
        <v>115</v>
      </c>
      <c r="Q71" s="1068"/>
      <c r="R71" s="1053">
        <f t="shared" si="6"/>
        <v>9</v>
      </c>
      <c r="S71" s="1049">
        <f t="shared" si="6"/>
        <v>8</v>
      </c>
      <c r="T71" s="1049">
        <f t="shared" si="6"/>
        <v>9</v>
      </c>
      <c r="U71" s="1049">
        <f t="shared" si="6"/>
        <v>8</v>
      </c>
      <c r="V71" s="1049">
        <f t="shared" si="6"/>
        <v>9</v>
      </c>
      <c r="W71" s="1049">
        <f t="shared" si="6"/>
        <v>8</v>
      </c>
      <c r="X71" s="1049">
        <f t="shared" si="6"/>
        <v>9</v>
      </c>
      <c r="Y71" s="1049">
        <f t="shared" si="6"/>
        <v>8</v>
      </c>
      <c r="Z71" s="1049">
        <f t="shared" si="6"/>
        <v>9</v>
      </c>
      <c r="AA71" s="1049">
        <f t="shared" si="6"/>
        <v>8</v>
      </c>
      <c r="AB71" s="1049">
        <f t="shared" si="6"/>
        <v>8</v>
      </c>
      <c r="AC71" s="1049">
        <f t="shared" si="6"/>
        <v>8</v>
      </c>
      <c r="AD71" s="1049">
        <f t="shared" si="6"/>
        <v>8</v>
      </c>
      <c r="AE71" s="1050">
        <f t="shared" si="6"/>
        <v>8</v>
      </c>
      <c r="AF71" s="114"/>
    </row>
    <row r="72" spans="1:38" ht="13.5" thickBot="1">
      <c r="A72" s="1069"/>
      <c r="B72" s="1061"/>
      <c r="C72" s="1062"/>
      <c r="D72" s="1063"/>
      <c r="E72" s="1063"/>
      <c r="F72" s="1063"/>
      <c r="G72" s="1063"/>
      <c r="H72" s="1063"/>
      <c r="I72" s="1063"/>
      <c r="J72" s="1063"/>
      <c r="K72" s="1064"/>
      <c r="L72" s="1062"/>
      <c r="M72" s="1063"/>
      <c r="N72" s="1062"/>
      <c r="O72" s="1061"/>
      <c r="P72" s="1070" t="s">
        <v>116</v>
      </c>
      <c r="Q72" s="1071"/>
      <c r="R72" s="1060">
        <f t="shared" si="6"/>
        <v>7</v>
      </c>
      <c r="S72" s="1056">
        <f t="shared" si="6"/>
        <v>7</v>
      </c>
      <c r="T72" s="1056">
        <f t="shared" si="6"/>
        <v>7</v>
      </c>
      <c r="U72" s="1056">
        <f t="shared" si="6"/>
        <v>7</v>
      </c>
      <c r="V72" s="1056">
        <f t="shared" si="6"/>
        <v>7</v>
      </c>
      <c r="W72" s="1056">
        <f t="shared" si="6"/>
        <v>7</v>
      </c>
      <c r="X72" s="1056">
        <f t="shared" si="6"/>
        <v>7</v>
      </c>
      <c r="Y72" s="1056">
        <f t="shared" si="6"/>
        <v>7</v>
      </c>
      <c r="Z72" s="1056">
        <f t="shared" si="6"/>
        <v>7</v>
      </c>
      <c r="AA72" s="1056">
        <f t="shared" si="6"/>
        <v>7</v>
      </c>
      <c r="AB72" s="1056">
        <f t="shared" si="6"/>
        <v>7</v>
      </c>
      <c r="AC72" s="1056">
        <f t="shared" si="6"/>
        <v>7</v>
      </c>
      <c r="AD72" s="1056">
        <f t="shared" si="6"/>
        <v>7</v>
      </c>
      <c r="AE72" s="1057">
        <f t="shared" si="6"/>
        <v>7</v>
      </c>
      <c r="AF72" s="114"/>
    </row>
    <row r="73" spans="1:38" ht="13.5" thickBot="1">
      <c r="A73" s="1072" t="s">
        <v>117</v>
      </c>
      <c r="B73" s="1073">
        <f t="shared" ref="B73:O73" si="7">SUM(B67:B69)</f>
        <v>2</v>
      </c>
      <c r="C73" s="1074">
        <f t="shared" si="7"/>
        <v>2</v>
      </c>
      <c r="D73" s="1075">
        <f t="shared" si="7"/>
        <v>2</v>
      </c>
      <c r="E73" s="1074">
        <f t="shared" si="7"/>
        <v>2</v>
      </c>
      <c r="F73" s="1073">
        <f t="shared" si="7"/>
        <v>2</v>
      </c>
      <c r="G73" s="1074">
        <f t="shared" si="7"/>
        <v>2</v>
      </c>
      <c r="H73" s="1073">
        <f t="shared" si="7"/>
        <v>2</v>
      </c>
      <c r="I73" s="1074">
        <f t="shared" si="7"/>
        <v>2</v>
      </c>
      <c r="J73" s="1073">
        <f t="shared" si="7"/>
        <v>2</v>
      </c>
      <c r="K73" s="1074">
        <f t="shared" si="7"/>
        <v>2</v>
      </c>
      <c r="L73" s="1073">
        <f t="shared" si="7"/>
        <v>0</v>
      </c>
      <c r="M73" s="1074">
        <f t="shared" si="7"/>
        <v>2</v>
      </c>
      <c r="N73" s="1073">
        <f t="shared" si="7"/>
        <v>0</v>
      </c>
      <c r="O73" s="1076">
        <f t="shared" si="7"/>
        <v>2</v>
      </c>
      <c r="P73" s="1077"/>
      <c r="Q73" s="1078"/>
      <c r="R73" s="1079">
        <f t="shared" ref="R73:AE73" si="8">SUM(R70:R72)</f>
        <v>25</v>
      </c>
      <c r="S73" s="1080">
        <f t="shared" si="8"/>
        <v>25</v>
      </c>
      <c r="T73" s="1081">
        <f t="shared" si="8"/>
        <v>25</v>
      </c>
      <c r="U73" s="1080">
        <f t="shared" si="8"/>
        <v>25</v>
      </c>
      <c r="V73" s="1079">
        <f t="shared" si="8"/>
        <v>25</v>
      </c>
      <c r="W73" s="1080">
        <f t="shared" si="8"/>
        <v>25</v>
      </c>
      <c r="X73" s="1079">
        <f t="shared" si="8"/>
        <v>25</v>
      </c>
      <c r="Y73" s="1080">
        <f t="shared" si="8"/>
        <v>25</v>
      </c>
      <c r="Z73" s="1079">
        <f t="shared" si="8"/>
        <v>25</v>
      </c>
      <c r="AA73" s="1080">
        <f t="shared" si="8"/>
        <v>25</v>
      </c>
      <c r="AB73" s="1079">
        <f t="shared" si="8"/>
        <v>23</v>
      </c>
      <c r="AC73" s="1080">
        <f t="shared" si="8"/>
        <v>25</v>
      </c>
      <c r="AD73" s="1079">
        <f t="shared" si="8"/>
        <v>23</v>
      </c>
      <c r="AE73" s="1080">
        <f t="shared" si="8"/>
        <v>25</v>
      </c>
      <c r="AF73" s="1082"/>
    </row>
    <row r="74" spans="1:38">
      <c r="A74" s="936" t="s">
        <v>240</v>
      </c>
      <c r="B74" s="114"/>
      <c r="D74" s="1084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1085"/>
      <c r="R74" s="1086" t="s">
        <v>46</v>
      </c>
      <c r="S74" s="30" t="s">
        <v>118</v>
      </c>
      <c r="T74" s="1087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1087"/>
    </row>
    <row r="75" spans="1:38">
      <c r="A75" s="1088" t="s">
        <v>119</v>
      </c>
      <c r="C75" s="114"/>
      <c r="D75" s="116"/>
      <c r="E75" s="116"/>
      <c r="F75" s="116"/>
      <c r="G75" s="116"/>
      <c r="H75" s="116"/>
      <c r="I75" s="114"/>
      <c r="J75" s="114"/>
      <c r="K75" s="114"/>
      <c r="L75" s="114"/>
      <c r="M75" s="114"/>
      <c r="N75" s="114"/>
      <c r="O75" s="1089"/>
      <c r="P75" s="832" t="s">
        <v>103</v>
      </c>
      <c r="Q75" s="832"/>
      <c r="R75" s="832"/>
      <c r="S75" s="117"/>
      <c r="T75" s="117"/>
      <c r="U75" s="118"/>
      <c r="V75" s="119" t="s">
        <v>120</v>
      </c>
      <c r="W75" s="118"/>
      <c r="X75" s="118"/>
      <c r="Y75" s="118"/>
      <c r="Z75" s="117"/>
      <c r="AA75" s="117"/>
      <c r="AB75" s="1090"/>
      <c r="AC75" s="1091"/>
    </row>
    <row r="76" spans="1:38">
      <c r="A76" s="1093" t="s">
        <v>67</v>
      </c>
      <c r="B76" s="109"/>
      <c r="C76" s="1090"/>
      <c r="D76" s="1090"/>
      <c r="E76" s="1090"/>
      <c r="F76" s="906"/>
      <c r="G76" s="1090"/>
      <c r="H76" s="114"/>
      <c r="I76" s="114"/>
      <c r="J76" s="906"/>
      <c r="K76" s="906"/>
      <c r="L76" s="1090"/>
      <c r="M76" s="1090"/>
      <c r="N76" s="1090"/>
      <c r="O76" s="1090"/>
      <c r="P76" s="852" t="s">
        <v>104</v>
      </c>
      <c r="Q76" s="1094"/>
      <c r="R76" s="852"/>
      <c r="S76" s="109"/>
      <c r="T76" s="117"/>
      <c r="U76" s="1328" t="s">
        <v>121</v>
      </c>
      <c r="V76" s="1328"/>
      <c r="W76" s="1328"/>
      <c r="X76" s="1328"/>
      <c r="Y76" s="1328"/>
      <c r="Z76" s="1328"/>
      <c r="AA76" s="1328"/>
      <c r="AB76" s="1090"/>
      <c r="AC76" s="1090"/>
      <c r="AD76" s="1090"/>
      <c r="AE76" s="1090"/>
      <c r="AF76" s="906"/>
      <c r="AG76" s="14"/>
      <c r="AH76" s="14"/>
      <c r="AI76" s="14"/>
      <c r="AJ76" s="14"/>
      <c r="AK76" s="14"/>
      <c r="AL76" s="1092"/>
    </row>
    <row r="77" spans="1:38">
      <c r="A77" s="936"/>
      <c r="C77" s="1090"/>
      <c r="D77" s="1090"/>
      <c r="E77" s="1090"/>
      <c r="F77" s="906"/>
      <c r="G77" s="1090"/>
      <c r="H77" s="114"/>
      <c r="I77" s="114"/>
      <c r="J77" s="906"/>
      <c r="K77" s="906"/>
      <c r="L77" s="1090"/>
      <c r="M77" s="1090"/>
      <c r="N77" s="1090"/>
      <c r="O77" s="1090"/>
      <c r="P77" s="1095" t="s">
        <v>122</v>
      </c>
      <c r="Q77" s="1095"/>
      <c r="R77" s="1096"/>
      <c r="S77" s="109"/>
      <c r="T77" s="911"/>
      <c r="U77" s="120" t="s">
        <v>123</v>
      </c>
      <c r="V77" s="120"/>
      <c r="W77" s="120"/>
      <c r="X77" s="120"/>
      <c r="Y77" s="120"/>
      <c r="Z77" s="120"/>
      <c r="AA77" s="120"/>
      <c r="AB77" s="1090"/>
      <c r="AC77" s="1090"/>
      <c r="AD77" s="1090"/>
      <c r="AE77" s="1090"/>
      <c r="AF77" s="906"/>
    </row>
    <row r="78" spans="1:38">
      <c r="L78" s="1098"/>
      <c r="M78" s="1099"/>
      <c r="P78" s="1100" t="s">
        <v>214</v>
      </c>
      <c r="U78" s="121" t="s">
        <v>61</v>
      </c>
      <c r="V78" s="121"/>
      <c r="W78" s="121"/>
      <c r="X78" s="121"/>
      <c r="Y78" s="1101"/>
      <c r="Z78" s="1101"/>
      <c r="AA78" s="1101"/>
    </row>
    <row r="79" spans="1:38">
      <c r="A79" s="924"/>
      <c r="U79" s="1323" t="s">
        <v>224</v>
      </c>
      <c r="V79" s="1324"/>
      <c r="W79" s="1324"/>
      <c r="X79" s="1324"/>
      <c r="Y79" s="1324"/>
      <c r="Z79" s="1324"/>
      <c r="AA79" s="1324"/>
    </row>
    <row r="80" spans="1:38">
      <c r="A80" s="1325" t="s">
        <v>227</v>
      </c>
      <c r="B80" s="1325"/>
      <c r="C80" s="1325"/>
      <c r="D80" s="1325"/>
      <c r="E80" s="1325"/>
      <c r="F80" s="1325"/>
      <c r="G80" s="1325"/>
      <c r="H80" s="1325"/>
      <c r="I80" s="1325"/>
      <c r="J80" s="1325"/>
      <c r="K80" s="1325"/>
    </row>
  </sheetData>
  <sheetProtection selectLockedCells="1" selectUnlockedCells="1"/>
  <mergeCells count="21">
    <mergeCell ref="AB2:AC2"/>
    <mergeCell ref="AD2:AE2"/>
    <mergeCell ref="U76:AA76"/>
    <mergeCell ref="N2:O2"/>
    <mergeCell ref="R2:S2"/>
    <mergeCell ref="T2:U2"/>
    <mergeCell ref="V2:W2"/>
    <mergeCell ref="X2:Y2"/>
    <mergeCell ref="Z2:AA2"/>
    <mergeCell ref="U79:AA79"/>
    <mergeCell ref="A80:K80"/>
    <mergeCell ref="B2:C2"/>
    <mergeCell ref="D2:E2"/>
    <mergeCell ref="F2:G2"/>
    <mergeCell ref="H2:I2"/>
    <mergeCell ref="J2:K2"/>
    <mergeCell ref="F1:G1"/>
    <mergeCell ref="H1:J1"/>
    <mergeCell ref="T1:W1"/>
    <mergeCell ref="X1:Y1"/>
    <mergeCell ref="L2:M2"/>
  </mergeCells>
  <conditionalFormatting sqref="AE30 AH34 S14 R11:AE13 R5:AE9 R31:AE47 R49:AE66 R15:AE29">
    <cfRule type="cellIs" dxfId="22" priority="30" operator="equal">
      <formula>"pn"</formula>
    </cfRule>
  </conditionalFormatting>
  <conditionalFormatting sqref="P30:AD30 AU30:BI30">
    <cfRule type="cellIs" dxfId="21" priority="29" operator="equal">
      <formula>"pn"</formula>
    </cfRule>
  </conditionalFormatting>
  <conditionalFormatting sqref="R14 T14:AE14">
    <cfRule type="cellIs" dxfId="20" priority="26" operator="equal">
      <formula>"pn"</formula>
    </cfRule>
  </conditionalFormatting>
  <conditionalFormatting sqref="R10:AE10">
    <cfRule type="cellIs" dxfId="19" priority="25" operator="equal">
      <formula>"pn"</formula>
    </cfRule>
  </conditionalFormatting>
  <conditionalFormatting sqref="B7:B14 L4:L14 N4:N14 D16:D19 H16:H19 J16:J19 F16:F19 N16:N19 L16:L19 B16:B19 F8:F11 J8:J11 H8:H11 H13:H14 J13:J14 F13:F14 D21 D23 H21 H23 J21 J23 F21 F23 N21 N23 L21 L23 B21 B23">
    <cfRule type="cellIs" dxfId="18" priority="23" operator="equal">
      <formula>"sv"</formula>
    </cfRule>
    <cfRule type="cellIs" dxfId="17" priority="24" operator="equal">
      <formula>"sp"</formula>
    </cfRule>
  </conditionalFormatting>
  <conditionalFormatting sqref="D7:D14">
    <cfRule type="cellIs" dxfId="16" priority="13" operator="equal">
      <formula>"sv"</formula>
    </cfRule>
    <cfRule type="cellIs" dxfId="15" priority="14" operator="equal">
      <formula>"sp"</formula>
    </cfRule>
  </conditionalFormatting>
  <conditionalFormatting sqref="B15 L15 N15 H15 J15 F15">
    <cfRule type="cellIs" dxfId="14" priority="5" operator="equal">
      <formula>"sv"</formula>
    </cfRule>
    <cfRule type="cellIs" dxfId="13" priority="6" operator="equal">
      <formula>"sp"</formula>
    </cfRule>
  </conditionalFormatting>
  <conditionalFormatting sqref="D15">
    <cfRule type="cellIs" dxfId="12" priority="3" operator="equal">
      <formula>"sv"</formula>
    </cfRule>
    <cfRule type="cellIs" dxfId="11" priority="4" operator="equal">
      <formula>"sp"</formula>
    </cfRule>
  </conditionalFormatting>
  <conditionalFormatting sqref="H12 J12 F12 H7 J7 F7">
    <cfRule type="cellIs" dxfId="10" priority="1" operator="equal">
      <formula>"sv"</formula>
    </cfRule>
    <cfRule type="cellIs" dxfId="9" priority="2" operator="equal">
      <formula>"sp"</formula>
    </cfRule>
  </conditionalFormatting>
  <pageMargins left="0.51181102362204722" right="0" top="0.59055118110236227" bottom="0" header="0" footer="3.937007874015748E-2"/>
  <pageSetup paperSize="9" scale="66" firstPageNumber="0" fitToHeight="0" orientation="portrait" r:id="rId1"/>
  <headerFooter alignWithMargins="0"/>
  <colBreaks count="1" manualBreakCount="1">
    <brk id="3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xr:uid="{00000000-0002-0000-0400-000000000000}">
          <x14:formula1>
            <xm:f>'C:\Users\hourya\Downloads\A) EFFECTIFS PAR SEMAINE\[Semaine 20 Effectifs repas résidents personnel mai 2020.xlsx]de A à W'!#REF!</xm:f>
          </x14:formula1>
          <x14:formula2>
            <xm:f>0</xm:f>
          </x14:formula2>
          <xm:sqref>H1:J1 X1:Y1</xm:sqref>
        </x14:dataValidation>
        <x14:dataValidation type="list" operator="equal" allowBlank="1" xr:uid="{00000000-0002-0000-0400-000001000000}">
          <x14:formula1>
            <xm:f>'C:\Users\hourya\Downloads\A) EFFECTIFS PAR SEMAINE\[Semaine 20 Effectifs repas résidents personnel mai 2020.xlsx]de A à W'!#REF!</xm:f>
          </x14:formula1>
          <x14:formula2>
            <xm:f>0</xm:f>
          </x14:formula2>
          <xm:sqref>A2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N16"/>
  <sheetViews>
    <sheetView zoomScaleNormal="100" workbookViewId="0">
      <selection activeCell="B3" sqref="B3:B4"/>
    </sheetView>
  </sheetViews>
  <sheetFormatPr baseColWidth="10" defaultRowHeight="15"/>
  <cols>
    <col min="1" max="1" width="18.42578125" style="260" customWidth="1"/>
    <col min="2" max="2" width="17.42578125" style="260" customWidth="1"/>
    <col min="3" max="3" width="17.5703125" style="260" customWidth="1"/>
    <col min="4" max="4" width="18.140625" style="260" customWidth="1"/>
    <col min="5" max="5" width="18.28515625" style="260" customWidth="1"/>
    <col min="6" max="6" width="16.85546875" style="260" customWidth="1"/>
    <col min="7" max="7" width="13.140625" style="260" customWidth="1"/>
    <col min="8" max="8" width="6.7109375" style="260" customWidth="1"/>
    <col min="9" max="9" width="11.42578125" style="260"/>
    <col min="10" max="10" width="8.5703125" style="260" customWidth="1"/>
    <col min="11" max="11" width="18.5703125" style="260" hidden="1" customWidth="1"/>
    <col min="12" max="16384" width="11.42578125" style="260"/>
  </cols>
  <sheetData>
    <row r="1" spans="1:14" ht="51" customHeight="1" thickBot="1">
      <c r="A1" s="1335" t="s">
        <v>191</v>
      </c>
      <c r="B1" s="1336"/>
      <c r="C1" s="1336"/>
      <c r="D1" s="1336"/>
      <c r="E1" s="1336"/>
      <c r="F1" s="1336"/>
      <c r="G1" s="1336"/>
      <c r="H1" s="1336"/>
      <c r="I1" s="1336"/>
      <c r="J1" s="1336"/>
      <c r="K1" s="1337"/>
    </row>
    <row r="2" spans="1:14" ht="21" customHeight="1" thickBot="1">
      <c r="A2" s="292"/>
      <c r="E2" s="299" t="s">
        <v>3</v>
      </c>
      <c r="F2" s="300">
        <f>'de A à W'!B2</f>
        <v>2</v>
      </c>
      <c r="G2" s="301" t="str">
        <f>'de A à W'!A25</f>
        <v>Janvier</v>
      </c>
      <c r="H2" s="301"/>
      <c r="I2" s="299">
        <f>'de A à W'!A1</f>
        <v>2021</v>
      </c>
    </row>
    <row r="3" spans="1:14" ht="15" customHeight="1">
      <c r="A3" s="1331" t="s">
        <v>190</v>
      </c>
      <c r="B3" s="1338" t="str">
        <f>TEXT(DATE($I$2,1,3)-WEEKDAY(DATE($I$2,1,3))-5+(7*F2)+B2,"jjjj jj")</f>
        <v>lundi 11</v>
      </c>
      <c r="C3" s="1338" t="str">
        <f>TEXT(DATE($I$2,1,3)-WEEKDAY(DATE($I$2,1,3))-4+(7*F2)+B2,"jjjj jj")</f>
        <v>mardi 12</v>
      </c>
      <c r="D3" s="1340" t="str">
        <f>TEXT(DATE($I$2,1,3)-WEEKDAY(DATE($I$2,1,3))-3+(7*F2)+B2,"jjjj jj")</f>
        <v>mercredi 13</v>
      </c>
      <c r="E3" s="1342" t="str">
        <f>TEXT(DATE($I$2,1,3)-WEEKDAY(DATE($I$2,1,3))-2+(7*F2)+B2,"jjjj jj")</f>
        <v>jeudi 14</v>
      </c>
      <c r="F3" s="1342" t="str">
        <f>TEXT(DATE($I$2,1,3)-WEEKDAY(DATE($I$2,1,3))-1+(7*F2)+B2,"jjjj jj")</f>
        <v>vendredi 15</v>
      </c>
      <c r="G3" s="1344" t="str">
        <f>TEXT(DATE($I$2,1,3)-WEEKDAY(DATE($I$2,1,3))-0+(7*F2)+B2,"jjjj jj")</f>
        <v>samedi 16</v>
      </c>
      <c r="H3" s="1345"/>
      <c r="I3" s="1344" t="str">
        <f>TEXT(DATE($I$2,1,3)-WEEKDAY(DATE($I$2,1,3))+1+(7*F2)+B2,"jjjj jj")</f>
        <v>dimanche 17</v>
      </c>
      <c r="J3" s="1348"/>
      <c r="K3" s="1338" t="s">
        <v>135</v>
      </c>
    </row>
    <row r="4" spans="1:14" ht="25.5" customHeight="1" thickBot="1">
      <c r="A4" s="1332"/>
      <c r="B4" s="1339"/>
      <c r="C4" s="1339"/>
      <c r="D4" s="1341"/>
      <c r="E4" s="1343"/>
      <c r="F4" s="1343"/>
      <c r="G4" s="1346"/>
      <c r="H4" s="1347"/>
      <c r="I4" s="1346"/>
      <c r="J4" s="1349"/>
      <c r="K4" s="1339"/>
    </row>
    <row r="5" spans="1:14" ht="15" hidden="1" customHeight="1">
      <c r="A5" s="1350" t="s">
        <v>136</v>
      </c>
      <c r="B5" s="1352"/>
      <c r="C5" s="1354"/>
      <c r="D5" s="1356"/>
      <c r="E5" s="1333"/>
      <c r="F5" s="1356" t="s">
        <v>145</v>
      </c>
      <c r="G5" s="1369" t="s">
        <v>146</v>
      </c>
      <c r="H5" s="1370"/>
      <c r="I5" s="1369" t="s">
        <v>146</v>
      </c>
      <c r="J5" s="1373"/>
      <c r="K5" s="1358" t="s">
        <v>139</v>
      </c>
    </row>
    <row r="6" spans="1:14" ht="119.25" hidden="1" customHeight="1" thickBot="1">
      <c r="A6" s="1351"/>
      <c r="B6" s="1353"/>
      <c r="C6" s="1355"/>
      <c r="D6" s="1357"/>
      <c r="E6" s="1334"/>
      <c r="F6" s="1357"/>
      <c r="G6" s="1371"/>
      <c r="H6" s="1372"/>
      <c r="I6" s="1371"/>
      <c r="J6" s="1374"/>
      <c r="K6" s="1359"/>
    </row>
    <row r="7" spans="1:14" ht="111" hidden="1" customHeight="1" thickBot="1">
      <c r="A7" s="295" t="s">
        <v>137</v>
      </c>
      <c r="B7" s="298"/>
      <c r="C7" s="262"/>
      <c r="D7" s="262"/>
      <c r="E7" s="263"/>
      <c r="F7" s="263"/>
      <c r="G7" s="1361"/>
      <c r="H7" s="1362"/>
      <c r="I7" s="1363"/>
      <c r="J7" s="1364"/>
      <c r="K7" s="1359"/>
    </row>
    <row r="8" spans="1:14" ht="58.5" hidden="1" customHeight="1">
      <c r="A8" s="296" t="s">
        <v>140</v>
      </c>
      <c r="B8" s="287"/>
      <c r="C8" s="262"/>
      <c r="D8" s="262"/>
      <c r="E8" s="262"/>
      <c r="F8" s="262"/>
      <c r="G8" s="1361"/>
      <c r="H8" s="1362"/>
      <c r="I8" s="1363"/>
      <c r="J8" s="1364"/>
      <c r="K8" s="1359"/>
    </row>
    <row r="9" spans="1:14" ht="63.75" hidden="1" customHeight="1" thickBot="1">
      <c r="A9" s="286" t="s">
        <v>141</v>
      </c>
      <c r="B9" s="288"/>
      <c r="C9" s="280"/>
      <c r="D9" s="281"/>
      <c r="E9" s="281"/>
      <c r="F9" s="282"/>
      <c r="G9" s="1365"/>
      <c r="H9" s="1366"/>
      <c r="I9" s="1367"/>
      <c r="J9" s="1368"/>
      <c r="K9" s="1360"/>
      <c r="N9" s="261"/>
    </row>
    <row r="10" spans="1:14" ht="21" hidden="1" customHeight="1" thickBot="1">
      <c r="A10" s="275"/>
      <c r="B10" s="276"/>
      <c r="C10" s="277"/>
      <c r="D10" s="276"/>
      <c r="E10" s="276"/>
      <c r="F10" s="278"/>
      <c r="G10" s="276"/>
      <c r="H10" s="276"/>
      <c r="I10" s="279"/>
      <c r="J10" s="279"/>
      <c r="K10" s="279"/>
      <c r="N10" s="261"/>
    </row>
    <row r="11" spans="1:14" ht="41.25" customHeight="1" thickBot="1">
      <c r="A11" s="274" t="s">
        <v>144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N11" s="261"/>
    </row>
    <row r="12" spans="1:14" s="264" customFormat="1" ht="20.25" customHeight="1">
      <c r="A12" s="297" t="s">
        <v>143</v>
      </c>
      <c r="B12" s="271"/>
      <c r="C12" s="265"/>
      <c r="D12" s="265"/>
      <c r="E12" s="265"/>
      <c r="F12" s="289">
        <v>3</v>
      </c>
      <c r="G12" s="1377">
        <v>2</v>
      </c>
      <c r="H12" s="1377"/>
      <c r="I12" s="1377">
        <v>2</v>
      </c>
      <c r="J12" s="1378"/>
    </row>
    <row r="13" spans="1:14" s="264" customFormat="1" ht="19.5" customHeight="1">
      <c r="A13" s="269" t="s">
        <v>138</v>
      </c>
      <c r="B13" s="272"/>
      <c r="C13" s="290"/>
      <c r="D13" s="290"/>
      <c r="E13" s="290"/>
      <c r="F13" s="267">
        <v>2</v>
      </c>
      <c r="G13" s="1379"/>
      <c r="H13" s="1380"/>
      <c r="I13" s="1379"/>
      <c r="J13" s="1381"/>
    </row>
    <row r="14" spans="1:14" s="264" customFormat="1" ht="20.25" customHeight="1" thickBot="1">
      <c r="A14" s="270" t="s">
        <v>142</v>
      </c>
      <c r="B14" s="273"/>
      <c r="C14" s="266"/>
      <c r="D14" s="266"/>
      <c r="E14" s="266"/>
      <c r="F14" s="291">
        <v>1</v>
      </c>
      <c r="G14" s="1382">
        <v>1</v>
      </c>
      <c r="H14" s="1382"/>
      <c r="I14" s="1382">
        <v>1</v>
      </c>
      <c r="J14" s="1383"/>
    </row>
    <row r="15" spans="1:14">
      <c r="A15" s="1375"/>
      <c r="H15" s="503"/>
      <c r="J15" s="293"/>
      <c r="K15" s="294"/>
    </row>
    <row r="16" spans="1:14">
      <c r="A16" s="1376"/>
    </row>
  </sheetData>
  <mergeCells count="32">
    <mergeCell ref="A15:A16"/>
    <mergeCell ref="G12:H12"/>
    <mergeCell ref="I12:J12"/>
    <mergeCell ref="G13:H13"/>
    <mergeCell ref="I13:J13"/>
    <mergeCell ref="G14:H14"/>
    <mergeCell ref="I14:J14"/>
    <mergeCell ref="K5:K9"/>
    <mergeCell ref="G8:H8"/>
    <mergeCell ref="I8:J8"/>
    <mergeCell ref="G9:H9"/>
    <mergeCell ref="I9:J9"/>
    <mergeCell ref="G5:H6"/>
    <mergeCell ref="G7:H7"/>
    <mergeCell ref="I5:J6"/>
    <mergeCell ref="I7:J7"/>
    <mergeCell ref="A3:A4"/>
    <mergeCell ref="E5:E6"/>
    <mergeCell ref="A1:K1"/>
    <mergeCell ref="B3:B4"/>
    <mergeCell ref="C3:C4"/>
    <mergeCell ref="D3:D4"/>
    <mergeCell ref="E3:E4"/>
    <mergeCell ref="F3:F4"/>
    <mergeCell ref="G3:H4"/>
    <mergeCell ref="I3:J4"/>
    <mergeCell ref="K3:K4"/>
    <mergeCell ref="A5:A6"/>
    <mergeCell ref="B5:B6"/>
    <mergeCell ref="C5:C6"/>
    <mergeCell ref="D5:D6"/>
    <mergeCell ref="F5:F6"/>
  </mergeCells>
  <pageMargins left="0.70866141732283472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AN76"/>
  <sheetViews>
    <sheetView showZeros="0" view="pageBreakPreview" zoomScaleNormal="13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:C2"/>
    </sheetView>
  </sheetViews>
  <sheetFormatPr baseColWidth="10" defaultRowHeight="15.75" customHeight="1"/>
  <cols>
    <col min="1" max="1" width="19.28515625" style="16" customWidth="1"/>
    <col min="2" max="15" width="3.28515625" style="16" customWidth="1"/>
    <col min="16" max="16" width="18.42578125" style="16" customWidth="1"/>
    <col min="17" max="17" width="3.85546875" style="16" customWidth="1"/>
    <col min="18" max="18" width="4.140625" style="16" customWidth="1"/>
    <col min="19" max="19" width="3" style="16" bestFit="1" customWidth="1"/>
    <col min="20" max="30" width="3.85546875" style="16" customWidth="1"/>
  </cols>
  <sheetData>
    <row r="1" spans="1:30" ht="15.75" customHeight="1" thickBot="1">
      <c r="A1" s="177" t="s">
        <v>124</v>
      </c>
      <c r="B1" s="1384">
        <f>'de A à W'!B2</f>
        <v>2</v>
      </c>
      <c r="C1" s="1385"/>
      <c r="D1" s="1385"/>
      <c r="E1" s="40"/>
      <c r="G1" s="124"/>
      <c r="H1" s="124"/>
      <c r="I1" s="124"/>
      <c r="J1" s="124" t="s">
        <v>205</v>
      </c>
      <c r="K1" s="122" t="s">
        <v>206</v>
      </c>
      <c r="L1" s="1386" t="str">
        <f>'de A à W'!A72</f>
        <v>Janvier</v>
      </c>
      <c r="M1" s="1385"/>
      <c r="N1" s="1385"/>
      <c r="O1" s="1385"/>
      <c r="P1" s="123" t="s">
        <v>125</v>
      </c>
      <c r="Q1" s="124"/>
      <c r="R1" s="1385">
        <f>'de A à W'!A1</f>
        <v>2021</v>
      </c>
      <c r="S1" s="1385"/>
      <c r="T1" s="1385"/>
      <c r="U1" s="1385"/>
      <c r="V1" s="40"/>
      <c r="W1" s="40"/>
      <c r="X1" s="40"/>
      <c r="Y1" s="40"/>
      <c r="Z1" s="40"/>
      <c r="AA1" s="40"/>
      <c r="AB1" s="40"/>
      <c r="AC1" s="40"/>
      <c r="AD1" s="125"/>
    </row>
    <row r="2" spans="1:30" ht="15.75" customHeight="1">
      <c r="A2" s="546" t="s">
        <v>228</v>
      </c>
      <c r="B2" s="1402" t="str">
        <f>TEXT(DATE($R$1,1,1)-WEEKDAY(DATE($R$1,1,1))-5+(7*$B$1),"jjj j")</f>
        <v>lun 4</v>
      </c>
      <c r="C2" s="1403"/>
      <c r="D2" s="1400" t="str">
        <f>TEXT(DATE($R$1,1,1)-WEEKDAY(DATE($R$1,1,1))-4+(7*$B$1),"jjj j")</f>
        <v>mar 5</v>
      </c>
      <c r="E2" s="1401"/>
      <c r="F2" s="1404" t="str">
        <f>TEXT(DATE($R$1,1,1)-WEEKDAY(DATE($R$1,1,1))-3+(7*$B$1),"jjj j")</f>
        <v>mer 6</v>
      </c>
      <c r="G2" s="1405"/>
      <c r="H2" s="1400" t="str">
        <f>TEXT(DATE($R$1,1,1)-WEEKDAY(DATE($R$1,1,1))-2+(7*$B$1),"jjj j")</f>
        <v>jeu 7</v>
      </c>
      <c r="I2" s="1401"/>
      <c r="J2" s="1400" t="str">
        <f>TEXT(DATE($R$1,1,1)-WEEKDAY(DATE($R$1,1,1))-1+(7*$B$1),"jjj j")</f>
        <v>ven 8</v>
      </c>
      <c r="K2" s="1401"/>
      <c r="L2" s="1400" t="str">
        <f>TEXT(DATE($R$1,1,1)-WEEKDAY(DATE($R$1,1,1))-0+(7*$B$1),"jjj j")</f>
        <v>sam 9</v>
      </c>
      <c r="M2" s="1401"/>
      <c r="N2" s="1400" t="str">
        <f>TEXT(DATE($R$1,1,1)-WEEKDAY(DATE($R$1,1,1))+1+(7*$B$1),"jjj j")</f>
        <v>dim 10</v>
      </c>
      <c r="O2" s="1401"/>
      <c r="P2" s="547" t="s">
        <v>228</v>
      </c>
      <c r="Q2" s="1400" t="str">
        <f>B2</f>
        <v>lun 4</v>
      </c>
      <c r="R2" s="1401"/>
      <c r="S2" s="1400" t="str">
        <f>D2</f>
        <v>mar 5</v>
      </c>
      <c r="T2" s="1401"/>
      <c r="U2" s="1404" t="str">
        <f>F2</f>
        <v>mer 6</v>
      </c>
      <c r="V2" s="1405"/>
      <c r="W2" s="1400" t="str">
        <f>H2</f>
        <v>jeu 7</v>
      </c>
      <c r="X2" s="1401"/>
      <c r="Y2" s="1400" t="str">
        <f>J2</f>
        <v>ven 8</v>
      </c>
      <c r="Z2" s="1401"/>
      <c r="AA2" s="1400" t="str">
        <f>L2</f>
        <v>sam 9</v>
      </c>
      <c r="AB2" s="1401"/>
      <c r="AC2" s="1400" t="str">
        <f>N2</f>
        <v>dim 10</v>
      </c>
      <c r="AD2" s="1401"/>
    </row>
    <row r="3" spans="1:30" ht="15.75" customHeight="1">
      <c r="A3" s="128"/>
      <c r="B3" s="385"/>
      <c r="C3" s="386"/>
      <c r="D3" s="387"/>
      <c r="E3" s="388"/>
      <c r="F3" s="387"/>
      <c r="G3" s="388"/>
      <c r="H3" s="387"/>
      <c r="I3" s="388"/>
      <c r="J3" s="387"/>
      <c r="K3" s="388"/>
      <c r="L3" s="387"/>
      <c r="M3" s="388"/>
      <c r="N3" s="387"/>
      <c r="O3" s="388"/>
      <c r="P3" s="155"/>
      <c r="Q3" s="142"/>
      <c r="R3" s="151"/>
      <c r="S3" s="153"/>
      <c r="T3" s="151"/>
      <c r="U3" s="129"/>
      <c r="V3" s="130"/>
      <c r="W3" s="134"/>
      <c r="X3" s="132"/>
      <c r="Y3" s="153"/>
      <c r="Z3" s="151"/>
      <c r="AA3" s="156"/>
      <c r="AB3" s="151"/>
      <c r="AC3" s="153"/>
      <c r="AD3" s="151"/>
    </row>
    <row r="4" spans="1:30" ht="15.75" customHeight="1">
      <c r="A4" s="394"/>
      <c r="B4" s="385"/>
      <c r="C4" s="386" t="s">
        <v>39</v>
      </c>
      <c r="D4" s="387"/>
      <c r="E4" s="388" t="s">
        <v>39</v>
      </c>
      <c r="F4" s="387" t="s">
        <v>39</v>
      </c>
      <c r="G4" s="388" t="s">
        <v>39</v>
      </c>
      <c r="H4" s="387"/>
      <c r="I4" s="388"/>
      <c r="J4" s="387"/>
      <c r="K4" s="388"/>
      <c r="L4" s="387" t="s">
        <v>39</v>
      </c>
      <c r="M4" s="388" t="s">
        <v>39</v>
      </c>
      <c r="N4" s="387" t="s">
        <v>39</v>
      </c>
      <c r="O4" s="388" t="s">
        <v>39</v>
      </c>
      <c r="P4" s="155"/>
      <c r="Q4" s="142"/>
      <c r="R4" s="151"/>
      <c r="S4" s="153"/>
      <c r="T4" s="151"/>
      <c r="U4" s="129"/>
      <c r="V4" s="130"/>
      <c r="W4" s="134"/>
      <c r="X4" s="132"/>
      <c r="Y4" s="153"/>
      <c r="Z4" s="151"/>
      <c r="AA4" s="156"/>
      <c r="AB4" s="151"/>
      <c r="AC4" s="153"/>
      <c r="AD4" s="151"/>
    </row>
    <row r="5" spans="1:30" ht="15.75" customHeight="1">
      <c r="A5" s="132"/>
      <c r="B5" s="385"/>
      <c r="C5" s="386"/>
      <c r="D5" s="387"/>
      <c r="E5" s="388"/>
      <c r="F5" s="387"/>
      <c r="G5" s="388"/>
      <c r="H5" s="387"/>
      <c r="I5" s="388"/>
      <c r="J5" s="387"/>
      <c r="K5" s="388"/>
      <c r="L5" s="387"/>
      <c r="M5" s="388"/>
      <c r="N5" s="387"/>
      <c r="O5" s="388"/>
      <c r="P5" s="157"/>
      <c r="Q5" s="178" t="s">
        <v>39</v>
      </c>
      <c r="R5" s="130"/>
      <c r="S5" s="179" t="s">
        <v>39</v>
      </c>
      <c r="T5" s="130"/>
      <c r="U5" s="179" t="s">
        <v>39</v>
      </c>
      <c r="V5" s="143"/>
      <c r="W5" s="181" t="s">
        <v>39</v>
      </c>
      <c r="X5" s="151"/>
      <c r="Y5" s="153" t="s">
        <v>39</v>
      </c>
      <c r="Z5" s="151"/>
      <c r="AA5" s="156"/>
      <c r="AB5" s="151"/>
      <c r="AC5" s="153"/>
      <c r="AD5" s="151"/>
    </row>
    <row r="6" spans="1:30" ht="15.75" customHeight="1">
      <c r="A6" s="132"/>
      <c r="B6" s="387"/>
      <c r="C6" s="388" t="s">
        <v>39</v>
      </c>
      <c r="D6" s="387"/>
      <c r="E6" s="388"/>
      <c r="F6" s="387" t="s">
        <v>39</v>
      </c>
      <c r="G6" s="388" t="s">
        <v>39</v>
      </c>
      <c r="H6" s="387"/>
      <c r="I6" s="388"/>
      <c r="J6" s="387"/>
      <c r="K6" s="388"/>
      <c r="L6" s="387" t="s">
        <v>39</v>
      </c>
      <c r="M6" s="388" t="s">
        <v>39</v>
      </c>
      <c r="N6" s="387" t="s">
        <v>39</v>
      </c>
      <c r="O6" s="388" t="s">
        <v>39</v>
      </c>
      <c r="P6" s="155"/>
      <c r="Q6" s="142"/>
      <c r="R6" s="151"/>
      <c r="S6" s="153"/>
      <c r="T6" s="151"/>
      <c r="U6" s="129"/>
      <c r="V6" s="130"/>
      <c r="W6" s="134"/>
      <c r="X6" s="128"/>
      <c r="Y6" s="153"/>
      <c r="Z6" s="151"/>
      <c r="AA6" s="156"/>
      <c r="AB6" s="151"/>
      <c r="AC6" s="153"/>
      <c r="AD6" s="151"/>
    </row>
    <row r="7" spans="1:30" ht="15.75" customHeight="1">
      <c r="A7" s="128"/>
      <c r="B7" s="385" t="s">
        <v>39</v>
      </c>
      <c r="C7" s="386"/>
      <c r="D7" s="387" t="s">
        <v>39</v>
      </c>
      <c r="E7" s="388"/>
      <c r="F7" s="385" t="s">
        <v>39</v>
      </c>
      <c r="G7" s="388"/>
      <c r="H7" s="387" t="s">
        <v>39</v>
      </c>
      <c r="I7" s="388"/>
      <c r="J7" s="385" t="s">
        <v>39</v>
      </c>
      <c r="K7" s="388"/>
      <c r="L7" s="387"/>
      <c r="M7" s="388"/>
      <c r="N7" s="387"/>
      <c r="O7" s="388"/>
      <c r="P7" s="158"/>
      <c r="Q7" s="142"/>
      <c r="R7" s="151"/>
      <c r="S7" s="153"/>
      <c r="T7" s="151"/>
      <c r="U7" s="129"/>
      <c r="V7" s="130"/>
      <c r="W7" s="134"/>
      <c r="X7" s="132"/>
      <c r="Y7" s="153"/>
      <c r="Z7" s="151"/>
      <c r="AA7" s="156"/>
      <c r="AB7" s="151"/>
      <c r="AC7" s="153"/>
      <c r="AD7" s="151"/>
    </row>
    <row r="8" spans="1:30" ht="15.75" customHeight="1">
      <c r="A8" s="395"/>
      <c r="B8" s="387"/>
      <c r="C8" s="388"/>
      <c r="D8" s="387"/>
      <c r="E8" s="388"/>
      <c r="F8" s="387" t="s">
        <v>39</v>
      </c>
      <c r="G8" s="388"/>
      <c r="H8" s="387" t="s">
        <v>39</v>
      </c>
      <c r="I8" s="388"/>
      <c r="J8" s="387" t="s">
        <v>39</v>
      </c>
      <c r="K8" s="388"/>
      <c r="L8" s="387"/>
      <c r="M8" s="388"/>
      <c r="N8" s="387"/>
      <c r="O8" s="388"/>
      <c r="P8" s="158"/>
      <c r="Q8" s="178"/>
      <c r="R8" s="130"/>
      <c r="S8" s="179"/>
      <c r="T8" s="130"/>
      <c r="U8" s="179"/>
      <c r="V8" s="143"/>
      <c r="W8" s="181"/>
      <c r="X8" s="151"/>
      <c r="Y8" s="153"/>
      <c r="Z8" s="151"/>
      <c r="AA8" s="156"/>
      <c r="AB8" s="151"/>
      <c r="AC8" s="153"/>
      <c r="AD8" s="151"/>
    </row>
    <row r="9" spans="1:30" ht="15.75" customHeight="1">
      <c r="A9" s="136"/>
      <c r="B9" s="387"/>
      <c r="C9" s="388"/>
      <c r="D9" s="387"/>
      <c r="E9" s="388" t="s">
        <v>39</v>
      </c>
      <c r="F9" s="387"/>
      <c r="G9" s="388"/>
      <c r="H9" s="387" t="s">
        <v>39</v>
      </c>
      <c r="I9" s="388"/>
      <c r="J9" s="387"/>
      <c r="K9" s="388"/>
      <c r="L9" s="387"/>
      <c r="M9" s="388"/>
      <c r="N9" s="387"/>
      <c r="O9" s="388"/>
      <c r="P9" s="158"/>
      <c r="Q9" s="129"/>
      <c r="R9" s="143"/>
      <c r="S9" s="180" t="s">
        <v>39</v>
      </c>
      <c r="T9" s="130"/>
      <c r="U9" s="180" t="s">
        <v>39</v>
      </c>
      <c r="V9" s="130"/>
      <c r="W9" s="142"/>
      <c r="X9" s="132"/>
      <c r="Y9" s="134"/>
      <c r="Z9" s="133"/>
      <c r="AA9" s="159"/>
      <c r="AB9" s="133"/>
      <c r="AC9" s="134"/>
      <c r="AD9" s="151"/>
    </row>
    <row r="10" spans="1:30" ht="15.75" customHeight="1">
      <c r="A10" s="137"/>
      <c r="B10" s="387"/>
      <c r="C10" s="388"/>
      <c r="D10" s="387"/>
      <c r="E10" s="388"/>
      <c r="F10" s="387"/>
      <c r="G10" s="388"/>
      <c r="H10" s="387"/>
      <c r="I10" s="388"/>
      <c r="J10" s="387"/>
      <c r="K10" s="388"/>
      <c r="L10" s="748" t="s">
        <v>39</v>
      </c>
      <c r="M10" s="748" t="s">
        <v>39</v>
      </c>
      <c r="N10" s="748" t="s">
        <v>39</v>
      </c>
      <c r="O10" s="748" t="s">
        <v>39</v>
      </c>
      <c r="P10" s="158"/>
      <c r="Q10" s="142"/>
      <c r="R10" s="130"/>
      <c r="S10" s="142"/>
      <c r="T10" s="143"/>
      <c r="U10" s="129"/>
      <c r="V10" s="130"/>
      <c r="W10" s="142"/>
      <c r="X10" s="160"/>
      <c r="Y10" s="142"/>
      <c r="Z10" s="143"/>
      <c r="AA10" s="161"/>
      <c r="AB10" s="143"/>
      <c r="AC10" s="142"/>
      <c r="AD10" s="151"/>
    </row>
    <row r="11" spans="1:30" ht="15.75" customHeight="1">
      <c r="A11" s="138"/>
      <c r="B11" s="387"/>
      <c r="C11" s="388"/>
      <c r="D11" s="387"/>
      <c r="E11" s="388"/>
      <c r="F11" s="387"/>
      <c r="G11" s="388"/>
      <c r="H11" s="387"/>
      <c r="I11" s="388"/>
      <c r="J11" s="387"/>
      <c r="K11" s="388"/>
      <c r="L11" s="387"/>
      <c r="M11" s="388"/>
      <c r="N11" s="387"/>
      <c r="O11" s="388"/>
      <c r="P11" s="157"/>
      <c r="Q11" s="129"/>
      <c r="R11" s="130"/>
      <c r="S11" s="142"/>
      <c r="T11" s="143"/>
      <c r="U11" s="129"/>
      <c r="V11" s="130"/>
      <c r="W11" s="134"/>
      <c r="X11" s="128"/>
      <c r="Y11" s="134"/>
      <c r="Z11" s="133"/>
      <c r="AA11" s="159"/>
      <c r="AB11" s="133"/>
      <c r="AC11" s="134"/>
      <c r="AD11" s="151"/>
    </row>
    <row r="12" spans="1:30" ht="15.75" customHeight="1">
      <c r="A12" s="139"/>
      <c r="B12" s="387"/>
      <c r="C12" s="388" t="s">
        <v>39</v>
      </c>
      <c r="D12" s="387"/>
      <c r="E12" s="388"/>
      <c r="F12" s="387"/>
      <c r="G12" s="388"/>
      <c r="H12" s="387" t="s">
        <v>39</v>
      </c>
      <c r="I12" s="388" t="s">
        <v>39</v>
      </c>
      <c r="J12" s="387" t="s">
        <v>39</v>
      </c>
      <c r="K12" s="388" t="s">
        <v>39</v>
      </c>
      <c r="L12" s="387"/>
      <c r="M12" s="388"/>
      <c r="N12" s="387"/>
      <c r="O12" s="388"/>
      <c r="P12" s="157"/>
      <c r="Q12" s="129"/>
      <c r="R12" s="130"/>
      <c r="S12" s="142"/>
      <c r="T12" s="143"/>
      <c r="U12" s="129"/>
      <c r="V12" s="130"/>
      <c r="W12" s="142"/>
      <c r="X12" s="128"/>
      <c r="Y12" s="134"/>
      <c r="Z12" s="133"/>
      <c r="AA12" s="159"/>
      <c r="AB12" s="133"/>
      <c r="AC12" s="134"/>
      <c r="AD12" s="151"/>
    </row>
    <row r="13" spans="1:30" ht="15.75" customHeight="1">
      <c r="A13" s="132"/>
      <c r="B13" s="385" t="s">
        <v>39</v>
      </c>
      <c r="C13" s="386"/>
      <c r="D13" s="387"/>
      <c r="E13" s="388"/>
      <c r="F13" s="385" t="s">
        <v>39</v>
      </c>
      <c r="G13" s="388" t="s">
        <v>39</v>
      </c>
      <c r="H13" s="387" t="s">
        <v>39</v>
      </c>
      <c r="I13" s="388" t="s">
        <v>39</v>
      </c>
      <c r="J13" s="385"/>
      <c r="K13" s="388" t="s">
        <v>39</v>
      </c>
      <c r="L13" s="387"/>
      <c r="M13" s="388"/>
      <c r="N13" s="387"/>
      <c r="O13" s="388"/>
      <c r="P13" s="155"/>
      <c r="Q13" s="142"/>
      <c r="R13" s="143"/>
      <c r="S13" s="142"/>
      <c r="T13" s="143"/>
      <c r="U13" s="142"/>
      <c r="V13" s="143"/>
      <c r="W13" s="142"/>
      <c r="X13" s="160"/>
      <c r="Y13" s="142"/>
      <c r="Z13" s="143"/>
      <c r="AA13" s="156"/>
      <c r="AB13" s="151"/>
      <c r="AC13" s="153"/>
      <c r="AD13" s="151"/>
    </row>
    <row r="14" spans="1:30" ht="15.75" customHeight="1">
      <c r="A14" s="137"/>
      <c r="B14" s="385"/>
      <c r="C14" s="386"/>
      <c r="D14" s="387"/>
      <c r="E14" s="388"/>
      <c r="F14" s="385"/>
      <c r="G14" s="388"/>
      <c r="H14" s="387"/>
      <c r="I14" s="388"/>
      <c r="J14" s="385"/>
      <c r="K14" s="388"/>
      <c r="L14" s="387"/>
      <c r="M14" s="388"/>
      <c r="N14" s="387"/>
      <c r="O14" s="388"/>
      <c r="P14" s="157"/>
      <c r="Q14" s="131"/>
      <c r="R14" s="143"/>
      <c r="S14" s="131"/>
      <c r="T14" s="143"/>
      <c r="U14" s="129"/>
      <c r="V14" s="143"/>
      <c r="W14" s="131"/>
      <c r="X14" s="143"/>
      <c r="Y14" s="162"/>
      <c r="Z14" s="143"/>
      <c r="AA14" s="156"/>
      <c r="AB14" s="151"/>
      <c r="AC14" s="153"/>
      <c r="AD14" s="151"/>
    </row>
    <row r="15" spans="1:30" ht="15.75" customHeight="1">
      <c r="A15" s="140"/>
      <c r="B15" s="387" t="s">
        <v>39</v>
      </c>
      <c r="C15" s="386"/>
      <c r="D15" s="387" t="s">
        <v>39</v>
      </c>
      <c r="E15" s="388" t="s">
        <v>39</v>
      </c>
      <c r="F15" s="387"/>
      <c r="G15" s="388"/>
      <c r="H15" s="387"/>
      <c r="I15" s="388" t="s">
        <v>39</v>
      </c>
      <c r="J15" s="387" t="s">
        <v>39</v>
      </c>
      <c r="K15" s="388" t="s">
        <v>39</v>
      </c>
      <c r="L15" s="387"/>
      <c r="M15" s="388"/>
      <c r="N15" s="387"/>
      <c r="O15" s="388"/>
      <c r="P15" s="158"/>
      <c r="Q15" s="142"/>
      <c r="R15" s="130"/>
      <c r="S15" s="129"/>
      <c r="T15" s="130"/>
      <c r="U15" s="129"/>
      <c r="V15" s="130"/>
      <c r="W15" s="129"/>
      <c r="X15" s="128"/>
      <c r="Y15" s="153"/>
      <c r="Z15" s="151"/>
      <c r="AA15" s="156"/>
      <c r="AB15" s="151"/>
      <c r="AC15" s="153"/>
      <c r="AD15" s="151"/>
    </row>
    <row r="16" spans="1:30" ht="15.75" customHeight="1">
      <c r="A16" s="140"/>
      <c r="B16" s="385"/>
      <c r="C16" s="386"/>
      <c r="D16" s="387"/>
      <c r="E16" s="388"/>
      <c r="F16" s="385"/>
      <c r="G16" s="388"/>
      <c r="H16" s="387"/>
      <c r="I16" s="388"/>
      <c r="J16" s="385"/>
      <c r="K16" s="388"/>
      <c r="L16" s="387"/>
      <c r="M16" s="388"/>
      <c r="N16" s="387"/>
      <c r="O16" s="388"/>
      <c r="P16" s="155"/>
      <c r="Q16" s="142"/>
      <c r="R16" s="130"/>
      <c r="S16" s="129"/>
      <c r="T16" s="151"/>
      <c r="U16" s="142"/>
      <c r="V16" s="143"/>
      <c r="W16" s="179"/>
      <c r="X16" s="128"/>
      <c r="Y16" s="153"/>
      <c r="Z16" s="151"/>
      <c r="AA16" s="156"/>
      <c r="AB16" s="151"/>
      <c r="AC16" s="153"/>
      <c r="AD16" s="151"/>
    </row>
    <row r="17" spans="1:30" ht="15.75" customHeight="1">
      <c r="A17" s="502"/>
      <c r="B17" s="387"/>
      <c r="C17" s="388"/>
      <c r="D17" s="387"/>
      <c r="E17" s="388"/>
      <c r="F17" s="650"/>
      <c r="G17" s="388"/>
      <c r="H17" s="387"/>
      <c r="I17" s="388"/>
      <c r="J17" s="387"/>
      <c r="K17" s="388"/>
      <c r="L17" s="387"/>
      <c r="M17" s="388"/>
      <c r="N17" s="387"/>
      <c r="O17" s="388"/>
      <c r="P17" s="149"/>
      <c r="Q17" s="142"/>
      <c r="R17" s="130"/>
      <c r="S17" s="129"/>
      <c r="T17" s="130"/>
      <c r="U17" s="129"/>
      <c r="V17" s="130"/>
      <c r="W17" s="179"/>
      <c r="X17" s="128"/>
      <c r="Y17" s="153"/>
      <c r="Z17" s="151"/>
      <c r="AA17" s="156"/>
      <c r="AB17" s="151"/>
      <c r="AC17" s="153"/>
      <c r="AD17" s="151"/>
    </row>
    <row r="18" spans="1:30" ht="15.75" customHeight="1">
      <c r="A18" s="141"/>
      <c r="B18" s="385" t="s">
        <v>39</v>
      </c>
      <c r="C18" s="386"/>
      <c r="D18" s="387"/>
      <c r="E18" s="388"/>
      <c r="F18" s="385" t="s">
        <v>39</v>
      </c>
      <c r="G18" s="388" t="s">
        <v>39</v>
      </c>
      <c r="H18" s="387" t="s">
        <v>39</v>
      </c>
      <c r="I18" s="388" t="s">
        <v>39</v>
      </c>
      <c r="J18" s="385"/>
      <c r="K18" s="388" t="s">
        <v>39</v>
      </c>
      <c r="L18" s="387"/>
      <c r="M18" s="388"/>
      <c r="N18" s="387"/>
      <c r="O18" s="388"/>
      <c r="P18" s="155"/>
      <c r="Q18" s="142"/>
      <c r="R18" s="130"/>
      <c r="S18" s="129"/>
      <c r="T18" s="130"/>
      <c r="U18" s="129"/>
      <c r="V18" s="130"/>
      <c r="W18" s="179"/>
      <c r="X18" s="128"/>
      <c r="Y18" s="153"/>
      <c r="Z18" s="151"/>
      <c r="AA18" s="156"/>
      <c r="AB18" s="151"/>
      <c r="AC18" s="153"/>
      <c r="AD18" s="151"/>
    </row>
    <row r="19" spans="1:30" ht="15.75" customHeight="1">
      <c r="A19" s="144"/>
      <c r="B19" s="387"/>
      <c r="C19" s="388"/>
      <c r="D19" s="387"/>
      <c r="E19" s="740"/>
      <c r="F19" s="387"/>
      <c r="G19" s="388"/>
      <c r="H19" s="387"/>
      <c r="I19" s="388"/>
      <c r="J19" s="387"/>
      <c r="K19" s="388"/>
      <c r="L19" s="387"/>
      <c r="M19" s="388"/>
      <c r="N19" s="651"/>
      <c r="O19" s="388"/>
      <c r="P19" s="166"/>
      <c r="Q19" s="178" t="s">
        <v>39</v>
      </c>
      <c r="R19" s="130"/>
      <c r="S19" s="179" t="s">
        <v>39</v>
      </c>
      <c r="T19" s="130"/>
      <c r="U19" s="179" t="s">
        <v>39</v>
      </c>
      <c r="V19" s="130"/>
      <c r="W19" s="179" t="s">
        <v>39</v>
      </c>
      <c r="X19" s="128"/>
      <c r="Y19" s="163"/>
      <c r="Z19" s="164"/>
      <c r="AA19" s="165"/>
      <c r="AB19" s="164"/>
      <c r="AC19" s="163"/>
      <c r="AD19" s="151"/>
    </row>
    <row r="20" spans="1:30" ht="15.75" customHeight="1">
      <c r="A20" s="145"/>
      <c r="B20" s="387"/>
      <c r="C20" s="388" t="s">
        <v>39</v>
      </c>
      <c r="D20" s="387"/>
      <c r="E20" s="388" t="s">
        <v>39</v>
      </c>
      <c r="F20" s="387"/>
      <c r="G20" s="388"/>
      <c r="H20" s="387"/>
      <c r="I20" s="388"/>
      <c r="J20" s="387"/>
      <c r="K20" s="388"/>
      <c r="L20" s="387" t="s">
        <v>39</v>
      </c>
      <c r="M20" s="388" t="s">
        <v>39</v>
      </c>
      <c r="N20" s="387" t="s">
        <v>39</v>
      </c>
      <c r="O20" s="388" t="s">
        <v>39</v>
      </c>
      <c r="P20" s="158"/>
      <c r="Q20" s="142"/>
      <c r="R20" s="130"/>
      <c r="S20" s="129"/>
      <c r="T20" s="130"/>
      <c r="U20" s="129"/>
      <c r="V20" s="130"/>
      <c r="W20" s="129"/>
      <c r="X20" s="128"/>
      <c r="Y20" s="163"/>
      <c r="Z20" s="130"/>
      <c r="AA20" s="167"/>
      <c r="AB20" s="130"/>
      <c r="AC20" s="129"/>
      <c r="AD20" s="151"/>
    </row>
    <row r="21" spans="1:30" ht="15.75" customHeight="1">
      <c r="A21" s="145"/>
      <c r="B21" s="387"/>
      <c r="C21" s="388" t="s">
        <v>39</v>
      </c>
      <c r="D21" s="387"/>
      <c r="E21" s="388"/>
      <c r="F21" s="387"/>
      <c r="G21" s="388" t="s">
        <v>39</v>
      </c>
      <c r="H21" s="387"/>
      <c r="I21" s="388"/>
      <c r="J21" s="387"/>
      <c r="K21" s="388"/>
      <c r="L21" s="387" t="s">
        <v>39</v>
      </c>
      <c r="M21" s="388" t="s">
        <v>39</v>
      </c>
      <c r="N21" s="387" t="s">
        <v>39</v>
      </c>
      <c r="O21" s="388" t="s">
        <v>39</v>
      </c>
      <c r="P21" s="155"/>
      <c r="Q21" s="142"/>
      <c r="R21" s="130"/>
      <c r="S21" s="129"/>
      <c r="T21" s="133"/>
      <c r="U21" s="129"/>
      <c r="V21" s="130"/>
      <c r="W21" s="134"/>
      <c r="X21" s="132"/>
      <c r="Y21" s="129"/>
      <c r="Z21" s="133"/>
      <c r="AA21" s="159"/>
      <c r="AB21" s="133"/>
      <c r="AC21" s="134"/>
      <c r="AD21" s="151"/>
    </row>
    <row r="22" spans="1:30" ht="15.75" customHeight="1">
      <c r="A22" s="135"/>
      <c r="B22" s="387"/>
      <c r="C22" s="388"/>
      <c r="D22" s="387"/>
      <c r="E22" s="388"/>
      <c r="F22" s="387"/>
      <c r="G22" s="388"/>
      <c r="H22" s="387"/>
      <c r="I22" s="388"/>
      <c r="J22" s="387"/>
      <c r="K22" s="388"/>
      <c r="L22" s="387"/>
      <c r="M22" s="388"/>
      <c r="N22" s="387"/>
      <c r="O22" s="388"/>
      <c r="P22" s="168"/>
      <c r="Q22" s="180" t="s">
        <v>39</v>
      </c>
      <c r="R22" s="143"/>
      <c r="S22" s="180" t="s">
        <v>39</v>
      </c>
      <c r="T22" s="143"/>
      <c r="U22" s="179" t="s">
        <v>39</v>
      </c>
      <c r="V22" s="143"/>
      <c r="W22" s="180" t="s">
        <v>39</v>
      </c>
      <c r="X22" s="128"/>
      <c r="Y22" s="131"/>
      <c r="Z22" s="151"/>
      <c r="AA22" s="156"/>
      <c r="AB22" s="151"/>
      <c r="AC22" s="153"/>
      <c r="AD22" s="151"/>
    </row>
    <row r="23" spans="1:30" ht="15.75" customHeight="1">
      <c r="A23" s="138"/>
      <c r="B23" s="387"/>
      <c r="C23" s="388" t="s">
        <v>39</v>
      </c>
      <c r="D23" s="387"/>
      <c r="E23" s="388"/>
      <c r="F23" s="387"/>
      <c r="G23" s="388" t="s">
        <v>39</v>
      </c>
      <c r="H23" s="387"/>
      <c r="I23" s="388"/>
      <c r="J23" s="387"/>
      <c r="K23" s="388"/>
      <c r="L23" s="387" t="s">
        <v>39</v>
      </c>
      <c r="M23" s="388" t="s">
        <v>39</v>
      </c>
      <c r="N23" s="387" t="s">
        <v>39</v>
      </c>
      <c r="O23" s="388" t="s">
        <v>39</v>
      </c>
      <c r="P23" s="157"/>
      <c r="Q23" s="178" t="s">
        <v>39</v>
      </c>
      <c r="R23" s="130"/>
      <c r="S23" s="179" t="s">
        <v>39</v>
      </c>
      <c r="T23" s="130"/>
      <c r="U23" s="179" t="s">
        <v>39</v>
      </c>
      <c r="V23" s="507"/>
      <c r="W23" s="179" t="s">
        <v>39</v>
      </c>
      <c r="X23" s="143"/>
      <c r="Y23" s="179" t="s">
        <v>39</v>
      </c>
      <c r="Z23" s="130"/>
      <c r="AA23" s="167"/>
      <c r="AB23" s="130"/>
      <c r="AC23" s="129"/>
      <c r="AD23" s="151"/>
    </row>
    <row r="24" spans="1:30" ht="15.75" customHeight="1">
      <c r="A24" s="146"/>
      <c r="B24" s="387" t="s">
        <v>39</v>
      </c>
      <c r="C24" s="388"/>
      <c r="D24" s="387" t="s">
        <v>39</v>
      </c>
      <c r="E24" s="388"/>
      <c r="F24" s="387" t="s">
        <v>39</v>
      </c>
      <c r="G24" s="388"/>
      <c r="H24" s="387" t="s">
        <v>39</v>
      </c>
      <c r="I24" s="388"/>
      <c r="J24" s="387" t="s">
        <v>39</v>
      </c>
      <c r="K24" s="388"/>
      <c r="L24" s="387"/>
      <c r="M24" s="388"/>
      <c r="N24" s="387"/>
      <c r="O24" s="388"/>
      <c r="P24" s="158"/>
      <c r="Q24" s="178" t="s">
        <v>39</v>
      </c>
      <c r="R24" s="130"/>
      <c r="S24" s="179" t="s">
        <v>39</v>
      </c>
      <c r="T24" s="130"/>
      <c r="U24" s="179" t="s">
        <v>39</v>
      </c>
      <c r="V24" s="507"/>
      <c r="W24" s="179" t="s">
        <v>39</v>
      </c>
      <c r="X24" s="128"/>
      <c r="Y24" s="179"/>
      <c r="Z24" s="130"/>
      <c r="AA24" s="167"/>
      <c r="AB24" s="130"/>
      <c r="AC24" s="129"/>
      <c r="AD24" s="151"/>
    </row>
    <row r="25" spans="1:30" ht="15.75" customHeight="1">
      <c r="A25" s="147"/>
      <c r="B25" s="387"/>
      <c r="C25" s="388"/>
      <c r="D25" s="387"/>
      <c r="E25" s="388"/>
      <c r="F25" s="387"/>
      <c r="G25" s="388"/>
      <c r="H25" s="387"/>
      <c r="I25" s="388"/>
      <c r="J25" s="387"/>
      <c r="K25" s="388"/>
      <c r="L25" s="387"/>
      <c r="M25" s="388"/>
      <c r="N25" s="387"/>
      <c r="O25" s="388"/>
      <c r="P25" s="158"/>
      <c r="Q25" s="142"/>
      <c r="R25" s="130"/>
      <c r="S25" s="129"/>
      <c r="T25" s="130"/>
      <c r="U25" s="129"/>
      <c r="V25" s="130"/>
      <c r="W25" s="129"/>
      <c r="X25" s="128"/>
      <c r="Y25" s="153"/>
      <c r="Z25" s="151"/>
      <c r="AA25" s="156"/>
      <c r="AB25" s="151"/>
      <c r="AC25" s="153"/>
      <c r="AD25" s="151"/>
    </row>
    <row r="26" spans="1:30" ht="15.75" customHeight="1">
      <c r="A26" s="141"/>
      <c r="B26" s="387"/>
      <c r="C26" s="388"/>
      <c r="D26" s="387"/>
      <c r="E26" s="388"/>
      <c r="F26" s="387"/>
      <c r="G26" s="388"/>
      <c r="H26" s="387"/>
      <c r="I26" s="388"/>
      <c r="J26" s="387"/>
      <c r="K26" s="388"/>
      <c r="L26" s="387"/>
      <c r="M26" s="388"/>
      <c r="N26" s="387"/>
      <c r="O26" s="388"/>
      <c r="P26" s="157"/>
      <c r="Q26" s="131"/>
      <c r="R26" s="143"/>
      <c r="S26" s="131"/>
      <c r="T26" s="143"/>
      <c r="U26" s="129"/>
      <c r="V26" s="143"/>
      <c r="W26" s="131"/>
      <c r="X26" s="128"/>
      <c r="Y26" s="131"/>
      <c r="Z26" s="143"/>
      <c r="AA26" s="167"/>
      <c r="AB26" s="130"/>
      <c r="AC26" s="129"/>
      <c r="AD26" s="151"/>
    </row>
    <row r="27" spans="1:30" ht="15.75" customHeight="1">
      <c r="A27" s="141"/>
      <c r="B27" s="387"/>
      <c r="C27" s="388"/>
      <c r="D27" s="387"/>
      <c r="E27" s="388"/>
      <c r="F27" s="387"/>
      <c r="G27" s="388"/>
      <c r="H27" s="387"/>
      <c r="I27" s="388"/>
      <c r="J27" s="387"/>
      <c r="K27" s="388"/>
      <c r="L27" s="387"/>
      <c r="M27" s="388"/>
      <c r="N27" s="387"/>
      <c r="O27" s="388"/>
      <c r="P27" s="169"/>
      <c r="Q27" s="142"/>
      <c r="R27" s="130"/>
      <c r="S27" s="142"/>
      <c r="T27" s="130"/>
      <c r="U27" s="129"/>
      <c r="V27" s="130"/>
      <c r="W27" s="129"/>
      <c r="X27" s="128"/>
      <c r="Y27" s="129"/>
      <c r="Z27" s="130" t="s">
        <v>21</v>
      </c>
      <c r="AA27" s="167"/>
      <c r="AB27" s="130"/>
      <c r="AC27" s="129"/>
      <c r="AD27" s="151"/>
    </row>
    <row r="28" spans="1:30" ht="15.75" customHeight="1">
      <c r="A28" s="502"/>
      <c r="B28" s="387"/>
      <c r="C28" s="388"/>
      <c r="D28" s="387"/>
      <c r="E28" s="388"/>
      <c r="F28" s="387"/>
      <c r="G28" s="388"/>
      <c r="H28" s="387"/>
      <c r="I28" s="388"/>
      <c r="J28" s="387"/>
      <c r="K28" s="388"/>
      <c r="L28" s="387"/>
      <c r="M28" s="388"/>
      <c r="N28" s="387"/>
      <c r="O28" s="388"/>
      <c r="P28" s="155"/>
      <c r="Q28" s="131"/>
      <c r="R28" s="143"/>
      <c r="S28" s="131"/>
      <c r="T28" s="143"/>
      <c r="U28" s="129"/>
      <c r="V28" s="143"/>
      <c r="W28" s="131"/>
      <c r="X28" s="128"/>
      <c r="Y28" s="129"/>
      <c r="Z28" s="130"/>
      <c r="AA28" s="167"/>
      <c r="AB28" s="130"/>
      <c r="AC28" s="129"/>
      <c r="AD28" s="151"/>
    </row>
    <row r="29" spans="1:30" ht="15.75" customHeight="1">
      <c r="A29" s="141"/>
      <c r="B29" s="387"/>
      <c r="C29" s="388"/>
      <c r="D29" s="387"/>
      <c r="E29" s="388"/>
      <c r="F29" s="387"/>
      <c r="G29" s="388"/>
      <c r="H29" s="387"/>
      <c r="I29" s="388"/>
      <c r="J29" s="387"/>
      <c r="K29" s="388"/>
      <c r="L29" s="387"/>
      <c r="M29" s="388"/>
      <c r="N29" s="387"/>
      <c r="O29" s="388"/>
      <c r="P29" s="149"/>
      <c r="Q29" s="142"/>
      <c r="R29" s="130"/>
      <c r="S29" s="142"/>
      <c r="T29" s="143"/>
      <c r="U29" s="179"/>
      <c r="V29" s="130"/>
      <c r="W29" s="129"/>
      <c r="X29" s="128"/>
      <c r="Y29" s="142"/>
      <c r="Z29" s="143"/>
      <c r="AA29" s="161"/>
      <c r="AB29" s="143"/>
      <c r="AC29" s="142"/>
      <c r="AD29" s="151"/>
    </row>
    <row r="30" spans="1:30" ht="15.75" customHeight="1">
      <c r="A30" s="502"/>
      <c r="B30" s="385"/>
      <c r="C30" s="386"/>
      <c r="D30" s="387"/>
      <c r="E30" s="388"/>
      <c r="F30" s="387"/>
      <c r="G30" s="388"/>
      <c r="H30" s="387"/>
      <c r="I30" s="388"/>
      <c r="J30" s="387"/>
      <c r="K30" s="388"/>
      <c r="L30" s="387"/>
      <c r="M30" s="388"/>
      <c r="N30" s="387"/>
      <c r="O30" s="388"/>
      <c r="Q30" s="142"/>
      <c r="R30" s="130"/>
      <c r="S30" s="142"/>
      <c r="T30" s="143"/>
      <c r="U30" s="179"/>
      <c r="V30" s="130"/>
      <c r="W30" s="179"/>
      <c r="X30" s="128"/>
      <c r="Y30" s="142"/>
      <c r="Z30" s="143"/>
      <c r="AA30" s="161"/>
      <c r="AB30" s="143"/>
      <c r="AC30" s="142"/>
      <c r="AD30" s="151"/>
    </row>
    <row r="31" spans="1:30" ht="15.75" customHeight="1">
      <c r="A31" s="141"/>
      <c r="B31" s="385"/>
      <c r="C31" s="386"/>
      <c r="D31" s="387"/>
      <c r="E31" s="388"/>
      <c r="F31" s="387"/>
      <c r="G31" s="388"/>
      <c r="H31" s="387"/>
      <c r="I31" s="388"/>
      <c r="J31" s="387"/>
      <c r="K31" s="388"/>
      <c r="L31" s="387"/>
      <c r="M31" s="388"/>
      <c r="N31" s="387"/>
      <c r="O31" s="388"/>
      <c r="P31" s="157"/>
      <c r="Q31" s="142"/>
      <c r="R31" s="130"/>
      <c r="S31" s="142"/>
      <c r="T31" s="143"/>
      <c r="U31" s="129"/>
      <c r="V31" s="130"/>
      <c r="W31" s="129"/>
      <c r="X31" s="128"/>
      <c r="Y31" s="129"/>
      <c r="Z31" s="130"/>
      <c r="AA31" s="167"/>
      <c r="AB31" s="130"/>
      <c r="AC31" s="129"/>
      <c r="AD31" s="151"/>
    </row>
    <row r="32" spans="1:30" ht="15.75" customHeight="1">
      <c r="A32" s="502"/>
      <c r="B32" s="387"/>
      <c r="C32" s="388"/>
      <c r="D32" s="652"/>
      <c r="E32" s="388"/>
      <c r="F32" s="387"/>
      <c r="G32" s="388"/>
      <c r="H32" s="387"/>
      <c r="I32" s="388"/>
      <c r="J32" s="387"/>
      <c r="K32" s="388"/>
      <c r="L32" s="387"/>
      <c r="M32" s="388"/>
      <c r="N32" s="387"/>
      <c r="O32" s="388"/>
      <c r="P32" s="155"/>
      <c r="Q32" s="142"/>
      <c r="R32" s="130"/>
      <c r="S32" s="142"/>
      <c r="T32" s="143"/>
      <c r="U32" s="129"/>
      <c r="V32" s="130"/>
      <c r="W32" s="179"/>
      <c r="X32" s="128"/>
      <c r="Y32" s="129"/>
      <c r="Z32" s="130"/>
      <c r="AA32" s="167"/>
      <c r="AB32" s="130"/>
      <c r="AC32" s="129"/>
      <c r="AD32" s="151"/>
    </row>
    <row r="33" spans="1:30" ht="15.75" customHeight="1">
      <c r="A33" s="147"/>
      <c r="B33" s="387"/>
      <c r="C33" s="388"/>
      <c r="D33" s="387"/>
      <c r="E33" s="388"/>
      <c r="F33" s="387"/>
      <c r="G33" s="388"/>
      <c r="H33" s="506"/>
      <c r="I33" s="388"/>
      <c r="J33" s="387"/>
      <c r="K33" s="388"/>
      <c r="L33" s="387"/>
      <c r="M33" s="388"/>
      <c r="N33" s="387"/>
      <c r="O33" s="388"/>
      <c r="P33" s="168"/>
      <c r="Q33" s="142"/>
      <c r="R33" s="130"/>
      <c r="S33" s="142"/>
      <c r="T33" s="143"/>
      <c r="U33" s="129"/>
      <c r="V33" s="130"/>
      <c r="W33" s="129"/>
      <c r="X33" s="160"/>
      <c r="Y33" s="129"/>
      <c r="Z33" s="130"/>
      <c r="AA33" s="167"/>
      <c r="AB33" s="130"/>
      <c r="AC33" s="129"/>
      <c r="AD33" s="151"/>
    </row>
    <row r="34" spans="1:30" ht="15.75" customHeight="1">
      <c r="A34" s="148"/>
      <c r="B34" s="741" t="s">
        <v>39</v>
      </c>
      <c r="C34" s="742"/>
      <c r="D34" s="741" t="s">
        <v>39</v>
      </c>
      <c r="E34" s="742"/>
      <c r="F34" s="741" t="s">
        <v>39</v>
      </c>
      <c r="G34" s="742"/>
      <c r="H34" s="741" t="s">
        <v>39</v>
      </c>
      <c r="I34" s="742"/>
      <c r="J34" s="741" t="s">
        <v>39</v>
      </c>
      <c r="K34" s="742"/>
      <c r="L34" s="741"/>
      <c r="M34" s="742"/>
      <c r="N34" s="741"/>
      <c r="O34" s="742"/>
      <c r="P34" s="158"/>
      <c r="Q34" s="142"/>
      <c r="R34" s="151"/>
      <c r="S34" s="153"/>
      <c r="T34" s="151"/>
      <c r="U34" s="129"/>
      <c r="V34" s="130"/>
      <c r="W34" s="129"/>
      <c r="X34" s="132"/>
      <c r="Y34" s="134"/>
      <c r="Z34" s="151"/>
      <c r="AA34" s="156"/>
      <c r="AB34" s="151"/>
      <c r="AC34" s="153"/>
      <c r="AD34" s="151"/>
    </row>
    <row r="35" spans="1:30" ht="15.75" customHeight="1">
      <c r="A35" s="150"/>
      <c r="B35" s="509" t="s">
        <v>39</v>
      </c>
      <c r="C35" s="386"/>
      <c r="D35" s="509" t="s">
        <v>39</v>
      </c>
      <c r="E35" s="743"/>
      <c r="F35" s="509" t="s">
        <v>39</v>
      </c>
      <c r="G35" s="743"/>
      <c r="H35" s="509" t="s">
        <v>39</v>
      </c>
      <c r="I35" s="743"/>
      <c r="J35" s="509" t="s">
        <v>39</v>
      </c>
      <c r="K35" s="388"/>
      <c r="L35" s="387"/>
      <c r="M35" s="388"/>
      <c r="N35" s="387"/>
      <c r="O35" s="388"/>
      <c r="P35" s="155"/>
      <c r="Q35" s="142"/>
      <c r="R35" s="130"/>
      <c r="S35" s="129"/>
      <c r="T35" s="130"/>
      <c r="U35" s="129"/>
      <c r="V35" s="130"/>
      <c r="W35" s="179"/>
      <c r="X35" s="130"/>
      <c r="Y35" s="153"/>
      <c r="Z35" s="151"/>
      <c r="AA35" s="156"/>
      <c r="AB35" s="151"/>
      <c r="AC35" s="153"/>
      <c r="AD35" s="151"/>
    </row>
    <row r="36" spans="1:30" ht="15.75" customHeight="1">
      <c r="A36" s="150"/>
      <c r="B36" s="509" t="s">
        <v>39</v>
      </c>
      <c r="C36" s="386"/>
      <c r="D36" s="509" t="s">
        <v>39</v>
      </c>
      <c r="E36" s="743"/>
      <c r="F36" s="509"/>
      <c r="G36" s="743"/>
      <c r="H36" s="509"/>
      <c r="I36" s="743"/>
      <c r="J36" s="509" t="s">
        <v>39</v>
      </c>
      <c r="K36" s="388"/>
      <c r="L36" s="387"/>
      <c r="M36" s="388"/>
      <c r="N36" s="387"/>
      <c r="O36" s="388"/>
      <c r="P36" s="155"/>
      <c r="Q36" s="178" t="s">
        <v>39</v>
      </c>
      <c r="R36" s="151"/>
      <c r="S36" s="142" t="s">
        <v>39</v>
      </c>
      <c r="T36" s="143"/>
      <c r="U36" s="142" t="s">
        <v>39</v>
      </c>
      <c r="V36" s="130"/>
      <c r="W36" s="179" t="s">
        <v>39</v>
      </c>
      <c r="X36" s="128"/>
      <c r="Y36" s="134"/>
      <c r="Z36" s="133"/>
      <c r="AA36" s="159"/>
      <c r="AB36" s="133"/>
      <c r="AC36" s="134"/>
      <c r="AD36" s="151"/>
    </row>
    <row r="37" spans="1:30" ht="15.75" customHeight="1">
      <c r="A37" s="150"/>
      <c r="B37" s="389" t="s">
        <v>39</v>
      </c>
      <c r="C37" s="386"/>
      <c r="D37" s="509" t="s">
        <v>39</v>
      </c>
      <c r="E37" s="743"/>
      <c r="F37" s="509"/>
      <c r="G37" s="743"/>
      <c r="H37" s="509"/>
      <c r="I37" s="743"/>
      <c r="J37" s="509" t="s">
        <v>39</v>
      </c>
      <c r="K37" s="743"/>
      <c r="L37" s="387"/>
      <c r="M37" s="388"/>
      <c r="N37" s="387"/>
      <c r="O37" s="743"/>
      <c r="P37" s="158"/>
      <c r="Q37" s="494"/>
      <c r="R37" s="495"/>
      <c r="S37" s="494"/>
      <c r="T37" s="495"/>
      <c r="U37" s="494"/>
      <c r="V37" s="495"/>
      <c r="W37" s="494"/>
      <c r="X37" s="128"/>
      <c r="Y37" s="181"/>
      <c r="Z37" s="143"/>
      <c r="AA37" s="159"/>
      <c r="AB37" s="133"/>
      <c r="AC37" s="134"/>
      <c r="AD37" s="151"/>
    </row>
    <row r="38" spans="1:30" ht="15.75" customHeight="1">
      <c r="A38" s="152" t="s">
        <v>126</v>
      </c>
      <c r="B38" s="389"/>
      <c r="C38" s="386"/>
      <c r="D38" s="509" t="s">
        <v>39</v>
      </c>
      <c r="E38" s="743"/>
      <c r="F38" s="509" t="s">
        <v>39</v>
      </c>
      <c r="G38" s="743"/>
      <c r="H38" s="509" t="s">
        <v>39</v>
      </c>
      <c r="I38" s="743"/>
      <c r="J38" s="509" t="s">
        <v>39</v>
      </c>
      <c r="K38" s="743"/>
      <c r="L38" s="509"/>
      <c r="M38" s="743"/>
      <c r="N38" s="509"/>
      <c r="O38" s="743"/>
      <c r="P38" s="149"/>
      <c r="Q38" s="494"/>
      <c r="R38" s="495"/>
      <c r="S38" s="494"/>
      <c r="T38" s="495"/>
      <c r="U38" s="494"/>
      <c r="V38" s="495"/>
      <c r="W38" s="494"/>
      <c r="X38" s="500"/>
      <c r="Y38" s="134"/>
      <c r="Z38" s="143"/>
      <c r="AA38" s="161"/>
      <c r="AB38" s="143"/>
      <c r="AC38" s="142"/>
      <c r="AD38" s="151"/>
    </row>
    <row r="39" spans="1:30" ht="15.75" customHeight="1">
      <c r="A39" s="154" t="s">
        <v>127</v>
      </c>
      <c r="B39" s="744"/>
      <c r="C39" s="738" t="s">
        <v>39</v>
      </c>
      <c r="D39" s="744"/>
      <c r="E39" s="738" t="s">
        <v>39</v>
      </c>
      <c r="F39" s="744"/>
      <c r="G39" s="738" t="s">
        <v>39</v>
      </c>
      <c r="H39" s="744"/>
      <c r="I39" s="738" t="s">
        <v>39</v>
      </c>
      <c r="J39" s="744"/>
      <c r="K39" s="738" t="s">
        <v>39</v>
      </c>
      <c r="L39" s="744"/>
      <c r="M39" s="738" t="s">
        <v>39</v>
      </c>
      <c r="N39" s="744"/>
      <c r="O39" s="738" t="s">
        <v>39</v>
      </c>
      <c r="P39" s="149"/>
      <c r="Q39" s="494"/>
      <c r="R39" s="495"/>
      <c r="S39" s="494"/>
      <c r="T39" s="495"/>
      <c r="U39" s="494"/>
      <c r="V39" s="495"/>
      <c r="W39" s="494"/>
      <c r="X39" s="496"/>
      <c r="Y39" s="499"/>
      <c r="Z39" s="498"/>
      <c r="AA39" s="501"/>
      <c r="AB39" s="495"/>
      <c r="AC39" s="494"/>
      <c r="AD39" s="498"/>
    </row>
    <row r="40" spans="1:30" ht="15.75" customHeight="1">
      <c r="A40" s="154" t="s">
        <v>127</v>
      </c>
      <c r="B40" s="745"/>
      <c r="C40" s="746" t="s">
        <v>39</v>
      </c>
      <c r="D40" s="747"/>
      <c r="E40" s="738" t="s">
        <v>39</v>
      </c>
      <c r="F40" s="744"/>
      <c r="G40" s="738" t="s">
        <v>39</v>
      </c>
      <c r="H40" s="744"/>
      <c r="I40" s="738" t="s">
        <v>39</v>
      </c>
      <c r="J40" s="744"/>
      <c r="K40" s="738" t="s">
        <v>39</v>
      </c>
      <c r="L40" s="744"/>
      <c r="M40" s="738" t="s">
        <v>39</v>
      </c>
      <c r="N40" s="744"/>
      <c r="O40" s="738" t="s">
        <v>39</v>
      </c>
      <c r="P40" s="149"/>
      <c r="Q40" s="494"/>
      <c r="R40" s="495"/>
      <c r="S40" s="179"/>
      <c r="T40" s="130"/>
      <c r="U40" s="179"/>
      <c r="V40" s="507"/>
      <c r="W40" s="179"/>
      <c r="X40" s="496"/>
      <c r="Y40" s="494"/>
      <c r="Z40" s="495"/>
      <c r="AA40" s="497"/>
      <c r="AB40" s="498"/>
      <c r="AC40" s="499"/>
      <c r="AD40" s="498"/>
    </row>
    <row r="41" spans="1:30" ht="15.75" customHeight="1" thickBot="1">
      <c r="A41" s="511"/>
      <c r="B41" s="653"/>
      <c r="C41" s="654"/>
      <c r="D41" s="653"/>
      <c r="E41" s="654"/>
      <c r="F41" s="653"/>
      <c r="G41" s="654"/>
      <c r="H41" s="653"/>
      <c r="I41" s="654"/>
      <c r="J41" s="653"/>
      <c r="K41" s="654"/>
      <c r="L41" s="653"/>
      <c r="M41" s="654"/>
      <c r="N41" s="653"/>
      <c r="O41" s="654"/>
      <c r="P41" s="508"/>
      <c r="Q41" s="494" t="s">
        <v>39</v>
      </c>
      <c r="R41" s="495"/>
      <c r="S41" s="494" t="s">
        <v>39</v>
      </c>
      <c r="T41" s="495"/>
      <c r="U41" s="494" t="s">
        <v>39</v>
      </c>
      <c r="V41" s="495"/>
      <c r="W41" s="494" t="s">
        <v>39</v>
      </c>
      <c r="X41" s="496"/>
      <c r="Y41" s="494"/>
      <c r="Z41" s="498"/>
      <c r="AA41" s="501"/>
      <c r="AB41" s="495"/>
      <c r="AC41" s="494"/>
      <c r="AD41" s="498"/>
    </row>
    <row r="42" spans="1:30" ht="15.75" customHeight="1">
      <c r="A42" s="513" t="s">
        <v>128</v>
      </c>
      <c r="B42" s="390">
        <f>COUNTA(B3:B41)</f>
        <v>9</v>
      </c>
      <c r="C42" s="391"/>
      <c r="D42" s="390">
        <f>COUNTA(D3:D41)</f>
        <v>8</v>
      </c>
      <c r="E42" s="391"/>
      <c r="F42" s="390">
        <f>COUNTA(F3:F41)</f>
        <v>10</v>
      </c>
      <c r="G42" s="391"/>
      <c r="H42" s="390">
        <f>COUNTA(H3:H41)</f>
        <v>10</v>
      </c>
      <c r="I42" s="391"/>
      <c r="J42" s="390">
        <f>COUNTA(J3:J41)</f>
        <v>10</v>
      </c>
      <c r="K42" s="391"/>
      <c r="L42" s="390">
        <f>COUNTA(L3:L41)</f>
        <v>6</v>
      </c>
      <c r="M42" s="391"/>
      <c r="N42" s="392">
        <f>COUNTA(N3:N41)</f>
        <v>6</v>
      </c>
      <c r="O42" s="393"/>
      <c r="Q42" s="494"/>
      <c r="R42" s="495"/>
      <c r="S42" s="179"/>
      <c r="T42" s="130"/>
      <c r="U42" s="179"/>
      <c r="V42" s="507"/>
      <c r="W42" s="179"/>
      <c r="X42" s="496"/>
      <c r="Y42" s="494"/>
      <c r="Z42" s="495"/>
      <c r="AA42" s="501"/>
      <c r="AB42" s="495"/>
      <c r="AC42" s="494"/>
      <c r="AD42" s="495"/>
    </row>
    <row r="43" spans="1:30" ht="15.75" customHeight="1" thickBot="1">
      <c r="A43" s="513" t="s">
        <v>129</v>
      </c>
      <c r="B43" s="1389">
        <f>COUNTA(C3:C41)</f>
        <v>8</v>
      </c>
      <c r="C43" s="1390"/>
      <c r="D43" s="1389">
        <f>COUNTA(E3:E41)</f>
        <v>6</v>
      </c>
      <c r="E43" s="1390"/>
      <c r="F43" s="1389">
        <f>COUNTA(G3:G41)</f>
        <v>8</v>
      </c>
      <c r="G43" s="1390"/>
      <c r="H43" s="1391">
        <f>COUNTA(I3:I41)</f>
        <v>6</v>
      </c>
      <c r="I43" s="1392"/>
      <c r="J43" s="1389">
        <f>COUNTA(K3:K41)</f>
        <v>6</v>
      </c>
      <c r="K43" s="1390"/>
      <c r="L43" s="1389">
        <f>COUNTA(M3:M41)</f>
        <v>8</v>
      </c>
      <c r="M43" s="1390"/>
      <c r="N43" s="1393">
        <f>COUNTA(O3:O41)</f>
        <v>8</v>
      </c>
      <c r="O43" s="1394"/>
      <c r="P43" s="149"/>
      <c r="Q43" s="499"/>
      <c r="R43" s="498"/>
      <c r="S43" s="499" t="s">
        <v>39</v>
      </c>
      <c r="T43" s="498"/>
      <c r="U43" s="494" t="s">
        <v>39</v>
      </c>
      <c r="V43" s="495"/>
      <c r="W43" s="499"/>
      <c r="X43" s="496"/>
      <c r="Y43" s="499"/>
      <c r="Z43" s="498"/>
      <c r="AA43" s="497"/>
      <c r="AB43" s="498"/>
      <c r="AC43" s="499"/>
      <c r="AD43" s="498"/>
    </row>
    <row r="44" spans="1:30" ht="15.75" customHeight="1" thickBot="1">
      <c r="A44" s="514"/>
      <c r="B44" s="515"/>
      <c r="C44" s="516"/>
      <c r="D44" s="515"/>
      <c r="E44" s="516"/>
      <c r="F44" s="515"/>
      <c r="G44" s="516"/>
      <c r="H44" s="512"/>
      <c r="I44" s="516"/>
      <c r="J44" s="515"/>
      <c r="K44" s="516"/>
      <c r="L44" s="515"/>
      <c r="M44" s="516"/>
      <c r="N44" s="515"/>
      <c r="O44" s="516"/>
      <c r="P44" s="677" t="s">
        <v>192</v>
      </c>
      <c r="Q44" s="685">
        <f>COUNTIF(Q3:Q43,"x")</f>
        <v>7</v>
      </c>
      <c r="R44" s="686"/>
      <c r="S44" s="685">
        <f>COUNTIF(S3:S43,"x")</f>
        <v>9</v>
      </c>
      <c r="T44" s="686"/>
      <c r="U44" s="685">
        <f>COUNTIF(U3:U43,"X")</f>
        <v>9</v>
      </c>
      <c r="V44" s="686"/>
      <c r="W44" s="685">
        <f>COUNTIF(W3:W43,"X")</f>
        <v>7</v>
      </c>
      <c r="X44" s="686"/>
      <c r="Y44" s="685">
        <f>COUNTIF(Y3:Y43,"X")</f>
        <v>2</v>
      </c>
      <c r="Z44" s="686"/>
      <c r="AA44" s="685"/>
      <c r="AB44" s="686"/>
      <c r="AC44" s="685"/>
      <c r="AD44" s="686"/>
    </row>
    <row r="45" spans="1:30" ht="15.75" customHeight="1" thickBot="1">
      <c r="A45" s="514" t="s">
        <v>193</v>
      </c>
      <c r="B45" s="515"/>
      <c r="C45" s="516"/>
      <c r="D45" s="515"/>
      <c r="E45" s="516"/>
      <c r="F45" s="515"/>
      <c r="G45" s="516"/>
      <c r="H45" s="512">
        <f>COUNTIF(H8:H44,"F")</f>
        <v>0</v>
      </c>
      <c r="I45" s="516"/>
      <c r="J45" s="515"/>
      <c r="K45" s="516"/>
      <c r="L45" s="515"/>
      <c r="M45" s="516"/>
      <c r="N45" s="515"/>
      <c r="O45" s="516"/>
      <c r="P45" s="684" t="s">
        <v>204</v>
      </c>
      <c r="Q45" s="701" t="s">
        <v>209</v>
      </c>
      <c r="R45" s="700"/>
      <c r="S45" s="700"/>
      <c r="T45" s="700"/>
      <c r="U45" s="700"/>
      <c r="V45" s="700"/>
      <c r="W45" s="700"/>
      <c r="X45" s="700"/>
      <c r="Y45" s="700"/>
      <c r="Z45" s="1395" t="s">
        <v>210</v>
      </c>
      <c r="AA45" s="1396"/>
      <c r="AB45" s="1396"/>
      <c r="AC45" s="1396"/>
      <c r="AD45" s="1397"/>
    </row>
    <row r="46" spans="1:30" ht="15.75" customHeight="1">
      <c r="A46" s="517" t="s">
        <v>195</v>
      </c>
      <c r="B46" s="153"/>
      <c r="C46" s="151"/>
      <c r="D46" s="153"/>
      <c r="E46" s="151"/>
      <c r="F46" s="153"/>
      <c r="G46" s="151"/>
      <c r="H46" s="153"/>
      <c r="I46" s="151"/>
      <c r="J46" s="153"/>
      <c r="K46" s="151"/>
      <c r="L46" s="153"/>
      <c r="M46" s="151"/>
      <c r="N46" s="153"/>
      <c r="O46" s="151"/>
      <c r="P46" s="678" t="str">
        <f>'de A à W'!C18</f>
        <v>CREPEL</v>
      </c>
      <c r="Q46" s="695"/>
      <c r="R46" s="696"/>
      <c r="S46" s="695"/>
      <c r="T46" s="696"/>
      <c r="U46" s="697"/>
      <c r="V46" s="696"/>
      <c r="W46" s="698"/>
      <c r="X46" s="680"/>
      <c r="Y46" s="681"/>
      <c r="Z46" s="676"/>
      <c r="AA46" s="682"/>
      <c r="AB46" s="676"/>
      <c r="AC46" s="675"/>
      <c r="AD46" s="683"/>
    </row>
    <row r="47" spans="1:30" ht="15.75" customHeight="1">
      <c r="A47" s="517"/>
      <c r="B47" s="153"/>
      <c r="C47" s="151"/>
      <c r="D47" s="153"/>
      <c r="E47" s="151"/>
      <c r="F47" s="153"/>
      <c r="G47" s="151"/>
      <c r="H47" s="153"/>
      <c r="I47" s="151"/>
      <c r="J47" s="153"/>
      <c r="K47" s="151"/>
      <c r="L47" s="153"/>
      <c r="M47" s="151"/>
      <c r="N47" s="153"/>
      <c r="O47" s="151"/>
      <c r="P47" s="679" t="e">
        <f>'de A à W'!#REF!</f>
        <v>#REF!</v>
      </c>
      <c r="Q47" s="702"/>
      <c r="R47" s="696"/>
      <c r="S47" s="695"/>
      <c r="T47" s="696"/>
      <c r="U47" s="702"/>
      <c r="V47" s="696"/>
      <c r="W47" s="698"/>
      <c r="X47" s="680"/>
      <c r="Y47" s="681"/>
      <c r="Z47" s="676"/>
      <c r="AA47" s="682"/>
      <c r="AB47" s="676"/>
      <c r="AC47" s="675"/>
      <c r="AD47" s="683"/>
    </row>
    <row r="48" spans="1:30" ht="15.75" customHeight="1">
      <c r="A48" s="154" t="s">
        <v>130</v>
      </c>
      <c r="B48" s="170"/>
      <c r="C48" s="171"/>
      <c r="D48" s="170"/>
      <c r="E48" s="171"/>
      <c r="F48" s="170"/>
      <c r="G48" s="171"/>
      <c r="H48" s="172"/>
      <c r="I48" s="171"/>
      <c r="J48" s="170"/>
      <c r="K48" s="171"/>
      <c r="L48" s="170"/>
      <c r="M48" s="171"/>
      <c r="N48" s="153"/>
      <c r="O48" s="151"/>
      <c r="P48" s="687" t="str">
        <f>'de A à W'!C81</f>
        <v>TALVARD</v>
      </c>
      <c r="Q48" s="695"/>
      <c r="R48" s="696"/>
      <c r="S48" s="695"/>
      <c r="T48" s="696"/>
      <c r="U48" s="695"/>
      <c r="V48" s="696"/>
      <c r="W48" s="698"/>
      <c r="X48" s="680"/>
      <c r="Y48" s="681"/>
      <c r="Z48" s="676"/>
      <c r="AA48" s="682"/>
      <c r="AB48" s="676"/>
      <c r="AC48" s="675"/>
      <c r="AD48" s="683"/>
    </row>
    <row r="49" spans="1:40" ht="15.75" customHeight="1" thickBot="1">
      <c r="A49" s="532"/>
      <c r="B49" s="153"/>
      <c r="C49" s="151"/>
      <c r="D49" s="153"/>
      <c r="E49" s="151"/>
      <c r="F49" s="153"/>
      <c r="G49" s="151"/>
      <c r="H49" s="515"/>
      <c r="I49" s="151"/>
      <c r="J49" s="153"/>
      <c r="K49" s="151"/>
      <c r="L49" s="153"/>
      <c r="M49" s="151"/>
      <c r="N49" s="153"/>
      <c r="O49" s="151"/>
      <c r="P49" s="699" t="s">
        <v>208</v>
      </c>
      <c r="Q49" s="693"/>
      <c r="R49" s="694"/>
      <c r="S49" s="693"/>
      <c r="T49" s="694"/>
      <c r="U49" s="693"/>
      <c r="V49" s="694"/>
      <c r="W49" s="690">
        <f>COUNTIF(W2:W42,"FR")+COUNTIF(W52:W61,"FR")</f>
        <v>0</v>
      </c>
      <c r="X49" s="691"/>
      <c r="Y49" s="688"/>
      <c r="Z49" s="689"/>
      <c r="AA49" s="692"/>
      <c r="AB49" s="689"/>
      <c r="AC49" s="688"/>
      <c r="AD49" s="689"/>
    </row>
    <row r="50" spans="1:40" ht="15.75" customHeight="1">
      <c r="A50" s="533"/>
      <c r="B50" s="153"/>
      <c r="C50" s="151"/>
      <c r="D50" s="153"/>
      <c r="E50" s="151"/>
      <c r="F50" s="153"/>
      <c r="G50" s="151"/>
      <c r="H50" s="515"/>
      <c r="I50" s="151"/>
      <c r="J50" s="153"/>
      <c r="K50" s="151"/>
      <c r="L50" s="153"/>
      <c r="M50" s="151"/>
      <c r="N50" s="153"/>
      <c r="O50" s="151"/>
      <c r="P50" s="674" t="s">
        <v>194</v>
      </c>
      <c r="Q50" s="675"/>
      <c r="R50" s="676"/>
      <c r="S50" s="675"/>
      <c r="T50" s="676"/>
      <c r="U50" s="675"/>
      <c r="V50" s="676"/>
      <c r="W50" s="673"/>
      <c r="X50" s="680"/>
      <c r="Y50" s="681"/>
      <c r="Z50" s="676"/>
      <c r="AA50" s="682"/>
      <c r="AB50" s="676"/>
      <c r="AC50" s="675"/>
      <c r="AD50" s="683"/>
    </row>
    <row r="51" spans="1:40" ht="15.75" customHeight="1">
      <c r="A51" s="29"/>
      <c r="B51" s="153"/>
      <c r="C51" s="151"/>
      <c r="D51" s="173"/>
      <c r="E51" s="174"/>
      <c r="F51" s="153"/>
      <c r="G51" s="151"/>
      <c r="H51" s="515"/>
      <c r="I51" s="151"/>
      <c r="J51" s="134"/>
      <c r="K51" s="133"/>
      <c r="L51" s="153"/>
      <c r="M51" s="151"/>
      <c r="N51" s="153"/>
      <c r="O51" s="151"/>
      <c r="P51" s="739"/>
      <c r="Q51" s="702"/>
      <c r="R51" s="676"/>
      <c r="S51" s="702"/>
      <c r="T51" s="676"/>
      <c r="U51" s="702"/>
      <c r="V51" s="676"/>
      <c r="W51" s="702"/>
      <c r="X51" s="680"/>
      <c r="Y51" s="702"/>
      <c r="Z51" s="676"/>
      <c r="AA51" s="702"/>
      <c r="AB51" s="495"/>
      <c r="AC51" s="494"/>
      <c r="AD51" s="498"/>
    </row>
    <row r="52" spans="1:40" ht="15.75" customHeight="1">
      <c r="A52" s="534"/>
      <c r="B52" s="153"/>
      <c r="C52" s="151"/>
      <c r="D52" s="153"/>
      <c r="E52" s="151"/>
      <c r="F52" s="134"/>
      <c r="G52" s="133"/>
      <c r="H52" s="515"/>
      <c r="I52" s="151"/>
      <c r="J52" s="153"/>
      <c r="K52" s="151"/>
      <c r="L52" s="153"/>
      <c r="M52" s="151"/>
      <c r="N52" s="153"/>
      <c r="O52" s="151"/>
      <c r="P52" s="518"/>
      <c r="Q52" s="494"/>
      <c r="R52" s="495"/>
      <c r="S52" s="494"/>
      <c r="T52" s="495"/>
      <c r="U52" s="494"/>
      <c r="V52" s="495"/>
      <c r="W52" s="494"/>
      <c r="X52" s="496"/>
      <c r="Y52" s="494"/>
      <c r="Z52" s="495"/>
      <c r="AA52" s="497"/>
      <c r="AB52" s="498"/>
      <c r="AC52" s="499"/>
      <c r="AD52" s="498"/>
    </row>
    <row r="53" spans="1:40" ht="15.75" customHeight="1">
      <c r="A53" s="29"/>
      <c r="B53" s="153"/>
      <c r="C53" s="151"/>
      <c r="D53" s="153"/>
      <c r="E53" s="151"/>
      <c r="F53" s="134"/>
      <c r="G53" s="133"/>
      <c r="H53" s="515"/>
      <c r="I53" s="151"/>
      <c r="J53" s="134"/>
      <c r="K53" s="133"/>
      <c r="L53" s="153"/>
      <c r="M53" s="151"/>
      <c r="N53" s="153"/>
      <c r="O53" s="151"/>
      <c r="P53" s="508"/>
      <c r="Q53" s="494"/>
      <c r="R53" s="495"/>
      <c r="S53" s="494"/>
      <c r="T53" s="495"/>
      <c r="U53" s="494"/>
      <c r="V53" s="495"/>
      <c r="W53" s="494"/>
      <c r="X53" s="496"/>
      <c r="Y53" s="494"/>
      <c r="Z53" s="495"/>
      <c r="AA53" s="497"/>
      <c r="AB53" s="498"/>
      <c r="AC53" s="499"/>
      <c r="AD53" s="498"/>
    </row>
    <row r="54" spans="1:40" ht="15.75" customHeight="1">
      <c r="A54" s="533"/>
      <c r="B54" s="153"/>
      <c r="C54" s="151"/>
      <c r="D54" s="153"/>
      <c r="E54" s="151"/>
      <c r="F54" s="134"/>
      <c r="G54" s="133"/>
      <c r="H54" s="515"/>
      <c r="I54" s="151"/>
      <c r="J54" s="153"/>
      <c r="K54" s="151"/>
      <c r="L54" s="153"/>
      <c r="M54" s="151"/>
      <c r="N54" s="153"/>
      <c r="O54" s="151"/>
      <c r="P54" s="508"/>
      <c r="Q54" s="494"/>
      <c r="R54" s="495"/>
      <c r="S54" s="494"/>
      <c r="T54" s="495"/>
      <c r="U54" s="494"/>
      <c r="V54" s="495"/>
      <c r="W54" s="494"/>
      <c r="X54" s="496"/>
      <c r="Y54" s="494"/>
      <c r="Z54" s="495"/>
      <c r="AA54" s="497"/>
      <c r="AB54" s="498"/>
      <c r="AC54" s="499"/>
      <c r="AD54" s="498"/>
    </row>
    <row r="55" spans="1:40" ht="15.75" customHeight="1">
      <c r="A55" s="532"/>
      <c r="B55" s="153"/>
      <c r="C55" s="151"/>
      <c r="D55" s="153"/>
      <c r="E55" s="151"/>
      <c r="F55" s="153"/>
      <c r="G55" s="151"/>
      <c r="H55" s="515"/>
      <c r="I55" s="151"/>
      <c r="J55" s="153"/>
      <c r="K55" s="151"/>
      <c r="L55" s="153"/>
      <c r="M55" s="151"/>
      <c r="N55" s="153"/>
      <c r="O55" s="151"/>
      <c r="P55" s="508"/>
      <c r="Q55" s="494"/>
      <c r="R55" s="495"/>
      <c r="S55" s="494"/>
      <c r="T55" s="495"/>
      <c r="U55" s="494"/>
      <c r="V55" s="495"/>
      <c r="W55" s="494"/>
      <c r="X55" s="496"/>
      <c r="Y55" s="494"/>
      <c r="Z55" s="495"/>
      <c r="AA55" s="497"/>
      <c r="AB55" s="498"/>
      <c r="AC55" s="499"/>
      <c r="AD55" s="498"/>
    </row>
    <row r="56" spans="1:40" ht="15.75" customHeight="1">
      <c r="A56" s="534"/>
      <c r="B56" s="134"/>
      <c r="C56" s="133"/>
      <c r="D56" s="153"/>
      <c r="E56" s="151"/>
      <c r="F56" s="134"/>
      <c r="G56" s="133"/>
      <c r="H56" s="515"/>
      <c r="I56" s="151"/>
      <c r="J56" s="134"/>
      <c r="K56" s="133"/>
      <c r="L56" s="153"/>
      <c r="M56" s="151"/>
      <c r="N56" s="153"/>
      <c r="O56" s="151"/>
      <c r="P56" s="508"/>
      <c r="Q56" s="494"/>
      <c r="R56" s="495"/>
      <c r="S56" s="494"/>
      <c r="T56" s="495"/>
      <c r="U56" s="494"/>
      <c r="V56" s="495"/>
      <c r="W56" s="494"/>
      <c r="X56" s="496"/>
      <c r="Y56" s="494"/>
      <c r="Z56" s="495"/>
      <c r="AA56" s="497"/>
      <c r="AB56" s="498"/>
      <c r="AC56" s="499"/>
      <c r="AD56" s="498"/>
    </row>
    <row r="57" spans="1:40" ht="15.75" customHeight="1">
      <c r="A57" s="532"/>
      <c r="B57" s="153"/>
      <c r="C57" s="151"/>
      <c r="D57" s="153"/>
      <c r="E57" s="151"/>
      <c r="F57" s="153"/>
      <c r="G57" s="151"/>
      <c r="H57" s="515"/>
      <c r="I57" s="151"/>
      <c r="J57" s="153"/>
      <c r="K57" s="151"/>
      <c r="L57" s="153"/>
      <c r="M57" s="151"/>
      <c r="N57" s="153"/>
      <c r="O57" s="151"/>
      <c r="P57" s="508"/>
      <c r="Q57" s="494"/>
      <c r="R57" s="495"/>
      <c r="S57" s="494"/>
      <c r="T57" s="495"/>
      <c r="U57" s="494"/>
      <c r="V57" s="495"/>
      <c r="W57" s="494"/>
      <c r="X57" s="496"/>
      <c r="Y57" s="494"/>
      <c r="Z57" s="495"/>
      <c r="AA57" s="497"/>
      <c r="AB57" s="498"/>
      <c r="AC57" s="499"/>
      <c r="AD57" s="498"/>
    </row>
    <row r="58" spans="1:40" ht="15.75" customHeight="1">
      <c r="A58" s="532"/>
      <c r="B58" s="153"/>
      <c r="C58" s="151"/>
      <c r="D58" s="153"/>
      <c r="E58" s="151"/>
      <c r="F58" s="153"/>
      <c r="G58" s="151"/>
      <c r="H58" s="515"/>
      <c r="I58" s="151"/>
      <c r="J58" s="153"/>
      <c r="K58" s="151"/>
      <c r="L58" s="153"/>
      <c r="M58" s="151"/>
      <c r="N58" s="153"/>
      <c r="O58" s="175"/>
      <c r="P58" s="508"/>
      <c r="Q58" s="494"/>
      <c r="R58" s="495"/>
      <c r="S58" s="494"/>
      <c r="T58" s="495"/>
      <c r="U58" s="494"/>
      <c r="V58" s="495"/>
      <c r="W58" s="494"/>
      <c r="X58" s="496"/>
      <c r="Y58" s="494"/>
      <c r="Z58" s="495"/>
      <c r="AA58" s="497"/>
      <c r="AB58" s="498"/>
      <c r="AC58" s="499"/>
      <c r="AD58" s="498"/>
    </row>
    <row r="59" spans="1:40" ht="15.75" customHeight="1">
      <c r="A59" s="532"/>
      <c r="B59" s="153"/>
      <c r="C59" s="151"/>
      <c r="D59" s="153"/>
      <c r="E59" s="151"/>
      <c r="F59" s="153"/>
      <c r="G59" s="151"/>
      <c r="H59" s="515"/>
      <c r="I59" s="151"/>
      <c r="J59" s="153"/>
      <c r="K59" s="151"/>
      <c r="L59" s="153"/>
      <c r="M59" s="151"/>
      <c r="N59" s="153"/>
      <c r="O59" s="175"/>
      <c r="P59" s="508"/>
      <c r="Q59" s="494"/>
      <c r="R59" s="495"/>
      <c r="S59" s="494"/>
      <c r="T59" s="495"/>
      <c r="U59" s="494"/>
      <c r="V59" s="495"/>
      <c r="W59" s="494"/>
      <c r="X59" s="496"/>
      <c r="Y59" s="494"/>
      <c r="Z59" s="495"/>
      <c r="AA59" s="497"/>
      <c r="AB59" s="498"/>
      <c r="AC59" s="499"/>
      <c r="AD59" s="498"/>
    </row>
    <row r="60" spans="1:40" ht="15.75" customHeight="1">
      <c r="A60" s="533"/>
      <c r="B60" s="153"/>
      <c r="C60" s="151"/>
      <c r="D60" s="153"/>
      <c r="E60" s="151"/>
      <c r="F60" s="153"/>
      <c r="G60" s="151"/>
      <c r="H60" s="515"/>
      <c r="I60" s="151"/>
      <c r="J60" s="153"/>
      <c r="K60" s="151"/>
      <c r="L60" s="153"/>
      <c r="M60" s="151"/>
      <c r="N60" s="153"/>
      <c r="O60" s="175"/>
      <c r="P60" s="508"/>
      <c r="Q60" s="494"/>
      <c r="R60" s="495"/>
      <c r="S60" s="494"/>
      <c r="T60" s="495"/>
      <c r="U60" s="494"/>
      <c r="V60" s="495"/>
      <c r="W60" s="494"/>
      <c r="X60" s="496"/>
      <c r="Y60" s="494"/>
      <c r="Z60" s="495"/>
      <c r="AA60" s="497"/>
      <c r="AB60" s="498"/>
      <c r="AC60" s="499"/>
      <c r="AD60" s="498"/>
    </row>
    <row r="61" spans="1:40" ht="15.75" customHeight="1">
      <c r="A61" s="532"/>
      <c r="B61" s="153"/>
      <c r="C61" s="151"/>
      <c r="D61" s="153"/>
      <c r="E61" s="151"/>
      <c r="F61" s="153"/>
      <c r="G61" s="151"/>
      <c r="H61" s="515"/>
      <c r="I61" s="151"/>
      <c r="J61" s="153"/>
      <c r="K61" s="151"/>
      <c r="L61" s="153"/>
      <c r="M61" s="151"/>
      <c r="N61" s="153"/>
      <c r="O61" s="175"/>
      <c r="P61" s="508"/>
      <c r="Q61" s="519"/>
      <c r="R61" s="495"/>
      <c r="S61" s="494"/>
      <c r="T61" s="495"/>
      <c r="U61" s="494"/>
      <c r="V61" s="495"/>
      <c r="W61" s="494"/>
      <c r="X61" s="521"/>
      <c r="Y61" s="519"/>
      <c r="Z61" s="521"/>
      <c r="AA61" s="519"/>
      <c r="AB61" s="521"/>
      <c r="AC61" s="519"/>
      <c r="AD61" s="522"/>
    </row>
    <row r="62" spans="1:40" ht="15.75" customHeight="1" thickBot="1">
      <c r="A62" s="532"/>
      <c r="B62" s="153"/>
      <c r="C62" s="151"/>
      <c r="D62" s="153"/>
      <c r="E62" s="151"/>
      <c r="F62" s="153"/>
      <c r="G62" s="151"/>
      <c r="H62" s="515"/>
      <c r="I62" s="151"/>
      <c r="J62" s="153"/>
      <c r="K62" s="151"/>
      <c r="L62" s="153"/>
      <c r="M62" s="151"/>
      <c r="N62" s="153"/>
      <c r="O62" s="175"/>
      <c r="P62" s="535"/>
      <c r="Q62" s="519"/>
      <c r="R62" s="524"/>
      <c r="S62" s="525"/>
      <c r="T62" s="524"/>
      <c r="U62" s="525"/>
      <c r="V62" s="524"/>
      <c r="W62" s="523"/>
      <c r="X62" s="523"/>
      <c r="Y62" s="519"/>
      <c r="Z62" s="521"/>
      <c r="AA62" s="519"/>
      <c r="AB62" s="521"/>
      <c r="AC62" s="519"/>
      <c r="AD62" s="522"/>
      <c r="AE62" s="1398"/>
      <c r="AF62" s="1398"/>
      <c r="AG62" s="1398"/>
      <c r="AH62" s="1398"/>
      <c r="AI62" s="1398"/>
      <c r="AJ62" s="1398"/>
      <c r="AK62" s="27"/>
      <c r="AL62" s="27"/>
      <c r="AM62" s="27"/>
      <c r="AN62" s="27"/>
    </row>
    <row r="63" spans="1:40" ht="15.75" customHeight="1" thickBot="1">
      <c r="A63" s="175"/>
      <c r="B63" s="153"/>
      <c r="C63" s="130"/>
      <c r="D63" s="153"/>
      <c r="E63" s="151"/>
      <c r="F63" s="153"/>
      <c r="G63" s="151"/>
      <c r="H63" s="515"/>
      <c r="I63" s="151"/>
      <c r="J63" s="153"/>
      <c r="K63" s="151"/>
      <c r="L63" s="153"/>
      <c r="M63" s="151"/>
      <c r="N63" s="153"/>
      <c r="O63" s="151"/>
      <c r="P63" s="536" t="s">
        <v>196</v>
      </c>
      <c r="Q63" s="526">
        <f>COUNTIF(Q53:Q61,"X")</f>
        <v>0</v>
      </c>
      <c r="R63" s="527"/>
      <c r="S63" s="526">
        <f>COUNTIF(S52:S61,"X")</f>
        <v>0</v>
      </c>
      <c r="T63" s="528"/>
      <c r="U63" s="526">
        <f>COUNTIF(U50:U61,"X")</f>
        <v>0</v>
      </c>
      <c r="V63" s="527"/>
      <c r="W63" s="526">
        <f>COUNTIF(W53:W62,"X")</f>
        <v>0</v>
      </c>
      <c r="X63" s="527"/>
      <c r="Y63" s="526">
        <f>COUNTIF(Y53:Y61,"X")</f>
        <v>0</v>
      </c>
      <c r="Z63" s="528"/>
      <c r="AA63" s="526"/>
      <c r="AB63" s="527"/>
      <c r="AC63" s="526"/>
      <c r="AD63" s="527"/>
      <c r="AE63" s="1399"/>
      <c r="AF63" s="1399"/>
      <c r="AG63" s="1399"/>
      <c r="AH63" s="1399"/>
      <c r="AI63" s="1399"/>
      <c r="AJ63" s="1399"/>
      <c r="AK63" s="27"/>
      <c r="AL63" s="27"/>
      <c r="AM63" s="27"/>
      <c r="AN63" s="27"/>
    </row>
    <row r="64" spans="1:40" ht="15.75" customHeight="1" thickBot="1">
      <c r="A64" s="505" t="s">
        <v>134</v>
      </c>
      <c r="B64" s="129"/>
      <c r="C64" s="130"/>
      <c r="D64" s="153"/>
      <c r="E64" s="151"/>
      <c r="F64" s="153"/>
      <c r="G64" s="151"/>
      <c r="H64" s="515"/>
      <c r="I64" s="151"/>
      <c r="J64" s="153"/>
      <c r="K64" s="151"/>
      <c r="L64" s="153"/>
      <c r="M64" s="151"/>
      <c r="N64" s="153"/>
      <c r="O64" s="151"/>
      <c r="P64" s="529" t="s">
        <v>197</v>
      </c>
      <c r="Q64" s="1387">
        <f>SUM(Q44,Q50,Q51,Q63)</f>
        <v>7</v>
      </c>
      <c r="R64" s="1388"/>
      <c r="S64" s="1387">
        <f>SUM(S44,S50,S51,S63)</f>
        <v>9</v>
      </c>
      <c r="T64" s="1388"/>
      <c r="U64" s="1387">
        <f>SUM(U44,U50,U51,U63)</f>
        <v>9</v>
      </c>
      <c r="V64" s="1388"/>
      <c r="W64" s="1387">
        <f>SUM(W44,W50,W51,W63)</f>
        <v>7</v>
      </c>
      <c r="X64" s="1388"/>
      <c r="Y64" s="1387">
        <f>SUM(Y44,Y50,Y51,Y63)</f>
        <v>2</v>
      </c>
      <c r="Z64" s="1388"/>
      <c r="AA64" s="669">
        <f>SUM(AA44,AA50,AA51,AA63)</f>
        <v>0</v>
      </c>
      <c r="AB64" s="670">
        <f>SUM(AB44,AB50,AB51,AB63)</f>
        <v>0</v>
      </c>
      <c r="AC64" s="669">
        <f>SUM(AC44,AC50,AC51,AC63)</f>
        <v>0</v>
      </c>
      <c r="AD64" s="670">
        <f>SUM(AD44,AD50,AD51,AD63)</f>
        <v>0</v>
      </c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ht="15.75" customHeight="1" thickBot="1">
      <c r="A65" s="537"/>
      <c r="B65" s="538"/>
      <c r="C65" s="539"/>
      <c r="D65" s="538"/>
      <c r="E65" s="539"/>
      <c r="F65" s="540"/>
      <c r="G65" s="539"/>
      <c r="H65" s="520"/>
      <c r="I65" s="539"/>
      <c r="J65" s="538"/>
      <c r="K65" s="539"/>
      <c r="L65" s="538"/>
      <c r="M65" s="539"/>
      <c r="N65" s="538"/>
      <c r="O65" s="541"/>
      <c r="P65" s="126" t="s">
        <v>131</v>
      </c>
      <c r="Q65" s="530">
        <f>B42+Q64</f>
        <v>16</v>
      </c>
      <c r="R65" s="531"/>
      <c r="S65" s="530">
        <f>S64+D42</f>
        <v>17</v>
      </c>
      <c r="T65" s="531"/>
      <c r="U65" s="530">
        <f>U64+F42</f>
        <v>19</v>
      </c>
      <c r="V65" s="531"/>
      <c r="W65" s="530">
        <f>W64+H42</f>
        <v>17</v>
      </c>
      <c r="X65" s="531"/>
      <c r="Y65" s="530">
        <f>Y64+J42</f>
        <v>12</v>
      </c>
      <c r="Z65" s="531"/>
      <c r="AA65" s="530">
        <v>5</v>
      </c>
      <c r="AB65" s="531"/>
      <c r="AC65" s="530">
        <v>5</v>
      </c>
      <c r="AD65" s="531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1:40" ht="15.75" customHeight="1" thickBot="1">
      <c r="A66" s="542" t="s">
        <v>128</v>
      </c>
      <c r="B66" s="543"/>
      <c r="C66" s="544"/>
      <c r="D66" s="543"/>
      <c r="E66" s="544"/>
      <c r="F66" s="543"/>
      <c r="G66" s="544"/>
      <c r="H66" s="543"/>
      <c r="I66" s="544"/>
      <c r="J66" s="543"/>
      <c r="K66" s="544"/>
      <c r="L66" s="543"/>
      <c r="M66" s="544"/>
      <c r="N66" s="543"/>
      <c r="O66" s="545"/>
      <c r="P66" s="126" t="s">
        <v>132</v>
      </c>
      <c r="Q66" s="243">
        <f>B43</f>
        <v>8</v>
      </c>
      <c r="R66" s="244"/>
      <c r="S66" s="243">
        <f>D43</f>
        <v>6</v>
      </c>
      <c r="T66" s="244"/>
      <c r="U66" s="243">
        <f>F43</f>
        <v>8</v>
      </c>
      <c r="V66" s="244"/>
      <c r="W66" s="243">
        <f>H43</f>
        <v>6</v>
      </c>
      <c r="X66" s="244"/>
      <c r="Y66" s="243">
        <f>J43</f>
        <v>6</v>
      </c>
      <c r="Z66" s="244"/>
      <c r="AA66" s="243">
        <f>L43</f>
        <v>8</v>
      </c>
      <c r="AB66" s="244"/>
      <c r="AC66" s="243">
        <f>N43</f>
        <v>8</v>
      </c>
      <c r="AD66" s="244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pans="1:40" ht="15.75" customHeight="1">
      <c r="A67" s="27" t="s">
        <v>133</v>
      </c>
      <c r="P67" s="27"/>
      <c r="Q67" s="648" t="s">
        <v>202</v>
      </c>
      <c r="R67" s="27"/>
      <c r="S67" s="27"/>
      <c r="T67" s="27"/>
      <c r="W67" s="27"/>
      <c r="X67" s="27"/>
      <c r="Y67" s="27" t="s">
        <v>200</v>
      </c>
      <c r="Z67" s="27" t="s">
        <v>201</v>
      </c>
      <c r="AE67" s="176"/>
      <c r="AF67" s="176"/>
      <c r="AG67" s="27"/>
      <c r="AH67" s="27"/>
      <c r="AI67" s="27"/>
      <c r="AJ67" s="27"/>
      <c r="AK67" s="27"/>
      <c r="AL67" s="27"/>
      <c r="AM67" s="27"/>
      <c r="AN67" s="27"/>
    </row>
    <row r="68" spans="1:40" ht="15.75" customHeight="1"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ht="15.75" customHeight="1">
      <c r="AE69" s="176"/>
      <c r="AF69" s="176"/>
      <c r="AG69" s="27"/>
      <c r="AH69" s="27"/>
      <c r="AI69" s="27"/>
      <c r="AJ69" s="27"/>
      <c r="AK69" s="27"/>
      <c r="AL69" s="27"/>
      <c r="AM69" s="27"/>
      <c r="AN69" s="27"/>
    </row>
    <row r="70" spans="1:40" ht="15.75" customHeight="1"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pans="1:40" ht="15.75" customHeight="1">
      <c r="G71" s="16" t="s">
        <v>207</v>
      </c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pans="1:40" ht="15.75" customHeight="1">
      <c r="AE72" s="176"/>
      <c r="AF72" s="176"/>
      <c r="AG72" s="27"/>
      <c r="AH72" s="27"/>
      <c r="AI72" s="27"/>
      <c r="AJ72" s="27"/>
      <c r="AK72" s="27"/>
      <c r="AL72" s="27"/>
      <c r="AM72" s="27"/>
      <c r="AN72" s="27"/>
    </row>
    <row r="73" spans="1:40" ht="15.75" customHeight="1"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ht="15.75" customHeight="1"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pans="1:40" ht="15.75" customHeight="1"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ht="15.75" customHeight="1"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</sheetData>
  <sheetProtection selectLockedCells="1" selectUnlockedCells="1"/>
  <mergeCells count="36">
    <mergeCell ref="AA2:AB2"/>
    <mergeCell ref="AC2:AD2"/>
    <mergeCell ref="B2:C2"/>
    <mergeCell ref="D2:E2"/>
    <mergeCell ref="F2:G2"/>
    <mergeCell ref="H2:I2"/>
    <mergeCell ref="J2:K2"/>
    <mergeCell ref="L2:M2"/>
    <mergeCell ref="N2:O2"/>
    <mergeCell ref="Q2:R2"/>
    <mergeCell ref="S2:T2"/>
    <mergeCell ref="U2:V2"/>
    <mergeCell ref="W2:X2"/>
    <mergeCell ref="Y2:Z2"/>
    <mergeCell ref="AE62:AF62"/>
    <mergeCell ref="AG62:AH62"/>
    <mergeCell ref="AI62:AJ62"/>
    <mergeCell ref="AE63:AF63"/>
    <mergeCell ref="AG63:AH63"/>
    <mergeCell ref="AI63:AJ63"/>
    <mergeCell ref="W64:X64"/>
    <mergeCell ref="Y64:Z64"/>
    <mergeCell ref="B43:C43"/>
    <mergeCell ref="D43:E43"/>
    <mergeCell ref="F43:G43"/>
    <mergeCell ref="H43:I43"/>
    <mergeCell ref="J43:K43"/>
    <mergeCell ref="L43:M43"/>
    <mergeCell ref="N43:O43"/>
    <mergeCell ref="Z45:AD45"/>
    <mergeCell ref="B1:D1"/>
    <mergeCell ref="L1:O1"/>
    <mergeCell ref="R1:U1"/>
    <mergeCell ref="Q64:R64"/>
    <mergeCell ref="S64:T64"/>
    <mergeCell ref="U64:V64"/>
  </mergeCells>
  <conditionalFormatting sqref="B44:O65 Q53:AD62 Q13:AD43 Q3:AD11 B3:O9 B10:K10 B11:O41">
    <cfRule type="cellIs" dxfId="8" priority="13" operator="equal">
      <formula>f</formula>
    </cfRule>
  </conditionalFormatting>
  <conditionalFormatting sqref="B47:B48 B49:O65 B35:O41 Q52:AD62 R49:V49 Q13:AD43 AB51:AD51 Q3:AD11 Q46:Q51 B3:O9 B10:K10 B11:O33">
    <cfRule type="cellIs" dxfId="7" priority="12" operator="equal">
      <formula>"F"</formula>
    </cfRule>
  </conditionalFormatting>
  <conditionalFormatting sqref="Q12:V12 X12:AD12">
    <cfRule type="cellIs" dxfId="6" priority="11" operator="equal">
      <formula>f</formula>
    </cfRule>
  </conditionalFormatting>
  <conditionalFormatting sqref="Q12:V12 X12:AD12">
    <cfRule type="cellIs" dxfId="5" priority="10" operator="equal">
      <formula>"FR"</formula>
    </cfRule>
  </conditionalFormatting>
  <conditionalFormatting sqref="W12">
    <cfRule type="cellIs" dxfId="4" priority="8" operator="equal">
      <formula>"F"</formula>
    </cfRule>
  </conditionalFormatting>
  <conditionalFormatting sqref="W12">
    <cfRule type="cellIs" dxfId="3" priority="9" operator="equal">
      <formula>f</formula>
    </cfRule>
  </conditionalFormatting>
  <conditionalFormatting sqref="S46:S48">
    <cfRule type="cellIs" dxfId="2" priority="3" operator="equal">
      <formula>"F"</formula>
    </cfRule>
  </conditionalFormatting>
  <conditionalFormatting sqref="U47:U48">
    <cfRule type="cellIs" dxfId="1" priority="2" operator="equal">
      <formula>"F"</formula>
    </cfRule>
  </conditionalFormatting>
  <conditionalFormatting sqref="AA51 Y51 W51 U51 S51">
    <cfRule type="cellIs" dxfId="0" priority="1" operator="equal">
      <formula>"F"</formula>
    </cfRule>
  </conditionalFormatting>
  <pageMargins left="0" right="0" top="0.39370078740157483" bottom="0" header="0.51181102362204722" footer="0.51181102362204722"/>
  <pageSetup paperSize="9" scale="74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T50"/>
  <sheetViews>
    <sheetView showZeros="0" tabSelected="1" topLeftCell="A26" zoomScaleNormal="100" zoomScaleSheetLayoutView="100" workbookViewId="0">
      <selection activeCell="C31" sqref="C31:D31"/>
    </sheetView>
  </sheetViews>
  <sheetFormatPr baseColWidth="10" defaultRowHeight="12.75"/>
  <cols>
    <col min="1" max="2" width="14" style="302" customWidth="1"/>
    <col min="3" max="3" width="11.42578125" style="302"/>
    <col min="4" max="4" width="9.28515625" style="302" customWidth="1"/>
    <col min="5" max="5" width="11.42578125" style="302"/>
    <col min="6" max="6" width="8.140625" style="302" customWidth="1"/>
    <col min="7" max="7" width="14.5703125" style="302" customWidth="1"/>
    <col min="8" max="8" width="13.28515625" style="302" customWidth="1"/>
    <col min="9" max="9" width="15.28515625" style="302" customWidth="1"/>
    <col min="10" max="10" width="13.140625" style="302" customWidth="1"/>
    <col min="11" max="11" width="15.28515625" style="302" customWidth="1"/>
    <col min="12" max="12" width="3.5703125" style="302" customWidth="1"/>
    <col min="13" max="13" width="17.85546875" style="302" bestFit="1" customWidth="1"/>
    <col min="14" max="14" width="15.42578125" style="302" customWidth="1"/>
    <col min="15" max="15" width="16.42578125" style="302" customWidth="1"/>
    <col min="16" max="17" width="11.42578125" style="302"/>
    <col min="18" max="19" width="7" style="302" customWidth="1"/>
    <col min="20" max="20" width="11.85546875" style="302" customWidth="1"/>
    <col min="21" max="21" width="11.42578125" style="302"/>
    <col min="22" max="22" width="14.140625" style="302" customWidth="1"/>
    <col min="23" max="23" width="11.42578125" style="302"/>
    <col min="24" max="24" width="14.140625" style="302" customWidth="1"/>
    <col min="25" max="16384" width="11.42578125" style="302"/>
  </cols>
  <sheetData>
    <row r="1" spans="1:13" ht="19.5" hidden="1" customHeight="1">
      <c r="A1" s="383" t="str">
        <f>'[5]verif H Résidants'!A1</f>
        <v>HEURES DE TRAVAIL MAXI RESIDANTS SEMAINE</v>
      </c>
      <c r="B1" s="382">
        <v>19</v>
      </c>
      <c r="C1" s="381">
        <f>'[5]verif H Résidants'!C1</f>
        <v>0</v>
      </c>
      <c r="D1" s="1411">
        <f>'[5]verif H Résidants'!D1</f>
        <v>0</v>
      </c>
      <c r="E1" s="1411"/>
      <c r="F1" s="381">
        <f>'[5]verif H Résidants'!F1</f>
        <v>0</v>
      </c>
      <c r="G1" s="1412">
        <f>'[5]verif H Résidants'!G1</f>
        <v>0</v>
      </c>
      <c r="H1" s="1412"/>
      <c r="I1" s="381">
        <f>'[5]verif H Résidants'!I1</f>
        <v>0</v>
      </c>
      <c r="J1" s="381">
        <f>'[5]verif H Résidants'!J1</f>
        <v>0</v>
      </c>
      <c r="K1" s="380">
        <f>'[5]verif H Résidants'!K1</f>
        <v>0</v>
      </c>
    </row>
    <row r="2" spans="1:13" ht="19.350000000000001" hidden="1" customHeight="1">
      <c r="A2" s="379">
        <f>'[5]verif H Résidants'!A2</f>
        <v>0</v>
      </c>
      <c r="B2" s="378" t="e">
        <f ca="1">TEXT(DATE($J$1,1,3)-WEEKDAY(DATE($J$1,1,2))-6+(7*B1)+B2,"jjjj jj")</f>
        <v>#NUM!</v>
      </c>
      <c r="C2" s="1413">
        <f>'[5]verif H Résidants'!C2</f>
        <v>0</v>
      </c>
      <c r="D2" s="1414"/>
      <c r="E2" s="1415">
        <f>'[5]verif H Résidants'!E2</f>
        <v>0</v>
      </c>
      <c r="F2" s="1416"/>
      <c r="G2" s="377" t="str">
        <f>'[5]verif H Résidants'!G2</f>
        <v>total après midi</v>
      </c>
      <c r="H2" s="377" t="str">
        <f>'[5]verif H Résidants'!H2</f>
        <v>total général</v>
      </c>
      <c r="I2" s="377">
        <f>'[5]verif H Résidants'!I2</f>
        <v>0</v>
      </c>
      <c r="J2" s="377">
        <f>'[5]verif H Résidants'!J2</f>
        <v>0</v>
      </c>
      <c r="K2" s="376">
        <f>'[5]verif H Résidants'!K2</f>
        <v>0</v>
      </c>
    </row>
    <row r="3" spans="1:13" ht="13.5" hidden="1" thickBot="1">
      <c r="A3" s="375" t="str">
        <f>'[5]verif H Résidants'!A3</f>
        <v>lundi</v>
      </c>
      <c r="B3" s="317" t="str">
        <f>'[5]verif H Résidants'!B3</f>
        <v>9h00</v>
      </c>
      <c r="C3" s="1417" t="str">
        <f>'[5]verif H Résidants'!C3</f>
        <v xml:space="preserve">12h00  </v>
      </c>
      <c r="D3" s="1418"/>
      <c r="E3" s="1417" t="str">
        <f>'[5]verif H Résidants'!E3</f>
        <v>17h00</v>
      </c>
      <c r="F3" s="1418"/>
      <c r="G3" s="319">
        <f>'[5]verif H Résidants'!G3</f>
        <v>3.5</v>
      </c>
      <c r="H3" s="317">
        <f>'[5]verif H Résidants'!H3</f>
        <v>0</v>
      </c>
      <c r="I3" s="318">
        <f>'[5]verif H Résidants'!I3</f>
        <v>0</v>
      </c>
      <c r="J3" s="317">
        <f>'[5]verif H Résidants'!J3</f>
        <v>0</v>
      </c>
      <c r="K3" s="374">
        <f>'[5]verif H Résidants'!K3</f>
        <v>0</v>
      </c>
    </row>
    <row r="4" spans="1:13" ht="23.85" hidden="1" customHeight="1">
      <c r="A4" s="373" t="str">
        <f>'[5]verif H Résidants'!A4</f>
        <v>mardi</v>
      </c>
      <c r="B4" s="345" t="str">
        <f>'[5]verif H Résidants'!B4</f>
        <v>8h30</v>
      </c>
      <c r="C4" s="1407" t="str">
        <f>'[5]verif H Résidants'!C4</f>
        <v xml:space="preserve">12h00  </v>
      </c>
      <c r="D4" s="1408"/>
      <c r="E4" s="1407" t="str">
        <f>'[5]verif H Résidants'!E4</f>
        <v>17h00</v>
      </c>
      <c r="F4" s="1408"/>
      <c r="G4" s="372">
        <f>'[5]verif H Résidants'!G4</f>
        <v>3.5</v>
      </c>
      <c r="H4" s="372">
        <f>'[5]verif H Résidants'!H4</f>
        <v>0</v>
      </c>
      <c r="I4" s="372">
        <f>'[5]verif H Résidants'!I4</f>
        <v>0</v>
      </c>
      <c r="J4" s="372">
        <f>'[5]verif H Résidants'!J4</f>
        <v>0</v>
      </c>
      <c r="K4" s="313">
        <f>'[5]verif H Résidants'!K4</f>
        <v>0</v>
      </c>
    </row>
    <row r="5" spans="1:13" ht="18.600000000000001" hidden="1" customHeight="1">
      <c r="A5" s="371" t="str">
        <f>'[5]verif H Résidants'!A5</f>
        <v>mercredi</v>
      </c>
      <c r="B5" s="342" t="str">
        <f>'[5]verif H Résidants'!B5</f>
        <v>8h30</v>
      </c>
      <c r="C5" s="1409" t="str">
        <f>'[5]verif H Résidants'!C5</f>
        <v xml:space="preserve">12h00  </v>
      </c>
      <c r="D5" s="1410"/>
      <c r="E5" s="1409" t="str">
        <f>'[5]verif H Résidants'!E5</f>
        <v>17h00</v>
      </c>
      <c r="F5" s="1410"/>
      <c r="G5" s="342">
        <f>'[5]verif H Résidants'!G5</f>
        <v>3.5</v>
      </c>
      <c r="H5" s="308">
        <f>'[5]verif H Résidants'!H5</f>
        <v>0</v>
      </c>
      <c r="I5" s="307">
        <f>'[5]verif H Résidants'!I5</f>
        <v>0</v>
      </c>
      <c r="J5" s="307">
        <f>'[5]verif H Résidants'!J5</f>
        <v>0</v>
      </c>
      <c r="K5" s="341">
        <f>'[5]verif H Résidants'!K5</f>
        <v>0</v>
      </c>
    </row>
    <row r="6" spans="1:13" ht="18.600000000000001" hidden="1" customHeight="1">
      <c r="A6" s="370" t="str">
        <f>'[5]verif H Résidants'!A6</f>
        <v>jeudi</v>
      </c>
      <c r="B6" s="369" t="str">
        <f>'[5]verif H Résidants'!B6</f>
        <v>8h30</v>
      </c>
      <c r="C6" s="1425" t="str">
        <f>'[5]verif H Résidants'!C6</f>
        <v xml:space="preserve">12h00  </v>
      </c>
      <c r="D6" s="1426"/>
      <c r="E6" s="1425" t="str">
        <f>'[5]verif H Résidants'!E6</f>
        <v>17h00</v>
      </c>
      <c r="F6" s="1426"/>
      <c r="G6" s="369">
        <f>'[5]verif H Résidants'!G6</f>
        <v>3.5</v>
      </c>
      <c r="H6" s="308">
        <f>'[5]verif H Résidants'!H6</f>
        <v>0</v>
      </c>
      <c r="I6" s="307">
        <f>'[5]verif H Résidants'!I6</f>
        <v>0</v>
      </c>
      <c r="J6" s="307">
        <f>'[5]verif H Résidants'!J6</f>
        <v>0</v>
      </c>
      <c r="K6" s="341">
        <f>'[5]verif H Résidants'!K6</f>
        <v>0</v>
      </c>
    </row>
    <row r="7" spans="1:13" ht="18.600000000000001" hidden="1" customHeight="1">
      <c r="A7" s="370" t="str">
        <f>'[5]verif H Résidants'!A7</f>
        <v>vendredi</v>
      </c>
      <c r="B7" s="369" t="str">
        <f>'[5]verif H Résidants'!B7</f>
        <v>8h30</v>
      </c>
      <c r="C7" s="1427" t="str">
        <f>'[5]verif H Résidants'!C7</f>
        <v xml:space="preserve">12h00  </v>
      </c>
      <c r="D7" s="1428"/>
      <c r="E7" s="1427">
        <f>'[5]verif H Résidants'!E7</f>
        <v>0</v>
      </c>
      <c r="F7" s="1428"/>
      <c r="G7" s="312">
        <f>'[5]verif H Résidants'!G7</f>
        <v>0</v>
      </c>
      <c r="H7" s="308">
        <f>'[5]verif H Résidants'!H7</f>
        <v>0</v>
      </c>
      <c r="I7" s="307">
        <f>'[5]verif H Résidants'!I7</f>
        <v>0</v>
      </c>
      <c r="J7" s="307">
        <f>'[5]verif H Résidants'!J7</f>
        <v>0</v>
      </c>
      <c r="K7" s="341">
        <f>'[5]verif H Résidants'!K7</f>
        <v>0</v>
      </c>
      <c r="L7" s="320"/>
      <c r="M7" s="320"/>
    </row>
    <row r="8" spans="1:13" ht="19.350000000000001" hidden="1" customHeight="1">
      <c r="A8" s="367" t="str">
        <f>'[5]verif H Résidants'!A8</f>
        <v>TOTAL</v>
      </c>
      <c r="B8" s="368">
        <f>'[5]verif H Résidants'!B8</f>
        <v>0</v>
      </c>
      <c r="C8" s="1419">
        <f>'[5]verif H Résidants'!C8</f>
        <v>0</v>
      </c>
      <c r="D8" s="1420"/>
      <c r="E8" s="1421">
        <f>'[5]verif H Résidants'!E8</f>
        <v>0</v>
      </c>
      <c r="F8" s="1422"/>
      <c r="G8" s="310">
        <f>'[5]verif H Résidants'!G8</f>
        <v>14</v>
      </c>
      <c r="H8" s="308">
        <f>'[5]verif H Résidants'!H8</f>
        <v>31</v>
      </c>
      <c r="I8" s="307">
        <f>'[5]verif H Résidants'!I8</f>
        <v>0</v>
      </c>
      <c r="J8" s="307">
        <f>'[5]verif H Résidants'!J8</f>
        <v>0</v>
      </c>
      <c r="K8" s="341">
        <f>'[5]verif H Résidants'!K8</f>
        <v>0</v>
      </c>
      <c r="L8" s="320"/>
      <c r="M8" s="320"/>
    </row>
    <row r="9" spans="1:13" ht="19.350000000000001" hidden="1" customHeight="1">
      <c r="A9" s="367">
        <f>'[5]verif H Résidants'!A9</f>
        <v>0</v>
      </c>
      <c r="B9" s="366">
        <f>'[5]verif H Résidants'!B9</f>
        <v>0</v>
      </c>
      <c r="C9" s="1419">
        <f>'[5]verif H Résidants'!C9</f>
        <v>0</v>
      </c>
      <c r="D9" s="1420"/>
      <c r="E9" s="1421">
        <f>'[5]verif H Résidants'!E9</f>
        <v>0</v>
      </c>
      <c r="F9" s="1422"/>
      <c r="G9" s="310">
        <f>'[5]verif H Résidants'!G9</f>
        <v>0</v>
      </c>
      <c r="H9" s="308">
        <f>'[5]verif H Résidants'!H9</f>
        <v>0</v>
      </c>
      <c r="I9" s="307">
        <f>'[5]verif H Résidants'!I9</f>
        <v>0</v>
      </c>
      <c r="J9" s="307">
        <f>'[5]verif H Résidants'!J9</f>
        <v>0</v>
      </c>
      <c r="K9" s="341">
        <f>'[5]verif H Résidants'!K9</f>
        <v>0</v>
      </c>
      <c r="L9" s="320"/>
      <c r="M9" s="320"/>
    </row>
    <row r="10" spans="1:13" ht="19.350000000000001" hidden="1" customHeight="1">
      <c r="A10" s="367">
        <f>'[5]verif H Résidants'!A10</f>
        <v>0</v>
      </c>
      <c r="B10" s="366">
        <f>'[5]verif H Résidants'!B10</f>
        <v>0</v>
      </c>
      <c r="C10" s="1419">
        <f>'[5]verif H Résidants'!C10</f>
        <v>0</v>
      </c>
      <c r="D10" s="1420"/>
      <c r="E10" s="1421">
        <f>'[5]verif H Résidants'!E10</f>
        <v>0</v>
      </c>
      <c r="F10" s="1422"/>
      <c r="G10" s="310">
        <f>'[5]verif H Résidants'!G10</f>
        <v>0</v>
      </c>
      <c r="H10" s="308">
        <f>'[5]verif H Résidants'!H10</f>
        <v>0</v>
      </c>
      <c r="I10" s="307">
        <f>'[5]verif H Résidants'!I10</f>
        <v>0</v>
      </c>
      <c r="J10" s="307">
        <f>'[5]verif H Résidants'!J10</f>
        <v>0</v>
      </c>
      <c r="K10" s="341">
        <f>'[5]verif H Résidants'!K10</f>
        <v>0</v>
      </c>
      <c r="L10" s="320"/>
      <c r="M10" s="320"/>
    </row>
    <row r="11" spans="1:13" ht="26.1" hidden="1" customHeight="1">
      <c r="A11" s="365" t="str">
        <f>'[5]verif H Résidants'!A11</f>
        <v>31 HEURES X 52 SEMAINES = 1 612 HEURES ANNUELLES</v>
      </c>
      <c r="B11" s="362">
        <f>'[5]verif H Résidants'!B11</f>
        <v>0</v>
      </c>
      <c r="C11" s="1423">
        <f>'[5]verif H Résidants'!C11</f>
        <v>0</v>
      </c>
      <c r="D11" s="1424"/>
      <c r="E11" s="1423">
        <f>'[5]verif H Résidants'!E11</f>
        <v>0</v>
      </c>
      <c r="F11" s="1424"/>
      <c r="G11" s="361">
        <f>'[5]verif H Résidants'!G11</f>
        <v>52</v>
      </c>
      <c r="H11" s="361">
        <f>'[5]verif H Résidants'!H11</f>
        <v>1612</v>
      </c>
      <c r="I11" s="364">
        <f>'[5]verif H Résidants'!I11</f>
        <v>0</v>
      </c>
      <c r="J11" s="361">
        <f>'[5]verif H Résidants'!J11</f>
        <v>0</v>
      </c>
      <c r="K11" s="359">
        <f>'[5]verif H Résidants'!K11</f>
        <v>0</v>
      </c>
      <c r="L11" s="320"/>
      <c r="M11" s="320"/>
    </row>
    <row r="12" spans="1:13" ht="24.6" hidden="1" customHeight="1">
      <c r="A12" s="363" t="str">
        <f>'[5]verif H Résidants'!A12</f>
        <v>SOIT HEURES MENSUELLES 1 612 HEURES / 12 MOIS =134,33</v>
      </c>
      <c r="B12" s="362">
        <f>'[5]verif H Résidants'!B12</f>
        <v>0</v>
      </c>
      <c r="C12" s="1423">
        <f>'[5]verif H Résidants'!C12</f>
        <v>0</v>
      </c>
      <c r="D12" s="1424"/>
      <c r="E12" s="1423">
        <f>'[5]verif H Résidants'!E12</f>
        <v>0</v>
      </c>
      <c r="F12" s="1424"/>
      <c r="G12" s="361">
        <f>'[5]verif H Résidants'!G12</f>
        <v>12</v>
      </c>
      <c r="H12" s="361">
        <f>'[5]verif H Résidants'!H12</f>
        <v>134.33333333333334</v>
      </c>
      <c r="I12" s="360">
        <f>'[5]verif H Résidants'!I12</f>
        <v>0</v>
      </c>
      <c r="J12" s="360">
        <f>'[5]verif H Résidants'!J12</f>
        <v>0</v>
      </c>
      <c r="K12" s="359">
        <f>'[5]verif H Résidants'!K12</f>
        <v>0</v>
      </c>
      <c r="L12" s="320"/>
      <c r="M12" s="320"/>
    </row>
    <row r="13" spans="1:13" ht="18.600000000000001" hidden="1" customHeight="1">
      <c r="A13" s="358">
        <f>'[5]verif H Résidants'!A13</f>
        <v>0</v>
      </c>
      <c r="B13" s="356">
        <f>'[5]verif H Résidants'!B13</f>
        <v>0</v>
      </c>
      <c r="C13" s="1429">
        <f>'[5]verif H Résidants'!C13</f>
        <v>0</v>
      </c>
      <c r="D13" s="1430"/>
      <c r="E13" s="1429">
        <f>'[5]verif H Résidants'!E13</f>
        <v>0</v>
      </c>
      <c r="F13" s="1430"/>
      <c r="G13" s="308">
        <f>'[5]verif H Résidants'!G13</f>
        <v>0</v>
      </c>
      <c r="H13" s="308">
        <f>'[5]verif H Résidants'!H13</f>
        <v>0</v>
      </c>
      <c r="I13" s="307">
        <f>'[5]verif H Résidants'!I13</f>
        <v>0</v>
      </c>
      <c r="J13" s="307">
        <f>'[5]verif H Résidants'!J13</f>
        <v>0</v>
      </c>
      <c r="K13" s="341">
        <f>'[5]verif H Résidants'!K13</f>
        <v>0</v>
      </c>
      <c r="L13" s="320"/>
      <c r="M13" s="320"/>
    </row>
    <row r="14" spans="1:13" ht="18.600000000000001" hidden="1" customHeight="1">
      <c r="A14" s="357">
        <f>'[5]verif H Résidants'!A14</f>
        <v>0</v>
      </c>
      <c r="B14" s="356">
        <f>'[5]verif H Résidants'!B14</f>
        <v>0</v>
      </c>
      <c r="C14" s="1429">
        <f>'[5]verif H Résidants'!C14</f>
        <v>0</v>
      </c>
      <c r="D14" s="1430"/>
      <c r="E14" s="1429">
        <f>'[5]verif H Résidants'!E14</f>
        <v>0</v>
      </c>
      <c r="F14" s="1430"/>
      <c r="G14" s="309">
        <f>'[5]verif H Résidants'!G14</f>
        <v>0</v>
      </c>
      <c r="H14" s="308">
        <f>'[5]verif H Résidants'!H14</f>
        <v>0</v>
      </c>
      <c r="I14" s="307">
        <f>'[5]verif H Résidants'!I14</f>
        <v>0</v>
      </c>
      <c r="J14" s="307">
        <f>'[5]verif H Résidants'!J14</f>
        <v>0</v>
      </c>
      <c r="K14" s="341">
        <f>'[5]verif H Résidants'!K14</f>
        <v>0</v>
      </c>
      <c r="L14" s="320"/>
      <c r="M14" s="320"/>
    </row>
    <row r="15" spans="1:13" ht="24.75" hidden="1" thickBot="1">
      <c r="A15" s="357" t="str">
        <f>'[5]verif H Résidants'!A15</f>
        <v>ACTUELLEMENT TRAVAIL PAYE</v>
      </c>
      <c r="B15" s="356">
        <f>'[5]verif H Résidants'!B15</f>
        <v>0</v>
      </c>
      <c r="C15" s="1429">
        <f>'[5]verif H Résidants'!C15</f>
        <v>0</v>
      </c>
      <c r="D15" s="1430"/>
      <c r="E15" s="1429">
        <f>'[5]verif H Résidants'!E15</f>
        <v>0</v>
      </c>
      <c r="F15" s="1430"/>
      <c r="G15" s="309">
        <f>'[5]verif H Résidants'!G15</f>
        <v>0</v>
      </c>
      <c r="H15" s="308">
        <f>'[5]verif H Résidants'!H15</f>
        <v>0</v>
      </c>
      <c r="I15" s="307">
        <f>'[5]verif H Résidants'!I15</f>
        <v>0</v>
      </c>
      <c r="J15" s="307">
        <f>'[5]verif H Résidants'!J15</f>
        <v>0</v>
      </c>
      <c r="K15" s="341">
        <f>'[5]verif H Résidants'!K15</f>
        <v>0</v>
      </c>
      <c r="L15" s="320"/>
      <c r="M15" s="320"/>
    </row>
    <row r="16" spans="1:13" ht="63.75" hidden="1" thickBot="1">
      <c r="A16" s="355" t="str">
        <f>'[5]verif H Résidants'!A16</f>
        <v>140,83 H Mois X 12 Mois = 1 689,96 H Annuelles</v>
      </c>
      <c r="B16" s="354">
        <f>'[5]verif H Résidants'!B16</f>
        <v>0</v>
      </c>
      <c r="C16" s="1431">
        <f>'[5]verif H Résidants'!C16</f>
        <v>0</v>
      </c>
      <c r="D16" s="1431"/>
      <c r="E16" s="1431">
        <f>'[5]verif H Résidants'!E16</f>
        <v>0</v>
      </c>
      <c r="F16" s="1431"/>
      <c r="G16" s="1431">
        <f>'[5]verif H Résidants'!G16</f>
        <v>12</v>
      </c>
      <c r="H16" s="1431"/>
      <c r="I16" s="1431">
        <f>'[5]verif H Résidants'!I16</f>
        <v>0</v>
      </c>
      <c r="J16" s="1431"/>
      <c r="K16" s="353">
        <f>'[5]verif H Résidants'!K16</f>
        <v>0</v>
      </c>
      <c r="L16" s="320"/>
      <c r="M16" s="320"/>
    </row>
    <row r="17" spans="1:20" ht="13.5" hidden="1" thickBot="1">
      <c r="A17" s="352" t="str">
        <f>'[5]verif H Résidants'!A17</f>
        <v>1 689,96 H Annuelles / 52 semaines = 32 H 50 Semaine</v>
      </c>
      <c r="B17" s="351">
        <f>'[5]verif H Résidants'!B17</f>
        <v>0</v>
      </c>
      <c r="C17" s="1432">
        <f>'[5]verif H Résidants'!C17</f>
        <v>0</v>
      </c>
      <c r="D17" s="1433"/>
      <c r="E17" s="1432">
        <f>'[5]verif H Résidants'!E17</f>
        <v>0</v>
      </c>
      <c r="F17" s="1433"/>
      <c r="G17" s="349">
        <f>'[5]verif H Résidants'!G17</f>
        <v>52</v>
      </c>
      <c r="H17" s="349">
        <f>'[5]verif H Résidants'!H17</f>
        <v>32.49923076923077</v>
      </c>
      <c r="I17" s="350">
        <f>'[5]verif H Résidants'!I17</f>
        <v>0</v>
      </c>
      <c r="J17" s="349">
        <f>'[5]verif H Résidants'!J17</f>
        <v>0</v>
      </c>
      <c r="K17" s="348">
        <f>'[5]verif H Résidants'!K17</f>
        <v>0</v>
      </c>
      <c r="L17" s="320"/>
      <c r="M17" s="320"/>
    </row>
    <row r="18" spans="1:20" ht="23.85" hidden="1" customHeight="1">
      <c r="A18" s="347">
        <f>'[5]verif H Résidants'!A18</f>
        <v>0</v>
      </c>
      <c r="B18" s="346">
        <f>'[5]verif H Résidants'!B18</f>
        <v>0</v>
      </c>
      <c r="C18" s="1407">
        <f>'[5]verif H Résidants'!C18</f>
        <v>0</v>
      </c>
      <c r="D18" s="1434"/>
      <c r="E18" s="1435">
        <f>'[5]verif H Résidants'!E18</f>
        <v>0</v>
      </c>
      <c r="F18" s="1408"/>
      <c r="G18" s="345">
        <f>'[5]verif H Résidants'!G18</f>
        <v>0</v>
      </c>
      <c r="H18" s="345">
        <f>'[5]verif H Résidants'!H18</f>
        <v>0</v>
      </c>
      <c r="I18" s="345">
        <f>'[5]verif H Résidants'!I18</f>
        <v>0</v>
      </c>
      <c r="J18" s="345">
        <f>'[5]verif H Résidants'!J18</f>
        <v>0</v>
      </c>
      <c r="K18" s="313">
        <f>'[5]verif H Résidants'!K18</f>
        <v>0</v>
      </c>
      <c r="L18" s="320"/>
      <c r="M18" s="320"/>
    </row>
    <row r="19" spans="1:20" ht="17.100000000000001" hidden="1" customHeight="1">
      <c r="A19" s="344">
        <f>'[5]verif H Résidants'!A19</f>
        <v>0</v>
      </c>
      <c r="B19" s="343">
        <f>'[5]verif H Résidants'!B19</f>
        <v>0</v>
      </c>
      <c r="C19" s="1444">
        <f>'[5]verif H Résidants'!C19</f>
        <v>0</v>
      </c>
      <c r="D19" s="1410"/>
      <c r="E19" s="1409">
        <f>'[5]verif H Résidants'!E19</f>
        <v>0</v>
      </c>
      <c r="F19" s="1410"/>
      <c r="G19" s="342">
        <f>'[5]verif H Résidants'!G19</f>
        <v>0</v>
      </c>
      <c r="H19" s="308">
        <f>'[5]verif H Résidants'!H19</f>
        <v>0</v>
      </c>
      <c r="I19" s="307">
        <f>'[5]verif H Résidants'!I19</f>
        <v>0</v>
      </c>
      <c r="J19" s="307">
        <f>'[5]verif H Résidants'!J19</f>
        <v>0</v>
      </c>
      <c r="K19" s="341">
        <f>'[5]verif H Résidants'!K19</f>
        <v>0</v>
      </c>
      <c r="L19" s="320"/>
      <c r="M19" s="320"/>
    </row>
    <row r="20" spans="1:20" ht="17.850000000000001" hidden="1" customHeight="1">
      <c r="A20" s="340" t="str">
        <f>'[5]verif H Résidants'!A20</f>
        <v>pour les changements effectuer une règle de trois</v>
      </c>
      <c r="B20" s="338">
        <f>'[5]verif H Résidants'!B20</f>
        <v>0</v>
      </c>
      <c r="C20" s="1445">
        <f>'[5]verif H Résidants'!C20</f>
        <v>0</v>
      </c>
      <c r="D20" s="1428"/>
      <c r="E20" s="1427">
        <f>'[5]verif H Résidants'!E20</f>
        <v>0</v>
      </c>
      <c r="F20" s="1428"/>
      <c r="G20" s="312">
        <f>'[5]verif H Résidants'!G20</f>
        <v>0</v>
      </c>
      <c r="H20" s="308">
        <f>'[5]verif H Résidants'!H20</f>
        <v>0</v>
      </c>
      <c r="I20" s="307">
        <f>'[5]verif H Résidants'!I20</f>
        <v>0</v>
      </c>
      <c r="J20" s="307">
        <f>'[5]verif H Résidants'!J20</f>
        <v>0</v>
      </c>
      <c r="K20" s="337">
        <f>'[5]verif H Résidants'!K20</f>
        <v>0</v>
      </c>
      <c r="L20" s="320"/>
      <c r="M20" s="320"/>
    </row>
    <row r="21" spans="1:20" ht="21.6" hidden="1" customHeight="1">
      <c r="A21" s="340">
        <f>'[5]verif H Résidants'!A21</f>
        <v>0</v>
      </c>
      <c r="B21" s="338">
        <f>'[5]verif H Résidants'!B21</f>
        <v>0</v>
      </c>
      <c r="C21" s="1446">
        <f>'[5]verif H Résidants'!C21</f>
        <v>0</v>
      </c>
      <c r="D21" s="1420"/>
      <c r="E21" s="1421">
        <f>'[5]verif H Résidants'!E21</f>
        <v>0</v>
      </c>
      <c r="F21" s="1422"/>
      <c r="G21" s="310">
        <f>'[5]verif H Résidants'!G21</f>
        <v>0</v>
      </c>
      <c r="H21" s="308">
        <f>'[5]verif H Résidants'!H21</f>
        <v>0</v>
      </c>
      <c r="I21" s="307">
        <f>'[5]verif H Résidants'!I21</f>
        <v>0</v>
      </c>
      <c r="J21" s="307">
        <f>'[5]verif H Résidants'!J21</f>
        <v>0</v>
      </c>
      <c r="K21" s="337">
        <f>'[5]verif H Résidants'!K21</f>
        <v>0</v>
      </c>
      <c r="L21" s="320"/>
      <c r="M21" s="320"/>
    </row>
    <row r="22" spans="1:20" ht="20.100000000000001" hidden="1" customHeight="1">
      <c r="A22" s="339">
        <f>'[5]verif H Résidants'!A22</f>
        <v>0</v>
      </c>
      <c r="B22" s="338">
        <f>'[5]verif H Résidants'!B22</f>
        <v>0</v>
      </c>
      <c r="C22" s="1446">
        <f>'[5]verif H Résidants'!C22</f>
        <v>0</v>
      </c>
      <c r="D22" s="1420"/>
      <c r="E22" s="1421">
        <f>'[5]verif H Résidants'!E22</f>
        <v>0</v>
      </c>
      <c r="F22" s="1422"/>
      <c r="G22" s="310">
        <f>'[5]verif H Résidants'!G22</f>
        <v>0</v>
      </c>
      <c r="H22" s="308">
        <f>'[5]verif H Résidants'!H22</f>
        <v>0</v>
      </c>
      <c r="I22" s="307">
        <f>'[5]verif H Résidants'!I22</f>
        <v>0</v>
      </c>
      <c r="J22" s="307">
        <f>'[5]verif H Résidants'!J22</f>
        <v>0</v>
      </c>
      <c r="K22" s="337">
        <f>'[5]verif H Résidants'!K22</f>
        <v>0</v>
      </c>
      <c r="L22" s="321"/>
      <c r="M22" s="320"/>
    </row>
    <row r="23" spans="1:20" ht="24.6" hidden="1" customHeight="1">
      <c r="A23" s="336">
        <f>'[5]verif H Résidants'!A23</f>
        <v>0</v>
      </c>
      <c r="B23" s="335" t="str">
        <f>'[5]verif H Résidants'!B23</f>
        <v>HM T.P.</v>
      </c>
      <c r="C23" s="1436" t="str">
        <f>'[5]verif H Résidants'!C23</f>
        <v>HH T.P.</v>
      </c>
      <c r="D23" s="1437"/>
      <c r="E23" s="1438">
        <f>'[5]verif H Résidants'!E23</f>
        <v>0</v>
      </c>
      <c r="F23" s="1439"/>
      <c r="G23" s="334">
        <f>'[5]verif H Résidants'!G23</f>
        <v>0</v>
      </c>
      <c r="H23" s="308">
        <f>'[5]verif H Résidants'!H23</f>
        <v>0</v>
      </c>
      <c r="I23" s="307">
        <f>'[5]verif H Résidants'!I23</f>
        <v>0</v>
      </c>
      <c r="J23" s="307">
        <f>'[5]verif H Résidants'!J23</f>
        <v>0</v>
      </c>
      <c r="K23" s="333">
        <f>'[5]verif H Résidants'!K23</f>
        <v>0</v>
      </c>
      <c r="L23" s="320"/>
      <c r="M23" s="320"/>
    </row>
    <row r="24" spans="1:20" ht="24.6" hidden="1" customHeight="1">
      <c r="A24" s="332" t="str">
        <f>'[5]verif H Résidants'!A24</f>
        <v>11a</v>
      </c>
      <c r="B24" s="331">
        <f>'[5]verif H Résidants'!B24</f>
        <v>140.83000000000001</v>
      </c>
      <c r="C24" s="1440">
        <f>'[5]verif H Résidants'!C24</f>
        <v>32.499230769999997</v>
      </c>
      <c r="D24" s="1441"/>
      <c r="E24" s="1442">
        <f>'[5]verif H Résidants'!E24</f>
        <v>0</v>
      </c>
      <c r="F24" s="1443"/>
      <c r="G24" s="330">
        <f>'[5]verif H Résidants'!G24</f>
        <v>0</v>
      </c>
      <c r="H24" s="330">
        <f>'[5]verif H Résidants'!H24</f>
        <v>0</v>
      </c>
      <c r="I24" s="330">
        <f>'[5]verif H Résidants'!I24</f>
        <v>0</v>
      </c>
      <c r="J24" s="329">
        <f>'[5]verif H Résidants'!J24</f>
        <v>0</v>
      </c>
      <c r="K24" s="328">
        <f>'[5]verif H Résidants'!K24</f>
        <v>0</v>
      </c>
      <c r="L24" s="320"/>
      <c r="M24" s="320"/>
    </row>
    <row r="25" spans="1:20" ht="18.75" hidden="1" thickBot="1">
      <c r="A25" s="327" t="str">
        <f>'[5]verif H Résidants'!A25</f>
        <v>14a 15a 35a</v>
      </c>
      <c r="B25" s="326">
        <f>'[5]verif H Résidants'!B25</f>
        <v>140.83000000000001</v>
      </c>
      <c r="C25" s="1459">
        <f>'[5]verif H Résidants'!C25</f>
        <v>32.499230769999997</v>
      </c>
      <c r="D25" s="1460"/>
      <c r="E25" s="1461">
        <f>'[5]verif H Résidants'!E25</f>
        <v>0</v>
      </c>
      <c r="F25" s="1462"/>
      <c r="G25" s="325">
        <f>'[5]verif H Résidants'!G25</f>
        <v>0</v>
      </c>
      <c r="H25" s="323">
        <f>'[5]verif H Résidants'!H25</f>
        <v>0</v>
      </c>
      <c r="I25" s="324">
        <f>'[5]verif H Résidants'!I25</f>
        <v>0</v>
      </c>
      <c r="J25" s="323">
        <f>'[5]verif H Résidants'!J25</f>
        <v>0</v>
      </c>
      <c r="K25" s="322">
        <f>'[5]verif H Résidants'!K25</f>
        <v>0</v>
      </c>
      <c r="L25" s="321"/>
      <c r="M25" s="320"/>
    </row>
    <row r="26" spans="1:20" ht="24.75" customHeight="1" thickBot="1">
      <c r="A26" s="399" t="s">
        <v>147</v>
      </c>
      <c r="B26" s="400">
        <f>'de A à W'!B2</f>
        <v>2</v>
      </c>
      <c r="C26" s="401" t="s">
        <v>17</v>
      </c>
      <c r="D26" s="1463" t="str">
        <f>C27</f>
        <v>samedi 14</v>
      </c>
      <c r="E26" s="1463"/>
      <c r="F26" s="401" t="s">
        <v>18</v>
      </c>
      <c r="G26" s="1447" t="str">
        <f>K27</f>
        <v>vendredi 20</v>
      </c>
      <c r="H26" s="1448"/>
      <c r="I26" s="707">
        <f>'de A à W'!A73</f>
        <v>0</v>
      </c>
      <c r="J26" s="401">
        <f>'de A à W'!A1</f>
        <v>2021</v>
      </c>
      <c r="K26" s="402"/>
      <c r="L26" s="320"/>
      <c r="M26" s="320"/>
      <c r="N26" s="320"/>
      <c r="O26" s="320"/>
      <c r="P26" s="320"/>
      <c r="Q26" s="320"/>
      <c r="R26" s="320"/>
      <c r="S26" s="320"/>
      <c r="T26" s="320"/>
    </row>
    <row r="27" spans="1:20" ht="21" customHeight="1">
      <c r="A27" s="397"/>
      <c r="B27" s="396" t="s">
        <v>230</v>
      </c>
      <c r="C27" s="1449" t="s">
        <v>231</v>
      </c>
      <c r="D27" s="1450"/>
      <c r="E27" s="1449" t="s">
        <v>232</v>
      </c>
      <c r="F27" s="1450"/>
      <c r="G27" s="396" t="s">
        <v>233</v>
      </c>
      <c r="H27" s="396" t="s">
        <v>234</v>
      </c>
      <c r="I27" s="396" t="s">
        <v>235</v>
      </c>
      <c r="J27" s="396" t="s">
        <v>236</v>
      </c>
      <c r="K27" s="398" t="s">
        <v>237</v>
      </c>
    </row>
    <row r="28" spans="1:20" ht="24" customHeight="1" thickBot="1">
      <c r="A28" s="808" t="s">
        <v>213</v>
      </c>
      <c r="B28" s="317"/>
      <c r="C28" s="1451"/>
      <c r="D28" s="1452"/>
      <c r="E28" s="1453"/>
      <c r="F28" s="1454"/>
      <c r="G28" s="319"/>
      <c r="H28" s="317"/>
      <c r="I28" s="318"/>
      <c r="J28" s="317"/>
      <c r="K28" s="316"/>
      <c r="L28" s="315"/>
      <c r="M28" s="752" t="s">
        <v>238</v>
      </c>
      <c r="T28" s="314"/>
    </row>
    <row r="29" spans="1:20" ht="24" customHeight="1" thickBot="1">
      <c r="A29" s="306" t="s">
        <v>186</v>
      </c>
      <c r="B29" s="771"/>
      <c r="C29" s="1464"/>
      <c r="D29" s="1465"/>
      <c r="E29" s="1464"/>
      <c r="F29" s="1465"/>
      <c r="G29" s="762"/>
      <c r="H29" s="762"/>
      <c r="I29" s="762"/>
      <c r="J29" s="762"/>
      <c r="K29" s="762"/>
    </row>
    <row r="30" spans="1:20" ht="24" customHeight="1">
      <c r="A30" s="753" t="s">
        <v>187</v>
      </c>
      <c r="B30" s="772"/>
      <c r="C30" s="1455"/>
      <c r="D30" s="1456"/>
      <c r="E30" s="1455"/>
      <c r="F30" s="1456"/>
      <c r="G30" s="781"/>
      <c r="H30" s="787"/>
      <c r="I30" s="790"/>
      <c r="J30" s="790"/>
      <c r="K30" s="763"/>
      <c r="M30" s="1406" t="s">
        <v>239</v>
      </c>
      <c r="N30" s="1406"/>
      <c r="O30" s="1406"/>
      <c r="P30" s="1406"/>
    </row>
    <row r="31" spans="1:20" ht="24" customHeight="1">
      <c r="A31" s="754" t="s">
        <v>203</v>
      </c>
      <c r="B31" s="773"/>
      <c r="C31" s="1457"/>
      <c r="D31" s="1458"/>
      <c r="E31" s="1457"/>
      <c r="F31" s="1458"/>
      <c r="G31" s="764"/>
      <c r="H31" s="788"/>
      <c r="I31" s="764"/>
      <c r="J31" s="793"/>
      <c r="K31" s="764"/>
      <c r="M31" s="1406"/>
      <c r="N31" s="1406"/>
      <c r="O31" s="1406"/>
      <c r="P31" s="1406"/>
    </row>
    <row r="32" spans="1:20" ht="24" customHeight="1">
      <c r="A32" s="755" t="s">
        <v>212</v>
      </c>
      <c r="B32" s="774"/>
      <c r="C32" s="1457"/>
      <c r="D32" s="1458"/>
      <c r="E32" s="1457"/>
      <c r="F32" s="1458"/>
      <c r="G32" s="782"/>
      <c r="H32" s="782"/>
      <c r="I32" s="765"/>
      <c r="J32" s="765"/>
      <c r="K32" s="765"/>
    </row>
    <row r="33" spans="1:13" ht="24" customHeight="1">
      <c r="A33" s="756" t="str">
        <f>'[6]Semaine 27'!$A$45</f>
        <v>MAS UV1</v>
      </c>
      <c r="B33" s="775"/>
      <c r="C33" s="1466"/>
      <c r="D33" s="1467"/>
      <c r="E33" s="1466"/>
      <c r="F33" s="1467"/>
      <c r="G33" s="766"/>
      <c r="H33" s="766"/>
      <c r="I33" s="766"/>
      <c r="J33" s="766"/>
      <c r="K33" s="766"/>
    </row>
    <row r="34" spans="1:13" ht="24" customHeight="1">
      <c r="A34" s="756" t="str">
        <f>'[6]Semaine 27'!$A$46</f>
        <v>MAS UV2</v>
      </c>
      <c r="B34" s="775"/>
      <c r="C34" s="1466"/>
      <c r="D34" s="1467"/>
      <c r="E34" s="1468"/>
      <c r="F34" s="1469"/>
      <c r="G34" s="783"/>
      <c r="H34" s="766"/>
      <c r="I34" s="766"/>
      <c r="J34" s="766"/>
      <c r="K34" s="766"/>
      <c r="M34" s="311"/>
    </row>
    <row r="35" spans="1:13" ht="24" customHeight="1">
      <c r="A35" s="757" t="str">
        <f>'[6]Semaine 27'!$A$47</f>
        <v>MAS UV3</v>
      </c>
      <c r="B35" s="775"/>
      <c r="C35" s="1466"/>
      <c r="D35" s="1467"/>
      <c r="E35" s="1468"/>
      <c r="F35" s="1469"/>
      <c r="G35" s="783"/>
      <c r="H35" s="766"/>
      <c r="I35" s="766"/>
      <c r="J35" s="766"/>
      <c r="K35" s="766"/>
    </row>
    <row r="36" spans="1:13" ht="24" customHeight="1" thickBot="1">
      <c r="A36" s="758" t="s">
        <v>229</v>
      </c>
      <c r="B36" s="776"/>
      <c r="C36" s="1472"/>
      <c r="D36" s="1473"/>
      <c r="E36" s="1472"/>
      <c r="F36" s="1473"/>
      <c r="G36" s="767"/>
      <c r="H36" s="767"/>
      <c r="I36" s="767"/>
      <c r="J36" s="767"/>
      <c r="K36" s="767"/>
    </row>
    <row r="37" spans="1:13" ht="27" customHeight="1">
      <c r="A37" s="759" t="s">
        <v>229</v>
      </c>
      <c r="B37" s="751"/>
      <c r="C37" s="1486"/>
      <c r="D37" s="1487"/>
      <c r="E37" s="1486"/>
      <c r="F37" s="1487"/>
      <c r="G37" s="767"/>
      <c r="H37" s="767"/>
      <c r="I37" s="791"/>
      <c r="J37" s="791"/>
      <c r="K37" s="768"/>
    </row>
    <row r="38" spans="1:13" ht="26.25" thickBot="1">
      <c r="A38" s="760" t="s">
        <v>229</v>
      </c>
      <c r="B38" s="777"/>
      <c r="C38" s="1470"/>
      <c r="D38" s="1471"/>
      <c r="E38" s="1470"/>
      <c r="F38" s="1471"/>
      <c r="G38" s="784"/>
      <c r="H38" s="787"/>
      <c r="I38" s="790"/>
      <c r="J38" s="790"/>
      <c r="K38" s="795"/>
    </row>
    <row r="39" spans="1:13" ht="19.5" customHeight="1">
      <c r="A39" s="649" t="s">
        <v>199</v>
      </c>
      <c r="B39" s="778"/>
      <c r="C39" s="1497"/>
      <c r="D39" s="1498"/>
      <c r="E39" s="1497"/>
      <c r="F39" s="1498"/>
      <c r="G39" s="785"/>
      <c r="H39" s="787"/>
      <c r="I39" s="790"/>
      <c r="J39" s="790"/>
      <c r="K39" s="769"/>
      <c r="M39" s="646"/>
    </row>
    <row r="40" spans="1:13" ht="20.25" customHeight="1">
      <c r="A40" s="749" t="s">
        <v>188</v>
      </c>
      <c r="B40" s="779"/>
      <c r="C40" s="1501"/>
      <c r="D40" s="1502"/>
      <c r="E40" s="1499"/>
      <c r="F40" s="1500"/>
      <c r="G40" s="785"/>
      <c r="H40" s="789"/>
      <c r="I40" s="792"/>
      <c r="J40" s="794"/>
      <c r="K40" s="770"/>
    </row>
    <row r="41" spans="1:13" ht="20.25" customHeight="1" thickBot="1">
      <c r="A41" s="761" t="s">
        <v>216</v>
      </c>
      <c r="B41" s="780"/>
      <c r="C41" s="1494"/>
      <c r="D41" s="1495"/>
      <c r="E41" s="1496"/>
      <c r="F41" s="1495"/>
      <c r="G41" s="786"/>
      <c r="H41" s="786"/>
      <c r="I41" s="786"/>
      <c r="J41" s="786"/>
      <c r="K41" s="786"/>
    </row>
    <row r="42" spans="1:13" ht="24" customHeight="1" thickBot="1">
      <c r="A42" s="809" t="str">
        <f>'[6]Semaine 27'!$A$42</f>
        <v>SOIR</v>
      </c>
      <c r="B42" s="708"/>
      <c r="C42" s="708"/>
      <c r="D42" s="708"/>
      <c r="E42" s="708"/>
      <c r="F42" s="708"/>
      <c r="G42" s="1488" t="s">
        <v>217</v>
      </c>
      <c r="H42" s="1488"/>
      <c r="I42" s="1488"/>
      <c r="J42" s="1488"/>
      <c r="K42" s="1489"/>
    </row>
    <row r="43" spans="1:13" ht="24" customHeight="1" thickBot="1">
      <c r="A43" s="644" t="s">
        <v>186</v>
      </c>
      <c r="B43" s="305"/>
      <c r="C43" s="1490"/>
      <c r="D43" s="1491"/>
      <c r="E43" s="1492"/>
      <c r="F43" s="1493"/>
      <c r="G43" s="304"/>
      <c r="H43" s="304"/>
      <c r="I43" s="304"/>
      <c r="J43" s="304"/>
      <c r="K43" s="303"/>
    </row>
    <row r="44" spans="1:13" ht="24" customHeight="1">
      <c r="A44" s="796" t="str">
        <f>'[6]Semaine 27'!$A$44</f>
        <v>Salle à Manger</v>
      </c>
      <c r="B44" s="797"/>
      <c r="C44" s="1484"/>
      <c r="D44" s="1485"/>
      <c r="E44" s="1484"/>
      <c r="F44" s="1485"/>
      <c r="G44" s="801"/>
      <c r="H44" s="805"/>
      <c r="I44" s="806"/>
      <c r="J44" s="806"/>
      <c r="K44" s="807"/>
    </row>
    <row r="45" spans="1:13" ht="24" customHeight="1">
      <c r="A45" s="756" t="str">
        <f>'[6]Semaine 27'!$A$45</f>
        <v>MAS UV1</v>
      </c>
      <c r="B45" s="798"/>
      <c r="C45" s="1476"/>
      <c r="D45" s="1477"/>
      <c r="E45" s="1476"/>
      <c r="F45" s="1477"/>
      <c r="G45" s="802"/>
      <c r="H45" s="802"/>
      <c r="I45" s="802"/>
      <c r="J45" s="802"/>
      <c r="K45" s="802"/>
    </row>
    <row r="46" spans="1:13" ht="24" customHeight="1">
      <c r="A46" s="756" t="str">
        <f>'[6]Semaine 27'!$A$46</f>
        <v>MAS UV2</v>
      </c>
      <c r="B46" s="798"/>
      <c r="C46" s="1476"/>
      <c r="D46" s="1477"/>
      <c r="E46" s="1476"/>
      <c r="F46" s="1477"/>
      <c r="G46" s="802"/>
      <c r="H46" s="802"/>
      <c r="I46" s="802"/>
      <c r="J46" s="802"/>
      <c r="K46" s="802"/>
    </row>
    <row r="47" spans="1:13" ht="24" customHeight="1">
      <c r="A47" s="757" t="str">
        <f>'[6]Semaine 27'!$A$47</f>
        <v>MAS UV3</v>
      </c>
      <c r="B47" s="798"/>
      <c r="C47" s="1476"/>
      <c r="D47" s="1477"/>
      <c r="E47" s="1476"/>
      <c r="F47" s="1477"/>
      <c r="G47" s="802"/>
      <c r="H47" s="802"/>
      <c r="I47" s="802"/>
      <c r="J47" s="802"/>
      <c r="K47" s="802"/>
    </row>
    <row r="48" spans="1:13" ht="24" customHeight="1" thickBot="1">
      <c r="A48" s="758" t="s">
        <v>229</v>
      </c>
      <c r="B48" s="798"/>
      <c r="C48" s="1478"/>
      <c r="D48" s="1479"/>
      <c r="E48" s="1478"/>
      <c r="F48" s="1479"/>
      <c r="G48" s="803"/>
      <c r="H48" s="803"/>
      <c r="I48" s="803"/>
      <c r="J48" s="803"/>
      <c r="K48" s="803"/>
    </row>
    <row r="49" spans="1:11" ht="24" customHeight="1" thickBot="1">
      <c r="A49" s="759" t="s">
        <v>229</v>
      </c>
      <c r="B49" s="799"/>
      <c r="C49" s="1480"/>
      <c r="D49" s="1481"/>
      <c r="E49" s="1482"/>
      <c r="F49" s="1483"/>
      <c r="G49" s="803"/>
      <c r="H49" s="803"/>
      <c r="I49" s="803"/>
      <c r="J49" s="803"/>
      <c r="K49" s="803"/>
    </row>
    <row r="50" spans="1:11" ht="26.25" thickBot="1">
      <c r="A50" s="760" t="s">
        <v>229</v>
      </c>
      <c r="B50" s="800"/>
      <c r="C50" s="1474"/>
      <c r="D50" s="1475"/>
      <c r="E50" s="1474"/>
      <c r="F50" s="1475"/>
      <c r="G50" s="804"/>
      <c r="H50" s="804"/>
      <c r="I50" s="804"/>
      <c r="J50" s="804"/>
      <c r="K50" s="804"/>
    </row>
  </sheetData>
  <mergeCells count="102">
    <mergeCell ref="G42:K42"/>
    <mergeCell ref="C43:D43"/>
    <mergeCell ref="E43:F43"/>
    <mergeCell ref="C41:D41"/>
    <mergeCell ref="E41:F41"/>
    <mergeCell ref="C39:D39"/>
    <mergeCell ref="E39:F39"/>
    <mergeCell ref="E40:F40"/>
    <mergeCell ref="C40:D40"/>
    <mergeCell ref="C34:D34"/>
    <mergeCell ref="E34:F34"/>
    <mergeCell ref="C38:D38"/>
    <mergeCell ref="E38:F38"/>
    <mergeCell ref="C35:D35"/>
    <mergeCell ref="E35:F35"/>
    <mergeCell ref="C36:D36"/>
    <mergeCell ref="E36:F36"/>
    <mergeCell ref="C50:D50"/>
    <mergeCell ref="E50:F50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44:D44"/>
    <mergeCell ref="E44:F44"/>
    <mergeCell ref="C37:D37"/>
    <mergeCell ref="E37:F37"/>
    <mergeCell ref="C32:D32"/>
    <mergeCell ref="E32:F32"/>
    <mergeCell ref="C25:D25"/>
    <mergeCell ref="E25:F25"/>
    <mergeCell ref="D26:E26"/>
    <mergeCell ref="C29:D29"/>
    <mergeCell ref="E29:F29"/>
    <mergeCell ref="C33:D33"/>
    <mergeCell ref="E33:F33"/>
    <mergeCell ref="G26:H26"/>
    <mergeCell ref="C27:D27"/>
    <mergeCell ref="E27:F27"/>
    <mergeCell ref="C28:D28"/>
    <mergeCell ref="E28:F28"/>
    <mergeCell ref="C30:D30"/>
    <mergeCell ref="E30:F30"/>
    <mergeCell ref="C31:D31"/>
    <mergeCell ref="E31:F31"/>
    <mergeCell ref="C17:D17"/>
    <mergeCell ref="E17:F17"/>
    <mergeCell ref="C18:D18"/>
    <mergeCell ref="E18:F18"/>
    <mergeCell ref="C23:D23"/>
    <mergeCell ref="E23:F23"/>
    <mergeCell ref="C24:D24"/>
    <mergeCell ref="E24:F24"/>
    <mergeCell ref="C16:D16"/>
    <mergeCell ref="E16:F16"/>
    <mergeCell ref="C19:D19"/>
    <mergeCell ref="E19:F19"/>
    <mergeCell ref="C20:D20"/>
    <mergeCell ref="E20:F20"/>
    <mergeCell ref="C21:D21"/>
    <mergeCell ref="E21:F21"/>
    <mergeCell ref="C22:D22"/>
    <mergeCell ref="E22:F22"/>
    <mergeCell ref="E12:F12"/>
    <mergeCell ref="C13:D13"/>
    <mergeCell ref="E13:F13"/>
    <mergeCell ref="G16:H16"/>
    <mergeCell ref="C14:D14"/>
    <mergeCell ref="E14:F14"/>
    <mergeCell ref="C15:D15"/>
    <mergeCell ref="E15:F15"/>
    <mergeCell ref="I16:J16"/>
    <mergeCell ref="M30:P31"/>
    <mergeCell ref="C4:D4"/>
    <mergeCell ref="E4:F4"/>
    <mergeCell ref="C5:D5"/>
    <mergeCell ref="E5:F5"/>
    <mergeCell ref="D1:E1"/>
    <mergeCell ref="G1:H1"/>
    <mergeCell ref="C2:D2"/>
    <mergeCell ref="E2:F2"/>
    <mergeCell ref="C3:D3"/>
    <mergeCell ref="E3:F3"/>
    <mergeCell ref="C9:D9"/>
    <mergeCell ref="E9:F9"/>
    <mergeCell ref="C10:D10"/>
    <mergeCell ref="E10:F10"/>
    <mergeCell ref="C11:D11"/>
    <mergeCell ref="E11:F11"/>
    <mergeCell ref="C6:D6"/>
    <mergeCell ref="E6:F6"/>
    <mergeCell ref="C7:D7"/>
    <mergeCell ref="E7:F7"/>
    <mergeCell ref="C8:D8"/>
    <mergeCell ref="E8:F8"/>
    <mergeCell ref="C12:D12"/>
  </mergeCells>
  <phoneticPr fontId="8" type="noConversion"/>
  <pageMargins left="0.78740157480314965" right="0" top="0.15748031496062992" bottom="0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pageSetUpPr fitToPage="1"/>
  </sheetPr>
  <dimension ref="A1:BM53"/>
  <sheetViews>
    <sheetView view="pageLayout" zoomScaleNormal="100" zoomScaleSheetLayoutView="53" workbookViewId="0">
      <selection activeCell="A2" sqref="A2:A40"/>
    </sheetView>
  </sheetViews>
  <sheetFormatPr baseColWidth="10" defaultColWidth="11.42578125" defaultRowHeight="12.75"/>
  <cols>
    <col min="1" max="1" width="22.140625" customWidth="1"/>
    <col min="2" max="23" width="7.5703125" customWidth="1"/>
    <col min="24" max="62" width="5.85546875" customWidth="1"/>
    <col min="63" max="63" width="6.42578125" customWidth="1"/>
    <col min="64" max="64" width="14.42578125" customWidth="1"/>
    <col min="65" max="65" width="13.140625" customWidth="1"/>
  </cols>
  <sheetData>
    <row r="1" spans="1:65" ht="39" customHeight="1" thickBot="1">
      <c r="A1" s="474" t="s">
        <v>185</v>
      </c>
      <c r="B1" s="1522" t="s">
        <v>154</v>
      </c>
      <c r="C1" s="1523"/>
      <c r="D1" s="1524" t="s">
        <v>155</v>
      </c>
      <c r="E1" s="1525"/>
      <c r="F1" s="1526" t="s">
        <v>156</v>
      </c>
      <c r="G1" s="1527"/>
      <c r="H1" s="1503" t="s">
        <v>157</v>
      </c>
      <c r="I1" s="1505"/>
      <c r="J1" s="1503" t="s">
        <v>158</v>
      </c>
      <c r="K1" s="1503"/>
      <c r="L1" s="1503" t="s">
        <v>159</v>
      </c>
      <c r="M1" s="1505"/>
      <c r="N1" s="1503" t="s">
        <v>160</v>
      </c>
      <c r="O1" s="1503"/>
      <c r="P1" s="1503" t="s">
        <v>161</v>
      </c>
      <c r="Q1" s="1505"/>
      <c r="R1" s="1503" t="s">
        <v>162</v>
      </c>
      <c r="S1" s="1504"/>
      <c r="T1" s="1510" t="s">
        <v>163</v>
      </c>
      <c r="U1" s="1508"/>
      <c r="V1" s="1508" t="s">
        <v>164</v>
      </c>
      <c r="W1" s="1509"/>
      <c r="X1" s="1508" t="s">
        <v>165</v>
      </c>
      <c r="Y1" s="1509"/>
      <c r="Z1" s="1508" t="s">
        <v>166</v>
      </c>
      <c r="AA1" s="1509"/>
      <c r="AB1" s="1508" t="s">
        <v>167</v>
      </c>
      <c r="AC1" s="1509"/>
      <c r="AD1" s="1508" t="s">
        <v>168</v>
      </c>
      <c r="AE1" s="1519"/>
      <c r="AF1" s="1508" t="s">
        <v>169</v>
      </c>
      <c r="AG1" s="1520"/>
      <c r="AH1" s="1521" t="s">
        <v>170</v>
      </c>
      <c r="AI1" s="1514"/>
      <c r="AJ1" s="1514" t="s">
        <v>171</v>
      </c>
      <c r="AK1" s="1515"/>
      <c r="AL1" s="1514" t="s">
        <v>172</v>
      </c>
      <c r="AM1" s="1515"/>
      <c r="AN1" s="1514" t="s">
        <v>173</v>
      </c>
      <c r="AO1" s="1515"/>
      <c r="AP1" s="1514" t="s">
        <v>174</v>
      </c>
      <c r="AQ1" s="1515"/>
      <c r="AR1" s="1514" t="s">
        <v>175</v>
      </c>
      <c r="AS1" s="1516"/>
      <c r="AT1" s="1514" t="s">
        <v>176</v>
      </c>
      <c r="AU1" s="1517"/>
      <c r="AV1" s="1518" t="s">
        <v>177</v>
      </c>
      <c r="AW1" s="1511"/>
      <c r="AX1" s="1511" t="s">
        <v>178</v>
      </c>
      <c r="AY1" s="1512"/>
      <c r="AZ1" s="1511" t="s">
        <v>179</v>
      </c>
      <c r="BA1" s="1512"/>
      <c r="BB1" s="1511" t="s">
        <v>180</v>
      </c>
      <c r="BC1" s="1512"/>
      <c r="BD1" s="1511" t="s">
        <v>181</v>
      </c>
      <c r="BE1" s="1512"/>
      <c r="BF1" s="1511" t="s">
        <v>182</v>
      </c>
      <c r="BG1" s="1513"/>
      <c r="BH1" s="1511" t="s">
        <v>183</v>
      </c>
      <c r="BI1" s="1513"/>
      <c r="BJ1" s="1506" t="s">
        <v>184</v>
      </c>
      <c r="BK1" s="1507"/>
      <c r="BL1" s="403"/>
      <c r="BM1" s="403"/>
    </row>
    <row r="2" spans="1:65" ht="39" customHeight="1" thickBot="1">
      <c r="A2" s="475"/>
      <c r="B2" s="429"/>
      <c r="C2" s="430"/>
      <c r="D2" s="431"/>
      <c r="E2" s="432"/>
      <c r="F2" s="416"/>
      <c r="G2" s="421"/>
      <c r="H2" s="419"/>
      <c r="I2" s="421"/>
      <c r="J2" s="419"/>
      <c r="K2" s="421"/>
      <c r="L2" s="419"/>
      <c r="M2" s="421"/>
      <c r="N2" s="419"/>
      <c r="O2" s="421"/>
      <c r="P2" s="419"/>
      <c r="Q2" s="421"/>
      <c r="R2" s="419"/>
      <c r="S2" s="422"/>
      <c r="T2" s="420"/>
      <c r="U2" s="423"/>
      <c r="V2" s="417"/>
      <c r="W2" s="423"/>
      <c r="X2" s="417"/>
      <c r="Y2" s="423"/>
      <c r="Z2" s="417"/>
      <c r="AA2" s="423"/>
      <c r="AB2" s="417"/>
      <c r="AC2" s="423"/>
      <c r="AD2" s="417"/>
      <c r="AE2" s="423"/>
      <c r="AF2" s="417"/>
      <c r="AG2" s="423"/>
      <c r="AH2" s="428"/>
      <c r="AI2" s="444"/>
      <c r="AJ2" s="408"/>
      <c r="AK2" s="444"/>
      <c r="AL2" s="408"/>
      <c r="AM2" s="444"/>
      <c r="AN2" s="408"/>
      <c r="AO2" s="444"/>
      <c r="AP2" s="408"/>
      <c r="AQ2" s="444"/>
      <c r="AR2" s="408"/>
      <c r="AS2" s="444"/>
      <c r="AT2" s="408"/>
      <c r="AU2" s="444"/>
      <c r="AV2" s="428"/>
      <c r="AW2" s="447"/>
      <c r="AX2" s="408"/>
      <c r="AY2" s="447"/>
      <c r="AZ2" s="408"/>
      <c r="BA2" s="447"/>
      <c r="BB2" s="408"/>
      <c r="BC2" s="447"/>
      <c r="BD2" s="408"/>
      <c r="BE2" s="447"/>
      <c r="BF2" s="408"/>
      <c r="BG2" s="447"/>
      <c r="BH2" s="408"/>
      <c r="BI2" s="447"/>
      <c r="BJ2" s="414"/>
      <c r="BK2" s="427"/>
      <c r="BL2" s="405"/>
      <c r="BM2" s="15"/>
    </row>
    <row r="3" spans="1:65" ht="39" customHeight="1" thickBot="1">
      <c r="A3" s="476"/>
      <c r="B3" s="429"/>
      <c r="C3" s="430"/>
      <c r="D3" s="431"/>
      <c r="E3" s="432"/>
      <c r="F3" s="416"/>
      <c r="G3" s="421"/>
      <c r="H3" s="419"/>
      <c r="I3" s="421"/>
      <c r="J3" s="419"/>
      <c r="K3" s="421"/>
      <c r="L3" s="419"/>
      <c r="M3" s="421"/>
      <c r="N3" s="419"/>
      <c r="O3" s="421"/>
      <c r="P3" s="419"/>
      <c r="Q3" s="421"/>
      <c r="R3" s="419"/>
      <c r="S3" s="422"/>
      <c r="T3" s="420"/>
      <c r="U3" s="423"/>
      <c r="V3" s="417"/>
      <c r="W3" s="423"/>
      <c r="X3" s="417"/>
      <c r="Y3" s="423"/>
      <c r="Z3" s="417"/>
      <c r="AA3" s="423"/>
      <c r="AB3" s="417"/>
      <c r="AC3" s="423"/>
      <c r="AD3" s="417"/>
      <c r="AE3" s="423"/>
      <c r="AF3" s="417"/>
      <c r="AG3" s="423"/>
      <c r="AH3" s="428"/>
      <c r="AI3" s="444"/>
      <c r="AJ3" s="408"/>
      <c r="AK3" s="444"/>
      <c r="AL3" s="408"/>
      <c r="AM3" s="444"/>
      <c r="AN3" s="408"/>
      <c r="AO3" s="444"/>
      <c r="AP3" s="408"/>
      <c r="AQ3" s="444"/>
      <c r="AR3" s="408"/>
      <c r="AS3" s="444"/>
      <c r="AT3" s="408"/>
      <c r="AU3" s="444"/>
      <c r="AV3" s="428"/>
      <c r="AW3" s="447"/>
      <c r="AX3" s="408"/>
      <c r="AY3" s="447"/>
      <c r="AZ3" s="408"/>
      <c r="BA3" s="447"/>
      <c r="BB3" s="408"/>
      <c r="BC3" s="447"/>
      <c r="BD3" s="408"/>
      <c r="BE3" s="447"/>
      <c r="BF3" s="408"/>
      <c r="BG3" s="447"/>
      <c r="BH3" s="408"/>
      <c r="BI3" s="447"/>
      <c r="BJ3" s="414"/>
      <c r="BK3" s="427"/>
      <c r="BL3" s="404"/>
    </row>
    <row r="4" spans="1:65" ht="39" customHeight="1" thickBot="1">
      <c r="A4" s="476"/>
      <c r="B4" s="429"/>
      <c r="C4" s="430"/>
      <c r="D4" s="431"/>
      <c r="E4" s="432"/>
      <c r="F4" s="416"/>
      <c r="G4" s="421"/>
      <c r="H4" s="419"/>
      <c r="I4" s="421"/>
      <c r="J4" s="419"/>
      <c r="K4" s="421"/>
      <c r="L4" s="419"/>
      <c r="M4" s="421"/>
      <c r="N4" s="419"/>
      <c r="O4" s="421"/>
      <c r="P4" s="419"/>
      <c r="Q4" s="421"/>
      <c r="R4" s="419"/>
      <c r="S4" s="422"/>
      <c r="T4" s="420"/>
      <c r="U4" s="423"/>
      <c r="V4" s="417"/>
      <c r="W4" s="423"/>
      <c r="X4" s="417"/>
      <c r="Y4" s="423"/>
      <c r="Z4" s="417"/>
      <c r="AA4" s="423"/>
      <c r="AB4" s="417"/>
      <c r="AC4" s="423"/>
      <c r="AD4" s="417"/>
      <c r="AE4" s="423"/>
      <c r="AF4" s="417"/>
      <c r="AG4" s="423"/>
      <c r="AH4" s="428"/>
      <c r="AI4" s="444"/>
      <c r="AJ4" s="408"/>
      <c r="AK4" s="444"/>
      <c r="AL4" s="408"/>
      <c r="AM4" s="444"/>
      <c r="AN4" s="408"/>
      <c r="AO4" s="444"/>
      <c r="AP4" s="408"/>
      <c r="AQ4" s="444"/>
      <c r="AR4" s="408"/>
      <c r="AS4" s="444"/>
      <c r="AT4" s="408"/>
      <c r="AU4" s="444"/>
      <c r="AV4" s="428"/>
      <c r="AW4" s="447"/>
      <c r="AX4" s="408"/>
      <c r="AY4" s="447"/>
      <c r="AZ4" s="408"/>
      <c r="BA4" s="447"/>
      <c r="BB4" s="408"/>
      <c r="BC4" s="447"/>
      <c r="BD4" s="408"/>
      <c r="BE4" s="447"/>
      <c r="BF4" s="408"/>
      <c r="BG4" s="447"/>
      <c r="BH4" s="408"/>
      <c r="BI4" s="447"/>
      <c r="BJ4" s="414"/>
      <c r="BK4" s="427"/>
    </row>
    <row r="5" spans="1:65" ht="39" customHeight="1" thickBot="1">
      <c r="A5" s="476"/>
      <c r="B5" s="429"/>
      <c r="C5" s="430"/>
      <c r="D5" s="431"/>
      <c r="E5" s="432"/>
      <c r="F5" s="416"/>
      <c r="G5" s="421"/>
      <c r="H5" s="419"/>
      <c r="I5" s="421"/>
      <c r="J5" s="419"/>
      <c r="K5" s="421"/>
      <c r="L5" s="419"/>
      <c r="M5" s="421"/>
      <c r="N5" s="419"/>
      <c r="O5" s="421"/>
      <c r="P5" s="419"/>
      <c r="Q5" s="421"/>
      <c r="R5" s="419"/>
      <c r="S5" s="422"/>
      <c r="T5" s="473"/>
      <c r="U5" s="440"/>
      <c r="V5" s="441"/>
      <c r="W5" s="440"/>
      <c r="X5" s="441"/>
      <c r="Y5" s="440"/>
      <c r="Z5" s="441"/>
      <c r="AA5" s="440"/>
      <c r="AB5" s="441"/>
      <c r="AC5" s="440"/>
      <c r="AD5" s="441"/>
      <c r="AE5" s="440"/>
      <c r="AF5" s="441"/>
      <c r="AG5" s="440"/>
      <c r="AH5" s="433"/>
      <c r="AI5" s="445"/>
      <c r="AJ5" s="418"/>
      <c r="AK5" s="445"/>
      <c r="AL5" s="418"/>
      <c r="AM5" s="445"/>
      <c r="AN5" s="418"/>
      <c r="AO5" s="445"/>
      <c r="AP5" s="418"/>
      <c r="AQ5" s="445"/>
      <c r="AR5" s="418"/>
      <c r="AS5" s="445"/>
      <c r="AT5" s="418"/>
      <c r="AU5" s="445"/>
      <c r="AV5" s="433"/>
      <c r="AW5" s="448"/>
      <c r="AX5" s="418"/>
      <c r="AY5" s="448"/>
      <c r="AZ5" s="418"/>
      <c r="BA5" s="448"/>
      <c r="BB5" s="418"/>
      <c r="BC5" s="448"/>
      <c r="BD5" s="418"/>
      <c r="BE5" s="448"/>
      <c r="BF5" s="418"/>
      <c r="BG5" s="448"/>
      <c r="BH5" s="418"/>
      <c r="BI5" s="448"/>
      <c r="BJ5" s="442"/>
      <c r="BK5" s="443"/>
    </row>
    <row r="6" spans="1:65" ht="39" customHeight="1" thickBot="1">
      <c r="A6" s="476"/>
      <c r="B6" s="429"/>
      <c r="C6" s="452"/>
      <c r="D6" s="431"/>
      <c r="E6" s="453"/>
      <c r="F6" s="416"/>
      <c r="G6" s="421"/>
      <c r="H6" s="419"/>
      <c r="I6" s="421"/>
      <c r="J6" s="419"/>
      <c r="K6" s="421"/>
      <c r="L6" s="419"/>
      <c r="M6" s="421"/>
      <c r="N6" s="419"/>
      <c r="O6" s="421"/>
      <c r="P6" s="419"/>
      <c r="Q6" s="421"/>
      <c r="R6" s="419"/>
      <c r="S6" s="422"/>
      <c r="T6" s="424"/>
      <c r="U6" s="425"/>
      <c r="V6" s="426"/>
      <c r="W6" s="425"/>
      <c r="X6" s="426"/>
      <c r="Y6" s="425"/>
      <c r="Z6" s="426"/>
      <c r="AA6" s="425"/>
      <c r="AB6" s="426"/>
      <c r="AC6" s="425"/>
      <c r="AD6" s="426"/>
      <c r="AE6" s="425"/>
      <c r="AF6" s="426"/>
      <c r="AG6" s="425"/>
      <c r="AH6" s="429"/>
      <c r="AI6" s="472"/>
      <c r="AJ6" s="419"/>
      <c r="AK6" s="472"/>
      <c r="AL6" s="419"/>
      <c r="AM6" s="472"/>
      <c r="AN6" s="419"/>
      <c r="AO6" s="472"/>
      <c r="AP6" s="419"/>
      <c r="AQ6" s="472"/>
      <c r="AR6" s="419"/>
      <c r="AS6" s="472"/>
      <c r="AT6" s="419"/>
      <c r="AU6" s="472"/>
      <c r="AV6" s="429"/>
      <c r="AW6" s="449"/>
      <c r="AX6" s="419"/>
      <c r="AY6" s="449"/>
      <c r="AZ6" s="419"/>
      <c r="BA6" s="449"/>
      <c r="BB6" s="419"/>
      <c r="BC6" s="449"/>
      <c r="BD6" s="419"/>
      <c r="BE6" s="449"/>
      <c r="BF6" s="419"/>
      <c r="BG6" s="449"/>
      <c r="BH6" s="419"/>
      <c r="BI6" s="449"/>
      <c r="BJ6" s="450"/>
      <c r="BK6" s="451"/>
      <c r="BL6" s="404"/>
    </row>
    <row r="7" spans="1:65" ht="39" customHeight="1" thickBot="1">
      <c r="A7" s="476"/>
      <c r="B7" s="429"/>
      <c r="C7" s="430"/>
      <c r="D7" s="431"/>
      <c r="E7" s="432"/>
      <c r="F7" s="416"/>
      <c r="G7" s="421"/>
      <c r="H7" s="419"/>
      <c r="I7" s="421"/>
      <c r="J7" s="419"/>
      <c r="K7" s="421"/>
      <c r="L7" s="419"/>
      <c r="M7" s="421"/>
      <c r="N7" s="419"/>
      <c r="O7" s="421"/>
      <c r="P7" s="419"/>
      <c r="Q7" s="421"/>
      <c r="R7" s="419"/>
      <c r="S7" s="422"/>
      <c r="T7" s="420"/>
      <c r="U7" s="423"/>
      <c r="V7" s="417"/>
      <c r="W7" s="423"/>
      <c r="X7" s="417"/>
      <c r="Y7" s="423"/>
      <c r="Z7" s="417"/>
      <c r="AA7" s="423"/>
      <c r="AB7" s="417"/>
      <c r="AC7" s="423"/>
      <c r="AD7" s="417"/>
      <c r="AE7" s="423"/>
      <c r="AF7" s="417"/>
      <c r="AG7" s="423"/>
      <c r="AH7" s="428"/>
      <c r="AI7" s="444"/>
      <c r="AJ7" s="408"/>
      <c r="AK7" s="444"/>
      <c r="AL7" s="408"/>
      <c r="AM7" s="444"/>
      <c r="AN7" s="408"/>
      <c r="AO7" s="444"/>
      <c r="AP7" s="408"/>
      <c r="AQ7" s="444"/>
      <c r="AR7" s="408"/>
      <c r="AS7" s="444"/>
      <c r="AT7" s="408"/>
      <c r="AU7" s="444"/>
      <c r="AV7" s="428"/>
      <c r="AW7" s="447"/>
      <c r="AX7" s="408"/>
      <c r="AY7" s="447"/>
      <c r="AZ7" s="408"/>
      <c r="BA7" s="447"/>
      <c r="BB7" s="408"/>
      <c r="BC7" s="447"/>
      <c r="BD7" s="408"/>
      <c r="BE7" s="447"/>
      <c r="BF7" s="408"/>
      <c r="BG7" s="447"/>
      <c r="BH7" s="408"/>
      <c r="BI7" s="447"/>
      <c r="BJ7" s="414"/>
      <c r="BK7" s="427"/>
    </row>
    <row r="8" spans="1:65" ht="39" customHeight="1" thickBot="1">
      <c r="A8" s="476"/>
      <c r="B8" s="429"/>
      <c r="C8" s="430"/>
      <c r="D8" s="431"/>
      <c r="E8" s="432"/>
      <c r="F8" s="416"/>
      <c r="G8" s="421"/>
      <c r="H8" s="419"/>
      <c r="I8" s="421"/>
      <c r="J8" s="419"/>
      <c r="K8" s="421"/>
      <c r="L8" s="419"/>
      <c r="M8" s="421"/>
      <c r="N8" s="419"/>
      <c r="O8" s="421"/>
      <c r="P8" s="419"/>
      <c r="Q8" s="421"/>
      <c r="R8" s="419"/>
      <c r="S8" s="422"/>
      <c r="T8" s="420"/>
      <c r="U8" s="423"/>
      <c r="V8" s="417"/>
      <c r="W8" s="423"/>
      <c r="X8" s="417"/>
      <c r="Y8" s="423"/>
      <c r="Z8" s="417"/>
      <c r="AA8" s="423"/>
      <c r="AB8" s="417"/>
      <c r="AC8" s="423"/>
      <c r="AD8" s="417"/>
      <c r="AE8" s="423"/>
      <c r="AF8" s="417"/>
      <c r="AG8" s="423"/>
      <c r="AH8" s="428"/>
      <c r="AI8" s="444"/>
      <c r="AJ8" s="408"/>
      <c r="AK8" s="444"/>
      <c r="AL8" s="408"/>
      <c r="AM8" s="444"/>
      <c r="AN8" s="408"/>
      <c r="AO8" s="444"/>
      <c r="AP8" s="408"/>
      <c r="AQ8" s="444"/>
      <c r="AR8" s="408"/>
      <c r="AS8" s="444"/>
      <c r="AT8" s="408"/>
      <c r="AU8" s="444"/>
      <c r="AV8" s="428"/>
      <c r="AW8" s="447"/>
      <c r="AX8" s="408"/>
      <c r="AY8" s="447"/>
      <c r="AZ8" s="408"/>
      <c r="BA8" s="447"/>
      <c r="BB8" s="408"/>
      <c r="BC8" s="447"/>
      <c r="BD8" s="408"/>
      <c r="BE8" s="447"/>
      <c r="BF8" s="408"/>
      <c r="BG8" s="447"/>
      <c r="BH8" s="408"/>
      <c r="BI8" s="447"/>
      <c r="BJ8" s="414"/>
      <c r="BK8" s="427"/>
    </row>
    <row r="9" spans="1:65" ht="39" customHeight="1" thickBot="1">
      <c r="A9" s="476"/>
      <c r="B9" s="429"/>
      <c r="C9" s="430"/>
      <c r="D9" s="431"/>
      <c r="E9" s="432"/>
      <c r="F9" s="416"/>
      <c r="G9" s="421"/>
      <c r="H9" s="419"/>
      <c r="I9" s="421"/>
      <c r="J9" s="419"/>
      <c r="K9" s="421"/>
      <c r="L9" s="419"/>
      <c r="M9" s="421"/>
      <c r="N9" s="419"/>
      <c r="O9" s="421"/>
      <c r="P9" s="419"/>
      <c r="Q9" s="421"/>
      <c r="R9" s="419"/>
      <c r="S9" s="422"/>
      <c r="T9" s="420"/>
      <c r="U9" s="423"/>
      <c r="V9" s="417"/>
      <c r="W9" s="423"/>
      <c r="X9" s="417"/>
      <c r="Y9" s="423"/>
      <c r="Z9" s="417"/>
      <c r="AA9" s="423"/>
      <c r="AB9" s="417"/>
      <c r="AC9" s="423"/>
      <c r="AD9" s="417"/>
      <c r="AE9" s="423"/>
      <c r="AF9" s="417"/>
      <c r="AG9" s="423"/>
      <c r="AH9" s="428"/>
      <c r="AI9" s="444"/>
      <c r="AJ9" s="408"/>
      <c r="AK9" s="444"/>
      <c r="AL9" s="408"/>
      <c r="AM9" s="444"/>
      <c r="AN9" s="408"/>
      <c r="AO9" s="444"/>
      <c r="AP9" s="408"/>
      <c r="AQ9" s="444"/>
      <c r="AR9" s="408"/>
      <c r="AS9" s="444"/>
      <c r="AT9" s="408"/>
      <c r="AU9" s="444"/>
      <c r="AV9" s="428"/>
      <c r="AW9" s="447"/>
      <c r="AX9" s="408"/>
      <c r="AY9" s="447"/>
      <c r="AZ9" s="408"/>
      <c r="BA9" s="447"/>
      <c r="BB9" s="408"/>
      <c r="BC9" s="447"/>
      <c r="BD9" s="408"/>
      <c r="BE9" s="447"/>
      <c r="BF9" s="408"/>
      <c r="BG9" s="447"/>
      <c r="BH9" s="408"/>
      <c r="BI9" s="447"/>
      <c r="BJ9" s="414"/>
      <c r="BK9" s="427"/>
    </row>
    <row r="10" spans="1:65" ht="39" customHeight="1" thickBot="1">
      <c r="A10" s="476"/>
      <c r="B10" s="429"/>
      <c r="C10" s="430"/>
      <c r="D10" s="431"/>
      <c r="E10" s="432"/>
      <c r="F10" s="416"/>
      <c r="G10" s="421"/>
      <c r="H10" s="419"/>
      <c r="I10" s="421"/>
      <c r="J10" s="419"/>
      <c r="K10" s="421"/>
      <c r="L10" s="419"/>
      <c r="M10" s="421"/>
      <c r="N10" s="419"/>
      <c r="O10" s="421"/>
      <c r="P10" s="419"/>
      <c r="Q10" s="421"/>
      <c r="R10" s="419"/>
      <c r="S10" s="422"/>
      <c r="T10" s="420"/>
      <c r="U10" s="423"/>
      <c r="V10" s="417"/>
      <c r="W10" s="423"/>
      <c r="X10" s="417"/>
      <c r="Y10" s="423"/>
      <c r="Z10" s="417"/>
      <c r="AA10" s="423"/>
      <c r="AB10" s="417"/>
      <c r="AC10" s="423"/>
      <c r="AD10" s="417"/>
      <c r="AE10" s="423"/>
      <c r="AF10" s="417"/>
      <c r="AG10" s="423"/>
      <c r="AH10" s="428"/>
      <c r="AI10" s="444"/>
      <c r="AJ10" s="408"/>
      <c r="AK10" s="444"/>
      <c r="AL10" s="408"/>
      <c r="AM10" s="444"/>
      <c r="AN10" s="408"/>
      <c r="AO10" s="444"/>
      <c r="AP10" s="408"/>
      <c r="AQ10" s="444"/>
      <c r="AR10" s="408"/>
      <c r="AS10" s="444"/>
      <c r="AT10" s="408"/>
      <c r="AU10" s="444"/>
      <c r="AV10" s="428"/>
      <c r="AW10" s="447"/>
      <c r="AX10" s="408"/>
      <c r="AY10" s="447"/>
      <c r="AZ10" s="408"/>
      <c r="BA10" s="447"/>
      <c r="BB10" s="408"/>
      <c r="BC10" s="447"/>
      <c r="BD10" s="408"/>
      <c r="BE10" s="447"/>
      <c r="BF10" s="408"/>
      <c r="BG10" s="447"/>
      <c r="BH10" s="408"/>
      <c r="BI10" s="447"/>
      <c r="BJ10" s="414"/>
      <c r="BK10" s="427"/>
    </row>
    <row r="11" spans="1:65" ht="39" customHeight="1" thickBot="1">
      <c r="A11" s="476"/>
      <c r="B11" s="429"/>
      <c r="C11" s="430"/>
      <c r="D11" s="431"/>
      <c r="E11" s="432"/>
      <c r="F11" s="416"/>
      <c r="G11" s="421"/>
      <c r="H11" s="419"/>
      <c r="I11" s="421"/>
      <c r="J11" s="419"/>
      <c r="K11" s="421"/>
      <c r="L11" s="419"/>
      <c r="M11" s="421"/>
      <c r="N11" s="419"/>
      <c r="O11" s="421"/>
      <c r="P11" s="419"/>
      <c r="Q11" s="421"/>
      <c r="R11" s="419"/>
      <c r="S11" s="422"/>
      <c r="T11" s="420"/>
      <c r="U11" s="423"/>
      <c r="V11" s="417"/>
      <c r="W11" s="423"/>
      <c r="X11" s="417"/>
      <c r="Y11" s="423"/>
      <c r="Z11" s="417"/>
      <c r="AA11" s="423"/>
      <c r="AB11" s="417"/>
      <c r="AC11" s="423"/>
      <c r="AD11" s="417"/>
      <c r="AE11" s="423"/>
      <c r="AF11" s="417"/>
      <c r="AG11" s="423"/>
      <c r="AH11" s="428"/>
      <c r="AI11" s="444"/>
      <c r="AJ11" s="408"/>
      <c r="AK11" s="444"/>
      <c r="AL11" s="408"/>
      <c r="AM11" s="444"/>
      <c r="AN11" s="408"/>
      <c r="AO11" s="444"/>
      <c r="AP11" s="408"/>
      <c r="AQ11" s="444"/>
      <c r="AR11" s="408"/>
      <c r="AS11" s="444"/>
      <c r="AT11" s="408"/>
      <c r="AU11" s="444"/>
      <c r="AV11" s="428"/>
      <c r="AW11" s="447"/>
      <c r="AX11" s="408"/>
      <c r="AY11" s="447"/>
      <c r="AZ11" s="408"/>
      <c r="BA11" s="447"/>
      <c r="BB11" s="408"/>
      <c r="BC11" s="447"/>
      <c r="BD11" s="408"/>
      <c r="BE11" s="447"/>
      <c r="BF11" s="408"/>
      <c r="BG11" s="447"/>
      <c r="BH11" s="408"/>
      <c r="BI11" s="447"/>
      <c r="BJ11" s="414"/>
      <c r="BK11" s="427"/>
    </row>
    <row r="12" spans="1:65" ht="39" customHeight="1" thickBot="1">
      <c r="A12" s="476"/>
      <c r="B12" s="429"/>
      <c r="C12" s="430"/>
      <c r="D12" s="431"/>
      <c r="E12" s="432"/>
      <c r="F12" s="416"/>
      <c r="G12" s="421"/>
      <c r="H12" s="419"/>
      <c r="I12" s="421"/>
      <c r="J12" s="419"/>
      <c r="K12" s="421"/>
      <c r="L12" s="419"/>
      <c r="M12" s="421"/>
      <c r="N12" s="419"/>
      <c r="O12" s="421"/>
      <c r="P12" s="419"/>
      <c r="Q12" s="421"/>
      <c r="R12" s="419"/>
      <c r="S12" s="422"/>
      <c r="T12" s="420"/>
      <c r="U12" s="423"/>
      <c r="V12" s="417"/>
      <c r="W12" s="423"/>
      <c r="X12" s="417"/>
      <c r="Y12" s="423"/>
      <c r="Z12" s="417"/>
      <c r="AA12" s="423"/>
      <c r="AB12" s="417"/>
      <c r="AC12" s="423"/>
      <c r="AD12" s="417"/>
      <c r="AE12" s="423"/>
      <c r="AF12" s="417"/>
      <c r="AG12" s="423"/>
      <c r="AH12" s="428"/>
      <c r="AI12" s="444"/>
      <c r="AJ12" s="408"/>
      <c r="AK12" s="444"/>
      <c r="AL12" s="408"/>
      <c r="AM12" s="444"/>
      <c r="AN12" s="408"/>
      <c r="AO12" s="444"/>
      <c r="AP12" s="408"/>
      <c r="AQ12" s="444"/>
      <c r="AR12" s="408"/>
      <c r="AS12" s="444"/>
      <c r="AT12" s="408"/>
      <c r="AU12" s="444"/>
      <c r="AV12" s="428"/>
      <c r="AW12" s="447"/>
      <c r="AX12" s="408"/>
      <c r="AY12" s="447"/>
      <c r="AZ12" s="408"/>
      <c r="BA12" s="447"/>
      <c r="BB12" s="408"/>
      <c r="BC12" s="447"/>
      <c r="BD12" s="408"/>
      <c r="BE12" s="447"/>
      <c r="BF12" s="408"/>
      <c r="BG12" s="447"/>
      <c r="BH12" s="408"/>
      <c r="BI12" s="447"/>
      <c r="BJ12" s="414"/>
      <c r="BK12" s="427"/>
      <c r="BL12" s="404"/>
    </row>
    <row r="13" spans="1:65" ht="39" customHeight="1" thickBot="1">
      <c r="A13" s="476"/>
      <c r="B13" s="429"/>
      <c r="C13" s="430"/>
      <c r="D13" s="431"/>
      <c r="E13" s="432"/>
      <c r="F13" s="416"/>
      <c r="G13" s="421"/>
      <c r="H13" s="419"/>
      <c r="I13" s="421"/>
      <c r="J13" s="419"/>
      <c r="K13" s="421"/>
      <c r="L13" s="419"/>
      <c r="M13" s="421"/>
      <c r="N13" s="419"/>
      <c r="O13" s="421"/>
      <c r="P13" s="419"/>
      <c r="Q13" s="421"/>
      <c r="R13" s="419"/>
      <c r="S13" s="422"/>
      <c r="T13" s="420"/>
      <c r="U13" s="423"/>
      <c r="V13" s="417"/>
      <c r="W13" s="423"/>
      <c r="X13" s="417"/>
      <c r="Y13" s="423"/>
      <c r="Z13" s="417"/>
      <c r="AA13" s="423"/>
      <c r="AB13" s="417"/>
      <c r="AC13" s="423"/>
      <c r="AD13" s="417"/>
      <c r="AE13" s="423"/>
      <c r="AF13" s="417"/>
      <c r="AG13" s="423"/>
      <c r="AH13" s="428"/>
      <c r="AI13" s="444"/>
      <c r="AJ13" s="408"/>
      <c r="AK13" s="444"/>
      <c r="AL13" s="408"/>
      <c r="AM13" s="444"/>
      <c r="AN13" s="408"/>
      <c r="AO13" s="444"/>
      <c r="AP13" s="408"/>
      <c r="AQ13" s="444"/>
      <c r="AR13" s="408"/>
      <c r="AS13" s="444"/>
      <c r="AT13" s="408"/>
      <c r="AU13" s="444"/>
      <c r="AV13" s="428"/>
      <c r="AW13" s="447"/>
      <c r="AX13" s="408"/>
      <c r="AY13" s="447"/>
      <c r="AZ13" s="408"/>
      <c r="BA13" s="447"/>
      <c r="BB13" s="408"/>
      <c r="BC13" s="447"/>
      <c r="BD13" s="408"/>
      <c r="BE13" s="447"/>
      <c r="BF13" s="408"/>
      <c r="BG13" s="447"/>
      <c r="BH13" s="408"/>
      <c r="BI13" s="447"/>
      <c r="BJ13" s="414"/>
      <c r="BK13" s="427"/>
    </row>
    <row r="14" spans="1:65" ht="39" customHeight="1" thickBot="1">
      <c r="A14" s="476"/>
      <c r="B14" s="429"/>
      <c r="C14" s="430"/>
      <c r="D14" s="431"/>
      <c r="E14" s="432"/>
      <c r="F14" s="416"/>
      <c r="G14" s="421"/>
      <c r="H14" s="419"/>
      <c r="I14" s="421"/>
      <c r="J14" s="419"/>
      <c r="K14" s="421"/>
      <c r="L14" s="419"/>
      <c r="M14" s="421"/>
      <c r="N14" s="419"/>
      <c r="O14" s="421"/>
      <c r="P14" s="419"/>
      <c r="Q14" s="421"/>
      <c r="R14" s="419"/>
      <c r="S14" s="422"/>
      <c r="T14" s="420"/>
      <c r="U14" s="423"/>
      <c r="V14" s="417"/>
      <c r="W14" s="423"/>
      <c r="X14" s="417"/>
      <c r="Y14" s="423"/>
      <c r="Z14" s="417"/>
      <c r="AA14" s="423"/>
      <c r="AB14" s="417"/>
      <c r="AC14" s="423"/>
      <c r="AD14" s="417"/>
      <c r="AE14" s="423"/>
      <c r="AF14" s="417"/>
      <c r="AG14" s="423"/>
      <c r="AH14" s="428"/>
      <c r="AI14" s="444"/>
      <c r="AJ14" s="408"/>
      <c r="AK14" s="444"/>
      <c r="AL14" s="408"/>
      <c r="AM14" s="444"/>
      <c r="AN14" s="408"/>
      <c r="AO14" s="444"/>
      <c r="AP14" s="408"/>
      <c r="AQ14" s="444"/>
      <c r="AR14" s="408"/>
      <c r="AS14" s="444"/>
      <c r="AT14" s="408"/>
      <c r="AU14" s="444"/>
      <c r="AV14" s="428"/>
      <c r="AW14" s="447"/>
      <c r="AX14" s="408"/>
      <c r="AY14" s="447"/>
      <c r="AZ14" s="408"/>
      <c r="BA14" s="447"/>
      <c r="BB14" s="408"/>
      <c r="BC14" s="447"/>
      <c r="BD14" s="408"/>
      <c r="BE14" s="447"/>
      <c r="BF14" s="408"/>
      <c r="BG14" s="447"/>
      <c r="BH14" s="408"/>
      <c r="BI14" s="447"/>
      <c r="BJ14" s="414"/>
      <c r="BK14" s="427"/>
    </row>
    <row r="15" spans="1:65" ht="39" customHeight="1" thickBot="1">
      <c r="A15" s="476"/>
      <c r="B15" s="429"/>
      <c r="C15" s="430"/>
      <c r="D15" s="431"/>
      <c r="E15" s="432"/>
      <c r="F15" s="416"/>
      <c r="G15" s="421"/>
      <c r="H15" s="419"/>
      <c r="I15" s="421"/>
      <c r="J15" s="419"/>
      <c r="K15" s="421"/>
      <c r="L15" s="419"/>
      <c r="M15" s="421"/>
      <c r="N15" s="419"/>
      <c r="O15" s="421"/>
      <c r="P15" s="419"/>
      <c r="Q15" s="421"/>
      <c r="R15" s="419"/>
      <c r="S15" s="422"/>
      <c r="T15" s="420"/>
      <c r="U15" s="423"/>
      <c r="V15" s="417"/>
      <c r="W15" s="423"/>
      <c r="X15" s="417"/>
      <c r="Y15" s="423"/>
      <c r="Z15" s="417"/>
      <c r="AA15" s="423"/>
      <c r="AB15" s="417"/>
      <c r="AC15" s="423"/>
      <c r="AD15" s="417"/>
      <c r="AE15" s="423"/>
      <c r="AF15" s="417"/>
      <c r="AG15" s="423"/>
      <c r="AH15" s="428"/>
      <c r="AI15" s="444"/>
      <c r="AJ15" s="408"/>
      <c r="AK15" s="444"/>
      <c r="AL15" s="408"/>
      <c r="AM15" s="444"/>
      <c r="AN15" s="408"/>
      <c r="AO15" s="444"/>
      <c r="AP15" s="408"/>
      <c r="AQ15" s="444"/>
      <c r="AR15" s="408"/>
      <c r="AS15" s="444"/>
      <c r="AT15" s="408"/>
      <c r="AU15" s="444"/>
      <c r="AV15" s="428"/>
      <c r="AW15" s="447"/>
      <c r="AX15" s="408"/>
      <c r="AY15" s="447"/>
      <c r="AZ15" s="408"/>
      <c r="BA15" s="447"/>
      <c r="BB15" s="408"/>
      <c r="BC15" s="447"/>
      <c r="BD15" s="408"/>
      <c r="BE15" s="447"/>
      <c r="BF15" s="408"/>
      <c r="BG15" s="447"/>
      <c r="BH15" s="408"/>
      <c r="BI15" s="447"/>
      <c r="BJ15" s="414"/>
      <c r="BK15" s="427"/>
    </row>
    <row r="16" spans="1:65" ht="39" customHeight="1" thickBot="1">
      <c r="A16" s="476"/>
      <c r="B16" s="429"/>
      <c r="C16" s="430"/>
      <c r="D16" s="431"/>
      <c r="E16" s="432"/>
      <c r="F16" s="416"/>
      <c r="G16" s="421"/>
      <c r="H16" s="419"/>
      <c r="I16" s="421"/>
      <c r="J16" s="419"/>
      <c r="K16" s="421"/>
      <c r="L16" s="419"/>
      <c r="M16" s="421"/>
      <c r="N16" s="419"/>
      <c r="O16" s="421"/>
      <c r="P16" s="419"/>
      <c r="Q16" s="421"/>
      <c r="R16" s="419"/>
      <c r="S16" s="422"/>
      <c r="T16" s="420"/>
      <c r="U16" s="423"/>
      <c r="V16" s="417"/>
      <c r="W16" s="423"/>
      <c r="X16" s="417"/>
      <c r="Y16" s="423"/>
      <c r="Z16" s="417"/>
      <c r="AA16" s="423"/>
      <c r="AB16" s="417"/>
      <c r="AC16" s="423"/>
      <c r="AD16" s="417"/>
      <c r="AE16" s="423"/>
      <c r="AF16" s="417"/>
      <c r="AG16" s="423"/>
      <c r="AH16" s="428"/>
      <c r="AI16" s="444"/>
      <c r="AJ16" s="408"/>
      <c r="AK16" s="444"/>
      <c r="AL16" s="408"/>
      <c r="AM16" s="444"/>
      <c r="AN16" s="408"/>
      <c r="AO16" s="444"/>
      <c r="AP16" s="408"/>
      <c r="AQ16" s="444"/>
      <c r="AR16" s="408"/>
      <c r="AS16" s="444"/>
      <c r="AT16" s="408"/>
      <c r="AU16" s="444"/>
      <c r="AV16" s="428"/>
      <c r="AW16" s="447"/>
      <c r="AX16" s="408"/>
      <c r="AY16" s="447"/>
      <c r="AZ16" s="408"/>
      <c r="BA16" s="447"/>
      <c r="BB16" s="408"/>
      <c r="BC16" s="447"/>
      <c r="BD16" s="408"/>
      <c r="BE16" s="447"/>
      <c r="BF16" s="408"/>
      <c r="BG16" s="447"/>
      <c r="BH16" s="408"/>
      <c r="BI16" s="447"/>
      <c r="BJ16" s="414"/>
      <c r="BK16" s="427"/>
    </row>
    <row r="17" spans="1:65" ht="39" customHeight="1" thickBot="1">
      <c r="A17" s="476"/>
      <c r="B17" s="429"/>
      <c r="C17" s="430"/>
      <c r="D17" s="431"/>
      <c r="E17" s="432"/>
      <c r="F17" s="416"/>
      <c r="G17" s="421"/>
      <c r="H17" s="419"/>
      <c r="I17" s="421"/>
      <c r="J17" s="419"/>
      <c r="K17" s="421"/>
      <c r="L17" s="419"/>
      <c r="M17" s="421"/>
      <c r="N17" s="419"/>
      <c r="O17" s="421"/>
      <c r="P17" s="419"/>
      <c r="Q17" s="421"/>
      <c r="R17" s="419"/>
      <c r="S17" s="422"/>
      <c r="T17" s="420"/>
      <c r="U17" s="423"/>
      <c r="V17" s="417"/>
      <c r="W17" s="423"/>
      <c r="X17" s="417"/>
      <c r="Y17" s="423"/>
      <c r="Z17" s="417"/>
      <c r="AA17" s="423"/>
      <c r="AB17" s="417"/>
      <c r="AC17" s="423"/>
      <c r="AD17" s="417"/>
      <c r="AE17" s="423"/>
      <c r="AF17" s="417"/>
      <c r="AG17" s="423"/>
      <c r="AH17" s="428"/>
      <c r="AI17" s="444"/>
      <c r="AJ17" s="408"/>
      <c r="AK17" s="444"/>
      <c r="AL17" s="408"/>
      <c r="AM17" s="444"/>
      <c r="AN17" s="408"/>
      <c r="AO17" s="444"/>
      <c r="AP17" s="408"/>
      <c r="AQ17" s="444"/>
      <c r="AR17" s="408"/>
      <c r="AS17" s="444"/>
      <c r="AT17" s="408"/>
      <c r="AU17" s="444"/>
      <c r="AV17" s="428"/>
      <c r="AW17" s="447"/>
      <c r="AX17" s="408"/>
      <c r="AY17" s="447"/>
      <c r="AZ17" s="408"/>
      <c r="BA17" s="447"/>
      <c r="BB17" s="408"/>
      <c r="BC17" s="447"/>
      <c r="BD17" s="408"/>
      <c r="BE17" s="447"/>
      <c r="BF17" s="408"/>
      <c r="BG17" s="447"/>
      <c r="BH17" s="408"/>
      <c r="BI17" s="447"/>
      <c r="BJ17" s="414"/>
      <c r="BK17" s="427"/>
    </row>
    <row r="18" spans="1:65" ht="39" customHeight="1" thickBot="1">
      <c r="A18" s="476"/>
      <c r="B18" s="429"/>
      <c r="C18" s="430"/>
      <c r="D18" s="431"/>
      <c r="E18" s="432"/>
      <c r="F18" s="416"/>
      <c r="G18" s="421"/>
      <c r="H18" s="419"/>
      <c r="I18" s="421"/>
      <c r="J18" s="419"/>
      <c r="K18" s="421"/>
      <c r="L18" s="419"/>
      <c r="M18" s="421"/>
      <c r="N18" s="419"/>
      <c r="O18" s="421"/>
      <c r="P18" s="419"/>
      <c r="Q18" s="421"/>
      <c r="R18" s="419"/>
      <c r="S18" s="422"/>
      <c r="T18" s="420"/>
      <c r="U18" s="423"/>
      <c r="V18" s="417"/>
      <c r="W18" s="423"/>
      <c r="X18" s="417"/>
      <c r="Y18" s="423"/>
      <c r="Z18" s="417"/>
      <c r="AA18" s="423"/>
      <c r="AB18" s="417"/>
      <c r="AC18" s="423"/>
      <c r="AD18" s="417"/>
      <c r="AE18" s="423"/>
      <c r="AF18" s="417"/>
      <c r="AG18" s="423"/>
      <c r="AH18" s="428"/>
      <c r="AI18" s="444"/>
      <c r="AJ18" s="408"/>
      <c r="AK18" s="444"/>
      <c r="AL18" s="408"/>
      <c r="AM18" s="444"/>
      <c r="AN18" s="408"/>
      <c r="AO18" s="444"/>
      <c r="AP18" s="408"/>
      <c r="AQ18" s="444"/>
      <c r="AR18" s="408"/>
      <c r="AS18" s="444"/>
      <c r="AT18" s="408"/>
      <c r="AU18" s="444"/>
      <c r="AV18" s="428"/>
      <c r="AW18" s="447"/>
      <c r="AX18" s="408"/>
      <c r="AY18" s="447"/>
      <c r="AZ18" s="408"/>
      <c r="BA18" s="447"/>
      <c r="BB18" s="408"/>
      <c r="BC18" s="447"/>
      <c r="BD18" s="408"/>
      <c r="BE18" s="447"/>
      <c r="BF18" s="408"/>
      <c r="BG18" s="447"/>
      <c r="BH18" s="408"/>
      <c r="BI18" s="447"/>
      <c r="BJ18" s="414"/>
      <c r="BK18" s="427"/>
    </row>
    <row r="19" spans="1:65" ht="39" customHeight="1" thickBot="1">
      <c r="A19" s="476"/>
      <c r="B19" s="429"/>
      <c r="C19" s="430"/>
      <c r="D19" s="431"/>
      <c r="E19" s="432"/>
      <c r="F19" s="416"/>
      <c r="G19" s="421"/>
      <c r="H19" s="419"/>
      <c r="I19" s="421"/>
      <c r="J19" s="419"/>
      <c r="K19" s="421"/>
      <c r="L19" s="419"/>
      <c r="M19" s="421"/>
      <c r="N19" s="419"/>
      <c r="O19" s="421"/>
      <c r="P19" s="419"/>
      <c r="Q19" s="421"/>
      <c r="R19" s="419"/>
      <c r="S19" s="422"/>
      <c r="T19" s="420"/>
      <c r="U19" s="423"/>
      <c r="V19" s="417"/>
      <c r="W19" s="423"/>
      <c r="X19" s="417"/>
      <c r="Y19" s="423"/>
      <c r="Z19" s="417"/>
      <c r="AA19" s="423"/>
      <c r="AB19" s="417"/>
      <c r="AC19" s="423"/>
      <c r="AD19" s="417"/>
      <c r="AE19" s="423"/>
      <c r="AF19" s="417"/>
      <c r="AG19" s="423"/>
      <c r="AH19" s="428"/>
      <c r="AI19" s="444"/>
      <c r="AJ19" s="408"/>
      <c r="AK19" s="444"/>
      <c r="AL19" s="408"/>
      <c r="AM19" s="444"/>
      <c r="AN19" s="408"/>
      <c r="AO19" s="444"/>
      <c r="AP19" s="408"/>
      <c r="AQ19" s="444"/>
      <c r="AR19" s="408"/>
      <c r="AS19" s="444"/>
      <c r="AT19" s="408"/>
      <c r="AU19" s="444"/>
      <c r="AV19" s="428"/>
      <c r="AW19" s="447"/>
      <c r="AX19" s="408"/>
      <c r="AY19" s="447"/>
      <c r="AZ19" s="408"/>
      <c r="BA19" s="447"/>
      <c r="BB19" s="408"/>
      <c r="BC19" s="447"/>
      <c r="BD19" s="408"/>
      <c r="BE19" s="447"/>
      <c r="BF19" s="408"/>
      <c r="BG19" s="447"/>
      <c r="BH19" s="408"/>
      <c r="BI19" s="447"/>
      <c r="BJ19" s="414"/>
      <c r="BK19" s="427"/>
      <c r="BL19" s="404"/>
    </row>
    <row r="20" spans="1:65" ht="39" customHeight="1" thickBot="1">
      <c r="A20" s="476"/>
      <c r="B20" s="429"/>
      <c r="C20" s="430"/>
      <c r="D20" s="431"/>
      <c r="E20" s="432"/>
      <c r="F20" s="416"/>
      <c r="G20" s="421"/>
      <c r="H20" s="419"/>
      <c r="I20" s="421"/>
      <c r="J20" s="419"/>
      <c r="K20" s="421"/>
      <c r="L20" s="419"/>
      <c r="M20" s="421"/>
      <c r="N20" s="419"/>
      <c r="O20" s="421"/>
      <c r="P20" s="419"/>
      <c r="Q20" s="421"/>
      <c r="R20" s="419"/>
      <c r="S20" s="422"/>
      <c r="T20" s="420"/>
      <c r="U20" s="423"/>
      <c r="V20" s="417"/>
      <c r="W20" s="423"/>
      <c r="X20" s="417"/>
      <c r="Y20" s="423"/>
      <c r="Z20" s="417"/>
      <c r="AA20" s="423"/>
      <c r="AB20" s="417"/>
      <c r="AC20" s="423"/>
      <c r="AD20" s="417"/>
      <c r="AE20" s="423"/>
      <c r="AF20" s="417"/>
      <c r="AG20" s="423"/>
      <c r="AH20" s="428"/>
      <c r="AI20" s="444"/>
      <c r="AJ20" s="408"/>
      <c r="AK20" s="444"/>
      <c r="AL20" s="408"/>
      <c r="AM20" s="444"/>
      <c r="AN20" s="408"/>
      <c r="AO20" s="444"/>
      <c r="AP20" s="408"/>
      <c r="AQ20" s="444"/>
      <c r="AR20" s="408"/>
      <c r="AS20" s="444"/>
      <c r="AT20" s="408"/>
      <c r="AU20" s="444"/>
      <c r="AV20" s="428"/>
      <c r="AW20" s="447"/>
      <c r="AX20" s="408"/>
      <c r="AY20" s="447"/>
      <c r="AZ20" s="408"/>
      <c r="BA20" s="447"/>
      <c r="BB20" s="408"/>
      <c r="BC20" s="447"/>
      <c r="BD20" s="408"/>
      <c r="BE20" s="447"/>
      <c r="BF20" s="408"/>
      <c r="BG20" s="447"/>
      <c r="BH20" s="408"/>
      <c r="BI20" s="447"/>
      <c r="BJ20" s="414"/>
      <c r="BK20" s="427"/>
    </row>
    <row r="21" spans="1:65" ht="39" customHeight="1" thickBot="1">
      <c r="A21" s="476"/>
      <c r="B21" s="429"/>
      <c r="C21" s="430"/>
      <c r="D21" s="431"/>
      <c r="E21" s="432"/>
      <c r="F21" s="416"/>
      <c r="G21" s="421"/>
      <c r="H21" s="419"/>
      <c r="I21" s="421"/>
      <c r="J21" s="419"/>
      <c r="K21" s="421"/>
      <c r="L21" s="419"/>
      <c r="M21" s="421"/>
      <c r="N21" s="419"/>
      <c r="O21" s="421"/>
      <c r="P21" s="419"/>
      <c r="Q21" s="421"/>
      <c r="R21" s="419"/>
      <c r="S21" s="422"/>
      <c r="T21" s="420"/>
      <c r="U21" s="423"/>
      <c r="V21" s="417"/>
      <c r="W21" s="423"/>
      <c r="X21" s="417"/>
      <c r="Y21" s="423"/>
      <c r="Z21" s="417"/>
      <c r="AA21" s="423"/>
      <c r="AB21" s="417"/>
      <c r="AC21" s="423"/>
      <c r="AD21" s="417"/>
      <c r="AE21" s="423"/>
      <c r="AF21" s="417"/>
      <c r="AG21" s="423"/>
      <c r="AH21" s="428"/>
      <c r="AI21" s="444"/>
      <c r="AJ21" s="408"/>
      <c r="AK21" s="444"/>
      <c r="AL21" s="408"/>
      <c r="AM21" s="444"/>
      <c r="AN21" s="408"/>
      <c r="AO21" s="444"/>
      <c r="AP21" s="408"/>
      <c r="AQ21" s="444"/>
      <c r="AR21" s="408"/>
      <c r="AS21" s="444"/>
      <c r="AT21" s="408"/>
      <c r="AU21" s="444"/>
      <c r="AV21" s="428"/>
      <c r="AW21" s="447"/>
      <c r="AX21" s="408"/>
      <c r="AY21" s="447"/>
      <c r="AZ21" s="408"/>
      <c r="BA21" s="447"/>
      <c r="BB21" s="408"/>
      <c r="BC21" s="447"/>
      <c r="BD21" s="408"/>
      <c r="BE21" s="447"/>
      <c r="BF21" s="408"/>
      <c r="BG21" s="447"/>
      <c r="BH21" s="408"/>
      <c r="BI21" s="447"/>
      <c r="BJ21" s="414"/>
      <c r="BK21" s="427"/>
    </row>
    <row r="22" spans="1:65" ht="39" customHeight="1" thickBot="1">
      <c r="A22" s="476"/>
      <c r="B22" s="429"/>
      <c r="C22" s="430"/>
      <c r="D22" s="431"/>
      <c r="E22" s="432"/>
      <c r="F22" s="416"/>
      <c r="G22" s="421"/>
      <c r="H22" s="419"/>
      <c r="I22" s="421"/>
      <c r="J22" s="419"/>
      <c r="K22" s="421"/>
      <c r="L22" s="419"/>
      <c r="M22" s="421"/>
      <c r="N22" s="419"/>
      <c r="O22" s="421"/>
      <c r="P22" s="419"/>
      <c r="Q22" s="421"/>
      <c r="R22" s="419"/>
      <c r="S22" s="422"/>
      <c r="T22" s="420"/>
      <c r="U22" s="423"/>
      <c r="V22" s="417"/>
      <c r="W22" s="423"/>
      <c r="X22" s="417"/>
      <c r="Y22" s="423"/>
      <c r="Z22" s="417"/>
      <c r="AA22" s="423"/>
      <c r="AB22" s="417"/>
      <c r="AC22" s="423"/>
      <c r="AD22" s="417"/>
      <c r="AE22" s="423"/>
      <c r="AF22" s="417"/>
      <c r="AG22" s="423"/>
      <c r="AH22" s="428"/>
      <c r="AI22" s="444"/>
      <c r="AJ22" s="408"/>
      <c r="AK22" s="444"/>
      <c r="AL22" s="408"/>
      <c r="AM22" s="444"/>
      <c r="AN22" s="408"/>
      <c r="AO22" s="444"/>
      <c r="AP22" s="408"/>
      <c r="AQ22" s="444"/>
      <c r="AR22" s="408"/>
      <c r="AS22" s="444"/>
      <c r="AT22" s="408"/>
      <c r="AU22" s="444"/>
      <c r="AV22" s="428"/>
      <c r="AW22" s="447"/>
      <c r="AX22" s="408"/>
      <c r="AY22" s="447"/>
      <c r="AZ22" s="408"/>
      <c r="BA22" s="447"/>
      <c r="BB22" s="408"/>
      <c r="BC22" s="447"/>
      <c r="BD22" s="408"/>
      <c r="BE22" s="447"/>
      <c r="BF22" s="408"/>
      <c r="BG22" s="447"/>
      <c r="BH22" s="408"/>
      <c r="BI22" s="447"/>
      <c r="BJ22" s="414"/>
      <c r="BK22" s="427"/>
    </row>
    <row r="23" spans="1:65" ht="39" customHeight="1" thickBot="1">
      <c r="A23" s="476"/>
      <c r="B23" s="429"/>
      <c r="C23" s="430"/>
      <c r="D23" s="431"/>
      <c r="E23" s="432"/>
      <c r="F23" s="416"/>
      <c r="G23" s="421"/>
      <c r="H23" s="419"/>
      <c r="I23" s="421"/>
      <c r="J23" s="419"/>
      <c r="K23" s="421"/>
      <c r="L23" s="419"/>
      <c r="M23" s="421"/>
      <c r="N23" s="419"/>
      <c r="O23" s="421"/>
      <c r="P23" s="419"/>
      <c r="Q23" s="421"/>
      <c r="R23" s="419"/>
      <c r="S23" s="422"/>
      <c r="T23" s="420"/>
      <c r="U23" s="423"/>
      <c r="V23" s="417"/>
      <c r="W23" s="423"/>
      <c r="X23" s="417"/>
      <c r="Y23" s="423"/>
      <c r="Z23" s="417"/>
      <c r="AA23" s="423"/>
      <c r="AB23" s="417"/>
      <c r="AC23" s="423"/>
      <c r="AD23" s="417"/>
      <c r="AE23" s="423"/>
      <c r="AF23" s="417"/>
      <c r="AG23" s="423"/>
      <c r="AH23" s="428"/>
      <c r="AI23" s="444"/>
      <c r="AJ23" s="408"/>
      <c r="AK23" s="444"/>
      <c r="AL23" s="408"/>
      <c r="AM23" s="444"/>
      <c r="AN23" s="408"/>
      <c r="AO23" s="444"/>
      <c r="AP23" s="408"/>
      <c r="AQ23" s="444"/>
      <c r="AR23" s="408"/>
      <c r="AS23" s="444"/>
      <c r="AT23" s="408"/>
      <c r="AU23" s="444"/>
      <c r="AV23" s="428"/>
      <c r="AW23" s="447"/>
      <c r="AX23" s="408"/>
      <c r="AY23" s="447"/>
      <c r="AZ23" s="408"/>
      <c r="BA23" s="447"/>
      <c r="BB23" s="408"/>
      <c r="BC23" s="447"/>
      <c r="BD23" s="408"/>
      <c r="BE23" s="447"/>
      <c r="BF23" s="408"/>
      <c r="BG23" s="447"/>
      <c r="BH23" s="408"/>
      <c r="BI23" s="447"/>
      <c r="BJ23" s="414"/>
      <c r="BK23" s="427"/>
      <c r="BL23" s="404"/>
    </row>
    <row r="24" spans="1:65" ht="39" customHeight="1" thickBot="1">
      <c r="A24" s="476"/>
      <c r="B24" s="429"/>
      <c r="C24" s="430"/>
      <c r="D24" s="431"/>
      <c r="E24" s="432"/>
      <c r="F24" s="416"/>
      <c r="G24" s="421"/>
      <c r="H24" s="419"/>
      <c r="I24" s="421"/>
      <c r="J24" s="419"/>
      <c r="K24" s="421"/>
      <c r="L24" s="419"/>
      <c r="M24" s="421"/>
      <c r="N24" s="419"/>
      <c r="O24" s="421"/>
      <c r="P24" s="419"/>
      <c r="Q24" s="421"/>
      <c r="R24" s="419"/>
      <c r="S24" s="422"/>
      <c r="T24" s="420"/>
      <c r="U24" s="423"/>
      <c r="V24" s="417"/>
      <c r="W24" s="423"/>
      <c r="X24" s="417"/>
      <c r="Y24" s="423"/>
      <c r="Z24" s="417"/>
      <c r="AA24" s="423"/>
      <c r="AB24" s="417"/>
      <c r="AC24" s="423"/>
      <c r="AD24" s="417"/>
      <c r="AE24" s="423"/>
      <c r="AF24" s="417"/>
      <c r="AG24" s="423"/>
      <c r="AH24" s="428"/>
      <c r="AI24" s="444"/>
      <c r="AJ24" s="408"/>
      <c r="AK24" s="444"/>
      <c r="AL24" s="408"/>
      <c r="AM24" s="444"/>
      <c r="AN24" s="408"/>
      <c r="AO24" s="444"/>
      <c r="AP24" s="408"/>
      <c r="AQ24" s="444"/>
      <c r="AR24" s="408"/>
      <c r="AS24" s="444"/>
      <c r="AT24" s="408"/>
      <c r="AU24" s="444"/>
      <c r="AV24" s="428"/>
      <c r="AW24" s="447"/>
      <c r="AX24" s="408"/>
      <c r="AY24" s="447"/>
      <c r="AZ24" s="408"/>
      <c r="BA24" s="447"/>
      <c r="BB24" s="408"/>
      <c r="BC24" s="447"/>
      <c r="BD24" s="408"/>
      <c r="BE24" s="447"/>
      <c r="BF24" s="408"/>
      <c r="BG24" s="447"/>
      <c r="BH24" s="408"/>
      <c r="BI24" s="447"/>
      <c r="BJ24" s="414"/>
      <c r="BK24" s="427"/>
    </row>
    <row r="25" spans="1:65" ht="39" customHeight="1" thickBot="1">
      <c r="A25" s="476"/>
      <c r="B25" s="429"/>
      <c r="C25" s="430"/>
      <c r="D25" s="431"/>
      <c r="E25" s="432"/>
      <c r="F25" s="416"/>
      <c r="G25" s="421"/>
      <c r="H25" s="419"/>
      <c r="I25" s="421"/>
      <c r="J25" s="419"/>
      <c r="K25" s="421"/>
      <c r="L25" s="419"/>
      <c r="M25" s="421"/>
      <c r="N25" s="419"/>
      <c r="O25" s="421"/>
      <c r="P25" s="419"/>
      <c r="Q25" s="421"/>
      <c r="R25" s="419"/>
      <c r="S25" s="422"/>
      <c r="T25" s="420"/>
      <c r="U25" s="423"/>
      <c r="V25" s="417"/>
      <c r="W25" s="423"/>
      <c r="X25" s="417"/>
      <c r="Y25" s="423"/>
      <c r="Z25" s="417"/>
      <c r="AA25" s="423"/>
      <c r="AB25" s="417"/>
      <c r="AC25" s="423"/>
      <c r="AD25" s="417"/>
      <c r="AE25" s="423"/>
      <c r="AF25" s="417"/>
      <c r="AG25" s="423"/>
      <c r="AH25" s="428"/>
      <c r="AI25" s="444"/>
      <c r="AJ25" s="408"/>
      <c r="AK25" s="444"/>
      <c r="AL25" s="408"/>
      <c r="AM25" s="444"/>
      <c r="AN25" s="408"/>
      <c r="AO25" s="444"/>
      <c r="AP25" s="408"/>
      <c r="AQ25" s="444"/>
      <c r="AR25" s="408"/>
      <c r="AS25" s="444"/>
      <c r="AT25" s="408"/>
      <c r="AU25" s="444"/>
      <c r="AV25" s="428"/>
      <c r="AW25" s="447"/>
      <c r="AX25" s="408"/>
      <c r="AY25" s="447"/>
      <c r="AZ25" s="408"/>
      <c r="BA25" s="447"/>
      <c r="BB25" s="408"/>
      <c r="BC25" s="447"/>
      <c r="BD25" s="408"/>
      <c r="BE25" s="447"/>
      <c r="BF25" s="408"/>
      <c r="BG25" s="447"/>
      <c r="BH25" s="408"/>
      <c r="BI25" s="447"/>
      <c r="BJ25" s="414"/>
      <c r="BK25" s="427"/>
    </row>
    <row r="26" spans="1:65" ht="39" customHeight="1" thickBot="1">
      <c r="A26" s="476"/>
      <c r="B26" s="429"/>
      <c r="C26" s="430"/>
      <c r="D26" s="431"/>
      <c r="E26" s="432"/>
      <c r="F26" s="416"/>
      <c r="G26" s="421"/>
      <c r="H26" s="419"/>
      <c r="I26" s="421"/>
      <c r="J26" s="419"/>
      <c r="K26" s="421"/>
      <c r="L26" s="419"/>
      <c r="M26" s="421"/>
      <c r="N26" s="419"/>
      <c r="O26" s="421"/>
      <c r="P26" s="419"/>
      <c r="Q26" s="421"/>
      <c r="R26" s="419"/>
      <c r="S26" s="422"/>
      <c r="T26" s="420"/>
      <c r="U26" s="423"/>
      <c r="V26" s="417"/>
      <c r="W26" s="423"/>
      <c r="X26" s="417"/>
      <c r="Y26" s="423"/>
      <c r="Z26" s="417"/>
      <c r="AA26" s="423"/>
      <c r="AB26" s="417"/>
      <c r="AC26" s="423"/>
      <c r="AD26" s="417"/>
      <c r="AE26" s="423"/>
      <c r="AF26" s="417"/>
      <c r="AG26" s="423"/>
      <c r="AH26" s="428"/>
      <c r="AI26" s="444"/>
      <c r="AJ26" s="408"/>
      <c r="AK26" s="444"/>
      <c r="AL26" s="408"/>
      <c r="AM26" s="444"/>
      <c r="AN26" s="408"/>
      <c r="AO26" s="444"/>
      <c r="AP26" s="408"/>
      <c r="AQ26" s="444"/>
      <c r="AR26" s="408"/>
      <c r="AS26" s="444"/>
      <c r="AT26" s="408"/>
      <c r="AU26" s="444"/>
      <c r="AV26" s="428"/>
      <c r="AW26" s="447"/>
      <c r="AX26" s="408"/>
      <c r="AY26" s="447"/>
      <c r="AZ26" s="408"/>
      <c r="BA26" s="447"/>
      <c r="BB26" s="408"/>
      <c r="BC26" s="447"/>
      <c r="BD26" s="408"/>
      <c r="BE26" s="447"/>
      <c r="BF26" s="408"/>
      <c r="BG26" s="447"/>
      <c r="BH26" s="408"/>
      <c r="BI26" s="447"/>
      <c r="BJ26" s="414"/>
      <c r="BK26" s="427"/>
      <c r="BL26" s="406"/>
    </row>
    <row r="27" spans="1:65" ht="39" customHeight="1" thickBot="1">
      <c r="A27" s="476"/>
      <c r="B27" s="429"/>
      <c r="C27" s="430"/>
      <c r="D27" s="431"/>
      <c r="E27" s="432"/>
      <c r="F27" s="416"/>
      <c r="G27" s="421"/>
      <c r="H27" s="419"/>
      <c r="I27" s="421"/>
      <c r="J27" s="419"/>
      <c r="K27" s="421"/>
      <c r="L27" s="419"/>
      <c r="M27" s="421"/>
      <c r="N27" s="419"/>
      <c r="O27" s="421"/>
      <c r="P27" s="419"/>
      <c r="Q27" s="421"/>
      <c r="R27" s="419"/>
      <c r="S27" s="422"/>
      <c r="T27" s="420"/>
      <c r="U27" s="423"/>
      <c r="V27" s="417"/>
      <c r="W27" s="423"/>
      <c r="X27" s="417"/>
      <c r="Y27" s="423"/>
      <c r="Z27" s="417"/>
      <c r="AA27" s="423"/>
      <c r="AB27" s="417"/>
      <c r="AC27" s="423"/>
      <c r="AD27" s="417"/>
      <c r="AE27" s="423"/>
      <c r="AF27" s="417"/>
      <c r="AG27" s="423"/>
      <c r="AH27" s="428"/>
      <c r="AI27" s="444"/>
      <c r="AJ27" s="408"/>
      <c r="AK27" s="444"/>
      <c r="AL27" s="408"/>
      <c r="AM27" s="444"/>
      <c r="AN27" s="408"/>
      <c r="AO27" s="444"/>
      <c r="AP27" s="408"/>
      <c r="AQ27" s="444"/>
      <c r="AR27" s="408"/>
      <c r="AS27" s="444"/>
      <c r="AT27" s="408"/>
      <c r="AU27" s="444"/>
      <c r="AV27" s="428"/>
      <c r="AW27" s="447"/>
      <c r="AX27" s="408"/>
      <c r="AY27" s="447"/>
      <c r="AZ27" s="408"/>
      <c r="BA27" s="447"/>
      <c r="BB27" s="408"/>
      <c r="BC27" s="447"/>
      <c r="BD27" s="408"/>
      <c r="BE27" s="447"/>
      <c r="BF27" s="408"/>
      <c r="BG27" s="447"/>
      <c r="BH27" s="408"/>
      <c r="BI27" s="447"/>
      <c r="BJ27" s="414"/>
      <c r="BK27" s="427"/>
    </row>
    <row r="28" spans="1:65" ht="39" customHeight="1" thickBot="1">
      <c r="A28" s="476"/>
      <c r="B28" s="429"/>
      <c r="C28" s="430"/>
      <c r="D28" s="431"/>
      <c r="E28" s="432"/>
      <c r="F28" s="416"/>
      <c r="G28" s="421"/>
      <c r="H28" s="419"/>
      <c r="I28" s="421"/>
      <c r="J28" s="419"/>
      <c r="K28" s="421"/>
      <c r="L28" s="419"/>
      <c r="M28" s="421"/>
      <c r="N28" s="419"/>
      <c r="O28" s="421"/>
      <c r="P28" s="419"/>
      <c r="Q28" s="421"/>
      <c r="R28" s="419"/>
      <c r="S28" s="422"/>
      <c r="T28" s="420"/>
      <c r="U28" s="423"/>
      <c r="V28" s="417"/>
      <c r="W28" s="423"/>
      <c r="X28" s="417"/>
      <c r="Y28" s="423"/>
      <c r="Z28" s="417"/>
      <c r="AA28" s="423"/>
      <c r="AB28" s="417"/>
      <c r="AC28" s="423"/>
      <c r="AD28" s="417"/>
      <c r="AE28" s="423"/>
      <c r="AF28" s="417"/>
      <c r="AG28" s="423"/>
      <c r="AH28" s="428"/>
      <c r="AI28" s="444"/>
      <c r="AJ28" s="408"/>
      <c r="AK28" s="444"/>
      <c r="AL28" s="408"/>
      <c r="AM28" s="444"/>
      <c r="AN28" s="408"/>
      <c r="AO28" s="444"/>
      <c r="AP28" s="408"/>
      <c r="AQ28" s="444"/>
      <c r="AR28" s="408"/>
      <c r="AS28" s="444"/>
      <c r="AT28" s="408"/>
      <c r="AU28" s="444"/>
      <c r="AV28" s="428"/>
      <c r="AW28" s="447"/>
      <c r="AX28" s="408"/>
      <c r="AY28" s="447"/>
      <c r="AZ28" s="408"/>
      <c r="BA28" s="447"/>
      <c r="BB28" s="408"/>
      <c r="BC28" s="447"/>
      <c r="BD28" s="408"/>
      <c r="BE28" s="447"/>
      <c r="BF28" s="408"/>
      <c r="BG28" s="447"/>
      <c r="BH28" s="408"/>
      <c r="BI28" s="447"/>
      <c r="BJ28" s="414"/>
      <c r="BK28" s="427"/>
    </row>
    <row r="29" spans="1:65" ht="39" customHeight="1" thickBot="1">
      <c r="A29" s="476"/>
      <c r="B29" s="429"/>
      <c r="C29" s="430"/>
      <c r="D29" s="431"/>
      <c r="E29" s="432"/>
      <c r="F29" s="416"/>
      <c r="G29" s="421"/>
      <c r="H29" s="419"/>
      <c r="I29" s="421"/>
      <c r="J29" s="419"/>
      <c r="K29" s="421"/>
      <c r="L29" s="419"/>
      <c r="M29" s="421"/>
      <c r="N29" s="419"/>
      <c r="O29" s="421"/>
      <c r="P29" s="419"/>
      <c r="Q29" s="421"/>
      <c r="R29" s="419"/>
      <c r="S29" s="422"/>
      <c r="T29" s="420"/>
      <c r="U29" s="423"/>
      <c r="V29" s="417"/>
      <c r="W29" s="423"/>
      <c r="X29" s="417"/>
      <c r="Y29" s="423"/>
      <c r="Z29" s="417"/>
      <c r="AA29" s="423"/>
      <c r="AB29" s="417"/>
      <c r="AC29" s="423"/>
      <c r="AD29" s="417"/>
      <c r="AE29" s="423"/>
      <c r="AF29" s="417"/>
      <c r="AG29" s="423"/>
      <c r="AH29" s="428"/>
      <c r="AI29" s="444"/>
      <c r="AJ29" s="408"/>
      <c r="AK29" s="444"/>
      <c r="AL29" s="408"/>
      <c r="AM29" s="444"/>
      <c r="AN29" s="408"/>
      <c r="AO29" s="444"/>
      <c r="AP29" s="408"/>
      <c r="AQ29" s="444"/>
      <c r="AR29" s="408"/>
      <c r="AS29" s="444"/>
      <c r="AT29" s="408"/>
      <c r="AU29" s="444"/>
      <c r="AV29" s="428"/>
      <c r="AW29" s="447"/>
      <c r="AX29" s="408"/>
      <c r="AY29" s="447"/>
      <c r="AZ29" s="408"/>
      <c r="BA29" s="447"/>
      <c r="BB29" s="408"/>
      <c r="BC29" s="447"/>
      <c r="BD29" s="408"/>
      <c r="BE29" s="447"/>
      <c r="BF29" s="408"/>
      <c r="BG29" s="447"/>
      <c r="BH29" s="408"/>
      <c r="BI29" s="447"/>
      <c r="BJ29" s="414"/>
      <c r="BK29" s="427"/>
    </row>
    <row r="30" spans="1:65" ht="39" customHeight="1" thickBot="1">
      <c r="A30" s="476"/>
      <c r="B30" s="429"/>
      <c r="C30" s="430"/>
      <c r="D30" s="431"/>
      <c r="E30" s="432"/>
      <c r="F30" s="416"/>
      <c r="G30" s="421"/>
      <c r="H30" s="419"/>
      <c r="I30" s="421"/>
      <c r="J30" s="419"/>
      <c r="K30" s="421"/>
      <c r="L30" s="419"/>
      <c r="M30" s="421"/>
      <c r="N30" s="419"/>
      <c r="O30" s="421"/>
      <c r="P30" s="419"/>
      <c r="Q30" s="421"/>
      <c r="R30" s="419"/>
      <c r="S30" s="422"/>
      <c r="T30" s="420"/>
      <c r="U30" s="423"/>
      <c r="V30" s="417"/>
      <c r="W30" s="423"/>
      <c r="X30" s="417"/>
      <c r="Y30" s="423"/>
      <c r="Z30" s="417"/>
      <c r="AA30" s="423"/>
      <c r="AB30" s="417"/>
      <c r="AC30" s="423"/>
      <c r="AD30" s="417"/>
      <c r="AE30" s="423"/>
      <c r="AF30" s="417"/>
      <c r="AG30" s="423"/>
      <c r="AH30" s="428"/>
      <c r="AI30" s="444"/>
      <c r="AJ30" s="408"/>
      <c r="AK30" s="444"/>
      <c r="AL30" s="408"/>
      <c r="AM30" s="444"/>
      <c r="AN30" s="408"/>
      <c r="AO30" s="444"/>
      <c r="AP30" s="408"/>
      <c r="AQ30" s="444"/>
      <c r="AR30" s="408"/>
      <c r="AS30" s="444"/>
      <c r="AT30" s="408"/>
      <c r="AU30" s="444"/>
      <c r="AV30" s="428"/>
      <c r="AW30" s="447"/>
      <c r="AX30" s="408"/>
      <c r="AY30" s="447"/>
      <c r="AZ30" s="408"/>
      <c r="BA30" s="447"/>
      <c r="BB30" s="408"/>
      <c r="BC30" s="447"/>
      <c r="BD30" s="408"/>
      <c r="BE30" s="447"/>
      <c r="BF30" s="408"/>
      <c r="BG30" s="447"/>
      <c r="BH30" s="408"/>
      <c r="BI30" s="447"/>
      <c r="BJ30" s="414"/>
      <c r="BK30" s="427"/>
    </row>
    <row r="31" spans="1:65" ht="39" customHeight="1" thickBot="1">
      <c r="A31" s="476"/>
      <c r="B31" s="429"/>
      <c r="C31" s="430"/>
      <c r="D31" s="431"/>
      <c r="E31" s="432"/>
      <c r="F31" s="416"/>
      <c r="G31" s="421"/>
      <c r="H31" s="419"/>
      <c r="I31" s="421"/>
      <c r="J31" s="419"/>
      <c r="K31" s="421"/>
      <c r="L31" s="419"/>
      <c r="M31" s="421"/>
      <c r="N31" s="419"/>
      <c r="O31" s="421"/>
      <c r="P31" s="419"/>
      <c r="Q31" s="421"/>
      <c r="R31" s="419"/>
      <c r="S31" s="422"/>
      <c r="T31" s="420"/>
      <c r="U31" s="423"/>
      <c r="V31" s="417"/>
      <c r="W31" s="423"/>
      <c r="X31" s="417"/>
      <c r="Y31" s="423"/>
      <c r="Z31" s="417"/>
      <c r="AA31" s="423"/>
      <c r="AB31" s="417"/>
      <c r="AC31" s="423"/>
      <c r="AD31" s="417"/>
      <c r="AE31" s="423"/>
      <c r="AF31" s="417"/>
      <c r="AG31" s="423"/>
      <c r="AH31" s="428"/>
      <c r="AI31" s="444"/>
      <c r="AJ31" s="408"/>
      <c r="AK31" s="444"/>
      <c r="AL31" s="408"/>
      <c r="AM31" s="444"/>
      <c r="AN31" s="408"/>
      <c r="AO31" s="444"/>
      <c r="AP31" s="408"/>
      <c r="AQ31" s="444"/>
      <c r="AR31" s="408"/>
      <c r="AS31" s="444"/>
      <c r="AT31" s="408"/>
      <c r="AU31" s="444"/>
      <c r="AV31" s="428"/>
      <c r="AW31" s="447"/>
      <c r="AX31" s="408"/>
      <c r="AY31" s="447"/>
      <c r="AZ31" s="408"/>
      <c r="BA31" s="447"/>
      <c r="BB31" s="408"/>
      <c r="BC31" s="447"/>
      <c r="BD31" s="408"/>
      <c r="BE31" s="447"/>
      <c r="BF31" s="408"/>
      <c r="BG31" s="447"/>
      <c r="BH31" s="408"/>
      <c r="BI31" s="447"/>
      <c r="BJ31" s="414"/>
      <c r="BK31" s="427"/>
      <c r="BL31" s="407"/>
      <c r="BM31" s="115"/>
    </row>
    <row r="32" spans="1:65" ht="39" customHeight="1" thickBot="1">
      <c r="A32" s="476"/>
      <c r="B32" s="429"/>
      <c r="C32" s="430"/>
      <c r="D32" s="431"/>
      <c r="E32" s="432"/>
      <c r="F32" s="416"/>
      <c r="G32" s="421"/>
      <c r="H32" s="419"/>
      <c r="I32" s="421"/>
      <c r="J32" s="419"/>
      <c r="K32" s="421"/>
      <c r="L32" s="419"/>
      <c r="M32" s="421"/>
      <c r="N32" s="419"/>
      <c r="O32" s="421"/>
      <c r="P32" s="419"/>
      <c r="Q32" s="421"/>
      <c r="R32" s="419"/>
      <c r="S32" s="422"/>
      <c r="T32" s="420"/>
      <c r="U32" s="423"/>
      <c r="V32" s="417"/>
      <c r="W32" s="423"/>
      <c r="X32" s="417"/>
      <c r="Y32" s="423"/>
      <c r="Z32" s="417"/>
      <c r="AA32" s="423"/>
      <c r="AB32" s="417"/>
      <c r="AC32" s="423"/>
      <c r="AD32" s="417"/>
      <c r="AE32" s="423"/>
      <c r="AF32" s="417"/>
      <c r="AG32" s="423"/>
      <c r="AH32" s="428"/>
      <c r="AI32" s="444"/>
      <c r="AJ32" s="408"/>
      <c r="AK32" s="444"/>
      <c r="AL32" s="408"/>
      <c r="AM32" s="444"/>
      <c r="AN32" s="408"/>
      <c r="AO32" s="444"/>
      <c r="AP32" s="408"/>
      <c r="AQ32" s="444"/>
      <c r="AR32" s="408"/>
      <c r="AS32" s="444"/>
      <c r="AT32" s="408"/>
      <c r="AU32" s="444"/>
      <c r="AV32" s="428"/>
      <c r="AW32" s="447"/>
      <c r="AX32" s="408"/>
      <c r="AY32" s="447"/>
      <c r="AZ32" s="408"/>
      <c r="BA32" s="447"/>
      <c r="BB32" s="408"/>
      <c r="BC32" s="447"/>
      <c r="BD32" s="408"/>
      <c r="BE32" s="447"/>
      <c r="BF32" s="408"/>
      <c r="BG32" s="447"/>
      <c r="BH32" s="408"/>
      <c r="BI32" s="447"/>
      <c r="BJ32" s="414"/>
      <c r="BK32" s="427"/>
    </row>
    <row r="33" spans="1:65" ht="39" customHeight="1" thickBot="1">
      <c r="A33" s="476"/>
      <c r="B33" s="429"/>
      <c r="C33" s="430"/>
      <c r="D33" s="431"/>
      <c r="E33" s="432"/>
      <c r="F33" s="416"/>
      <c r="G33" s="421"/>
      <c r="H33" s="419"/>
      <c r="I33" s="421"/>
      <c r="J33" s="419"/>
      <c r="K33" s="421"/>
      <c r="L33" s="419"/>
      <c r="M33" s="421"/>
      <c r="N33" s="419"/>
      <c r="O33" s="421"/>
      <c r="P33" s="419"/>
      <c r="Q33" s="421"/>
      <c r="R33" s="419"/>
      <c r="S33" s="422"/>
      <c r="T33" s="420"/>
      <c r="U33" s="423"/>
      <c r="V33" s="417"/>
      <c r="W33" s="423"/>
      <c r="X33" s="417"/>
      <c r="Y33" s="423"/>
      <c r="Z33" s="417"/>
      <c r="AA33" s="423"/>
      <c r="AB33" s="417"/>
      <c r="AC33" s="423"/>
      <c r="AD33" s="417"/>
      <c r="AE33" s="423"/>
      <c r="AF33" s="417"/>
      <c r="AG33" s="423"/>
      <c r="AH33" s="428"/>
      <c r="AI33" s="444"/>
      <c r="AJ33" s="408"/>
      <c r="AK33" s="444"/>
      <c r="AL33" s="408"/>
      <c r="AM33" s="444"/>
      <c r="AN33" s="408"/>
      <c r="AO33" s="444"/>
      <c r="AP33" s="408"/>
      <c r="AQ33" s="444"/>
      <c r="AR33" s="408"/>
      <c r="AS33" s="444"/>
      <c r="AT33" s="408"/>
      <c r="AU33" s="444"/>
      <c r="AV33" s="428"/>
      <c r="AW33" s="447"/>
      <c r="AX33" s="408"/>
      <c r="AY33" s="447"/>
      <c r="AZ33" s="408"/>
      <c r="BA33" s="447"/>
      <c r="BB33" s="408"/>
      <c r="BC33" s="447"/>
      <c r="BD33" s="408"/>
      <c r="BE33" s="447"/>
      <c r="BF33" s="408"/>
      <c r="BG33" s="447"/>
      <c r="BH33" s="408"/>
      <c r="BI33" s="447"/>
      <c r="BJ33" s="414"/>
      <c r="BK33" s="427"/>
    </row>
    <row r="34" spans="1:65" ht="39" customHeight="1" thickBot="1">
      <c r="A34" s="476"/>
      <c r="B34" s="429"/>
      <c r="C34" s="430"/>
      <c r="D34" s="431"/>
      <c r="E34" s="432"/>
      <c r="F34" s="416"/>
      <c r="G34" s="421"/>
      <c r="H34" s="419"/>
      <c r="I34" s="421"/>
      <c r="J34" s="419"/>
      <c r="K34" s="421"/>
      <c r="L34" s="419"/>
      <c r="M34" s="421"/>
      <c r="N34" s="419"/>
      <c r="O34" s="421"/>
      <c r="P34" s="419"/>
      <c r="Q34" s="421"/>
      <c r="R34" s="419"/>
      <c r="S34" s="422"/>
      <c r="T34" s="420"/>
      <c r="U34" s="423"/>
      <c r="V34" s="417"/>
      <c r="W34" s="423"/>
      <c r="X34" s="417"/>
      <c r="Y34" s="423"/>
      <c r="Z34" s="417"/>
      <c r="AA34" s="423"/>
      <c r="AB34" s="417"/>
      <c r="AC34" s="423"/>
      <c r="AD34" s="417"/>
      <c r="AE34" s="423"/>
      <c r="AF34" s="417"/>
      <c r="AG34" s="423"/>
      <c r="AH34" s="428"/>
      <c r="AI34" s="444"/>
      <c r="AJ34" s="408"/>
      <c r="AK34" s="444"/>
      <c r="AL34" s="408"/>
      <c r="AM34" s="444"/>
      <c r="AN34" s="408"/>
      <c r="AO34" s="444"/>
      <c r="AP34" s="408"/>
      <c r="AQ34" s="444"/>
      <c r="AR34" s="408"/>
      <c r="AS34" s="444"/>
      <c r="AT34" s="408"/>
      <c r="AU34" s="444"/>
      <c r="AV34" s="428"/>
      <c r="AW34" s="447"/>
      <c r="AX34" s="408"/>
      <c r="AY34" s="447"/>
      <c r="AZ34" s="408"/>
      <c r="BA34" s="447"/>
      <c r="BB34" s="408"/>
      <c r="BC34" s="447"/>
      <c r="BD34" s="408"/>
      <c r="BE34" s="447"/>
      <c r="BF34" s="408"/>
      <c r="BG34" s="447"/>
      <c r="BH34" s="408"/>
      <c r="BI34" s="447"/>
      <c r="BJ34" s="414"/>
      <c r="BK34" s="427"/>
    </row>
    <row r="35" spans="1:65" ht="39" customHeight="1" thickBot="1">
      <c r="A35" s="476"/>
      <c r="B35" s="429"/>
      <c r="C35" s="430"/>
      <c r="D35" s="431"/>
      <c r="E35" s="432"/>
      <c r="F35" s="416"/>
      <c r="G35" s="421"/>
      <c r="H35" s="419"/>
      <c r="I35" s="421"/>
      <c r="J35" s="419"/>
      <c r="K35" s="421"/>
      <c r="L35" s="419"/>
      <c r="M35" s="421"/>
      <c r="N35" s="419"/>
      <c r="O35" s="421"/>
      <c r="P35" s="419"/>
      <c r="Q35" s="421"/>
      <c r="R35" s="419"/>
      <c r="S35" s="422"/>
      <c r="T35" s="420"/>
      <c r="U35" s="423"/>
      <c r="V35" s="417"/>
      <c r="W35" s="423"/>
      <c r="X35" s="417"/>
      <c r="Y35" s="423"/>
      <c r="Z35" s="417"/>
      <c r="AA35" s="423"/>
      <c r="AB35" s="417"/>
      <c r="AC35" s="423"/>
      <c r="AD35" s="417"/>
      <c r="AE35" s="423"/>
      <c r="AF35" s="417"/>
      <c r="AG35" s="423"/>
      <c r="AH35" s="428"/>
      <c r="AI35" s="444"/>
      <c r="AJ35" s="408"/>
      <c r="AK35" s="444"/>
      <c r="AL35" s="408"/>
      <c r="AM35" s="444"/>
      <c r="AN35" s="408"/>
      <c r="AO35" s="444"/>
      <c r="AP35" s="408"/>
      <c r="AQ35" s="444"/>
      <c r="AR35" s="408"/>
      <c r="AS35" s="444"/>
      <c r="AT35" s="408"/>
      <c r="AU35" s="444"/>
      <c r="AV35" s="428"/>
      <c r="AW35" s="447"/>
      <c r="AX35" s="408"/>
      <c r="AY35" s="447"/>
      <c r="AZ35" s="408"/>
      <c r="BA35" s="447"/>
      <c r="BB35" s="408"/>
      <c r="BC35" s="447"/>
      <c r="BD35" s="408"/>
      <c r="BE35" s="447"/>
      <c r="BF35" s="408"/>
      <c r="BG35" s="447"/>
      <c r="BH35" s="408"/>
      <c r="BI35" s="447"/>
      <c r="BJ35" s="414"/>
      <c r="BK35" s="427"/>
      <c r="BL35" s="407"/>
      <c r="BM35" s="115"/>
    </row>
    <row r="36" spans="1:65" ht="39" customHeight="1" thickBot="1">
      <c r="A36" s="476"/>
      <c r="B36" s="429"/>
      <c r="C36" s="430"/>
      <c r="D36" s="431"/>
      <c r="E36" s="432"/>
      <c r="F36" s="416"/>
      <c r="G36" s="421"/>
      <c r="H36" s="419"/>
      <c r="I36" s="421"/>
      <c r="J36" s="419"/>
      <c r="K36" s="421"/>
      <c r="L36" s="419"/>
      <c r="M36" s="421"/>
      <c r="N36" s="419"/>
      <c r="O36" s="421"/>
      <c r="P36" s="419"/>
      <c r="Q36" s="421"/>
      <c r="R36" s="419"/>
      <c r="S36" s="422"/>
      <c r="T36" s="420"/>
      <c r="U36" s="423"/>
      <c r="V36" s="417"/>
      <c r="W36" s="423"/>
      <c r="X36" s="417"/>
      <c r="Y36" s="423"/>
      <c r="Z36" s="417"/>
      <c r="AA36" s="423"/>
      <c r="AB36" s="417"/>
      <c r="AC36" s="423"/>
      <c r="AD36" s="417"/>
      <c r="AE36" s="423"/>
      <c r="AF36" s="417"/>
      <c r="AG36" s="423"/>
      <c r="AH36" s="428"/>
      <c r="AI36" s="444"/>
      <c r="AJ36" s="408"/>
      <c r="AK36" s="444"/>
      <c r="AL36" s="408"/>
      <c r="AM36" s="444"/>
      <c r="AN36" s="408"/>
      <c r="AO36" s="444"/>
      <c r="AP36" s="408"/>
      <c r="AQ36" s="444"/>
      <c r="AR36" s="408"/>
      <c r="AS36" s="444"/>
      <c r="AT36" s="408"/>
      <c r="AU36" s="444"/>
      <c r="AV36" s="428"/>
      <c r="AW36" s="447"/>
      <c r="AX36" s="408"/>
      <c r="AY36" s="447"/>
      <c r="AZ36" s="408"/>
      <c r="BA36" s="447"/>
      <c r="BB36" s="408"/>
      <c r="BC36" s="447"/>
      <c r="BD36" s="408"/>
      <c r="BE36" s="447"/>
      <c r="BF36" s="408"/>
      <c r="BG36" s="447"/>
      <c r="BH36" s="408"/>
      <c r="BI36" s="447"/>
      <c r="BJ36" s="414"/>
      <c r="BK36" s="427"/>
    </row>
    <row r="37" spans="1:65" ht="39" customHeight="1" thickBot="1">
      <c r="A37" s="476"/>
      <c r="B37" s="429"/>
      <c r="C37" s="430"/>
      <c r="D37" s="431"/>
      <c r="E37" s="432"/>
      <c r="F37" s="416"/>
      <c r="G37" s="421"/>
      <c r="H37" s="419"/>
      <c r="I37" s="421"/>
      <c r="J37" s="419"/>
      <c r="K37" s="421"/>
      <c r="L37" s="419"/>
      <c r="M37" s="421"/>
      <c r="N37" s="419"/>
      <c r="O37" s="421"/>
      <c r="P37" s="419"/>
      <c r="Q37" s="421"/>
      <c r="R37" s="419"/>
      <c r="S37" s="422"/>
      <c r="T37" s="420"/>
      <c r="U37" s="423"/>
      <c r="V37" s="417"/>
      <c r="W37" s="423"/>
      <c r="X37" s="417"/>
      <c r="Y37" s="423"/>
      <c r="Z37" s="417"/>
      <c r="AA37" s="423"/>
      <c r="AB37" s="417"/>
      <c r="AC37" s="423"/>
      <c r="AD37" s="417"/>
      <c r="AE37" s="423"/>
      <c r="AF37" s="417"/>
      <c r="AG37" s="423"/>
      <c r="AH37" s="428"/>
      <c r="AI37" s="444"/>
      <c r="AJ37" s="408"/>
      <c r="AK37" s="444"/>
      <c r="AL37" s="408"/>
      <c r="AM37" s="444"/>
      <c r="AN37" s="408"/>
      <c r="AO37" s="444"/>
      <c r="AP37" s="408"/>
      <c r="AQ37" s="444"/>
      <c r="AR37" s="408"/>
      <c r="AS37" s="444"/>
      <c r="AT37" s="408"/>
      <c r="AU37" s="444"/>
      <c r="AV37" s="428"/>
      <c r="AW37" s="447"/>
      <c r="AX37" s="408"/>
      <c r="AY37" s="447"/>
      <c r="AZ37" s="408"/>
      <c r="BA37" s="447"/>
      <c r="BB37" s="408"/>
      <c r="BC37" s="447"/>
      <c r="BD37" s="408"/>
      <c r="BE37" s="447"/>
      <c r="BF37" s="408"/>
      <c r="BG37" s="447"/>
      <c r="BH37" s="408"/>
      <c r="BI37" s="447"/>
      <c r="BJ37" s="414"/>
      <c r="BK37" s="427"/>
    </row>
    <row r="38" spans="1:65" ht="39" customHeight="1" thickBot="1">
      <c r="A38" s="476"/>
      <c r="B38" s="429"/>
      <c r="C38" s="430"/>
      <c r="D38" s="431"/>
      <c r="E38" s="432"/>
      <c r="F38" s="416"/>
      <c r="G38" s="421"/>
      <c r="H38" s="419"/>
      <c r="I38" s="421"/>
      <c r="J38" s="419"/>
      <c r="K38" s="421"/>
      <c r="L38" s="419"/>
      <c r="M38" s="421"/>
      <c r="N38" s="419"/>
      <c r="O38" s="421"/>
      <c r="P38" s="419"/>
      <c r="Q38" s="421"/>
      <c r="R38" s="419"/>
      <c r="S38" s="422"/>
      <c r="T38" s="420"/>
      <c r="U38" s="423"/>
      <c r="V38" s="417"/>
      <c r="W38" s="423"/>
      <c r="X38" s="417"/>
      <c r="Y38" s="423"/>
      <c r="Z38" s="417"/>
      <c r="AA38" s="423"/>
      <c r="AB38" s="417"/>
      <c r="AC38" s="423"/>
      <c r="AD38" s="417"/>
      <c r="AE38" s="423"/>
      <c r="AF38" s="417"/>
      <c r="AG38" s="423"/>
      <c r="AH38" s="428"/>
      <c r="AI38" s="444"/>
      <c r="AJ38" s="408"/>
      <c r="AK38" s="444"/>
      <c r="AL38" s="408"/>
      <c r="AM38" s="444"/>
      <c r="AN38" s="408"/>
      <c r="AO38" s="444"/>
      <c r="AP38" s="408"/>
      <c r="AQ38" s="444"/>
      <c r="AR38" s="408"/>
      <c r="AS38" s="444"/>
      <c r="AT38" s="408"/>
      <c r="AU38" s="444"/>
      <c r="AV38" s="428"/>
      <c r="AW38" s="447"/>
      <c r="AX38" s="408"/>
      <c r="AY38" s="447"/>
      <c r="AZ38" s="408"/>
      <c r="BA38" s="447"/>
      <c r="BB38" s="408"/>
      <c r="BC38" s="447"/>
      <c r="BD38" s="408"/>
      <c r="BE38" s="447"/>
      <c r="BF38" s="408"/>
      <c r="BG38" s="447"/>
      <c r="BH38" s="408"/>
      <c r="BI38" s="447"/>
      <c r="BJ38" s="414"/>
      <c r="BK38" s="427"/>
    </row>
    <row r="39" spans="1:65" ht="39" customHeight="1" thickBot="1">
      <c r="A39" s="476"/>
      <c r="B39" s="429"/>
      <c r="C39" s="430"/>
      <c r="D39" s="431"/>
      <c r="E39" s="432"/>
      <c r="F39" s="416"/>
      <c r="G39" s="421"/>
      <c r="H39" s="419"/>
      <c r="I39" s="421"/>
      <c r="J39" s="419"/>
      <c r="K39" s="421"/>
      <c r="L39" s="419"/>
      <c r="M39" s="421"/>
      <c r="N39" s="419"/>
      <c r="O39" s="421"/>
      <c r="P39" s="419"/>
      <c r="Q39" s="421"/>
      <c r="R39" s="419"/>
      <c r="S39" s="422"/>
      <c r="T39" s="420"/>
      <c r="U39" s="423"/>
      <c r="V39" s="417"/>
      <c r="W39" s="423"/>
      <c r="X39" s="417"/>
      <c r="Y39" s="423"/>
      <c r="Z39" s="417"/>
      <c r="AA39" s="423"/>
      <c r="AB39" s="417"/>
      <c r="AC39" s="423"/>
      <c r="AD39" s="417"/>
      <c r="AE39" s="423"/>
      <c r="AF39" s="417"/>
      <c r="AG39" s="423"/>
      <c r="AH39" s="428"/>
      <c r="AI39" s="444"/>
      <c r="AJ39" s="408"/>
      <c r="AK39" s="444"/>
      <c r="AL39" s="408"/>
      <c r="AM39" s="444"/>
      <c r="AN39" s="408"/>
      <c r="AO39" s="444"/>
      <c r="AP39" s="408"/>
      <c r="AQ39" s="444"/>
      <c r="AR39" s="408"/>
      <c r="AS39" s="444"/>
      <c r="AT39" s="408"/>
      <c r="AU39" s="444"/>
      <c r="AV39" s="428"/>
      <c r="AW39" s="447"/>
      <c r="AX39" s="408"/>
      <c r="AY39" s="447"/>
      <c r="AZ39" s="408"/>
      <c r="BA39" s="447"/>
      <c r="BB39" s="408"/>
      <c r="BC39" s="447"/>
      <c r="BD39" s="408"/>
      <c r="BE39" s="447"/>
      <c r="BF39" s="408"/>
      <c r="BG39" s="447"/>
      <c r="BH39" s="408"/>
      <c r="BI39" s="447"/>
      <c r="BJ39" s="414"/>
      <c r="BK39" s="427"/>
    </row>
    <row r="40" spans="1:65" ht="39" customHeight="1" thickBot="1">
      <c r="A40" s="476"/>
      <c r="B40" s="433"/>
      <c r="C40" s="434"/>
      <c r="D40" s="435"/>
      <c r="E40" s="436"/>
      <c r="F40" s="415"/>
      <c r="G40" s="437"/>
      <c r="H40" s="418"/>
      <c r="I40" s="437"/>
      <c r="J40" s="418"/>
      <c r="K40" s="437"/>
      <c r="L40" s="418"/>
      <c r="M40" s="437"/>
      <c r="N40" s="418"/>
      <c r="O40" s="437"/>
      <c r="P40" s="418"/>
      <c r="Q40" s="437"/>
      <c r="R40" s="418"/>
      <c r="S40" s="438"/>
      <c r="T40" s="439"/>
      <c r="U40" s="440"/>
      <c r="V40" s="441"/>
      <c r="W40" s="440"/>
      <c r="X40" s="441"/>
      <c r="Y40" s="440"/>
      <c r="Z40" s="441"/>
      <c r="AA40" s="440"/>
      <c r="AB40" s="441"/>
      <c r="AC40" s="440"/>
      <c r="AD40" s="441"/>
      <c r="AE40" s="440"/>
      <c r="AF40" s="441"/>
      <c r="AG40" s="440"/>
      <c r="AH40" s="433"/>
      <c r="AI40" s="445"/>
      <c r="AJ40" s="418"/>
      <c r="AK40" s="445"/>
      <c r="AL40" s="418"/>
      <c r="AM40" s="445"/>
      <c r="AN40" s="418"/>
      <c r="AO40" s="445"/>
      <c r="AP40" s="418"/>
      <c r="AQ40" s="445"/>
      <c r="AR40" s="418"/>
      <c r="AS40" s="445"/>
      <c r="AT40" s="418"/>
      <c r="AU40" s="445"/>
      <c r="AV40" s="446"/>
      <c r="AW40" s="448"/>
      <c r="AX40" s="418"/>
      <c r="AY40" s="448"/>
      <c r="AZ40" s="418"/>
      <c r="BA40" s="448"/>
      <c r="BB40" s="418"/>
      <c r="BC40" s="448"/>
      <c r="BD40" s="418"/>
      <c r="BE40" s="448"/>
      <c r="BF40" s="418"/>
      <c r="BG40" s="448"/>
      <c r="BH40" s="418"/>
      <c r="BI40" s="448"/>
      <c r="BJ40" s="418"/>
      <c r="BK40" s="443"/>
    </row>
    <row r="41" spans="1:65" ht="39" hidden="1" customHeight="1" thickBot="1">
      <c r="A41" s="409" t="s">
        <v>149</v>
      </c>
      <c r="B41" s="454">
        <f t="shared" ref="B41:AG41" si="0">COUNTA(B2:B40)</f>
        <v>0</v>
      </c>
      <c r="C41" s="455">
        <f t="shared" si="0"/>
        <v>0</v>
      </c>
      <c r="D41" s="454">
        <f t="shared" si="0"/>
        <v>0</v>
      </c>
      <c r="E41" s="456">
        <f t="shared" si="0"/>
        <v>0</v>
      </c>
      <c r="F41" s="457">
        <f t="shared" si="0"/>
        <v>0</v>
      </c>
      <c r="G41" s="458">
        <f t="shared" si="0"/>
        <v>0</v>
      </c>
      <c r="H41" s="459">
        <f t="shared" si="0"/>
        <v>0</v>
      </c>
      <c r="I41" s="460">
        <f t="shared" si="0"/>
        <v>0</v>
      </c>
      <c r="J41" s="457">
        <f t="shared" si="0"/>
        <v>0</v>
      </c>
      <c r="K41" s="460">
        <f t="shared" si="0"/>
        <v>0</v>
      </c>
      <c r="L41" s="457">
        <f t="shared" si="0"/>
        <v>0</v>
      </c>
      <c r="M41" s="460">
        <f t="shared" si="0"/>
        <v>0</v>
      </c>
      <c r="N41" s="457">
        <f t="shared" si="0"/>
        <v>0</v>
      </c>
      <c r="O41" s="460">
        <f t="shared" si="0"/>
        <v>0</v>
      </c>
      <c r="P41" s="457">
        <f t="shared" si="0"/>
        <v>0</v>
      </c>
      <c r="Q41" s="460">
        <f t="shared" si="0"/>
        <v>0</v>
      </c>
      <c r="R41" s="457">
        <f t="shared" si="0"/>
        <v>0</v>
      </c>
      <c r="S41" s="461">
        <f t="shared" si="0"/>
        <v>0</v>
      </c>
      <c r="T41" s="462">
        <f t="shared" si="0"/>
        <v>0</v>
      </c>
      <c r="U41" s="463">
        <f t="shared" si="0"/>
        <v>0</v>
      </c>
      <c r="V41" s="454">
        <f t="shared" si="0"/>
        <v>0</v>
      </c>
      <c r="W41" s="463">
        <f t="shared" si="0"/>
        <v>0</v>
      </c>
      <c r="X41" s="454">
        <f t="shared" si="0"/>
        <v>0</v>
      </c>
      <c r="Y41" s="463">
        <f t="shared" si="0"/>
        <v>0</v>
      </c>
      <c r="Z41" s="454">
        <f t="shared" si="0"/>
        <v>0</v>
      </c>
      <c r="AA41" s="463">
        <f t="shared" si="0"/>
        <v>0</v>
      </c>
      <c r="AB41" s="454">
        <f t="shared" si="0"/>
        <v>0</v>
      </c>
      <c r="AC41" s="463">
        <f t="shared" si="0"/>
        <v>0</v>
      </c>
      <c r="AD41" s="454">
        <f t="shared" si="0"/>
        <v>0</v>
      </c>
      <c r="AE41" s="463">
        <f t="shared" si="0"/>
        <v>0</v>
      </c>
      <c r="AF41" s="454">
        <f t="shared" si="0"/>
        <v>0</v>
      </c>
      <c r="AG41" s="463">
        <f t="shared" si="0"/>
        <v>0</v>
      </c>
      <c r="AH41" s="454">
        <f t="shared" ref="AH41:BK41" si="1">COUNTA(AH2:AH40)</f>
        <v>0</v>
      </c>
      <c r="AI41" s="463">
        <f t="shared" si="1"/>
        <v>0</v>
      </c>
      <c r="AJ41" s="454">
        <f t="shared" si="1"/>
        <v>0</v>
      </c>
      <c r="AK41" s="463">
        <f t="shared" si="1"/>
        <v>0</v>
      </c>
      <c r="AL41" s="454">
        <f t="shared" si="1"/>
        <v>0</v>
      </c>
      <c r="AM41" s="463">
        <f t="shared" si="1"/>
        <v>0</v>
      </c>
      <c r="AN41" s="454">
        <f t="shared" si="1"/>
        <v>0</v>
      </c>
      <c r="AO41" s="463">
        <f t="shared" si="1"/>
        <v>0</v>
      </c>
      <c r="AP41" s="454">
        <f t="shared" si="1"/>
        <v>0</v>
      </c>
      <c r="AQ41" s="463">
        <f t="shared" si="1"/>
        <v>0</v>
      </c>
      <c r="AR41" s="454">
        <f t="shared" si="1"/>
        <v>0</v>
      </c>
      <c r="AS41" s="463">
        <f t="shared" si="1"/>
        <v>0</v>
      </c>
      <c r="AT41" s="454">
        <f t="shared" si="1"/>
        <v>0</v>
      </c>
      <c r="AU41" s="463">
        <f t="shared" si="1"/>
        <v>0</v>
      </c>
      <c r="AV41" s="454">
        <f t="shared" si="1"/>
        <v>0</v>
      </c>
      <c r="AW41" s="463">
        <f t="shared" si="1"/>
        <v>0</v>
      </c>
      <c r="AX41" s="454">
        <f t="shared" si="1"/>
        <v>0</v>
      </c>
      <c r="AY41" s="463">
        <f t="shared" si="1"/>
        <v>0</v>
      </c>
      <c r="AZ41" s="454">
        <f t="shared" si="1"/>
        <v>0</v>
      </c>
      <c r="BA41" s="463">
        <f t="shared" si="1"/>
        <v>0</v>
      </c>
      <c r="BB41" s="454">
        <f t="shared" si="1"/>
        <v>0</v>
      </c>
      <c r="BC41" s="463">
        <f t="shared" si="1"/>
        <v>0</v>
      </c>
      <c r="BD41" s="454">
        <f t="shared" si="1"/>
        <v>0</v>
      </c>
      <c r="BE41" s="463">
        <f t="shared" si="1"/>
        <v>0</v>
      </c>
      <c r="BF41" s="454">
        <f t="shared" si="1"/>
        <v>0</v>
      </c>
      <c r="BG41" s="463">
        <f t="shared" si="1"/>
        <v>0</v>
      </c>
      <c r="BH41" s="454">
        <f t="shared" si="1"/>
        <v>0</v>
      </c>
      <c r="BI41" s="463">
        <f t="shared" si="1"/>
        <v>0</v>
      </c>
      <c r="BJ41" s="454">
        <f t="shared" si="1"/>
        <v>0</v>
      </c>
      <c r="BK41" s="463">
        <f t="shared" si="1"/>
        <v>0</v>
      </c>
    </row>
    <row r="42" spans="1:65" s="16" customFormat="1" ht="39" hidden="1" customHeight="1" thickBot="1">
      <c r="A42" s="413" t="s">
        <v>150</v>
      </c>
      <c r="B42" s="464">
        <v>7</v>
      </c>
      <c r="C42" s="465">
        <v>6</v>
      </c>
      <c r="D42" s="464">
        <v>5</v>
      </c>
      <c r="E42" s="465">
        <v>6</v>
      </c>
      <c r="F42" s="464">
        <v>3</v>
      </c>
      <c r="G42" s="466">
        <v>5</v>
      </c>
      <c r="H42" s="464">
        <v>3</v>
      </c>
      <c r="I42" s="465">
        <v>5</v>
      </c>
      <c r="J42" s="464">
        <v>7</v>
      </c>
      <c r="K42" s="465">
        <v>4</v>
      </c>
      <c r="L42" s="464">
        <v>7</v>
      </c>
      <c r="M42" s="465">
        <v>4</v>
      </c>
      <c r="N42" s="464">
        <v>6</v>
      </c>
      <c r="O42" s="465">
        <v>5</v>
      </c>
      <c r="P42" s="464">
        <v>4</v>
      </c>
      <c r="Q42" s="465">
        <v>5</v>
      </c>
      <c r="R42" s="464">
        <v>1</v>
      </c>
      <c r="S42" s="465">
        <v>5</v>
      </c>
      <c r="T42" s="464">
        <v>3</v>
      </c>
      <c r="U42" s="465">
        <v>5</v>
      </c>
      <c r="V42" s="464">
        <v>4</v>
      </c>
      <c r="W42" s="465">
        <v>6</v>
      </c>
      <c r="X42" s="464">
        <v>5</v>
      </c>
      <c r="Y42" s="465">
        <v>6</v>
      </c>
      <c r="Z42" s="464">
        <v>4</v>
      </c>
      <c r="AA42" s="465">
        <v>4</v>
      </c>
      <c r="AB42" s="464">
        <v>2</v>
      </c>
      <c r="AC42" s="465">
        <v>4</v>
      </c>
      <c r="AD42" s="464">
        <v>4</v>
      </c>
      <c r="AE42" s="465">
        <v>6</v>
      </c>
      <c r="AF42" s="464">
        <v>5</v>
      </c>
      <c r="AG42" s="465">
        <v>5</v>
      </c>
      <c r="AH42" s="464">
        <v>3</v>
      </c>
      <c r="AI42" s="465">
        <v>4</v>
      </c>
      <c r="AJ42" s="464">
        <v>2</v>
      </c>
      <c r="AK42" s="465">
        <v>4</v>
      </c>
      <c r="AL42" s="464">
        <v>2</v>
      </c>
      <c r="AM42" s="465">
        <v>4</v>
      </c>
      <c r="AN42" s="464">
        <v>2</v>
      </c>
      <c r="AO42" s="465">
        <v>5</v>
      </c>
      <c r="AP42" s="464">
        <v>4</v>
      </c>
      <c r="AQ42" s="465">
        <v>6</v>
      </c>
      <c r="AR42" s="464">
        <v>5</v>
      </c>
      <c r="AS42" s="465">
        <v>6</v>
      </c>
      <c r="AT42" s="464">
        <v>3</v>
      </c>
      <c r="AU42" s="465">
        <v>5</v>
      </c>
      <c r="AV42" s="464">
        <v>3</v>
      </c>
      <c r="AW42" s="465">
        <v>6</v>
      </c>
      <c r="AX42" s="464">
        <v>6</v>
      </c>
      <c r="AY42" s="465">
        <v>8</v>
      </c>
      <c r="AZ42" s="464">
        <v>3</v>
      </c>
      <c r="BA42" s="465">
        <v>5</v>
      </c>
      <c r="BB42" s="464">
        <v>2</v>
      </c>
      <c r="BC42" s="465">
        <v>4</v>
      </c>
      <c r="BD42" s="464">
        <v>3</v>
      </c>
      <c r="BE42" s="465">
        <v>5</v>
      </c>
      <c r="BF42" s="464">
        <v>5</v>
      </c>
      <c r="BG42" s="465">
        <v>6</v>
      </c>
      <c r="BH42" s="464">
        <v>5</v>
      </c>
      <c r="BI42" s="465">
        <v>6</v>
      </c>
      <c r="BJ42" s="464">
        <v>3</v>
      </c>
      <c r="BK42" s="467">
        <v>5</v>
      </c>
    </row>
    <row r="43" spans="1:65" s="16" customFormat="1" ht="39" hidden="1" customHeight="1" thickBot="1">
      <c r="A43" s="412" t="s">
        <v>151</v>
      </c>
      <c r="B43" s="468">
        <f>SUM(B41:B42)</f>
        <v>7</v>
      </c>
      <c r="C43" s="469">
        <f t="shared" ref="C43:BK43" si="2">SUM(C41:C42)</f>
        <v>6</v>
      </c>
      <c r="D43" s="468">
        <f t="shared" si="2"/>
        <v>5</v>
      </c>
      <c r="E43" s="469">
        <f>SUM(E41:E42)</f>
        <v>6</v>
      </c>
      <c r="F43" s="468">
        <f t="shared" si="2"/>
        <v>3</v>
      </c>
      <c r="G43" s="466">
        <f t="shared" si="2"/>
        <v>5</v>
      </c>
      <c r="H43" s="468">
        <f t="shared" si="2"/>
        <v>3</v>
      </c>
      <c r="I43" s="470">
        <f t="shared" si="2"/>
        <v>5</v>
      </c>
      <c r="J43" s="471">
        <f t="shared" si="2"/>
        <v>7</v>
      </c>
      <c r="K43" s="469">
        <f t="shared" si="2"/>
        <v>4</v>
      </c>
      <c r="L43" s="468">
        <f t="shared" si="2"/>
        <v>7</v>
      </c>
      <c r="M43" s="469">
        <f t="shared" si="2"/>
        <v>4</v>
      </c>
      <c r="N43" s="468">
        <f t="shared" si="2"/>
        <v>6</v>
      </c>
      <c r="O43" s="469">
        <f t="shared" si="2"/>
        <v>5</v>
      </c>
      <c r="P43" s="468">
        <f t="shared" si="2"/>
        <v>4</v>
      </c>
      <c r="Q43" s="469">
        <f t="shared" si="2"/>
        <v>5</v>
      </c>
      <c r="R43" s="468">
        <f t="shared" si="2"/>
        <v>1</v>
      </c>
      <c r="S43" s="469">
        <f t="shared" si="2"/>
        <v>5</v>
      </c>
      <c r="T43" s="468">
        <f t="shared" si="2"/>
        <v>3</v>
      </c>
      <c r="U43" s="469">
        <f t="shared" si="2"/>
        <v>5</v>
      </c>
      <c r="V43" s="468">
        <f t="shared" si="2"/>
        <v>4</v>
      </c>
      <c r="W43" s="469">
        <f t="shared" si="2"/>
        <v>6</v>
      </c>
      <c r="X43" s="468">
        <f t="shared" si="2"/>
        <v>5</v>
      </c>
      <c r="Y43" s="469">
        <f t="shared" si="2"/>
        <v>6</v>
      </c>
      <c r="Z43" s="468">
        <f t="shared" si="2"/>
        <v>4</v>
      </c>
      <c r="AA43" s="469">
        <f t="shared" si="2"/>
        <v>4</v>
      </c>
      <c r="AB43" s="468">
        <f t="shared" si="2"/>
        <v>2</v>
      </c>
      <c r="AC43" s="469">
        <f t="shared" si="2"/>
        <v>4</v>
      </c>
      <c r="AD43" s="468">
        <f t="shared" si="2"/>
        <v>4</v>
      </c>
      <c r="AE43" s="469">
        <f t="shared" si="2"/>
        <v>6</v>
      </c>
      <c r="AF43" s="468">
        <f t="shared" si="2"/>
        <v>5</v>
      </c>
      <c r="AG43" s="469">
        <f t="shared" si="2"/>
        <v>5</v>
      </c>
      <c r="AH43" s="468">
        <f t="shared" si="2"/>
        <v>3</v>
      </c>
      <c r="AI43" s="469">
        <f t="shared" si="2"/>
        <v>4</v>
      </c>
      <c r="AJ43" s="468">
        <f t="shared" si="2"/>
        <v>2</v>
      </c>
      <c r="AK43" s="469">
        <f t="shared" si="2"/>
        <v>4</v>
      </c>
      <c r="AL43" s="468">
        <f t="shared" si="2"/>
        <v>2</v>
      </c>
      <c r="AM43" s="469">
        <f t="shared" si="2"/>
        <v>4</v>
      </c>
      <c r="AN43" s="468">
        <f t="shared" si="2"/>
        <v>2</v>
      </c>
      <c r="AO43" s="469">
        <f t="shared" si="2"/>
        <v>5</v>
      </c>
      <c r="AP43" s="468">
        <f t="shared" si="2"/>
        <v>4</v>
      </c>
      <c r="AQ43" s="469">
        <f t="shared" si="2"/>
        <v>6</v>
      </c>
      <c r="AR43" s="468">
        <f t="shared" si="2"/>
        <v>5</v>
      </c>
      <c r="AS43" s="469">
        <f t="shared" si="2"/>
        <v>6</v>
      </c>
      <c r="AT43" s="468">
        <f t="shared" si="2"/>
        <v>3</v>
      </c>
      <c r="AU43" s="469">
        <f t="shared" si="2"/>
        <v>5</v>
      </c>
      <c r="AV43" s="468">
        <f t="shared" si="2"/>
        <v>3</v>
      </c>
      <c r="AW43" s="469">
        <f t="shared" si="2"/>
        <v>6</v>
      </c>
      <c r="AX43" s="468">
        <f t="shared" si="2"/>
        <v>6</v>
      </c>
      <c r="AY43" s="469">
        <f t="shared" si="2"/>
        <v>8</v>
      </c>
      <c r="AZ43" s="468">
        <f t="shared" si="2"/>
        <v>3</v>
      </c>
      <c r="BA43" s="469">
        <f t="shared" si="2"/>
        <v>5</v>
      </c>
      <c r="BB43" s="468">
        <f t="shared" si="2"/>
        <v>2</v>
      </c>
      <c r="BC43" s="469">
        <f t="shared" si="2"/>
        <v>4</v>
      </c>
      <c r="BD43" s="468">
        <f t="shared" si="2"/>
        <v>3</v>
      </c>
      <c r="BE43" s="469">
        <f t="shared" si="2"/>
        <v>5</v>
      </c>
      <c r="BF43" s="468">
        <f t="shared" si="2"/>
        <v>5</v>
      </c>
      <c r="BG43" s="469">
        <f t="shared" si="2"/>
        <v>6</v>
      </c>
      <c r="BH43" s="468">
        <f t="shared" si="2"/>
        <v>5</v>
      </c>
      <c r="BI43" s="469">
        <f t="shared" si="2"/>
        <v>6</v>
      </c>
      <c r="BJ43" s="468">
        <f t="shared" si="2"/>
        <v>3</v>
      </c>
      <c r="BK43" s="469">
        <f t="shared" si="2"/>
        <v>5</v>
      </c>
    </row>
    <row r="44" spans="1:65" ht="39" hidden="1" customHeight="1">
      <c r="A44" s="410" t="s">
        <v>152</v>
      </c>
    </row>
    <row r="45" spans="1:65" ht="39" hidden="1" customHeight="1">
      <c r="A45" s="411" t="s">
        <v>153</v>
      </c>
    </row>
    <row r="46" spans="1:65">
      <c r="A46" s="16"/>
    </row>
    <row r="47" spans="1:65">
      <c r="A47" s="16"/>
    </row>
    <row r="48" spans="1:65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</sheetData>
  <mergeCells count="31">
    <mergeCell ref="N1:O1"/>
    <mergeCell ref="B1:C1"/>
    <mergeCell ref="D1:E1"/>
    <mergeCell ref="F1:G1"/>
    <mergeCell ref="H1:I1"/>
    <mergeCell ref="J1:K1"/>
    <mergeCell ref="L1:M1"/>
    <mergeCell ref="AT1:AU1"/>
    <mergeCell ref="AV1:AW1"/>
    <mergeCell ref="Z1:AA1"/>
    <mergeCell ref="AB1:AC1"/>
    <mergeCell ref="AD1:AE1"/>
    <mergeCell ref="AF1:AG1"/>
    <mergeCell ref="AH1:AI1"/>
    <mergeCell ref="AJ1:AK1"/>
    <mergeCell ref="R1:S1"/>
    <mergeCell ref="P1:Q1"/>
    <mergeCell ref="BJ1:BK1"/>
    <mergeCell ref="X1:Y1"/>
    <mergeCell ref="V1:W1"/>
    <mergeCell ref="T1:U1"/>
    <mergeCell ref="AX1:AY1"/>
    <mergeCell ref="AZ1:BA1"/>
    <mergeCell ref="BB1:BC1"/>
    <mergeCell ref="BD1:BE1"/>
    <mergeCell ref="BF1:BG1"/>
    <mergeCell ref="BH1:BI1"/>
    <mergeCell ref="AL1:AM1"/>
    <mergeCell ref="AN1:AO1"/>
    <mergeCell ref="AP1:AQ1"/>
    <mergeCell ref="AR1:AS1"/>
  </mergeCells>
  <pageMargins left="0.19685039370078741" right="0" top="0.55118110236220474" bottom="0" header="0.31496062992125984" footer="0.31496062992125984"/>
  <pageSetup paperSize="8" scale="50" orientation="landscape" r:id="rId1"/>
  <headerFooter>
    <oddHeader>&amp;CCONGES RESIDENTS F.H. VACHER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Feuil3</vt:lpstr>
      <vt:lpstr>de A à W</vt:lpstr>
      <vt:lpstr>effectif CAAJ </vt:lpstr>
      <vt:lpstr>effectif MAS</vt:lpstr>
      <vt:lpstr>effectif SAUNIER</vt:lpstr>
      <vt:lpstr>effectif personnel</vt:lpstr>
      <vt:lpstr>Semaine 47</vt:lpstr>
      <vt:lpstr>conges aout 2020</vt:lpstr>
      <vt:lpstr>'de A à W'!Excel_BuiltIn__FilterDatabase</vt:lpstr>
      <vt:lpstr>'de A à W'!Excel_BuiltIn_Print_Area</vt:lpstr>
      <vt:lpstr>'de A à W'!Impression_des_titres</vt:lpstr>
      <vt:lpstr>'de A à W'!Zone_d_impression</vt:lpstr>
      <vt:lpstr>'effectif MAS'!Zone_d_impression</vt:lpstr>
      <vt:lpstr>'effectif personnel'!Zone_d_impression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Hourya ALLILECHE</dc:creator>
  <cp:lastModifiedBy>hourya</cp:lastModifiedBy>
  <cp:lastPrinted>2021-04-19T17:47:10Z</cp:lastPrinted>
  <dcterms:created xsi:type="dcterms:W3CDTF">2020-05-04T06:55:54Z</dcterms:created>
  <dcterms:modified xsi:type="dcterms:W3CDTF">2021-04-20T17:07:18Z</dcterms:modified>
</cp:coreProperties>
</file>