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poux\Desktop\2021\"/>
    </mc:Choice>
  </mc:AlternateContent>
  <xr:revisionPtr revIDLastSave="0" documentId="13_ncr:1_{D50915C3-D1C6-4BDF-B13E-35AFAF5A7222}" xr6:coauthVersionLast="36" xr6:coauthVersionMax="45" xr10:uidLastSave="{00000000-0000-0000-0000-000000000000}"/>
  <bookViews>
    <workbookView xWindow="-48" yWindow="-48" windowWidth="23136" windowHeight="12456" xr2:uid="{00000000-000D-0000-FFFF-FFFF00000000}"/>
  </bookViews>
  <sheets>
    <sheet name="FACTURE" sheetId="1" r:id="rId1"/>
    <sheet name="AIDE" sheetId="6" r:id="rId2"/>
  </sheets>
  <definedNames>
    <definedName name="AIDE">AIDE!$1:$1048576</definedName>
    <definedName name="DATA">FACTURE!$F$7</definedName>
    <definedName name="REGLEMENTS">#REF!</definedName>
    <definedName name="SIGNATURES">#REF!</definedName>
    <definedName name="_xlnm.Print_Area" localSheetId="0">FACTURE!$A$1:$J$105</definedName>
  </definedNames>
  <calcPr calcId="191029" concurrentCalc="0"/>
</workbook>
</file>

<file path=xl/calcChain.xml><?xml version="1.0" encoding="utf-8"?>
<calcChain xmlns="http://schemas.openxmlformats.org/spreadsheetml/2006/main">
  <c r="C102" i="1" l="1"/>
  <c r="B17" i="1"/>
  <c r="B46" i="1"/>
  <c r="B99" i="1"/>
  <c r="E99" i="1"/>
  <c r="B98" i="1"/>
  <c r="F102" i="1"/>
  <c r="G101" i="1"/>
  <c r="G102" i="1"/>
  <c r="G103" i="1"/>
  <c r="G63" i="1"/>
  <c r="C12" i="1"/>
  <c r="C65" i="1"/>
  <c r="C23" i="6"/>
  <c r="D23" i="6"/>
  <c r="C22" i="6"/>
  <c r="D22" i="6"/>
  <c r="C21" i="6"/>
  <c r="D21" i="6"/>
  <c r="D20" i="6"/>
  <c r="C20" i="6"/>
  <c r="C19" i="6"/>
  <c r="D19" i="6"/>
  <c r="D18" i="6"/>
  <c r="C18" i="6"/>
  <c r="C17" i="6"/>
  <c r="D17" i="6"/>
  <c r="C16" i="6"/>
  <c r="D16" i="6"/>
  <c r="C15" i="6"/>
  <c r="D15" i="6"/>
  <c r="D14" i="6"/>
  <c r="C14" i="6"/>
  <c r="C13" i="6"/>
  <c r="D13" i="6"/>
  <c r="D12" i="6"/>
  <c r="C12" i="6"/>
  <c r="C11" i="6"/>
  <c r="D11" i="6"/>
  <c r="C9" i="6"/>
  <c r="D9" i="6"/>
  <c r="C8" i="6"/>
  <c r="D8" i="6"/>
  <c r="C7" i="6"/>
  <c r="D7" i="6"/>
  <c r="D6" i="6"/>
  <c r="C6" i="6"/>
  <c r="C5" i="6"/>
  <c r="D5" i="6"/>
  <c r="D4" i="6"/>
  <c r="C4" i="6"/>
  <c r="C3" i="6"/>
  <c r="D3" i="6"/>
  <c r="C2" i="6"/>
  <c r="D2" i="6"/>
  <c r="C1" i="6"/>
  <c r="D1" i="6"/>
  <c r="C101" i="1"/>
  <c r="C66" i="1"/>
  <c r="F54" i="1"/>
  <c r="B68" i="1"/>
  <c r="F61" i="1"/>
  <c r="F55" i="1"/>
  <c r="F56" i="1"/>
  <c r="F57" i="1"/>
  <c r="F58" i="1"/>
  <c r="F59" i="1"/>
  <c r="G52" i="1"/>
  <c r="G70" i="1"/>
  <c r="A6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PROGRAY</author>
  </authors>
  <commentList>
    <comment ref="K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TAPER 2, 3 OU 4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<sst xmlns="http://schemas.openxmlformats.org/spreadsheetml/2006/main" count="186" uniqueCount="75">
  <si>
    <t>N/Réf.</t>
  </si>
  <si>
    <t>/BP</t>
  </si>
  <si>
    <t>Pour fourniture, transport et pose d'un bâtiment en charpente métallique</t>
  </si>
  <si>
    <t>Comptabilité</t>
  </si>
  <si>
    <t>à reporter</t>
  </si>
  <si>
    <t>Voir conditions de paiement page 2</t>
  </si>
  <si>
    <t>24 lignes</t>
  </si>
  <si>
    <t>REPORT Euros Page 1</t>
  </si>
  <si>
    <t>Mode de règlement</t>
  </si>
  <si>
    <t>La présente facture sera payable au plus tard le</t>
  </si>
  <si>
    <t>Passé ce délai et conformément à l'article L441-6 alinéa 3 du Code du Commerce, une pénalité équivalente à un taux de 12 % sera appliquée</t>
  </si>
  <si>
    <t>Escompte pour paiement anticipé : 0.5 % par tranche de 30 jours</t>
  </si>
  <si>
    <t>Clause de réserve de propriété : voir conditions générales de vente</t>
  </si>
  <si>
    <t>T60.DF</t>
  </si>
  <si>
    <t>REF. CLIENT</t>
  </si>
  <si>
    <t>N° AFFAIRE</t>
  </si>
  <si>
    <t>Chèque à 15 jours date de facturation</t>
  </si>
  <si>
    <t>C30</t>
  </si>
  <si>
    <t>Chèque</t>
  </si>
  <si>
    <t>C30.DF</t>
  </si>
  <si>
    <t>Chèque à 30 jours date de facturation</t>
  </si>
  <si>
    <t>C30.FM</t>
  </si>
  <si>
    <t>Chèque à 30 jours fin de mois</t>
  </si>
  <si>
    <t>C45.DF</t>
  </si>
  <si>
    <t>Chèque à 45 jours date de facturation</t>
  </si>
  <si>
    <t>C45.FM</t>
  </si>
  <si>
    <t>Chèque à 45 jours fin de mois</t>
  </si>
  <si>
    <t>C60.DF</t>
  </si>
  <si>
    <t>Chèque à 60 jours date de facturation</t>
  </si>
  <si>
    <t>CARECEPTION</t>
  </si>
  <si>
    <t>Chèque à réception de facture</t>
  </si>
  <si>
    <t>T30.DF</t>
  </si>
  <si>
    <t>Traite à 30 jours date de facturation</t>
  </si>
  <si>
    <t>T30.FM</t>
  </si>
  <si>
    <t>Traite à 30 jours fin de mois</t>
  </si>
  <si>
    <t>T45.DF</t>
  </si>
  <si>
    <t>Traite à 45 jours date de facturation</t>
  </si>
  <si>
    <t>T45.FM</t>
  </si>
  <si>
    <t>Traite à 45 jours fin de mois</t>
  </si>
  <si>
    <t>Traite à 60 jours date de facturation</t>
  </si>
  <si>
    <t>V30.DF</t>
  </si>
  <si>
    <t>Virement à 30 jours date de facturation</t>
  </si>
  <si>
    <t>V30.FM</t>
  </si>
  <si>
    <t>Virement à 30 jours fin de mois</t>
  </si>
  <si>
    <t>V45.DF</t>
  </si>
  <si>
    <t>Virement à 45 jours date de facturation</t>
  </si>
  <si>
    <t>V45.FM</t>
  </si>
  <si>
    <t>Virement à 45 jours fin de mois</t>
  </si>
  <si>
    <t>V60.DF</t>
  </si>
  <si>
    <t>Virement à 60 jours date de facturation</t>
  </si>
  <si>
    <t>Page 1</t>
  </si>
  <si>
    <t>Page 2</t>
  </si>
  <si>
    <t>TOTAL HT €</t>
  </si>
  <si>
    <t>Pour fourniture, transport et pose d'une ossature métallique</t>
  </si>
  <si>
    <t>Pour fourniture d'un bâtiment en charpente métallique</t>
  </si>
  <si>
    <t>Pour fourniture d'une ossature métallique</t>
  </si>
  <si>
    <t>C15.DF</t>
  </si>
  <si>
    <t>Compensation</t>
  </si>
  <si>
    <t>COMP</t>
  </si>
  <si>
    <t>VARECEPTION</t>
  </si>
  <si>
    <t>Virement à réception de facture</t>
  </si>
  <si>
    <t>C45.FM15</t>
  </si>
  <si>
    <t>Chèque à 45 jours fin de mois le 15</t>
  </si>
  <si>
    <t>T45.FM15</t>
  </si>
  <si>
    <t>Traite à 45 jours fin de mois le 15</t>
  </si>
  <si>
    <t>V45.FM15</t>
  </si>
  <si>
    <t>Virement à 45 jours fin de mois le 15</t>
  </si>
  <si>
    <t>n°</t>
  </si>
  <si>
    <t>NUMFACT</t>
  </si>
  <si>
    <t>Pour fourniture de pièces métalliques</t>
  </si>
  <si>
    <t>TOTAL TTC €</t>
  </si>
  <si>
    <t>SL</t>
  </si>
  <si>
    <t xml:space="preserve">  MONTANT HT</t>
  </si>
  <si>
    <t>X</t>
  </si>
  <si>
    <t xml:space="preserve">Loyer bureaux et atelier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</si>
</sst>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_-* #,##0.00\ _F_-;\-* #,##0.00\ _F_-;_-* &quot;-&quot;??\ _F_-;_-@_-"/>
    <numFmt numFmtId="165" formatCode="0.00_ ;[Red]\-0.00\ "/>
    <numFmt numFmtId="166" formatCode="_-\ #,##0.00\ &quot;F&quot;_-;\-\ #,##0.00\ &quot;F&quot;_-;_-\ &quot;-&quot;??\ &quot;F&quot;_-;_-@_-"/>
    <numFmt numFmtId="167" formatCode="&quot;Situation n° &quot;#"/>
    <numFmt numFmtId="168" formatCode="&quot;Le &quot;d\ mmmm\ yyyy"/>
    <numFmt numFmtId="169" formatCode="&quot;Situation n° &quot;#&quot; (Suite)&quot;"/>
    <numFmt numFmtId="170" formatCode="&quot;      Traite à &quot;#&quot; jours le 10&quot;"/>
    <numFmt numFmtId="171" formatCode="#,##0.00&quot;     &quot;"/>
    <numFmt numFmtId="172" formatCode="#,##0.00&quot;   &quot;"/>
    <numFmt numFmtId="173" formatCode="&quot;T.V.A. &quot;#.0&quot; %&quot;"/>
    <numFmt numFmtId="174" formatCode="0.000"/>
    <numFmt numFmtId="175" formatCode="dd/mm/yy;@"/>
    <numFmt numFmtId="176" formatCode="&quot;FACTURE n° 9.&quot;0000"/>
    <numFmt numFmtId="177" formatCode="#&quot; EX&quot;"/>
    <numFmt numFmtId="178" formatCode="&quot;n° 9.&quot;0000"/>
    <numFmt numFmtId="179" formatCode="@*."/>
    <numFmt numFmtId="180" formatCode="@*.&quot;         &quot;"/>
    <numFmt numFmtId="181" formatCode="@*.&quot;        &quot;"/>
    <numFmt numFmtId="182" formatCode="&quot;Mois de &quot;mmmm\ yyyy"/>
    <numFmt numFmtId="183" formatCode="#&quot; h&quot;"/>
    <numFmt numFmtId="184" formatCode="&quot;  - &quot;dd/mm/yyyy"/>
    <numFmt numFmtId="185" formatCode="#,##0.00\ &quot;€&quot;"/>
    <numFmt numFmtId="186" formatCode="&quot;FACTURE n° 1.&quot;0000"/>
  </numFmts>
  <fonts count="30" x14ac:knownFonts="1">
    <font>
      <sz val="10"/>
      <name val="Arial"/>
    </font>
    <font>
      <sz val="10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b/>
      <i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</font>
    <font>
      <b/>
      <u/>
      <sz val="12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i/>
      <sz val="11"/>
      <name val="Times New Roman"/>
      <family val="1"/>
    </font>
    <font>
      <i/>
      <sz val="10"/>
      <name val="Times New Roman"/>
      <family val="1"/>
    </font>
    <font>
      <sz val="8"/>
      <color indexed="81"/>
      <name val="Tahoma"/>
      <family val="2"/>
    </font>
    <font>
      <sz val="10"/>
      <name val="Arial"/>
      <family val="2"/>
    </font>
    <font>
      <sz val="10.5"/>
      <name val="Times New Roman"/>
      <family val="1"/>
    </font>
    <font>
      <b/>
      <sz val="10.5"/>
      <name val="Times New Roman"/>
      <family val="1"/>
    </font>
    <font>
      <sz val="8"/>
      <name val="Arial"/>
      <family val="2"/>
    </font>
    <font>
      <u/>
      <sz val="11"/>
      <name val="Times New Roman"/>
      <family val="1"/>
    </font>
    <font>
      <b/>
      <sz val="8"/>
      <color indexed="81"/>
      <name val="Tahoma"/>
      <family val="2"/>
    </font>
    <font>
      <sz val="5.5"/>
      <name val="Arial"/>
      <family val="2"/>
    </font>
    <font>
      <sz val="12"/>
      <color rgb="FF0000CC"/>
      <name val="Arial"/>
      <family val="2"/>
    </font>
    <font>
      <sz val="10"/>
      <color rgb="FF0000CC"/>
      <name val="Arial"/>
      <family val="2"/>
    </font>
    <font>
      <sz val="9"/>
      <color rgb="FF0000CC"/>
      <name val="Times New Roman"/>
      <family val="1"/>
    </font>
    <font>
      <sz val="10"/>
      <color theme="0" tint="-0.499984740745262"/>
      <name val="Times New Roman"/>
      <family val="1"/>
    </font>
    <font>
      <sz val="6"/>
      <color rgb="FF0000CC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17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17"/>
      </top>
      <bottom/>
      <diagonal/>
    </border>
    <border>
      <left style="thick">
        <color indexed="17"/>
      </left>
      <right/>
      <top/>
      <bottom style="thick">
        <color indexed="17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49" fontId="3" fillId="0" borderId="0" xfId="0" applyNumberFormat="1" applyFont="1" applyAlignment="1">
      <alignment horizontal="left" vertical="top"/>
    </xf>
    <xf numFmtId="0" fontId="0" fillId="0" borderId="1" xfId="0" applyBorder="1"/>
    <xf numFmtId="0" fontId="0" fillId="0" borderId="2" xfId="0" applyBorder="1"/>
    <xf numFmtId="0" fontId="9" fillId="0" borderId="3" xfId="0" applyFont="1" applyBorder="1" applyAlignment="1">
      <alignment vertical="top"/>
    </xf>
    <xf numFmtId="0" fontId="10" fillId="0" borderId="3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center"/>
    </xf>
    <xf numFmtId="165" fontId="11" fillId="0" borderId="3" xfId="0" applyNumberFormat="1" applyFont="1" applyBorder="1" applyAlignment="1">
      <alignment horizontal="center" vertical="center"/>
    </xf>
    <xf numFmtId="165" fontId="11" fillId="0" borderId="0" xfId="0" applyNumberFormat="1" applyFont="1" applyAlignment="1">
      <alignment horizontal="center"/>
    </xf>
    <xf numFmtId="0" fontId="9" fillId="0" borderId="4" xfId="0" applyFont="1" applyBorder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65" fontId="1" fillId="0" borderId="6" xfId="0" applyNumberFormat="1" applyFont="1" applyBorder="1"/>
    <xf numFmtId="165" fontId="1" fillId="0" borderId="0" xfId="0" applyNumberFormat="1" applyFont="1"/>
    <xf numFmtId="166" fontId="9" fillId="0" borderId="5" xfId="0" applyNumberFormat="1" applyFont="1" applyBorder="1"/>
    <xf numFmtId="4" fontId="9" fillId="0" borderId="0" xfId="0" applyNumberFormat="1" applyFont="1"/>
    <xf numFmtId="0" fontId="9" fillId="0" borderId="7" xfId="0" applyFont="1" applyBorder="1"/>
    <xf numFmtId="0" fontId="9" fillId="0" borderId="8" xfId="0" applyFont="1" applyBorder="1"/>
    <xf numFmtId="165" fontId="1" fillId="0" borderId="9" xfId="0" applyNumberFormat="1" applyFont="1" applyBorder="1"/>
    <xf numFmtId="165" fontId="11" fillId="2" borderId="4" xfId="0" applyNumberFormat="1" applyFont="1" applyFill="1" applyBorder="1" applyAlignment="1">
      <alignment vertical="center"/>
    </xf>
    <xf numFmtId="0" fontId="1" fillId="3" borderId="10" xfId="0" applyFont="1" applyFill="1" applyBorder="1"/>
    <xf numFmtId="0" fontId="1" fillId="2" borderId="0" xfId="0" applyFont="1" applyFill="1"/>
    <xf numFmtId="165" fontId="11" fillId="2" borderId="0" xfId="0" applyNumberFormat="1" applyFont="1" applyFill="1" applyAlignment="1">
      <alignment vertical="center"/>
    </xf>
    <xf numFmtId="0" fontId="0" fillId="0" borderId="11" xfId="0" applyBorder="1"/>
    <xf numFmtId="0" fontId="7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14" fontId="1" fillId="0" borderId="0" xfId="0" applyNumberFormat="1" applyFont="1" applyAlignment="1">
      <alignment horizontal="left"/>
    </xf>
    <xf numFmtId="0" fontId="11" fillId="0" borderId="0" xfId="0" applyFont="1"/>
    <xf numFmtId="2" fontId="11" fillId="0" borderId="3" xfId="0" applyNumberFormat="1" applyFont="1" applyBorder="1" applyAlignment="1">
      <alignment vertical="top"/>
    </xf>
    <xf numFmtId="0" fontId="15" fillId="0" borderId="4" xfId="0" applyFont="1" applyBorder="1"/>
    <xf numFmtId="0" fontId="15" fillId="0" borderId="0" xfId="0" applyFont="1"/>
    <xf numFmtId="165" fontId="16" fillId="0" borderId="0" xfId="0" applyNumberFormat="1" applyFont="1"/>
    <xf numFmtId="0" fontId="16" fillId="0" borderId="0" xfId="0" applyFont="1"/>
    <xf numFmtId="0" fontId="1" fillId="3" borderId="14" xfId="0" applyFont="1" applyFill="1" applyBorder="1"/>
    <xf numFmtId="165" fontId="11" fillId="6" borderId="15" xfId="0" applyNumberFormat="1" applyFont="1" applyFill="1" applyBorder="1" applyAlignment="1">
      <alignment vertical="center"/>
    </xf>
    <xf numFmtId="0" fontId="8" fillId="6" borderId="7" xfId="0" applyFont="1" applyFill="1" applyBorder="1" applyAlignment="1">
      <alignment horizontal="center" vertical="center"/>
    </xf>
    <xf numFmtId="165" fontId="11" fillId="6" borderId="16" xfId="0" applyNumberFormat="1" applyFont="1" applyFill="1" applyBorder="1" applyAlignment="1">
      <alignment vertical="center"/>
    </xf>
    <xf numFmtId="166" fontId="19" fillId="0" borderId="5" xfId="0" applyNumberFormat="1" applyFont="1" applyBorder="1"/>
    <xf numFmtId="171" fontId="9" fillId="0" borderId="5" xfId="0" applyNumberFormat="1" applyFont="1" applyBorder="1"/>
    <xf numFmtId="172" fontId="10" fillId="0" borderId="17" xfId="0" applyNumberFormat="1" applyFont="1" applyBorder="1" applyAlignment="1">
      <alignment horizontal="center" vertical="center"/>
    </xf>
    <xf numFmtId="172" fontId="9" fillId="0" borderId="17" xfId="0" applyNumberFormat="1" applyFont="1" applyBorder="1"/>
    <xf numFmtId="172" fontId="9" fillId="0" borderId="18" xfId="0" applyNumberFormat="1" applyFont="1" applyBorder="1"/>
    <xf numFmtId="0" fontId="6" fillId="4" borderId="0" xfId="0" applyFont="1" applyFill="1" applyAlignment="1">
      <alignment horizontal="right" vertical="center"/>
    </xf>
    <xf numFmtId="164" fontId="10" fillId="4" borderId="0" xfId="0" applyNumberFormat="1" applyFont="1" applyFill="1" applyAlignment="1">
      <alignment horizontal="right" vertical="center"/>
    </xf>
    <xf numFmtId="165" fontId="6" fillId="4" borderId="0" xfId="0" applyNumberFormat="1" applyFont="1" applyFill="1" applyAlignment="1">
      <alignment vertical="center"/>
    </xf>
    <xf numFmtId="0" fontId="11" fillId="0" borderId="19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14" fontId="0" fillId="0" borderId="0" xfId="0" applyNumberFormat="1"/>
    <xf numFmtId="0" fontId="8" fillId="6" borderId="20" xfId="0" applyFont="1" applyFill="1" applyBorder="1" applyAlignment="1">
      <alignment horizontal="center" vertical="center"/>
    </xf>
    <xf numFmtId="0" fontId="1" fillId="5" borderId="0" xfId="0" applyFont="1" applyFill="1"/>
    <xf numFmtId="49" fontId="1" fillId="0" borderId="0" xfId="0" applyNumberFormat="1" applyFont="1"/>
    <xf numFmtId="0" fontId="0" fillId="5" borderId="0" xfId="0" applyFill="1"/>
    <xf numFmtId="0" fontId="1" fillId="0" borderId="22" xfId="0" applyFont="1" applyBorder="1"/>
    <xf numFmtId="0" fontId="1" fillId="0" borderId="23" xfId="0" applyFont="1" applyBorder="1"/>
    <xf numFmtId="0" fontId="22" fillId="0" borderId="0" xfId="0" applyFont="1"/>
    <xf numFmtId="0" fontId="14" fillId="0" borderId="8" xfId="0" applyFont="1" applyBorder="1"/>
    <xf numFmtId="0" fontId="5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8" fillId="0" borderId="0" xfId="0" applyFont="1"/>
    <xf numFmtId="175" fontId="0" fillId="0" borderId="0" xfId="0" applyNumberFormat="1"/>
    <xf numFmtId="49" fontId="18" fillId="5" borderId="0" xfId="0" applyNumberFormat="1" applyFont="1" applyFill="1"/>
    <xf numFmtId="0" fontId="20" fillId="6" borderId="29" xfId="0" applyFont="1" applyFill="1" applyBorder="1" applyAlignment="1">
      <alignment horizontal="center" vertical="center"/>
    </xf>
    <xf numFmtId="172" fontId="8" fillId="6" borderId="30" xfId="0" applyNumberFormat="1" applyFont="1" applyFill="1" applyBorder="1" applyAlignment="1">
      <alignment horizontal="right" vertical="center"/>
    </xf>
    <xf numFmtId="165" fontId="11" fillId="6" borderId="31" xfId="0" applyNumberFormat="1" applyFont="1" applyFill="1" applyBorder="1" applyAlignment="1">
      <alignment vertical="center"/>
    </xf>
    <xf numFmtId="173" fontId="20" fillId="7" borderId="28" xfId="0" applyNumberFormat="1" applyFont="1" applyFill="1" applyBorder="1" applyAlignment="1">
      <alignment horizontal="center" vertical="center"/>
    </xf>
    <xf numFmtId="165" fontId="11" fillId="7" borderId="9" xfId="0" applyNumberFormat="1" applyFont="1" applyFill="1" applyBorder="1" applyAlignment="1">
      <alignment vertical="center"/>
    </xf>
    <xf numFmtId="173" fontId="20" fillId="7" borderId="26" xfId="0" applyNumberFormat="1" applyFont="1" applyFill="1" applyBorder="1" applyAlignment="1">
      <alignment horizontal="center" vertical="center"/>
    </xf>
    <xf numFmtId="172" fontId="8" fillId="7" borderId="24" xfId="0" applyNumberFormat="1" applyFont="1" applyFill="1" applyBorder="1" applyAlignment="1">
      <alignment horizontal="right" vertical="center"/>
    </xf>
    <xf numFmtId="165" fontId="11" fillId="7" borderId="25" xfId="0" applyNumberFormat="1" applyFont="1" applyFill="1" applyBorder="1" applyAlignment="1">
      <alignment vertical="center"/>
    </xf>
    <xf numFmtId="177" fontId="1" fillId="8" borderId="0" xfId="0" applyNumberFormat="1" applyFont="1" applyFill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quotePrefix="1" applyFont="1" applyAlignment="1">
      <alignment horizontal="left" vertical="top"/>
    </xf>
    <xf numFmtId="0" fontId="0" fillId="0" borderId="10" xfId="0" applyBorder="1"/>
    <xf numFmtId="178" fontId="7" fillId="0" borderId="0" xfId="0" applyNumberFormat="1" applyFont="1" applyAlignment="1">
      <alignment horizontal="center" vertical="center"/>
    </xf>
    <xf numFmtId="0" fontId="0" fillId="0" borderId="34" xfId="0" applyBorder="1"/>
    <xf numFmtId="165" fontId="11" fillId="0" borderId="13" xfId="0" applyNumberFormat="1" applyFont="1" applyBorder="1" applyAlignment="1">
      <alignment horizontal="center"/>
    </xf>
    <xf numFmtId="176" fontId="1" fillId="0" borderId="0" xfId="0" applyNumberFormat="1" applyFont="1"/>
    <xf numFmtId="178" fontId="1" fillId="0" borderId="0" xfId="0" applyNumberFormat="1" applyFont="1"/>
    <xf numFmtId="178" fontId="25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quotePrefix="1" applyFont="1" applyAlignment="1">
      <alignment horizontal="center"/>
    </xf>
    <xf numFmtId="4" fontId="1" fillId="9" borderId="0" xfId="0" applyNumberFormat="1" applyFont="1" applyFill="1"/>
    <xf numFmtId="0" fontId="14" fillId="0" borderId="0" xfId="0" applyFont="1"/>
    <xf numFmtId="4" fontId="14" fillId="8" borderId="0" xfId="0" applyNumberFormat="1" applyFont="1" applyFill="1" applyAlignment="1">
      <alignment horizontal="right"/>
    </xf>
    <xf numFmtId="4" fontId="14" fillId="8" borderId="5" xfId="0" applyNumberFormat="1" applyFont="1" applyFill="1" applyBorder="1" applyAlignment="1">
      <alignment horizontal="left"/>
    </xf>
    <xf numFmtId="171" fontId="9" fillId="9" borderId="5" xfId="0" applyNumberFormat="1" applyFont="1" applyFill="1" applyBorder="1"/>
    <xf numFmtId="0" fontId="9" fillId="0" borderId="5" xfId="0" applyFont="1" applyBorder="1"/>
    <xf numFmtId="183" fontId="9" fillId="0" borderId="0" xfId="0" applyNumberFormat="1" applyFont="1" applyAlignment="1">
      <alignment horizontal="left"/>
    </xf>
    <xf numFmtId="182" fontId="9" fillId="0" borderId="0" xfId="0" applyNumberFormat="1" applyFont="1" applyAlignment="1">
      <alignment horizontal="left"/>
    </xf>
    <xf numFmtId="182" fontId="9" fillId="0" borderId="5" xfId="0" applyNumberFormat="1" applyFont="1" applyBorder="1" applyAlignment="1">
      <alignment horizontal="left"/>
    </xf>
    <xf numFmtId="184" fontId="16" fillId="0" borderId="0" xfId="0" applyNumberFormat="1" applyFont="1" applyAlignment="1">
      <alignment horizontal="left"/>
    </xf>
    <xf numFmtId="183" fontId="16" fillId="0" borderId="0" xfId="0" applyNumberFormat="1" applyFont="1" applyAlignment="1">
      <alignment horizontal="center"/>
    </xf>
    <xf numFmtId="185" fontId="1" fillId="0" borderId="0" xfId="0" applyNumberFormat="1" applyFont="1"/>
    <xf numFmtId="185" fontId="28" fillId="0" borderId="0" xfId="0" applyNumberFormat="1" applyFont="1"/>
    <xf numFmtId="0" fontId="4" fillId="3" borderId="0" xfId="0" applyFont="1" applyFill="1" applyAlignment="1">
      <alignment horizontal="center" textRotation="90"/>
    </xf>
    <xf numFmtId="0" fontId="0" fillId="0" borderId="0" xfId="0"/>
    <xf numFmtId="0" fontId="24" fillId="0" borderId="32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172" fontId="8" fillId="6" borderId="13" xfId="0" applyNumberFormat="1" applyFont="1" applyFill="1" applyBorder="1" applyAlignment="1">
      <alignment horizontal="right" vertical="center"/>
    </xf>
    <xf numFmtId="172" fontId="18" fillId="0" borderId="27" xfId="0" applyNumberFormat="1" applyFont="1" applyBorder="1" applyAlignment="1">
      <alignment horizontal="right" vertical="center"/>
    </xf>
    <xf numFmtId="179" fontId="18" fillId="0" borderId="0" xfId="0" applyNumberFormat="1" applyFont="1" applyAlignment="1">
      <alignment horizontal="center"/>
    </xf>
    <xf numFmtId="168" fontId="2" fillId="9" borderId="0" xfId="0" applyNumberFormat="1" applyFont="1" applyFill="1" applyAlignment="1">
      <alignment horizontal="left" vertical="center"/>
    </xf>
    <xf numFmtId="184" fontId="9" fillId="0" borderId="0" xfId="0" applyNumberFormat="1" applyFont="1" applyAlignment="1">
      <alignment horizontal="left"/>
    </xf>
    <xf numFmtId="180" fontId="9" fillId="0" borderId="0" xfId="0" applyNumberFormat="1" applyFont="1" applyAlignment="1">
      <alignment horizontal="left"/>
    </xf>
    <xf numFmtId="180" fontId="9" fillId="0" borderId="5" xfId="0" applyNumberFormat="1" applyFont="1" applyBorder="1" applyAlignment="1">
      <alignment horizontal="left"/>
    </xf>
    <xf numFmtId="181" fontId="9" fillId="0" borderId="0" xfId="0" applyNumberFormat="1" applyFont="1" applyAlignment="1">
      <alignment horizontal="left"/>
    </xf>
    <xf numFmtId="181" fontId="9" fillId="0" borderId="5" xfId="0" applyNumberFormat="1" applyFont="1" applyBorder="1" applyAlignment="1">
      <alignment horizontal="left"/>
    </xf>
    <xf numFmtId="181" fontId="0" fillId="0" borderId="1" xfId="0" applyNumberFormat="1" applyBorder="1" applyAlignment="1">
      <alignment horizontal="left"/>
    </xf>
    <xf numFmtId="167" fontId="12" fillId="0" borderId="0" xfId="0" applyNumberFormat="1" applyFont="1" applyAlignment="1">
      <alignment horizontal="center"/>
    </xf>
    <xf numFmtId="167" fontId="12" fillId="0" borderId="5" xfId="0" applyNumberFormat="1" applyFont="1" applyBorder="1" applyAlignment="1">
      <alignment horizontal="center"/>
    </xf>
    <xf numFmtId="174" fontId="11" fillId="0" borderId="19" xfId="0" applyNumberFormat="1" applyFont="1" applyBorder="1" applyAlignment="1">
      <alignment horizontal="left" vertical="top"/>
    </xf>
    <xf numFmtId="169" fontId="12" fillId="0" borderId="0" xfId="0" applyNumberFormat="1" applyFont="1" applyAlignment="1">
      <alignment horizontal="center"/>
    </xf>
    <xf numFmtId="169" fontId="12" fillId="0" borderId="5" xfId="0" applyNumberFormat="1" applyFont="1" applyBorder="1" applyAlignment="1">
      <alignment horizontal="center"/>
    </xf>
    <xf numFmtId="0" fontId="5" fillId="0" borderId="0" xfId="0" applyFont="1" applyAlignment="1">
      <alignment horizontal="left" vertical="top"/>
    </xf>
    <xf numFmtId="168" fontId="2" fillId="0" borderId="0" xfId="0" applyNumberFormat="1" applyFont="1" applyAlignment="1">
      <alignment horizontal="left" vertical="center"/>
    </xf>
    <xf numFmtId="182" fontId="9" fillId="0" borderId="0" xfId="0" applyNumberFormat="1" applyFont="1" applyAlignment="1">
      <alignment horizontal="left"/>
    </xf>
    <xf numFmtId="182" fontId="9" fillId="0" borderId="5" xfId="0" applyNumberFormat="1" applyFont="1" applyBorder="1" applyAlignment="1">
      <alignment horizontal="left"/>
    </xf>
    <xf numFmtId="186" fontId="6" fillId="9" borderId="33" xfId="0" applyNumberFormat="1" applyFont="1" applyFill="1" applyBorder="1" applyAlignment="1">
      <alignment horizontal="center" vertical="center"/>
    </xf>
    <xf numFmtId="186" fontId="6" fillId="9" borderId="0" xfId="0" applyNumberFormat="1" applyFont="1" applyFill="1" applyAlignment="1">
      <alignment horizontal="center" vertical="center"/>
    </xf>
    <xf numFmtId="186" fontId="6" fillId="9" borderId="3" xfId="0" applyNumberFormat="1" applyFont="1" applyFill="1" applyBorder="1" applyAlignment="1">
      <alignment horizontal="center" vertical="center"/>
    </xf>
    <xf numFmtId="176" fontId="6" fillId="0" borderId="33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29" fillId="0" borderId="21" xfId="0" applyFont="1" applyBorder="1" applyAlignment="1">
      <alignment vertical="center"/>
    </xf>
    <xf numFmtId="0" fontId="26" fillId="0" borderId="22" xfId="0" applyFont="1" applyBorder="1" applyAlignment="1">
      <alignment vertical="center"/>
    </xf>
    <xf numFmtId="170" fontId="27" fillId="0" borderId="22" xfId="0" applyNumberFormat="1" applyFont="1" applyBorder="1" applyAlignment="1">
      <alignment horizontal="center" vertical="center"/>
    </xf>
    <xf numFmtId="170" fontId="27" fillId="0" borderId="23" xfId="0" applyNumberFormat="1" applyFont="1" applyBorder="1" applyAlignment="1">
      <alignment horizontal="center" vertical="center"/>
    </xf>
    <xf numFmtId="0" fontId="29" fillId="0" borderId="4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175" fontId="27" fillId="0" borderId="0" xfId="0" applyNumberFormat="1" applyFont="1" applyBorder="1" applyAlignment="1">
      <alignment horizontal="center" vertical="center"/>
    </xf>
    <xf numFmtId="175" fontId="27" fillId="0" borderId="6" xfId="0" applyNumberFormat="1" applyFont="1" applyBorder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6" fillId="0" borderId="6" xfId="0" applyFont="1" applyBorder="1" applyAlignment="1">
      <alignment vertical="center" wrapText="1"/>
    </xf>
    <xf numFmtId="0" fontId="29" fillId="0" borderId="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6" xfId="0" applyFont="1" applyBorder="1" applyAlignment="1">
      <alignment vertical="center"/>
    </xf>
    <xf numFmtId="0" fontId="29" fillId="0" borderId="7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 wrapText="1"/>
    </xf>
  </cellXfs>
  <cellStyles count="1">
    <cellStyle name="Normal" xfId="0" builtinId="0"/>
  </cellStyles>
  <dxfs count="8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numFmt numFmtId="187" formatCode="&quot;--------        &quot;"/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0000CC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406400</xdr:colOff>
      <xdr:row>105</xdr:row>
      <xdr:rowOff>69850</xdr:rowOff>
    </xdr:from>
    <xdr:to>
      <xdr:col>3</xdr:col>
      <xdr:colOff>482600</xdr:colOff>
      <xdr:row>106</xdr:row>
      <xdr:rowOff>95250</xdr:rowOff>
    </xdr:to>
    <xdr:sp macro="" textlink="">
      <xdr:nvSpPr>
        <xdr:cNvPr id="1069" name="Text Box 11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2381250" y="87566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616528</xdr:colOff>
      <xdr:row>6</xdr:row>
      <xdr:rowOff>6927</xdr:rowOff>
    </xdr:from>
    <xdr:to>
      <xdr:col>14</xdr:col>
      <xdr:colOff>93627</xdr:colOff>
      <xdr:row>13</xdr:row>
      <xdr:rowOff>83819</xdr:rowOff>
    </xdr:to>
    <xdr:sp macro="" textlink="">
      <xdr:nvSpPr>
        <xdr:cNvPr id="1059" name="Text Box 35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7813964" y="1212272"/>
          <a:ext cx="1846227" cy="95665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FACTURE CEDEE</a:t>
          </a:r>
          <a:endParaRPr lang="fr-FR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(Art L 313-23 à L 313-35 du Code monétaire et financier)</a:t>
          </a:r>
        </a:p>
        <a:p>
          <a:pPr algn="ctr" rtl="0">
            <a:defRPr sz="1000"/>
          </a:pPr>
          <a:r>
            <a:rPr lang="fr-FR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Payable à l'ordre de </a:t>
          </a:r>
        </a:p>
        <a:p>
          <a:pPr algn="ctr" rtl="0">
            <a:defRPr sz="1000"/>
          </a:pPr>
          <a:r>
            <a:rPr lang="fr-FR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CM-CIC FACTOR</a:t>
          </a:r>
          <a:endParaRPr lang="fr-FR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ATRIUM - 107, boulevard Marius Vivier Merle -  CS 23923 - 69438 LYON</a:t>
          </a:r>
        </a:p>
        <a:p>
          <a:pPr algn="ctr" rtl="0">
            <a:defRPr sz="1000"/>
          </a:pPr>
          <a:r>
            <a:rPr lang="fr-FR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IBAN : FR76 1197 8199 7400 0149 0810 762 - BIC : CMCIFRPP</a:t>
          </a:r>
        </a:p>
      </xdr:txBody>
    </xdr:sp>
    <xdr:clientData/>
  </xdr:twoCellAnchor>
  <xdr:twoCellAnchor>
    <xdr:from>
      <xdr:col>16</xdr:col>
      <xdr:colOff>664902</xdr:colOff>
      <xdr:row>5</xdr:row>
      <xdr:rowOff>157941</xdr:rowOff>
    </xdr:from>
    <xdr:to>
      <xdr:col>19</xdr:col>
      <xdr:colOff>174905</xdr:colOff>
      <xdr:row>12</xdr:row>
      <xdr:rowOff>20782</xdr:rowOff>
    </xdr:to>
    <xdr:sp macro="" textlink="">
      <xdr:nvSpPr>
        <xdr:cNvPr id="1060" name="Text Box 36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11810884" y="1197032"/>
          <a:ext cx="1879130" cy="83265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Pour être libératoire, le paiement de cette facture doit être effectué à : BPI FRANCE  Comptabilité Mouvements de fonds - Banques   27-31, Avenue Général Leclerc  94710 MAISONS ALFORT Cédex qui a acquis notre créance par voie de subrogation dans le cadre d'un contrat d'affacturage. BPI FRANCE  devra être avisé de toute réclamation.</a:t>
          </a:r>
        </a:p>
        <a:p>
          <a:pPr algn="l" rtl="0">
            <a:defRPr sz="1000"/>
          </a:pPr>
          <a:r>
            <a:rPr lang="fr-FR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IBAN : CPMEFRPPXXX FR7618359000430000799484524</a:t>
          </a:r>
        </a:p>
      </xdr:txBody>
    </xdr:sp>
    <xdr:clientData/>
  </xdr:twoCellAnchor>
  <xdr:twoCellAnchor>
    <xdr:from>
      <xdr:col>14</xdr:col>
      <xdr:colOff>249382</xdr:colOff>
      <xdr:row>5</xdr:row>
      <xdr:rowOff>159328</xdr:rowOff>
    </xdr:from>
    <xdr:to>
      <xdr:col>16</xdr:col>
      <xdr:colOff>526473</xdr:colOff>
      <xdr:row>14</xdr:row>
      <xdr:rowOff>193963</xdr:rowOff>
    </xdr:to>
    <xdr:sp macro="" textlink="">
      <xdr:nvSpPr>
        <xdr:cNvPr id="8" name="Text Box 3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9815946" y="1198419"/>
          <a:ext cx="1856509" cy="12399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fr-FR" sz="650" b="0" i="0" baseline="0">
              <a:effectLst/>
              <a:latin typeface="+mn-lt"/>
              <a:ea typeface="+mn-ea"/>
              <a:cs typeface="+mn-cs"/>
            </a:rPr>
            <a:t>Pour être libératoire, le paiement de cette facture doit être adressé à : </a:t>
          </a:r>
        </a:p>
        <a:p>
          <a:pPr algn="ctr" rtl="0"/>
          <a:r>
            <a:rPr lang="fr-FR" sz="650" b="1" i="0" baseline="0">
              <a:effectLst/>
              <a:latin typeface="+mn-lt"/>
              <a:ea typeface="+mn-ea"/>
              <a:cs typeface="+mn-cs"/>
            </a:rPr>
            <a:t>COMPAGNIE GENERALE D'AFFACTURAGE - C.G.A. </a:t>
          </a:r>
          <a:r>
            <a:rPr lang="fr-FR" sz="650" b="0" i="0" baseline="0">
              <a:effectLst/>
              <a:latin typeface="+mn-lt"/>
              <a:ea typeface="+mn-ea"/>
              <a:cs typeface="+mn-cs"/>
            </a:rPr>
            <a:t>Centre de paiement</a:t>
          </a:r>
        </a:p>
        <a:p>
          <a:pPr algn="ctr" rtl="0"/>
          <a:r>
            <a:rPr lang="fr-FR" sz="650" b="0" i="0" baseline="0">
              <a:effectLst/>
              <a:latin typeface="+mn-lt"/>
              <a:ea typeface="+mn-ea"/>
              <a:cs typeface="+mn-cs"/>
            </a:rPr>
            <a:t>3, Rue de Préssensé - 93577 LA PLAINE SAINT DENIS Cédex - FRANCE </a:t>
          </a:r>
        </a:p>
        <a:p>
          <a:pPr algn="ctr" rtl="0"/>
          <a:r>
            <a:rPr lang="fr-FR" sz="650" b="0" i="0" baseline="0">
              <a:effectLst/>
              <a:latin typeface="+mn-lt"/>
              <a:ea typeface="+mn-ea"/>
              <a:cs typeface="+mn-cs"/>
            </a:rPr>
            <a:t>Tél. 01.71.89.99.99 - Fax 01.71.89.24.00 </a:t>
          </a:r>
        </a:p>
        <a:p>
          <a:pPr algn="ctr" rtl="0"/>
          <a:r>
            <a:rPr lang="fr-FR" sz="650" b="0" i="0" baseline="0">
              <a:effectLst/>
              <a:latin typeface="+mn-lt"/>
              <a:ea typeface="+mn-ea"/>
              <a:cs typeface="+mn-cs"/>
            </a:rPr>
            <a:t>Société Générale - Agence de Paris Etoile Entreprises</a:t>
          </a:r>
          <a:endParaRPr lang="fr-FR" sz="650" b="0" i="0">
            <a:effectLst/>
          </a:endParaRPr>
        </a:p>
        <a:p>
          <a:pPr algn="ctr" rtl="0"/>
          <a:r>
            <a:rPr lang="fr-FR" sz="650" b="0" i="0" baseline="0">
              <a:effectLst/>
              <a:latin typeface="+mn-lt"/>
              <a:ea typeface="+mn-ea"/>
              <a:cs typeface="+mn-cs"/>
            </a:rPr>
            <a:t>IBAN : FR76 3000 3031 7500 0011 6008 847 </a:t>
          </a:r>
        </a:p>
        <a:p>
          <a:pPr algn="ctr" rtl="0"/>
          <a:r>
            <a:rPr lang="fr-FR" sz="650" b="0" i="0" baseline="0">
              <a:effectLst/>
              <a:latin typeface="+mn-lt"/>
              <a:ea typeface="+mn-ea"/>
              <a:cs typeface="+mn-cs"/>
            </a:rPr>
            <a:t>BIC : SOGEFRPP </a:t>
          </a:r>
        </a:p>
        <a:p>
          <a:pPr algn="ctr" rtl="0"/>
          <a:r>
            <a:rPr lang="fr-FR" sz="650" b="0" i="0" baseline="0">
              <a:effectLst/>
              <a:latin typeface="+mn-lt"/>
              <a:ea typeface="+mn-ea"/>
              <a:cs typeface="+mn-cs"/>
            </a:rPr>
            <a:t>Subrogée en nos droits</a:t>
          </a:r>
          <a:endParaRPr lang="fr-FR" sz="650" b="0" i="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P106"/>
  <sheetViews>
    <sheetView showGridLines="0" showZeros="0" tabSelected="1" topLeftCell="A43" zoomScale="110" zoomScaleNormal="110" workbookViewId="0">
      <selection activeCell="A107" sqref="A107"/>
    </sheetView>
  </sheetViews>
  <sheetFormatPr baseColWidth="10" defaultRowHeight="13.2" x14ac:dyDescent="0.25"/>
  <cols>
    <col min="1" max="1" width="3" customWidth="1"/>
    <col min="2" max="2" width="11.6640625" customWidth="1"/>
    <col min="3" max="3" width="13.6640625" customWidth="1"/>
    <col min="4" max="4" width="14.33203125" customWidth="1"/>
    <col min="5" max="5" width="3.109375" customWidth="1"/>
    <col min="6" max="6" width="20.44140625" customWidth="1"/>
    <col min="7" max="7" width="16.5546875" customWidth="1"/>
    <col min="8" max="8" width="1.88671875" customWidth="1"/>
    <col min="9" max="9" width="2.109375" customWidth="1"/>
    <col min="10" max="10" width="6.5546875" customWidth="1"/>
  </cols>
  <sheetData>
    <row r="1" spans="1:16" ht="16.2" customHeight="1" x14ac:dyDescent="0.3">
      <c r="A1" s="1"/>
      <c r="B1" s="86"/>
      <c r="C1" s="1"/>
      <c r="D1" s="1"/>
      <c r="E1" s="1"/>
      <c r="F1" s="2" t="s">
        <v>73</v>
      </c>
      <c r="G1" s="1"/>
      <c r="H1" s="1"/>
      <c r="I1" s="1"/>
      <c r="J1" s="1"/>
      <c r="K1" s="57"/>
      <c r="L1" s="1">
        <v>1</v>
      </c>
      <c r="M1" s="1" t="s">
        <v>2</v>
      </c>
    </row>
    <row r="2" spans="1:16" ht="16.2" customHeight="1" x14ac:dyDescent="0.3">
      <c r="A2" s="1"/>
      <c r="B2" s="1"/>
      <c r="C2" s="1"/>
      <c r="D2" s="1"/>
      <c r="E2" s="1"/>
      <c r="F2" s="2"/>
      <c r="G2" s="1"/>
      <c r="H2" s="1"/>
      <c r="I2" s="1"/>
      <c r="J2" s="1"/>
      <c r="L2" s="1">
        <v>2</v>
      </c>
      <c r="M2" s="1" t="s">
        <v>54</v>
      </c>
    </row>
    <row r="3" spans="1:16" ht="16.2" customHeight="1" x14ac:dyDescent="0.3">
      <c r="A3" s="1"/>
      <c r="B3" s="87"/>
      <c r="C3" s="1"/>
      <c r="D3" s="1"/>
      <c r="E3" s="1"/>
      <c r="F3" s="2" t="s">
        <v>73</v>
      </c>
      <c r="G3" s="1"/>
      <c r="H3" s="1"/>
      <c r="I3" s="1"/>
      <c r="J3" s="1"/>
      <c r="L3" s="1">
        <v>3</v>
      </c>
      <c r="M3" s="1" t="s">
        <v>53</v>
      </c>
    </row>
    <row r="4" spans="1:16" ht="16.2" customHeight="1" x14ac:dyDescent="0.3">
      <c r="C4" s="1"/>
      <c r="D4" s="1"/>
      <c r="E4" s="1"/>
      <c r="F4" s="2"/>
      <c r="G4" s="1"/>
      <c r="H4" s="1"/>
      <c r="I4" s="1"/>
      <c r="J4" s="1"/>
      <c r="L4" s="1">
        <v>4</v>
      </c>
      <c r="M4" s="1" t="s">
        <v>55</v>
      </c>
    </row>
    <row r="5" spans="1:16" ht="16.2" customHeight="1" x14ac:dyDescent="0.3">
      <c r="C5" s="58"/>
      <c r="D5" s="1"/>
      <c r="E5" s="1"/>
      <c r="F5" s="2" t="s">
        <v>73</v>
      </c>
      <c r="G5" s="1"/>
      <c r="H5" s="1"/>
      <c r="I5" s="1"/>
      <c r="J5" s="1"/>
      <c r="L5" s="1">
        <v>5</v>
      </c>
      <c r="M5" s="1" t="s">
        <v>69</v>
      </c>
    </row>
    <row r="6" spans="1:16" x14ac:dyDescent="0.25">
      <c r="D6" s="1"/>
      <c r="E6" s="1"/>
      <c r="F6" s="33"/>
      <c r="G6" s="1"/>
      <c r="H6" s="1"/>
      <c r="I6" s="1"/>
      <c r="J6" s="1"/>
    </row>
    <row r="7" spans="1:16" ht="12" customHeight="1" x14ac:dyDescent="0.25">
      <c r="A7" s="3"/>
      <c r="B7" s="4"/>
      <c r="C7" s="64"/>
      <c r="D7" s="1"/>
      <c r="E7" s="1"/>
      <c r="F7" s="111">
        <v>44198</v>
      </c>
      <c r="G7" s="111"/>
      <c r="H7" s="1"/>
      <c r="I7" s="1"/>
      <c r="J7" s="4" t="s">
        <v>50</v>
      </c>
      <c r="L7" s="69"/>
      <c r="M7" s="110"/>
      <c r="N7" s="110"/>
      <c r="O7" s="110"/>
      <c r="P7" s="110"/>
    </row>
    <row r="8" spans="1:16" ht="9" customHeight="1" thickBot="1" x14ac:dyDescent="0.3">
      <c r="A8" s="80" t="s">
        <v>71</v>
      </c>
      <c r="B8" s="81" t="s">
        <v>1</v>
      </c>
      <c r="C8" s="1"/>
      <c r="D8" s="1"/>
      <c r="E8" s="1"/>
      <c r="F8" s="1"/>
      <c r="G8" s="1"/>
      <c r="H8" s="1"/>
      <c r="I8" s="1"/>
      <c r="J8" s="1"/>
    </row>
    <row r="9" spans="1:16" ht="13.05" customHeight="1" thickTop="1" thickBot="1" x14ac:dyDescent="0.3">
      <c r="A9" s="6"/>
      <c r="B9" s="117"/>
      <c r="C9" s="117"/>
      <c r="D9" s="117"/>
      <c r="E9" s="117"/>
      <c r="F9" s="7"/>
      <c r="G9" s="127">
        <v>4</v>
      </c>
      <c r="H9" s="127"/>
      <c r="I9" s="84"/>
      <c r="J9" s="6"/>
      <c r="K9" s="88" t="s">
        <v>68</v>
      </c>
    </row>
    <row r="10" spans="1:16" ht="3.75" customHeight="1" thickTop="1" x14ac:dyDescent="0.25">
      <c r="A10" s="28"/>
      <c r="B10" s="29"/>
      <c r="C10" s="29"/>
      <c r="D10" s="28"/>
      <c r="E10" s="29"/>
      <c r="F10" s="29"/>
      <c r="G10" s="128"/>
      <c r="H10" s="128"/>
      <c r="I10" s="28"/>
      <c r="J10" s="28"/>
    </row>
    <row r="11" spans="1:16" ht="13.05" customHeight="1" x14ac:dyDescent="0.25">
      <c r="A11" s="51" t="s">
        <v>15</v>
      </c>
      <c r="B11" s="52"/>
      <c r="C11" s="120">
        <v>4.1000000000000002E-2</v>
      </c>
      <c r="D11" s="120"/>
      <c r="E11" s="30"/>
      <c r="F11" s="31"/>
      <c r="G11" s="129"/>
      <c r="H11" s="129"/>
      <c r="I11" s="85"/>
      <c r="J11" s="1"/>
      <c r="K11" s="83"/>
    </row>
    <row r="12" spans="1:16" ht="13.5" customHeight="1" x14ac:dyDescent="0.25">
      <c r="A12" s="54" t="s">
        <v>14</v>
      </c>
      <c r="B12" s="53"/>
      <c r="C12" s="34" t="str">
        <f>IF(C11=0.041,"DIVERS",F1)</f>
        <v>DIVERS</v>
      </c>
      <c r="D12" s="8"/>
      <c r="E12" s="9"/>
      <c r="F12" s="9"/>
      <c r="G12" s="10"/>
      <c r="H12" s="11"/>
      <c r="I12" s="12"/>
      <c r="J12" s="1"/>
    </row>
    <row r="13" spans="1:16" s="1" customFormat="1" ht="6" customHeight="1" x14ac:dyDescent="0.25">
      <c r="A13" s="13"/>
      <c r="B13" s="14"/>
      <c r="C13" s="14"/>
      <c r="D13" s="14"/>
      <c r="E13" s="15"/>
      <c r="F13" s="16"/>
      <c r="G13" s="45"/>
      <c r="H13" s="17"/>
      <c r="I13" s="18"/>
    </row>
    <row r="14" spans="1:16" s="1" customFormat="1" ht="12.75" customHeight="1" x14ac:dyDescent="0.3">
      <c r="A14" s="13"/>
      <c r="B14" s="118"/>
      <c r="C14" s="118"/>
      <c r="D14" s="118"/>
      <c r="E14" s="118"/>
      <c r="F14" s="119"/>
      <c r="G14" s="45"/>
      <c r="H14" s="17"/>
      <c r="I14" s="18"/>
    </row>
    <row r="15" spans="1:16" s="1" customFormat="1" ht="15" customHeight="1" x14ac:dyDescent="0.25">
      <c r="A15" s="13"/>
      <c r="B15" s="14" t="s">
        <v>74</v>
      </c>
      <c r="C15" s="14"/>
      <c r="D15" s="14"/>
      <c r="E15" s="14"/>
      <c r="F15" s="19"/>
      <c r="G15" s="46"/>
      <c r="H15" s="17"/>
      <c r="I15" s="18"/>
    </row>
    <row r="16" spans="1:16" s="1" customFormat="1" ht="15" customHeight="1" x14ac:dyDescent="0.25">
      <c r="A16" s="13"/>
      <c r="B16" s="14"/>
      <c r="C16" s="14"/>
      <c r="D16" s="14"/>
      <c r="E16" s="14"/>
      <c r="F16" s="19"/>
      <c r="G16" s="46"/>
      <c r="H16" s="17"/>
      <c r="I16" s="18"/>
    </row>
    <row r="17" spans="1:11" s="1" customFormat="1" ht="13.8" x14ac:dyDescent="0.25">
      <c r="A17" s="13"/>
      <c r="B17" s="125">
        <f>DATA</f>
        <v>44198</v>
      </c>
      <c r="C17" s="125"/>
      <c r="D17" s="125"/>
      <c r="E17" s="125"/>
      <c r="F17" s="126"/>
      <c r="G17" s="46"/>
      <c r="H17" s="17"/>
      <c r="I17" s="18"/>
    </row>
    <row r="18" spans="1:11" s="1" customFormat="1" ht="13.8" x14ac:dyDescent="0.25">
      <c r="A18" s="13"/>
      <c r="B18" s="98"/>
      <c r="C18" s="98"/>
      <c r="D18" s="98"/>
      <c r="E18" s="98"/>
      <c r="F18" s="99"/>
      <c r="G18" s="46"/>
      <c r="H18" s="17"/>
      <c r="I18" s="18"/>
    </row>
    <row r="19" spans="1:11" s="1" customFormat="1" ht="13.8" x14ac:dyDescent="0.25">
      <c r="A19" s="13"/>
      <c r="B19" s="14"/>
      <c r="C19" s="14"/>
      <c r="D19" s="20"/>
      <c r="E19" s="14"/>
      <c r="F19" s="95"/>
      <c r="G19" s="46"/>
      <c r="H19" s="17"/>
      <c r="I19" s="18"/>
    </row>
    <row r="20" spans="1:11" s="1" customFormat="1" ht="13.8" x14ac:dyDescent="0.25">
      <c r="A20" s="13"/>
      <c r="B20" s="115" t="s">
        <v>72</v>
      </c>
      <c r="C20" s="115"/>
      <c r="D20" s="115"/>
      <c r="E20" s="115"/>
      <c r="F20" s="116"/>
      <c r="G20" s="46">
        <v>7080</v>
      </c>
      <c r="H20" s="17"/>
      <c r="I20" s="18"/>
    </row>
    <row r="21" spans="1:11" s="1" customFormat="1" ht="13.8" x14ac:dyDescent="0.25">
      <c r="A21" s="13"/>
      <c r="B21" s="14"/>
      <c r="C21" s="14"/>
      <c r="E21" s="14"/>
      <c r="F21" s="96"/>
      <c r="G21" s="46"/>
      <c r="H21" s="17"/>
      <c r="I21" s="18"/>
      <c r="K21" s="79">
        <v>1</v>
      </c>
    </row>
    <row r="22" spans="1:11" s="1" customFormat="1" ht="13.8" x14ac:dyDescent="0.25">
      <c r="A22" s="13"/>
      <c r="B22" s="14"/>
      <c r="C22" s="14"/>
      <c r="D22" s="20"/>
      <c r="E22" s="14"/>
      <c r="F22" s="95"/>
      <c r="G22" s="46"/>
      <c r="H22" s="17"/>
      <c r="I22" s="18"/>
    </row>
    <row r="23" spans="1:11" s="1" customFormat="1" ht="13.8" x14ac:dyDescent="0.25">
      <c r="A23" s="13"/>
      <c r="B23" s="115"/>
      <c r="C23" s="115"/>
      <c r="D23" s="115"/>
      <c r="E23" s="115"/>
      <c r="F23" s="116"/>
      <c r="G23" s="46"/>
      <c r="H23" s="17"/>
      <c r="I23" s="18"/>
      <c r="K23" s="103"/>
    </row>
    <row r="24" spans="1:11" s="1" customFormat="1" ht="13.8" x14ac:dyDescent="0.25">
      <c r="A24" s="13"/>
      <c r="G24" s="46"/>
      <c r="H24" s="17"/>
      <c r="I24" s="18"/>
      <c r="K24" s="102"/>
    </row>
    <row r="25" spans="1:11" s="1" customFormat="1" ht="13.8" x14ac:dyDescent="0.25">
      <c r="A25" s="13"/>
      <c r="B25" s="62"/>
      <c r="C25" s="14"/>
      <c r="D25" s="20"/>
      <c r="E25" s="14"/>
      <c r="F25" s="44"/>
      <c r="G25" s="46"/>
      <c r="H25" s="17"/>
      <c r="I25" s="18"/>
      <c r="K25" s="102"/>
    </row>
    <row r="26" spans="1:11" s="1" customFormat="1" ht="13.8" x14ac:dyDescent="0.25">
      <c r="A26" s="13"/>
      <c r="B26" s="14"/>
      <c r="C26" s="14"/>
      <c r="D26" s="14"/>
      <c r="E26" s="14"/>
      <c r="F26" s="19"/>
      <c r="G26" s="46"/>
      <c r="H26" s="17"/>
      <c r="I26" s="18"/>
      <c r="K26" s="102"/>
    </row>
    <row r="27" spans="1:11" s="1" customFormat="1" ht="13.8" x14ac:dyDescent="0.25">
      <c r="A27" s="13"/>
      <c r="B27" s="14"/>
      <c r="C27" s="14"/>
      <c r="D27" s="20"/>
      <c r="E27" s="14"/>
      <c r="F27" s="95"/>
      <c r="G27" s="46"/>
      <c r="H27" s="17"/>
      <c r="I27" s="18"/>
      <c r="K27" s="102"/>
    </row>
    <row r="28" spans="1:11" s="1" customFormat="1" ht="13.8" x14ac:dyDescent="0.25">
      <c r="A28" s="13"/>
      <c r="B28" s="14"/>
      <c r="C28" s="14"/>
      <c r="D28" s="97"/>
      <c r="E28" s="14"/>
      <c r="F28" s="96"/>
      <c r="G28" s="46"/>
      <c r="H28" s="17"/>
      <c r="I28" s="18"/>
      <c r="K28" s="102"/>
    </row>
    <row r="29" spans="1:11" s="1" customFormat="1" ht="13.8" x14ac:dyDescent="0.25">
      <c r="A29" s="13"/>
      <c r="B29" s="100"/>
      <c r="C29" s="101"/>
      <c r="E29" s="14"/>
      <c r="F29" s="44"/>
      <c r="G29" s="46"/>
      <c r="H29" s="17"/>
      <c r="I29" s="18"/>
      <c r="K29" s="102"/>
    </row>
    <row r="30" spans="1:11" s="1" customFormat="1" ht="13.8" x14ac:dyDescent="0.25">
      <c r="A30" s="13"/>
      <c r="B30" s="100"/>
      <c r="C30" s="101"/>
      <c r="E30" s="112"/>
      <c r="F30" s="112"/>
      <c r="G30" s="46"/>
      <c r="H30" s="17"/>
      <c r="I30" s="18"/>
      <c r="K30" s="102"/>
    </row>
    <row r="31" spans="1:11" s="1" customFormat="1" ht="13.8" x14ac:dyDescent="0.25">
      <c r="A31" s="13"/>
      <c r="B31" s="14"/>
      <c r="C31" s="14"/>
      <c r="D31" s="97"/>
      <c r="E31" s="14"/>
      <c r="F31" s="44"/>
      <c r="G31" s="46"/>
      <c r="H31" s="17"/>
      <c r="I31" s="18"/>
      <c r="K31" s="102"/>
    </row>
    <row r="32" spans="1:11" s="1" customFormat="1" ht="13.8" x14ac:dyDescent="0.25">
      <c r="A32" s="13"/>
      <c r="B32" s="113"/>
      <c r="C32" s="113"/>
      <c r="D32" s="113"/>
      <c r="E32" s="113"/>
      <c r="F32" s="114"/>
      <c r="G32" s="46"/>
      <c r="H32" s="17"/>
      <c r="I32" s="18"/>
      <c r="K32" s="103"/>
    </row>
    <row r="33" spans="1:10" s="1" customFormat="1" ht="13.8" x14ac:dyDescent="0.25">
      <c r="A33" s="13"/>
      <c r="B33" s="14"/>
      <c r="C33" s="14"/>
      <c r="D33" s="20"/>
      <c r="E33" s="14"/>
      <c r="F33" s="44"/>
      <c r="G33" s="46"/>
      <c r="H33" s="17"/>
      <c r="I33" s="18"/>
    </row>
    <row r="34" spans="1:10" s="1" customFormat="1" ht="13.8" x14ac:dyDescent="0.25">
      <c r="A34" s="13"/>
      <c r="B34" s="14"/>
      <c r="C34" s="14"/>
      <c r="D34" s="20"/>
      <c r="E34" s="14"/>
      <c r="F34" s="44"/>
      <c r="G34" s="46"/>
      <c r="H34" s="17"/>
      <c r="I34" s="18"/>
    </row>
    <row r="35" spans="1:10" s="1" customFormat="1" ht="13.8" x14ac:dyDescent="0.25">
      <c r="A35" s="13"/>
      <c r="B35" s="14"/>
      <c r="C35" s="14"/>
      <c r="D35" s="20"/>
      <c r="E35" s="14"/>
      <c r="F35" s="44"/>
      <c r="G35" s="46"/>
      <c r="H35" s="17"/>
      <c r="I35" s="18"/>
    </row>
    <row r="36" spans="1:10" s="1" customFormat="1" ht="13.8" x14ac:dyDescent="0.25">
      <c r="A36" s="13"/>
      <c r="B36" s="14"/>
      <c r="C36" s="14"/>
      <c r="D36" s="20"/>
      <c r="E36" s="14"/>
      <c r="F36" s="44"/>
      <c r="G36" s="46"/>
      <c r="H36" s="17"/>
      <c r="I36" s="18"/>
    </row>
    <row r="37" spans="1:10" s="1" customFormat="1" ht="13.8" x14ac:dyDescent="0.25">
      <c r="A37" s="13"/>
      <c r="B37" s="14"/>
      <c r="C37" s="14"/>
      <c r="D37" s="20"/>
      <c r="E37" s="14"/>
      <c r="F37" s="44"/>
      <c r="G37" s="46"/>
      <c r="H37" s="17"/>
      <c r="I37" s="18"/>
    </row>
    <row r="38" spans="1:10" s="1" customFormat="1" ht="13.8" x14ac:dyDescent="0.25">
      <c r="A38" s="13"/>
      <c r="B38" s="14"/>
      <c r="C38" s="14"/>
      <c r="D38" s="20"/>
      <c r="E38" s="14"/>
      <c r="F38" s="44"/>
      <c r="G38" s="46"/>
      <c r="H38" s="17"/>
      <c r="I38" s="18"/>
    </row>
    <row r="39" spans="1:10" s="1" customFormat="1" ht="13.8" x14ac:dyDescent="0.25">
      <c r="A39" s="13"/>
      <c r="B39" s="14"/>
      <c r="C39" s="14"/>
      <c r="D39" s="20"/>
      <c r="E39" s="14"/>
      <c r="F39" s="44"/>
      <c r="G39" s="46"/>
      <c r="H39" s="17"/>
      <c r="I39" s="18"/>
    </row>
    <row r="40" spans="1:10" s="1" customFormat="1" ht="13.8" x14ac:dyDescent="0.25">
      <c r="A40" s="13"/>
      <c r="B40" s="14"/>
      <c r="C40" s="14"/>
      <c r="D40" s="20"/>
      <c r="E40" s="14"/>
      <c r="F40" s="44"/>
      <c r="G40" s="46"/>
      <c r="H40" s="17"/>
      <c r="I40" s="18"/>
    </row>
    <row r="41" spans="1:10" s="1" customFormat="1" ht="13.8" x14ac:dyDescent="0.25">
      <c r="A41" s="13"/>
      <c r="B41" s="14"/>
      <c r="C41" s="14"/>
      <c r="D41" s="20"/>
      <c r="E41" s="14"/>
      <c r="F41" s="44"/>
      <c r="G41" s="46"/>
      <c r="H41" s="17"/>
      <c r="I41" s="18"/>
    </row>
    <row r="42" spans="1:10" s="1" customFormat="1" ht="13.8" x14ac:dyDescent="0.25">
      <c r="A42" s="13"/>
      <c r="B42" s="14"/>
      <c r="C42" s="14"/>
      <c r="D42" s="20"/>
      <c r="E42" s="14"/>
      <c r="F42" s="44"/>
      <c r="G42" s="46"/>
      <c r="H42" s="17"/>
      <c r="I42" s="18"/>
    </row>
    <row r="43" spans="1:10" s="1" customFormat="1" ht="13.8" x14ac:dyDescent="0.25">
      <c r="A43" s="13"/>
      <c r="B43" s="14"/>
      <c r="C43" s="14"/>
      <c r="D43" s="20"/>
      <c r="E43" s="14"/>
      <c r="F43" s="44"/>
      <c r="G43" s="46"/>
      <c r="H43" s="17"/>
      <c r="I43" s="18"/>
    </row>
    <row r="44" spans="1:10" s="1" customFormat="1" ht="13.8" x14ac:dyDescent="0.25">
      <c r="A44" s="13"/>
      <c r="B44" s="14"/>
      <c r="C44" s="14"/>
      <c r="D44" s="20"/>
      <c r="E44" s="14"/>
      <c r="F44" s="44"/>
      <c r="G44" s="46"/>
      <c r="H44" s="17"/>
      <c r="I44" s="18"/>
    </row>
    <row r="45" spans="1:10" s="1" customFormat="1" ht="13.8" x14ac:dyDescent="0.25">
      <c r="A45" s="13"/>
      <c r="B45" s="14"/>
      <c r="C45" s="14"/>
      <c r="D45" s="20"/>
      <c r="E45" s="14"/>
      <c r="F45" s="44"/>
      <c r="G45" s="46"/>
      <c r="H45" s="17"/>
      <c r="I45" s="18"/>
    </row>
    <row r="46" spans="1:10" s="1" customFormat="1" ht="13.8" x14ac:dyDescent="0.25">
      <c r="A46" s="13"/>
      <c r="B46" s="92" t="str">
        <f>IF(F1="RINGUET RECYCLAGE","Livraisons de déchets neufs d'industrie et matières de récupération","")</f>
        <v/>
      </c>
      <c r="C46" s="14"/>
      <c r="D46" s="20"/>
      <c r="E46" s="14"/>
      <c r="F46" s="44"/>
      <c r="G46" s="46"/>
      <c r="H46" s="17"/>
      <c r="I46" s="18"/>
    </row>
    <row r="47" spans="1:10" s="1" customFormat="1" ht="13.8" hidden="1" x14ac:dyDescent="0.25">
      <c r="A47" s="13"/>
      <c r="B47" s="14"/>
      <c r="C47" s="14"/>
      <c r="D47" s="20"/>
      <c r="E47" s="14"/>
      <c r="F47" s="44"/>
      <c r="G47" s="46"/>
      <c r="H47" s="17"/>
      <c r="I47" s="18"/>
      <c r="J47" s="104"/>
    </row>
    <row r="48" spans="1:10" s="1" customFormat="1" ht="15" hidden="1" customHeight="1" x14ac:dyDescent="0.25">
      <c r="A48" s="13"/>
      <c r="B48" s="14"/>
      <c r="C48" s="14"/>
      <c r="D48" s="20"/>
      <c r="E48" s="14"/>
      <c r="F48" s="44"/>
      <c r="G48" s="46"/>
      <c r="H48" s="17"/>
      <c r="I48" s="18"/>
      <c r="J48" s="105"/>
    </row>
    <row r="49" spans="1:13" s="1" customFormat="1" ht="15" hidden="1" customHeight="1" x14ac:dyDescent="0.25">
      <c r="A49" s="13"/>
      <c r="B49" s="14"/>
      <c r="C49" s="14"/>
      <c r="D49" s="20"/>
      <c r="E49" s="14"/>
      <c r="F49" s="44"/>
      <c r="G49" s="46"/>
      <c r="H49" s="17"/>
      <c r="I49" s="18"/>
      <c r="J49" s="105"/>
    </row>
    <row r="50" spans="1:13" s="1" customFormat="1" ht="13.8" hidden="1" x14ac:dyDescent="0.25">
      <c r="A50" s="13"/>
      <c r="B50" s="14"/>
      <c r="C50" s="14"/>
      <c r="D50" s="20"/>
      <c r="E50" s="14"/>
      <c r="F50" s="44"/>
      <c r="G50" s="46"/>
      <c r="H50" s="17"/>
      <c r="I50" s="18"/>
      <c r="J50" s="105"/>
    </row>
    <row r="51" spans="1:13" s="1" customFormat="1" ht="15" hidden="1" customHeight="1" thickBot="1" x14ac:dyDescent="0.3">
      <c r="A51" s="13"/>
      <c r="B51" s="14"/>
      <c r="C51" s="14"/>
      <c r="D51" s="20"/>
      <c r="E51" s="14"/>
      <c r="F51" s="44"/>
      <c r="G51" s="46"/>
      <c r="H51" s="17"/>
      <c r="I51" s="18"/>
      <c r="J51" s="105"/>
    </row>
    <row r="52" spans="1:13" ht="16.5" hidden="1" customHeight="1" x14ac:dyDescent="0.25">
      <c r="A52" s="60"/>
      <c r="B52" s="60"/>
      <c r="C52" s="60"/>
      <c r="D52" s="60"/>
      <c r="E52" s="61"/>
      <c r="F52" s="56" t="s">
        <v>52</v>
      </c>
      <c r="G52" s="108">
        <f>SUM(G13:G51)</f>
        <v>7080</v>
      </c>
      <c r="H52" s="40"/>
      <c r="I52" s="24"/>
      <c r="J52" s="105"/>
      <c r="M52" s="1"/>
    </row>
    <row r="53" spans="1:13" ht="16.5" hidden="1" customHeight="1" thickBot="1" x14ac:dyDescent="0.3">
      <c r="A53" s="4" t="s">
        <v>5</v>
      </c>
      <c r="B53" s="4"/>
      <c r="C53" s="1"/>
      <c r="D53" s="32"/>
      <c r="E53" s="1"/>
      <c r="F53" s="41" t="s">
        <v>4</v>
      </c>
      <c r="G53" s="109"/>
      <c r="H53" s="42"/>
      <c r="I53" s="27"/>
      <c r="J53" s="105"/>
      <c r="M53" s="1"/>
    </row>
    <row r="54" spans="1:13" ht="16.5" hidden="1" customHeight="1" x14ac:dyDescent="0.3">
      <c r="A54" s="1"/>
      <c r="B54" s="1"/>
      <c r="C54" s="1"/>
      <c r="D54" s="1"/>
      <c r="E54" s="1"/>
      <c r="F54" s="2" t="str">
        <f t="shared" ref="F54:F59" si="0">F1</f>
        <v>X</v>
      </c>
      <c r="G54" s="1"/>
      <c r="H54" s="1"/>
      <c r="I54" s="1"/>
      <c r="J54" s="1"/>
      <c r="M54" s="1"/>
    </row>
    <row r="55" spans="1:13" ht="16.5" hidden="1" customHeight="1" x14ac:dyDescent="0.3">
      <c r="A55" s="1"/>
      <c r="B55" s="1"/>
      <c r="C55" s="1"/>
      <c r="D55" s="1"/>
      <c r="E55" s="1"/>
      <c r="F55" s="2">
        <f t="shared" si="0"/>
        <v>0</v>
      </c>
      <c r="G55" s="1"/>
      <c r="H55" s="1"/>
      <c r="I55" s="1"/>
      <c r="J55" s="1"/>
      <c r="M55" s="1"/>
    </row>
    <row r="56" spans="1:13" ht="16.5" hidden="1" customHeight="1" x14ac:dyDescent="0.3">
      <c r="A56" s="1"/>
      <c r="B56" s="1"/>
      <c r="C56" s="1"/>
      <c r="D56" s="1"/>
      <c r="E56" s="1"/>
      <c r="F56" s="2" t="str">
        <f t="shared" si="0"/>
        <v>X</v>
      </c>
      <c r="G56" s="1"/>
      <c r="H56" s="1"/>
      <c r="I56" s="1"/>
      <c r="J56" s="1"/>
      <c r="M56" s="1"/>
    </row>
    <row r="57" spans="1:13" ht="18.75" hidden="1" customHeight="1" x14ac:dyDescent="0.3">
      <c r="C57" s="1"/>
      <c r="D57" s="1"/>
      <c r="E57" s="1"/>
      <c r="F57" s="2">
        <f t="shared" si="0"/>
        <v>0</v>
      </c>
      <c r="G57" s="1"/>
      <c r="H57" s="1"/>
      <c r="I57" s="1"/>
      <c r="J57" s="1"/>
      <c r="M57" s="1"/>
    </row>
    <row r="58" spans="1:13" ht="16.5" hidden="1" customHeight="1" x14ac:dyDescent="0.3">
      <c r="C58" s="1"/>
      <c r="D58" s="1"/>
      <c r="E58" s="1"/>
      <c r="F58" s="2" t="str">
        <f t="shared" si="0"/>
        <v>X</v>
      </c>
      <c r="G58" s="1"/>
      <c r="H58" s="1"/>
      <c r="I58" s="1"/>
      <c r="J58" s="1"/>
      <c r="M58" s="1"/>
    </row>
    <row r="59" spans="1:13" ht="15.6" hidden="1" x14ac:dyDescent="0.3">
      <c r="A59" s="3" t="s">
        <v>0</v>
      </c>
      <c r="B59" s="4"/>
      <c r="C59" s="1"/>
      <c r="D59" s="1"/>
      <c r="E59" s="1"/>
      <c r="F59" s="2">
        <f t="shared" si="0"/>
        <v>0</v>
      </c>
      <c r="G59" s="1"/>
      <c r="H59" s="1"/>
      <c r="I59" s="1"/>
      <c r="J59" s="1"/>
      <c r="M59" s="1"/>
    </row>
    <row r="60" spans="1:13" ht="9.75" hidden="1" customHeight="1" x14ac:dyDescent="0.25">
      <c r="A60" s="5" t="str">
        <f>A8</f>
        <v>SL</v>
      </c>
      <c r="B60" s="5" t="s">
        <v>1</v>
      </c>
      <c r="C60" s="33"/>
      <c r="D60" s="1"/>
      <c r="E60" s="1"/>
      <c r="F60" s="1"/>
      <c r="G60" s="1"/>
      <c r="H60" s="1"/>
      <c r="I60" s="1"/>
      <c r="J60" s="1"/>
      <c r="M60" s="1"/>
    </row>
    <row r="61" spans="1:13" ht="12" hidden="1" customHeight="1" x14ac:dyDescent="0.25">
      <c r="A61" s="123"/>
      <c r="B61" s="123"/>
      <c r="C61" s="123"/>
      <c r="D61" s="1"/>
      <c r="E61" s="1"/>
      <c r="F61" s="124">
        <f>DATA</f>
        <v>44198</v>
      </c>
      <c r="G61" s="124"/>
      <c r="H61" s="1"/>
      <c r="I61" s="1"/>
      <c r="J61" s="4" t="s">
        <v>51</v>
      </c>
      <c r="M61" s="1"/>
    </row>
    <row r="62" spans="1:13" ht="13.8" hidden="1" thickBo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M62" s="1"/>
    </row>
    <row r="63" spans="1:13" ht="13.05" hidden="1" customHeight="1" thickTop="1" thickBot="1" x14ac:dyDescent="0.3">
      <c r="A63" s="6"/>
      <c r="B63" s="6"/>
      <c r="C63" s="6"/>
      <c r="D63" s="6"/>
      <c r="E63" s="6"/>
      <c r="F63" s="7"/>
      <c r="G63" s="130">
        <f>G9</f>
        <v>4</v>
      </c>
      <c r="H63" s="130"/>
      <c r="I63" s="84"/>
      <c r="J63" s="6"/>
      <c r="K63" s="88" t="s">
        <v>68</v>
      </c>
      <c r="M63" s="1"/>
    </row>
    <row r="64" spans="1:13" ht="3.75" hidden="1" customHeight="1" thickTop="1" x14ac:dyDescent="0.25">
      <c r="A64" s="28"/>
      <c r="B64" s="29"/>
      <c r="C64" s="29"/>
      <c r="D64" s="28"/>
      <c r="E64" s="29"/>
      <c r="F64" s="29"/>
      <c r="G64" s="131"/>
      <c r="H64" s="131"/>
      <c r="I64" s="28"/>
      <c r="J64" s="28"/>
      <c r="M64" s="1"/>
    </row>
    <row r="65" spans="1:13" ht="13.05" hidden="1" customHeight="1" x14ac:dyDescent="0.25">
      <c r="A65" s="51" t="s">
        <v>15</v>
      </c>
      <c r="B65" s="52"/>
      <c r="C65" s="120">
        <f>C11</f>
        <v>4.1000000000000002E-2</v>
      </c>
      <c r="D65" s="120"/>
      <c r="E65" s="30"/>
      <c r="F65" s="31"/>
      <c r="G65" s="132" t="s">
        <v>67</v>
      </c>
      <c r="H65" s="132"/>
      <c r="I65" s="85"/>
      <c r="J65" s="1"/>
      <c r="M65" s="1"/>
    </row>
    <row r="66" spans="1:13" ht="13.5" hidden="1" customHeight="1" x14ac:dyDescent="0.25">
      <c r="A66" s="54" t="s">
        <v>14</v>
      </c>
      <c r="B66" s="53"/>
      <c r="C66" s="34" t="str">
        <f>C12</f>
        <v>DIVERS</v>
      </c>
      <c r="D66" s="8"/>
      <c r="E66" s="9"/>
      <c r="F66" s="9"/>
      <c r="G66" s="10"/>
      <c r="H66" s="11"/>
      <c r="I66" s="12"/>
      <c r="J66" s="1"/>
      <c r="M66" s="1"/>
    </row>
    <row r="67" spans="1:13" s="1" customFormat="1" ht="10.5" hidden="1" customHeight="1" x14ac:dyDescent="0.25">
      <c r="A67" s="13"/>
      <c r="B67" s="14"/>
      <c r="C67" s="14"/>
      <c r="D67" s="14"/>
      <c r="E67" s="15"/>
      <c r="F67" s="16"/>
      <c r="G67" s="45"/>
      <c r="H67" s="17"/>
      <c r="I67" s="18"/>
    </row>
    <row r="68" spans="1:13" ht="15.6" hidden="1" x14ac:dyDescent="0.3">
      <c r="A68" s="13"/>
      <c r="B68" s="121">
        <f>B14</f>
        <v>0</v>
      </c>
      <c r="C68" s="121"/>
      <c r="D68" s="121"/>
      <c r="E68" s="121"/>
      <c r="F68" s="122"/>
      <c r="G68" s="45"/>
      <c r="H68" s="17"/>
      <c r="I68" s="18"/>
      <c r="J68" s="1"/>
      <c r="K68" s="1" t="s">
        <v>6</v>
      </c>
      <c r="M68" s="1"/>
    </row>
    <row r="69" spans="1:13" ht="13.8" hidden="1" x14ac:dyDescent="0.25">
      <c r="A69" s="13"/>
      <c r="B69" s="14"/>
      <c r="C69" s="14"/>
      <c r="D69" s="14"/>
      <c r="E69" s="14"/>
      <c r="F69" s="19"/>
      <c r="G69" s="46"/>
      <c r="H69" s="17"/>
      <c r="I69" s="18"/>
      <c r="J69" s="1"/>
      <c r="K69" s="1"/>
      <c r="M69" s="1"/>
    </row>
    <row r="70" spans="1:13" ht="13.8" hidden="1" x14ac:dyDescent="0.25">
      <c r="A70" s="35"/>
      <c r="B70" s="36"/>
      <c r="C70" s="36"/>
      <c r="D70" s="36"/>
      <c r="E70" s="36"/>
      <c r="F70" s="43" t="s">
        <v>7</v>
      </c>
      <c r="G70" s="46">
        <f>G52</f>
        <v>7080</v>
      </c>
      <c r="H70" s="17"/>
      <c r="I70" s="37"/>
      <c r="J70" s="38"/>
      <c r="K70" s="38"/>
      <c r="M70" s="1"/>
    </row>
    <row r="71" spans="1:13" ht="13.8" hidden="1" x14ac:dyDescent="0.25">
      <c r="A71" s="13"/>
      <c r="B71" s="14"/>
      <c r="C71" s="14"/>
      <c r="D71" s="20"/>
      <c r="E71" s="14"/>
      <c r="F71" s="44"/>
      <c r="G71" s="46"/>
      <c r="H71" s="17"/>
      <c r="I71" s="18"/>
      <c r="J71" s="1"/>
      <c r="K71" s="1"/>
    </row>
    <row r="72" spans="1:13" ht="13.8" hidden="1" x14ac:dyDescent="0.25">
      <c r="A72" s="13"/>
      <c r="B72" s="14"/>
      <c r="C72" s="14"/>
      <c r="D72" s="20"/>
      <c r="E72" s="14"/>
      <c r="F72" s="44"/>
      <c r="G72" s="46"/>
      <c r="H72" s="17"/>
      <c r="I72" s="18"/>
      <c r="J72" s="1"/>
      <c r="K72" s="1"/>
    </row>
    <row r="73" spans="1:13" ht="13.8" hidden="1" x14ac:dyDescent="0.25">
      <c r="A73" s="13"/>
      <c r="B73" s="14"/>
      <c r="C73" s="14"/>
      <c r="D73" s="20"/>
      <c r="E73" s="14"/>
      <c r="F73" s="44"/>
      <c r="G73" s="46"/>
      <c r="H73" s="17"/>
      <c r="I73" s="18"/>
      <c r="J73" s="1"/>
      <c r="K73" s="1"/>
    </row>
    <row r="74" spans="1:13" ht="13.8" hidden="1" x14ac:dyDescent="0.25">
      <c r="A74" s="13"/>
      <c r="B74" s="14"/>
      <c r="C74" s="14"/>
      <c r="D74" s="20"/>
      <c r="E74" s="14"/>
      <c r="F74" s="44"/>
      <c r="G74" s="46"/>
      <c r="H74" s="17"/>
      <c r="I74" s="18"/>
      <c r="J74" s="1"/>
      <c r="K74" s="1"/>
    </row>
    <row r="75" spans="1:13" ht="13.8" hidden="1" x14ac:dyDescent="0.25">
      <c r="A75" s="13"/>
      <c r="B75" s="14"/>
      <c r="C75" s="14"/>
      <c r="D75" s="20"/>
      <c r="E75" s="14"/>
      <c r="F75" s="44"/>
      <c r="G75" s="46"/>
      <c r="H75" s="17"/>
      <c r="I75" s="18"/>
      <c r="J75" s="1"/>
      <c r="K75" s="1"/>
    </row>
    <row r="76" spans="1:13" ht="13.8" hidden="1" x14ac:dyDescent="0.25">
      <c r="A76" s="13"/>
      <c r="B76" s="14"/>
      <c r="C76" s="14"/>
      <c r="D76" s="20"/>
      <c r="E76" s="14"/>
      <c r="F76" s="44"/>
      <c r="G76" s="46"/>
      <c r="H76" s="17"/>
      <c r="I76" s="18"/>
      <c r="J76" s="1"/>
      <c r="K76" s="1"/>
    </row>
    <row r="77" spans="1:13" ht="13.8" hidden="1" x14ac:dyDescent="0.25">
      <c r="A77" s="13"/>
      <c r="B77" s="14"/>
      <c r="C77" s="14"/>
      <c r="D77" s="20"/>
      <c r="E77" s="14"/>
      <c r="F77" s="44"/>
      <c r="G77" s="46"/>
      <c r="H77" s="17"/>
      <c r="I77" s="18"/>
      <c r="J77" s="1"/>
      <c r="K77" s="1"/>
    </row>
    <row r="78" spans="1:13" ht="13.8" hidden="1" x14ac:dyDescent="0.25">
      <c r="A78" s="13"/>
      <c r="B78" s="14"/>
      <c r="C78" s="14"/>
      <c r="D78" s="20"/>
      <c r="E78" s="14"/>
      <c r="F78" s="44"/>
      <c r="G78" s="46"/>
      <c r="H78" s="17"/>
      <c r="I78" s="18"/>
      <c r="J78" s="1"/>
      <c r="K78" s="1"/>
    </row>
    <row r="79" spans="1:13" ht="13.8" hidden="1" x14ac:dyDescent="0.25">
      <c r="A79" s="13"/>
      <c r="B79" s="14"/>
      <c r="C79" s="14"/>
      <c r="D79" s="20"/>
      <c r="E79" s="14"/>
      <c r="F79" s="44"/>
      <c r="G79" s="46"/>
      <c r="H79" s="17"/>
      <c r="I79" s="18"/>
      <c r="J79" s="1"/>
      <c r="K79" s="1"/>
    </row>
    <row r="80" spans="1:13" ht="13.8" hidden="1" x14ac:dyDescent="0.25">
      <c r="A80" s="13"/>
      <c r="B80" s="14"/>
      <c r="C80" s="14"/>
      <c r="D80" s="20"/>
      <c r="E80" s="14"/>
      <c r="F80" s="44"/>
      <c r="G80" s="46"/>
      <c r="H80" s="17"/>
      <c r="I80" s="18"/>
      <c r="J80" s="1"/>
      <c r="K80" s="1"/>
    </row>
    <row r="81" spans="1:11" ht="13.8" hidden="1" x14ac:dyDescent="0.25">
      <c r="A81" s="13"/>
      <c r="B81" s="14"/>
      <c r="C81" s="14"/>
      <c r="D81" s="20"/>
      <c r="E81" s="14"/>
      <c r="F81" s="44"/>
      <c r="G81" s="46"/>
      <c r="H81" s="17"/>
      <c r="I81" s="18"/>
      <c r="J81" s="1"/>
      <c r="K81" s="1"/>
    </row>
    <row r="82" spans="1:11" ht="13.8" hidden="1" x14ac:dyDescent="0.25">
      <c r="A82" s="13"/>
      <c r="B82" s="14"/>
      <c r="C82" s="14"/>
      <c r="D82" s="20"/>
      <c r="E82" s="14"/>
      <c r="F82" s="44"/>
      <c r="G82" s="46"/>
      <c r="H82" s="17"/>
      <c r="I82" s="18"/>
      <c r="J82" s="1"/>
      <c r="K82" s="1"/>
    </row>
    <row r="83" spans="1:11" ht="13.8" hidden="1" x14ac:dyDescent="0.25">
      <c r="A83" s="13"/>
      <c r="B83" s="14"/>
      <c r="C83" s="14"/>
      <c r="D83" s="20"/>
      <c r="E83" s="14"/>
      <c r="F83" s="44"/>
      <c r="G83" s="46"/>
      <c r="H83" s="17"/>
      <c r="I83" s="18"/>
      <c r="J83" s="1"/>
      <c r="K83" s="1"/>
    </row>
    <row r="84" spans="1:11" ht="13.8" hidden="1" x14ac:dyDescent="0.25">
      <c r="A84" s="13"/>
      <c r="B84" s="14"/>
      <c r="C84" s="14"/>
      <c r="D84" s="20"/>
      <c r="E84" s="14"/>
      <c r="F84" s="44"/>
      <c r="G84" s="46"/>
      <c r="H84" s="17"/>
      <c r="I84" s="18"/>
      <c r="J84" s="1"/>
      <c r="K84" s="1"/>
    </row>
    <row r="85" spans="1:11" ht="13.8" hidden="1" x14ac:dyDescent="0.25">
      <c r="A85" s="13"/>
      <c r="B85" s="14"/>
      <c r="C85" s="14"/>
      <c r="D85" s="20"/>
      <c r="E85" s="14"/>
      <c r="F85" s="44"/>
      <c r="G85" s="46"/>
      <c r="H85" s="17"/>
      <c r="I85" s="18"/>
      <c r="J85" s="1"/>
      <c r="K85" s="1"/>
    </row>
    <row r="86" spans="1:11" ht="13.8" hidden="1" x14ac:dyDescent="0.25">
      <c r="A86" s="13"/>
      <c r="B86" s="14"/>
      <c r="C86" s="14"/>
      <c r="D86" s="20"/>
      <c r="E86" s="14"/>
      <c r="F86" s="44"/>
      <c r="G86" s="46"/>
      <c r="H86" s="17"/>
      <c r="I86" s="18"/>
      <c r="J86" s="1"/>
      <c r="K86" s="1"/>
    </row>
    <row r="87" spans="1:11" ht="13.8" hidden="1" x14ac:dyDescent="0.25">
      <c r="A87" s="13"/>
      <c r="B87" s="14"/>
      <c r="C87" s="14"/>
      <c r="D87" s="20"/>
      <c r="E87" s="14"/>
      <c r="F87" s="44"/>
      <c r="G87" s="46"/>
      <c r="H87" s="17"/>
      <c r="I87" s="18"/>
      <c r="J87" s="1"/>
      <c r="K87" s="1"/>
    </row>
    <row r="88" spans="1:11" ht="13.8" hidden="1" x14ac:dyDescent="0.25">
      <c r="A88" s="13"/>
      <c r="B88" s="14"/>
      <c r="C88" s="14"/>
      <c r="D88" s="20"/>
      <c r="E88" s="14"/>
      <c r="F88" s="44"/>
      <c r="G88" s="46"/>
      <c r="H88" s="17"/>
      <c r="I88" s="18"/>
      <c r="J88" s="1"/>
      <c r="K88" s="1"/>
    </row>
    <row r="89" spans="1:11" ht="13.8" hidden="1" x14ac:dyDescent="0.25">
      <c r="A89" s="13"/>
      <c r="B89" s="14"/>
      <c r="C89" s="14"/>
      <c r="D89" s="20"/>
      <c r="E89" s="14"/>
      <c r="F89" s="44"/>
      <c r="G89" s="46"/>
      <c r="H89" s="17"/>
      <c r="I89" s="18"/>
      <c r="J89" s="1"/>
      <c r="K89" s="1"/>
    </row>
    <row r="90" spans="1:11" ht="13.8" hidden="1" x14ac:dyDescent="0.25">
      <c r="A90" s="13"/>
      <c r="B90" s="14"/>
      <c r="C90" s="14"/>
      <c r="D90" s="20"/>
      <c r="E90" s="14"/>
      <c r="F90" s="44"/>
      <c r="G90" s="46"/>
      <c r="H90" s="17"/>
      <c r="I90" s="18"/>
      <c r="J90" s="1"/>
      <c r="K90" s="1"/>
    </row>
    <row r="91" spans="1:11" ht="13.8" hidden="1" x14ac:dyDescent="0.25">
      <c r="A91" s="13"/>
      <c r="B91" s="14"/>
      <c r="C91" s="14"/>
      <c r="D91" s="20"/>
      <c r="E91" s="14"/>
      <c r="F91" s="44"/>
      <c r="G91" s="46"/>
      <c r="H91" s="17"/>
      <c r="I91" s="18"/>
      <c r="J91" s="1"/>
      <c r="K91" s="1"/>
    </row>
    <row r="92" spans="1:11" ht="13.8" hidden="1" x14ac:dyDescent="0.25">
      <c r="A92" s="13"/>
      <c r="B92" s="14"/>
      <c r="C92" s="14"/>
      <c r="D92" s="20"/>
      <c r="E92" s="14"/>
      <c r="F92" s="44"/>
      <c r="G92" s="46"/>
      <c r="H92" s="17"/>
      <c r="I92" s="18"/>
      <c r="J92" s="1"/>
      <c r="K92" s="1"/>
    </row>
    <row r="93" spans="1:11" ht="13.8" hidden="1" x14ac:dyDescent="0.25">
      <c r="A93" s="13"/>
      <c r="B93" s="14"/>
      <c r="C93" s="14"/>
      <c r="D93" s="20"/>
      <c r="E93" s="14"/>
      <c r="F93" s="44"/>
      <c r="G93" s="46"/>
      <c r="H93" s="17"/>
      <c r="I93" s="18"/>
      <c r="J93" s="1"/>
      <c r="K93" s="1"/>
    </row>
    <row r="94" spans="1:11" ht="13.8" hidden="1" x14ac:dyDescent="0.25">
      <c r="A94" s="13"/>
      <c r="B94" s="14"/>
      <c r="C94" s="14"/>
      <c r="D94" s="20"/>
      <c r="E94" s="14"/>
      <c r="F94" s="44"/>
      <c r="G94" s="46"/>
      <c r="H94" s="17"/>
      <c r="I94" s="18"/>
      <c r="J94" s="1"/>
      <c r="K94" s="1"/>
    </row>
    <row r="95" spans="1:11" ht="13.8" hidden="1" x14ac:dyDescent="0.25">
      <c r="A95" s="13"/>
      <c r="B95" s="14"/>
      <c r="C95" s="14"/>
      <c r="D95" s="20"/>
      <c r="E95" s="14"/>
      <c r="F95" s="44"/>
      <c r="G95" s="46"/>
      <c r="H95" s="17"/>
      <c r="I95" s="18"/>
      <c r="J95" s="1"/>
      <c r="K95" s="1"/>
    </row>
    <row r="96" spans="1:11" ht="13.8" hidden="1" x14ac:dyDescent="0.25">
      <c r="A96" s="13"/>
      <c r="B96" s="14"/>
      <c r="C96" s="14"/>
      <c r="D96" s="20"/>
      <c r="E96" s="14"/>
      <c r="F96" s="44"/>
      <c r="G96" s="46"/>
      <c r="H96" s="17"/>
      <c r="I96" s="18"/>
      <c r="J96" s="1"/>
      <c r="K96" s="1"/>
    </row>
    <row r="97" spans="1:16" ht="13.8" hidden="1" x14ac:dyDescent="0.25">
      <c r="A97" s="13"/>
      <c r="B97" s="14"/>
      <c r="C97" s="14"/>
      <c r="D97" s="20"/>
      <c r="E97" s="14"/>
      <c r="F97" s="44"/>
      <c r="G97" s="46"/>
      <c r="H97" s="17"/>
      <c r="I97" s="18"/>
      <c r="J97" s="1"/>
      <c r="K97" s="1"/>
    </row>
    <row r="98" spans="1:16" ht="13.8" x14ac:dyDescent="0.25">
      <c r="A98" s="13"/>
      <c r="B98" s="92" t="str">
        <f>IF(K103=1,"TVA : Autoliquidation par le preneur (en application de l'article 283-2 nonies du CGI)",IF(K103=3,"En exonération de TVA en vertu de l'article 262-1 du CGI",IF(K103=2.1,"Vente en exonération de TVA - Articles 262-1 et 294-2 du CGI",IF(F1="RINGUET RECYCLAGE","TVA autoliquidée par le client en application de l'article 283.2 sexies du CGI",""))))</f>
        <v/>
      </c>
      <c r="C98" s="14"/>
      <c r="D98" s="20"/>
      <c r="E98" s="14"/>
      <c r="F98" s="44"/>
      <c r="G98" s="46"/>
      <c r="H98" s="17"/>
      <c r="I98" s="18"/>
      <c r="K98" s="1"/>
    </row>
    <row r="99" spans="1:16" ht="13.8" x14ac:dyDescent="0.25">
      <c r="A99" s="13"/>
      <c r="B99" s="92" t="str">
        <f>IF(K103=1,"N° TVA intracommunautaire du preneur assujetti : ",IF(F1="RINGUET RECYCLAGE", "sous le numéro : FR51 480334507",""))</f>
        <v/>
      </c>
      <c r="C99" s="14"/>
      <c r="D99" s="91"/>
      <c r="E99" s="93" t="str">
        <f>IF(OR(B99="",F1="RINGUET RECYCLAGE"),"","FR")</f>
        <v/>
      </c>
      <c r="F99" s="94"/>
      <c r="G99" s="46"/>
      <c r="H99" s="17"/>
      <c r="I99" s="18"/>
      <c r="J99" s="106" t="s">
        <v>3</v>
      </c>
      <c r="K99" s="1"/>
    </row>
    <row r="100" spans="1:16" ht="5.4" customHeight="1" thickBot="1" x14ac:dyDescent="0.3">
      <c r="A100" s="21"/>
      <c r="B100" s="63"/>
      <c r="C100" s="22"/>
      <c r="D100" s="22"/>
      <c r="E100" s="22"/>
      <c r="F100" s="44"/>
      <c r="G100" s="47"/>
      <c r="H100" s="23"/>
      <c r="I100" s="18"/>
      <c r="J100" s="107"/>
      <c r="K100" s="1"/>
    </row>
    <row r="101" spans="1:16" ht="15" customHeight="1" x14ac:dyDescent="0.25">
      <c r="A101" s="133" t="s">
        <v>8</v>
      </c>
      <c r="B101" s="134"/>
      <c r="C101" s="135" t="str">
        <f>IF(K101="","",VLOOKUP(K101,AIDE!1:1048576,2))</f>
        <v>Chèque à réception de facture</v>
      </c>
      <c r="D101" s="136"/>
      <c r="E101" s="1"/>
      <c r="F101" s="71" t="s">
        <v>52</v>
      </c>
      <c r="G101" s="72">
        <f>SUM(G13:G46)+SUM(G71:G99)</f>
        <v>7080</v>
      </c>
      <c r="H101" s="73"/>
      <c r="I101" s="27"/>
      <c r="J101" s="25"/>
      <c r="K101" s="70" t="s">
        <v>29</v>
      </c>
      <c r="L101" s="68"/>
    </row>
    <row r="102" spans="1:16" ht="15" customHeight="1" x14ac:dyDescent="0.25">
      <c r="A102" s="137" t="s">
        <v>9</v>
      </c>
      <c r="B102" s="138"/>
      <c r="C102" s="139">
        <f>IF(K101="","",VLOOKUP(K101,AIDE!1:1048576,3))</f>
        <v>44198</v>
      </c>
      <c r="D102" s="140"/>
      <c r="E102" s="1"/>
      <c r="F102" s="74">
        <f>IF(K103=2,8.5,IF(OR(K103=2.1,K103=3,K103=1),"TVA",20))</f>
        <v>20</v>
      </c>
      <c r="G102" s="72">
        <f>+IF(G101=0,"",IF(K103=1,"Autoliquidation",IF(OR(K103=3,K103=2.1),"En exonération",ROUND(G101*F102/100,2))))</f>
        <v>1416</v>
      </c>
      <c r="H102" s="75"/>
      <c r="I102" s="27"/>
      <c r="J102" s="25"/>
    </row>
    <row r="103" spans="1:16" ht="15" customHeight="1" thickBot="1" x14ac:dyDescent="0.3">
      <c r="A103" s="137" t="s">
        <v>10</v>
      </c>
      <c r="B103" s="141"/>
      <c r="C103" s="141"/>
      <c r="D103" s="142"/>
      <c r="E103" s="1"/>
      <c r="F103" s="76" t="s">
        <v>70</v>
      </c>
      <c r="G103" s="77">
        <f>IF(OR(K103=1,K103=3,K103=2.1),"-----           ",SUM(G101:G102))</f>
        <v>8496</v>
      </c>
      <c r="H103" s="78"/>
      <c r="I103" s="27"/>
      <c r="J103" s="39"/>
      <c r="K103" s="59"/>
      <c r="M103" s="68"/>
      <c r="P103" s="68"/>
    </row>
    <row r="104" spans="1:16" ht="15" customHeight="1" x14ac:dyDescent="0.25">
      <c r="A104" s="143" t="s">
        <v>11</v>
      </c>
      <c r="B104" s="144"/>
      <c r="C104" s="144"/>
      <c r="D104" s="145"/>
      <c r="E104" s="1"/>
      <c r="F104" s="48"/>
      <c r="G104" s="49"/>
      <c r="H104" s="50"/>
      <c r="I104" s="26"/>
    </row>
    <row r="105" spans="1:16" ht="9.75" customHeight="1" thickBot="1" x14ac:dyDescent="0.3">
      <c r="A105" s="146" t="s">
        <v>12</v>
      </c>
      <c r="B105" s="147"/>
      <c r="C105" s="147"/>
      <c r="D105" s="148"/>
      <c r="E105" s="1"/>
      <c r="F105" s="1"/>
      <c r="G105" s="89"/>
      <c r="H105" s="1"/>
      <c r="I105" s="27"/>
      <c r="J105" s="82"/>
    </row>
    <row r="106" spans="1:16" x14ac:dyDescent="0.25">
      <c r="A106" s="65"/>
      <c r="B106" s="66"/>
      <c r="C106" s="67"/>
      <c r="D106" s="67"/>
      <c r="E106" s="1"/>
      <c r="F106" s="1"/>
      <c r="G106" s="90"/>
      <c r="H106" s="1"/>
      <c r="I106" s="26"/>
      <c r="J106" s="1"/>
    </row>
  </sheetData>
  <mergeCells count="24">
    <mergeCell ref="A61:C61"/>
    <mergeCell ref="F61:G61"/>
    <mergeCell ref="C65:D65"/>
    <mergeCell ref="B17:F17"/>
    <mergeCell ref="G9:H11"/>
    <mergeCell ref="G63:H65"/>
    <mergeCell ref="A105:D105"/>
    <mergeCell ref="B68:F68"/>
    <mergeCell ref="C102:D102"/>
    <mergeCell ref="C101:D101"/>
    <mergeCell ref="A102:B102"/>
    <mergeCell ref="A103:D103"/>
    <mergeCell ref="M7:P7"/>
    <mergeCell ref="F7:G7"/>
    <mergeCell ref="E30:F30"/>
    <mergeCell ref="B32:F32"/>
    <mergeCell ref="B23:F23"/>
    <mergeCell ref="B20:F20"/>
    <mergeCell ref="B9:E9"/>
    <mergeCell ref="B14:F14"/>
    <mergeCell ref="C11:D11"/>
    <mergeCell ref="J47:J53"/>
    <mergeCell ref="J99:J100"/>
    <mergeCell ref="G52:G53"/>
  </mergeCells>
  <phoneticPr fontId="0" type="noConversion"/>
  <conditionalFormatting sqref="D99:F99">
    <cfRule type="expression" dxfId="7" priority="16">
      <formula>$B$99=""</formula>
    </cfRule>
    <cfRule type="expression" priority="17">
      <formula>$B$99=""</formula>
    </cfRule>
  </conditionalFormatting>
  <conditionalFormatting sqref="G106">
    <cfRule type="expression" dxfId="6" priority="14">
      <formula>$G$105="En exonération"</formula>
    </cfRule>
  </conditionalFormatting>
  <conditionalFormatting sqref="F7:G7">
    <cfRule type="expression" dxfId="5" priority="13">
      <formula>$F$7="DATE"</formula>
    </cfRule>
  </conditionalFormatting>
  <conditionalFormatting sqref="G9:H11">
    <cfRule type="expression" dxfId="4" priority="12">
      <formula>$G$9="N° FACTURE"</formula>
    </cfRule>
  </conditionalFormatting>
  <conditionalFormatting sqref="C11:D11">
    <cfRule type="expression" dxfId="3" priority="11">
      <formula>$C$11="X"</formula>
    </cfRule>
  </conditionalFormatting>
  <conditionalFormatting sqref="C12">
    <cfRule type="expression" dxfId="2" priority="10">
      <formula>$C$12="X"</formula>
    </cfRule>
  </conditionalFormatting>
  <conditionalFormatting sqref="B14:F14">
    <cfRule type="expression" dxfId="1" priority="9">
      <formula>$B$14="N° Situation"</formula>
    </cfRule>
  </conditionalFormatting>
  <conditionalFormatting sqref="F1:F5">
    <cfRule type="expression" dxfId="0" priority="6">
      <formula>$F1="X"</formula>
    </cfRule>
  </conditionalFormatting>
  <pageMargins left="0.59055118110236227" right="0.39370078740157483" top="1.5748031496062993" bottom="0.59055118110236227" header="0.51181102362204722" footer="0.51181102362204722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E23"/>
  <sheetViews>
    <sheetView workbookViewId="0">
      <selection sqref="A1:XFD1048576"/>
    </sheetView>
  </sheetViews>
  <sheetFormatPr baseColWidth="10" defaultRowHeight="13.2" x14ac:dyDescent="0.25"/>
  <cols>
    <col min="1" max="1" width="14.109375" bestFit="1" customWidth="1"/>
    <col min="2" max="2" width="32.44140625" bestFit="1" customWidth="1"/>
    <col min="3" max="3" width="11.44140625" style="55" customWidth="1"/>
  </cols>
  <sheetData>
    <row r="1" spans="1:5" x14ac:dyDescent="0.25">
      <c r="A1" s="68" t="s">
        <v>56</v>
      </c>
      <c r="B1" s="68" t="s">
        <v>16</v>
      </c>
      <c r="C1" s="55">
        <f>DATA+15</f>
        <v>44213</v>
      </c>
      <c r="D1" s="55">
        <f>C1</f>
        <v>44213</v>
      </c>
    </row>
    <row r="2" spans="1:5" x14ac:dyDescent="0.25">
      <c r="A2" t="s">
        <v>17</v>
      </c>
      <c r="B2" t="s">
        <v>18</v>
      </c>
      <c r="C2" s="55">
        <f>+DATA+30</f>
        <v>44228</v>
      </c>
      <c r="D2" s="55">
        <f>C2</f>
        <v>44228</v>
      </c>
    </row>
    <row r="3" spans="1:5" x14ac:dyDescent="0.25">
      <c r="A3" t="s">
        <v>19</v>
      </c>
      <c r="B3" t="s">
        <v>20</v>
      </c>
      <c r="C3" s="55">
        <f>DATA+30</f>
        <v>44228</v>
      </c>
      <c r="D3" s="55">
        <f>C3</f>
        <v>44228</v>
      </c>
    </row>
    <row r="4" spans="1:5" x14ac:dyDescent="0.25">
      <c r="A4" t="s">
        <v>21</v>
      </c>
      <c r="B4" t="s">
        <v>22</v>
      </c>
      <c r="C4" s="55">
        <f>EOMONTH(DATA,1)</f>
        <v>44255</v>
      </c>
      <c r="D4" s="55">
        <f>EOMONTH(DATA+30,0)</f>
        <v>44255</v>
      </c>
      <c r="E4" s="55"/>
    </row>
    <row r="5" spans="1:5" x14ac:dyDescent="0.25">
      <c r="A5" t="s">
        <v>23</v>
      </c>
      <c r="B5" t="s">
        <v>24</v>
      </c>
      <c r="C5" s="55">
        <f>DATA+45</f>
        <v>44243</v>
      </c>
      <c r="D5" s="55">
        <f>C5</f>
        <v>44243</v>
      </c>
    </row>
    <row r="6" spans="1:5" x14ac:dyDescent="0.25">
      <c r="A6" t="s">
        <v>25</v>
      </c>
      <c r="B6" t="s">
        <v>26</v>
      </c>
      <c r="C6" s="55">
        <f>EOMONTH(DATA,1)+15</f>
        <v>44270</v>
      </c>
      <c r="D6" s="55">
        <f>EOMONTH(DATA+15,1)</f>
        <v>44255</v>
      </c>
    </row>
    <row r="7" spans="1:5" x14ac:dyDescent="0.25">
      <c r="A7" s="68" t="s">
        <v>61</v>
      </c>
      <c r="B7" s="68" t="s">
        <v>62</v>
      </c>
      <c r="C7" s="55">
        <f>EOMONTH(DATA,1)+15</f>
        <v>44270</v>
      </c>
      <c r="D7" s="55">
        <f>C7</f>
        <v>44270</v>
      </c>
    </row>
    <row r="8" spans="1:5" x14ac:dyDescent="0.25">
      <c r="A8" t="s">
        <v>27</v>
      </c>
      <c r="B8" t="s">
        <v>28</v>
      </c>
      <c r="C8" s="55">
        <f>DATA+60</f>
        <v>44258</v>
      </c>
      <c r="D8" s="55">
        <f>C8</f>
        <v>44258</v>
      </c>
    </row>
    <row r="9" spans="1:5" x14ac:dyDescent="0.25">
      <c r="A9" t="s">
        <v>29</v>
      </c>
      <c r="B9" t="s">
        <v>30</v>
      </c>
      <c r="C9" s="55">
        <f>DATA</f>
        <v>44198</v>
      </c>
      <c r="D9" s="55">
        <f>C9</f>
        <v>44198</v>
      </c>
    </row>
    <row r="10" spans="1:5" x14ac:dyDescent="0.25">
      <c r="A10" s="68" t="s">
        <v>58</v>
      </c>
      <c r="B10" s="68" t="s">
        <v>57</v>
      </c>
      <c r="D10" s="55"/>
    </row>
    <row r="11" spans="1:5" x14ac:dyDescent="0.25">
      <c r="A11" t="s">
        <v>31</v>
      </c>
      <c r="B11" t="s">
        <v>32</v>
      </c>
      <c r="C11" s="55">
        <f>DATA+30</f>
        <v>44228</v>
      </c>
      <c r="D11" s="55">
        <f>C11</f>
        <v>44228</v>
      </c>
    </row>
    <row r="12" spans="1:5" x14ac:dyDescent="0.25">
      <c r="A12" t="s">
        <v>33</v>
      </c>
      <c r="B12" t="s">
        <v>34</v>
      </c>
      <c r="C12" s="55">
        <f>EOMONTH(DATA,1)</f>
        <v>44255</v>
      </c>
      <c r="D12" s="55">
        <f>EOMONTH(DATA+30,0)</f>
        <v>44255</v>
      </c>
    </row>
    <row r="13" spans="1:5" x14ac:dyDescent="0.25">
      <c r="A13" t="s">
        <v>35</v>
      </c>
      <c r="B13" t="s">
        <v>36</v>
      </c>
      <c r="C13" s="55">
        <f>DATA+45</f>
        <v>44243</v>
      </c>
      <c r="D13" s="55">
        <f>C13</f>
        <v>44243</v>
      </c>
    </row>
    <row r="14" spans="1:5" x14ac:dyDescent="0.25">
      <c r="A14" t="s">
        <v>37</v>
      </c>
      <c r="B14" t="s">
        <v>38</v>
      </c>
      <c r="C14" s="55">
        <f>EOMONTH(DATA,1)+15</f>
        <v>44270</v>
      </c>
      <c r="D14" s="55">
        <f>EOMONTH(DATA+45,0)</f>
        <v>44255</v>
      </c>
    </row>
    <row r="15" spans="1:5" x14ac:dyDescent="0.25">
      <c r="A15" s="68" t="s">
        <v>63</v>
      </c>
      <c r="B15" s="68" t="s">
        <v>64</v>
      </c>
      <c r="C15" s="55">
        <f>EOMONTH(DATA,1)+15</f>
        <v>44270</v>
      </c>
      <c r="D15" s="55">
        <f>C15</f>
        <v>44270</v>
      </c>
    </row>
    <row r="16" spans="1:5" x14ac:dyDescent="0.25">
      <c r="A16" t="s">
        <v>13</v>
      </c>
      <c r="B16" t="s">
        <v>39</v>
      </c>
      <c r="C16" s="55">
        <f>EDATE(DATA,2)</f>
        <v>44257</v>
      </c>
      <c r="D16" s="55">
        <f>C16</f>
        <v>44257</v>
      </c>
    </row>
    <row r="17" spans="1:4" x14ac:dyDescent="0.25">
      <c r="A17" t="s">
        <v>40</v>
      </c>
      <c r="B17" t="s">
        <v>41</v>
      </c>
      <c r="C17" s="55">
        <f>DATA+30</f>
        <v>44228</v>
      </c>
      <c r="D17" s="55">
        <f>C17</f>
        <v>44228</v>
      </c>
    </row>
    <row r="18" spans="1:4" x14ac:dyDescent="0.25">
      <c r="A18" t="s">
        <v>42</v>
      </c>
      <c r="B18" t="s">
        <v>43</v>
      </c>
      <c r="C18" s="55">
        <f>EOMONTH(DATA,1)</f>
        <v>44255</v>
      </c>
      <c r="D18" s="55">
        <f>EOMONTH(DATA+30,0)</f>
        <v>44255</v>
      </c>
    </row>
    <row r="19" spans="1:4" x14ac:dyDescent="0.25">
      <c r="A19" t="s">
        <v>44</v>
      </c>
      <c r="B19" t="s">
        <v>45</v>
      </c>
      <c r="C19" s="55">
        <f>DATA+45</f>
        <v>44243</v>
      </c>
      <c r="D19" s="55">
        <f>C19</f>
        <v>44243</v>
      </c>
    </row>
    <row r="20" spans="1:4" x14ac:dyDescent="0.25">
      <c r="A20" t="s">
        <v>46</v>
      </c>
      <c r="B20" t="s">
        <v>47</v>
      </c>
      <c r="C20" s="55">
        <f>EOMONTH(DATA,1)+15</f>
        <v>44270</v>
      </c>
      <c r="D20" s="55">
        <f>EOMONTH(DATA+45,0)</f>
        <v>44255</v>
      </c>
    </row>
    <row r="21" spans="1:4" x14ac:dyDescent="0.25">
      <c r="A21" s="68" t="s">
        <v>65</v>
      </c>
      <c r="B21" s="68" t="s">
        <v>66</v>
      </c>
      <c r="C21" s="55">
        <f>EOMONTH(DATA,1)+15</f>
        <v>44270</v>
      </c>
      <c r="D21" s="55">
        <f>C21</f>
        <v>44270</v>
      </c>
    </row>
    <row r="22" spans="1:4" x14ac:dyDescent="0.25">
      <c r="A22" t="s">
        <v>48</v>
      </c>
      <c r="B22" t="s">
        <v>49</v>
      </c>
      <c r="C22" s="55">
        <f>DATA+60</f>
        <v>44258</v>
      </c>
      <c r="D22" s="55">
        <f>C22</f>
        <v>44258</v>
      </c>
    </row>
    <row r="23" spans="1:4" x14ac:dyDescent="0.25">
      <c r="A23" s="68" t="s">
        <v>59</v>
      </c>
      <c r="B23" s="68" t="s">
        <v>60</v>
      </c>
      <c r="C23" s="55">
        <f>DATA</f>
        <v>44198</v>
      </c>
      <c r="D23" s="55">
        <f>C23</f>
        <v>44198</v>
      </c>
    </row>
  </sheetData>
  <sortState ref="A2:D20">
    <sortCondition ref="A2:A20"/>
  </sortState>
  <phoneticPr fontId="2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FACTURE</vt:lpstr>
      <vt:lpstr>AIDE</vt:lpstr>
      <vt:lpstr>AIDE</vt:lpstr>
      <vt:lpstr>DATA</vt:lpstr>
      <vt:lpstr>FACTURE!Zone_d_impression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poux</dc:creator>
  <cp:lastModifiedBy>poux</cp:lastModifiedBy>
  <cp:lastPrinted>2021-01-08T08:01:17Z</cp:lastPrinted>
  <dcterms:created xsi:type="dcterms:W3CDTF">2000-09-11T13:48:02Z</dcterms:created>
  <dcterms:modified xsi:type="dcterms:W3CDTF">2021-04-27T06:51:13Z</dcterms:modified>
</cp:coreProperties>
</file>