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ECONOME\DIVERS\ASSO\ASSO RESIDENTS\Factures articles ventes noël 2020\"/>
    </mc:Choice>
  </mc:AlternateContent>
  <bookViews>
    <workbookView xWindow="0" yWindow="0" windowWidth="28800" windowHeight="11130" tabRatio="829" activeTab="23"/>
  </bookViews>
  <sheets>
    <sheet name="Articles" sheetId="81" r:id="rId1"/>
    <sheet name="1" sheetId="80" r:id="rId2"/>
    <sheet name="2" sheetId="60" r:id="rId3"/>
    <sheet name="3" sheetId="61" r:id="rId4"/>
    <sheet name="4" sheetId="62" r:id="rId5"/>
    <sheet name="5" sheetId="63" r:id="rId6"/>
    <sheet name="6" sheetId="64" r:id="rId7"/>
    <sheet name="7" sheetId="65" r:id="rId8"/>
    <sheet name="8" sheetId="66" r:id="rId9"/>
    <sheet name="9" sheetId="67" r:id="rId10"/>
    <sheet name="10" sheetId="68" r:id="rId11"/>
    <sheet name="11" sheetId="69" r:id="rId12"/>
    <sheet name="12" sheetId="70" r:id="rId13"/>
    <sheet name="13" sheetId="71" r:id="rId14"/>
    <sheet name="14" sheetId="72" r:id="rId15"/>
    <sheet name="15" sheetId="73" r:id="rId16"/>
    <sheet name="16" sheetId="74" r:id="rId17"/>
    <sheet name="17" sheetId="75" r:id="rId18"/>
    <sheet name="18" sheetId="76" r:id="rId19"/>
    <sheet name="19" sheetId="77" r:id="rId20"/>
    <sheet name="20" sheetId="78" r:id="rId21"/>
    <sheet name="21" sheetId="79" r:id="rId22"/>
    <sheet name="total" sheetId="51" r:id="rId23"/>
    <sheet name="total (2)" sheetId="82" r:id="rId24"/>
  </sheets>
  <definedNames>
    <definedName name="_articles">Articles!$A$2:$A$16</definedName>
    <definedName name="_xlnm.Print_Area" localSheetId="22">total!$A$1:$I$54</definedName>
    <definedName name="_xlnm.Print_Area" localSheetId="23">'total (2)'!$A$1:$I$54</definedName>
  </definedNames>
  <calcPr calcId="162913"/>
</workbook>
</file>

<file path=xl/calcChain.xml><?xml version="1.0" encoding="utf-8"?>
<calcChain xmlns="http://schemas.openxmlformats.org/spreadsheetml/2006/main">
  <c r="Q32" i="82" l="1"/>
  <c r="Q34" i="82"/>
  <c r="N34" i="82"/>
  <c r="J33" i="82"/>
  <c r="J34" i="82" l="1"/>
  <c r="F46" i="82" l="1"/>
  <c r="F45" i="82"/>
  <c r="F44" i="82"/>
  <c r="F43" i="82"/>
  <c r="F42" i="82"/>
  <c r="F41" i="82"/>
  <c r="F40" i="82"/>
  <c r="F39" i="82"/>
  <c r="F38" i="82"/>
  <c r="F37" i="82"/>
  <c r="F36" i="82"/>
  <c r="F35" i="82"/>
  <c r="F34" i="82"/>
  <c r="F33" i="82"/>
  <c r="F32" i="82"/>
  <c r="F48" i="82" s="1"/>
  <c r="I54" i="82" s="1"/>
  <c r="F32" i="51"/>
  <c r="F36" i="51"/>
  <c r="F37" i="51"/>
  <c r="F38" i="51"/>
  <c r="F39" i="51"/>
  <c r="F40" i="51"/>
  <c r="F41" i="51"/>
  <c r="F42" i="51"/>
  <c r="F43" i="51"/>
  <c r="F44" i="51"/>
  <c r="F45" i="51"/>
  <c r="F46" i="51"/>
  <c r="F33" i="51"/>
  <c r="F34" i="51"/>
  <c r="F35" i="51"/>
  <c r="F34" i="72"/>
  <c r="F35" i="72"/>
  <c r="F36" i="72"/>
  <c r="F33" i="72"/>
  <c r="F34" i="71"/>
  <c r="F35" i="71"/>
  <c r="F36" i="71"/>
  <c r="F33" i="71"/>
  <c r="F32" i="71"/>
  <c r="F37" i="70"/>
  <c r="F36" i="70"/>
  <c r="F35" i="70"/>
  <c r="F33" i="70"/>
  <c r="F34" i="70"/>
  <c r="F33" i="63"/>
  <c r="F34" i="63"/>
  <c r="F35" i="63"/>
  <c r="F32" i="61"/>
  <c r="F33" i="61"/>
  <c r="F33" i="62"/>
  <c r="F32" i="62"/>
  <c r="F35" i="62" s="1"/>
  <c r="I41" i="62" s="1"/>
  <c r="F36" i="63"/>
  <c r="F32" i="63"/>
  <c r="F33" i="64"/>
  <c r="F32" i="64"/>
  <c r="F33" i="65"/>
  <c r="F32" i="65"/>
  <c r="F33" i="66"/>
  <c r="F35" i="66" s="1"/>
  <c r="I41" i="66" s="1"/>
  <c r="F32" i="66"/>
  <c r="F33" i="67"/>
  <c r="F32" i="67"/>
  <c r="F35" i="67" s="1"/>
  <c r="I41" i="67" s="1"/>
  <c r="F33" i="68"/>
  <c r="F32" i="68"/>
  <c r="F35" i="68" s="1"/>
  <c r="I41" i="68" s="1"/>
  <c r="F33" i="69"/>
  <c r="F32" i="69"/>
  <c r="F35" i="69" s="1"/>
  <c r="I41" i="69" s="1"/>
  <c r="F38" i="70"/>
  <c r="F32" i="70"/>
  <c r="F37" i="71"/>
  <c r="F37" i="72"/>
  <c r="F32" i="72"/>
  <c r="F33" i="73"/>
  <c r="F32" i="73"/>
  <c r="F35" i="73" s="1"/>
  <c r="I41" i="73" s="1"/>
  <c r="F33" i="74"/>
  <c r="F32" i="74"/>
  <c r="F35" i="74" s="1"/>
  <c r="I41" i="74" s="1"/>
  <c r="F33" i="75"/>
  <c r="F32" i="75"/>
  <c r="F33" i="76"/>
  <c r="F32" i="76"/>
  <c r="F35" i="76" s="1"/>
  <c r="I41" i="76" s="1"/>
  <c r="F33" i="77"/>
  <c r="F35" i="77" s="1"/>
  <c r="I41" i="77" s="1"/>
  <c r="F32" i="77"/>
  <c r="F33" i="78"/>
  <c r="F32" i="78"/>
  <c r="F35" i="78" s="1"/>
  <c r="I41" i="78" s="1"/>
  <c r="F33" i="79"/>
  <c r="F32" i="79"/>
  <c r="F33" i="60"/>
  <c r="F32" i="60"/>
  <c r="F32" i="80"/>
  <c r="F33" i="80"/>
  <c r="F48" i="51" l="1"/>
  <c r="I54" i="51" s="1"/>
  <c r="F35" i="79"/>
  <c r="I41" i="79" s="1"/>
  <c r="F35" i="75"/>
  <c r="I41" i="75" s="1"/>
  <c r="F39" i="72"/>
  <c r="I45" i="72" s="1"/>
  <c r="F39" i="71"/>
  <c r="I45" i="71" s="1"/>
  <c r="F40" i="70"/>
  <c r="I46" i="70" s="1"/>
  <c r="F35" i="65"/>
  <c r="I41" i="65" s="1"/>
  <c r="F35" i="64"/>
  <c r="I41" i="64" s="1"/>
  <c r="F38" i="63"/>
  <c r="I41" i="63" s="1"/>
  <c r="F35" i="61"/>
  <c r="I41" i="61" s="1"/>
  <c r="F35" i="60"/>
  <c r="I41" i="60" s="1"/>
  <c r="F35" i="80"/>
  <c r="I41" i="80" s="1"/>
</calcChain>
</file>

<file path=xl/sharedStrings.xml><?xml version="1.0" encoding="utf-8"?>
<sst xmlns="http://schemas.openxmlformats.org/spreadsheetml/2006/main" count="230" uniqueCount="41">
  <si>
    <t>Sac</t>
  </si>
  <si>
    <t>Lot de lingettes</t>
  </si>
  <si>
    <t>Cœur</t>
  </si>
  <si>
    <t>Coffret savon</t>
  </si>
  <si>
    <t>Calendrier</t>
  </si>
  <si>
    <t>Savon</t>
  </si>
  <si>
    <t>Bougie</t>
  </si>
  <si>
    <t>Album photos</t>
  </si>
  <si>
    <t>Petite bougie</t>
  </si>
  <si>
    <t>Panier</t>
  </si>
  <si>
    <t>Carte de vœux</t>
  </si>
  <si>
    <t>Bouteille</t>
  </si>
  <si>
    <t>Boules</t>
  </si>
  <si>
    <t>Boîte à crayons</t>
  </si>
  <si>
    <t>Balottin de lavande</t>
  </si>
  <si>
    <t>Articles</t>
  </si>
  <si>
    <t>Total</t>
  </si>
  <si>
    <t>TOTAL A PAYER A L’ORDRE DE L’ASSOCIATION DES RESIDENTS DE LA FERRETTE :</t>
  </si>
  <si>
    <r>
      <t>Facture</t>
    </r>
    <r>
      <rPr>
        <i/>
        <sz val="12"/>
        <color theme="1"/>
        <rFont val="Calibri"/>
        <family val="2"/>
        <scheme val="minor"/>
      </rPr>
      <t> : Vente noël 2020/01/01</t>
    </r>
  </si>
  <si>
    <t>Montant</t>
  </si>
  <si>
    <r>
      <t>Facture</t>
    </r>
    <r>
      <rPr>
        <i/>
        <sz val="12"/>
        <color theme="1"/>
        <rFont val="Calibri"/>
        <family val="2"/>
        <scheme val="minor"/>
      </rPr>
      <t> : Vente noël 2020/01/02</t>
    </r>
  </si>
  <si>
    <r>
      <t>Facture</t>
    </r>
    <r>
      <rPr>
        <i/>
        <sz val="12"/>
        <color theme="1"/>
        <rFont val="Calibri"/>
        <family val="2"/>
        <scheme val="minor"/>
      </rPr>
      <t> : Vente noël 2020/01/03</t>
    </r>
  </si>
  <si>
    <r>
      <t>Facture</t>
    </r>
    <r>
      <rPr>
        <i/>
        <sz val="12"/>
        <color theme="1"/>
        <rFont val="Calibri"/>
        <family val="2"/>
        <scheme val="minor"/>
      </rPr>
      <t> : Vente noël 2020/01/04</t>
    </r>
  </si>
  <si>
    <r>
      <t>Facture</t>
    </r>
    <r>
      <rPr>
        <i/>
        <sz val="12"/>
        <color theme="1"/>
        <rFont val="Calibri"/>
        <family val="2"/>
        <scheme val="minor"/>
      </rPr>
      <t> : Vente noël 2020/01/05</t>
    </r>
  </si>
  <si>
    <r>
      <t>Facture</t>
    </r>
    <r>
      <rPr>
        <i/>
        <sz val="12"/>
        <color theme="1"/>
        <rFont val="Calibri"/>
        <family val="2"/>
        <scheme val="minor"/>
      </rPr>
      <t> : Vente noël 2020/01/06</t>
    </r>
  </si>
  <si>
    <r>
      <t>Facture</t>
    </r>
    <r>
      <rPr>
        <i/>
        <sz val="12"/>
        <color theme="1"/>
        <rFont val="Calibri"/>
        <family val="2"/>
        <scheme val="minor"/>
      </rPr>
      <t> : Vente noël 2020/01/07</t>
    </r>
  </si>
  <si>
    <r>
      <t>Facture</t>
    </r>
    <r>
      <rPr>
        <i/>
        <sz val="12"/>
        <color theme="1"/>
        <rFont val="Calibri"/>
        <family val="2"/>
        <scheme val="minor"/>
      </rPr>
      <t> : Vente noël 2020/01/08</t>
    </r>
  </si>
  <si>
    <r>
      <t>Facture</t>
    </r>
    <r>
      <rPr>
        <i/>
        <sz val="12"/>
        <color theme="1"/>
        <rFont val="Calibri"/>
        <family val="2"/>
        <scheme val="minor"/>
      </rPr>
      <t> : Vente noël 2020/01/09</t>
    </r>
  </si>
  <si>
    <r>
      <t>Facture</t>
    </r>
    <r>
      <rPr>
        <i/>
        <sz val="12"/>
        <color theme="1"/>
        <rFont val="Calibri"/>
        <family val="2"/>
        <scheme val="minor"/>
      </rPr>
      <t> : Vente noël 2020/01/10</t>
    </r>
  </si>
  <si>
    <r>
      <t>Facture</t>
    </r>
    <r>
      <rPr>
        <i/>
        <sz val="12"/>
        <color theme="1"/>
        <rFont val="Calibri"/>
        <family val="2"/>
        <scheme val="minor"/>
      </rPr>
      <t> : Vente noël 2020/01/11</t>
    </r>
  </si>
  <si>
    <r>
      <t>Facture</t>
    </r>
    <r>
      <rPr>
        <i/>
        <sz val="12"/>
        <color theme="1"/>
        <rFont val="Calibri"/>
        <family val="2"/>
        <scheme val="minor"/>
      </rPr>
      <t> : Vente noël 2020/01/12</t>
    </r>
  </si>
  <si>
    <r>
      <t>Facture</t>
    </r>
    <r>
      <rPr>
        <i/>
        <sz val="12"/>
        <color theme="1"/>
        <rFont val="Calibri"/>
        <family val="2"/>
        <scheme val="minor"/>
      </rPr>
      <t> : Vente noël 2020/01/13</t>
    </r>
  </si>
  <si>
    <r>
      <t>Facture</t>
    </r>
    <r>
      <rPr>
        <i/>
        <sz val="12"/>
        <color theme="1"/>
        <rFont val="Calibri"/>
        <family val="2"/>
        <scheme val="minor"/>
      </rPr>
      <t> : Vente noël 2020/01/14</t>
    </r>
  </si>
  <si>
    <r>
      <t>Facture</t>
    </r>
    <r>
      <rPr>
        <i/>
        <sz val="12"/>
        <color theme="1"/>
        <rFont val="Calibri"/>
        <family val="2"/>
        <scheme val="minor"/>
      </rPr>
      <t> : Vente noël 2020/01/15</t>
    </r>
  </si>
  <si>
    <r>
      <t>Facture</t>
    </r>
    <r>
      <rPr>
        <i/>
        <sz val="12"/>
        <color theme="1"/>
        <rFont val="Calibri"/>
        <family val="2"/>
        <scheme val="minor"/>
      </rPr>
      <t> : Vente noël 2020/01/16</t>
    </r>
  </si>
  <si>
    <r>
      <t>Facture</t>
    </r>
    <r>
      <rPr>
        <i/>
        <sz val="12"/>
        <color theme="1"/>
        <rFont val="Calibri"/>
        <family val="2"/>
        <scheme val="minor"/>
      </rPr>
      <t> : Vente noël 2020/01/17</t>
    </r>
  </si>
  <si>
    <r>
      <t>Facture</t>
    </r>
    <r>
      <rPr>
        <i/>
        <sz val="12"/>
        <color theme="1"/>
        <rFont val="Calibri"/>
        <family val="2"/>
        <scheme val="minor"/>
      </rPr>
      <t> : Vente noël 2020/01/18</t>
    </r>
  </si>
  <si>
    <r>
      <t>Facture</t>
    </r>
    <r>
      <rPr>
        <i/>
        <sz val="12"/>
        <color theme="1"/>
        <rFont val="Calibri"/>
        <family val="2"/>
        <scheme val="minor"/>
      </rPr>
      <t> : Vente noël 2020/01/19</t>
    </r>
  </si>
  <si>
    <r>
      <t>Facture</t>
    </r>
    <r>
      <rPr>
        <i/>
        <sz val="12"/>
        <color theme="1"/>
        <rFont val="Calibri"/>
        <family val="2"/>
        <scheme val="minor"/>
      </rPr>
      <t> : Vente noël 2020/01/20</t>
    </r>
  </si>
  <si>
    <r>
      <t>Facture</t>
    </r>
    <r>
      <rPr>
        <i/>
        <sz val="12"/>
        <color theme="1"/>
        <rFont val="Calibri"/>
        <family val="2"/>
        <scheme val="minor"/>
      </rPr>
      <t> : Vente noël 2020/01/21</t>
    </r>
  </si>
  <si>
    <t>A Castillonnès, Le 25 Janvier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</si>
</sst>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993366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/>
      <right/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/>
      <top/>
      <bottom/>
      <diagonal/>
    </border>
    <border>
      <left/>
      <right style="medium">
        <color theme="3" tint="0.59999389629810485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164" fontId="0" fillId="0" borderId="0" xfId="0" applyNumberFormat="1"/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164" fontId="5" fillId="0" borderId="0" xfId="0" applyNumberFormat="1" applyFont="1" applyBorder="1" applyAlignment="1">
      <alignment horizontal="right" vertical="center" indent="1"/>
    </xf>
    <xf numFmtId="164" fontId="4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0" fillId="0" borderId="5" xfId="0" applyBorder="1" applyAlignment="1"/>
    <xf numFmtId="0" fontId="0" fillId="0" borderId="6" xfId="0" applyBorder="1" applyAlignment="1"/>
    <xf numFmtId="0" fontId="4" fillId="0" borderId="0" xfId="0" applyFont="1" applyAlignment="1">
      <alignment horizontal="center" vertical="center"/>
    </xf>
    <xf numFmtId="164" fontId="5" fillId="0" borderId="2" xfId="0" applyNumberFormat="1" applyFont="1" applyBorder="1" applyAlignment="1">
      <alignment horizontal="right" vertical="center" indent="1"/>
    </xf>
    <xf numFmtId="164" fontId="5" fillId="0" borderId="3" xfId="0" applyNumberFormat="1" applyFont="1" applyBorder="1" applyAlignment="1">
      <alignment horizontal="right" vertical="center" inden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right" vertical="center" indent="1"/>
    </xf>
    <xf numFmtId="164" fontId="3" fillId="0" borderId="3" xfId="0" applyNumberFormat="1" applyFont="1" applyBorder="1" applyAlignment="1">
      <alignment horizontal="right" vertical="center" inden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 indent="1"/>
    </xf>
    <xf numFmtId="0" fontId="7" fillId="3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133350</xdr:rowOff>
    </xdr:from>
    <xdr:to>
      <xdr:col>2</xdr:col>
      <xdr:colOff>523875</xdr:colOff>
      <xdr:row>10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57175" y="323850"/>
          <a:ext cx="1790700" cy="1600200"/>
          <a:chOff x="8905" y="358"/>
          <a:chExt cx="2650" cy="2270"/>
        </a:xfrm>
      </xdr:grpSpPr>
      <xdr:pic>
        <xdr:nvPicPr>
          <xdr:cNvPr id="3" name="Image 0" descr="CA114Q62CAE9V1POCA2IA0M9CATBH8QBCA9VX7BNCA48PHYLCA5WG0LDCAW65RM0CAAQK3S4CAJNMS5PCAAV9SRECA24ZD6SCASY76PXCAU13LB4CAV0K87RCAPF9EIXCAS9PKURCAXP71UR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0" y="602"/>
            <a:ext cx="1805" cy="17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8905" y="358"/>
            <a:ext cx="2650" cy="202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fr-FR" sz="360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Association  des  résidents </a:t>
            </a:r>
          </a:p>
        </xdr:txBody>
      </xdr:sp>
      <xdr:sp macro="" textlink="">
        <xdr:nvSpPr>
          <xdr:cNvPr id="5" name="WordArt 2"/>
          <xdr:cNvSpPr>
            <a:spLocks noChangeArrowheads="1" noChangeShapeType="1" noTextEdit="1"/>
          </xdr:cNvSpPr>
        </xdr:nvSpPr>
        <xdr:spPr bwMode="auto">
          <a:xfrm>
            <a:off x="9239" y="2386"/>
            <a:ext cx="2177" cy="242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fr-FR" sz="3600" kern="1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de  " La Ferrette "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133350</xdr:rowOff>
    </xdr:from>
    <xdr:to>
      <xdr:col>2</xdr:col>
      <xdr:colOff>523875</xdr:colOff>
      <xdr:row>10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57175" y="323850"/>
          <a:ext cx="1790700" cy="1600200"/>
          <a:chOff x="8905" y="358"/>
          <a:chExt cx="2650" cy="2270"/>
        </a:xfrm>
      </xdr:grpSpPr>
      <xdr:pic>
        <xdr:nvPicPr>
          <xdr:cNvPr id="3" name="Image 0" descr="CA114Q62CAE9V1POCA2IA0M9CATBH8QBCA9VX7BNCA48PHYLCA5WG0LDCAW65RM0CAAQK3S4CAJNMS5PCAAV9SRECA24ZD6SCASY76PXCAU13LB4CAV0K87RCAPF9EIXCAS9PKURCAXP71UR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0" y="602"/>
            <a:ext cx="1805" cy="17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8905" y="358"/>
            <a:ext cx="2650" cy="202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fr-FR" sz="360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Association  des  résidents </a:t>
            </a:r>
          </a:p>
        </xdr:txBody>
      </xdr:sp>
      <xdr:sp macro="" textlink="">
        <xdr:nvSpPr>
          <xdr:cNvPr id="5" name="WordArt 2"/>
          <xdr:cNvSpPr>
            <a:spLocks noChangeArrowheads="1" noChangeShapeType="1" noTextEdit="1"/>
          </xdr:cNvSpPr>
        </xdr:nvSpPr>
        <xdr:spPr bwMode="auto">
          <a:xfrm>
            <a:off x="9239" y="2386"/>
            <a:ext cx="2177" cy="242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fr-FR" sz="3600" kern="1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de  " La Ferrette "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133350</xdr:rowOff>
    </xdr:from>
    <xdr:to>
      <xdr:col>2</xdr:col>
      <xdr:colOff>523875</xdr:colOff>
      <xdr:row>10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57175" y="323850"/>
          <a:ext cx="1790700" cy="1600200"/>
          <a:chOff x="8905" y="358"/>
          <a:chExt cx="2650" cy="2270"/>
        </a:xfrm>
      </xdr:grpSpPr>
      <xdr:pic>
        <xdr:nvPicPr>
          <xdr:cNvPr id="3" name="Image 0" descr="CA114Q62CAE9V1POCA2IA0M9CATBH8QBCA9VX7BNCA48PHYLCA5WG0LDCAW65RM0CAAQK3S4CAJNMS5PCAAV9SRECA24ZD6SCASY76PXCAU13LB4CAV0K87RCAPF9EIXCAS9PKURCAXP71UR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0" y="602"/>
            <a:ext cx="1805" cy="17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8905" y="358"/>
            <a:ext cx="2650" cy="202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fr-FR" sz="360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Association  des  résidents </a:t>
            </a:r>
          </a:p>
        </xdr:txBody>
      </xdr:sp>
      <xdr:sp macro="" textlink="">
        <xdr:nvSpPr>
          <xdr:cNvPr id="5" name="WordArt 2"/>
          <xdr:cNvSpPr>
            <a:spLocks noChangeArrowheads="1" noChangeShapeType="1" noTextEdit="1"/>
          </xdr:cNvSpPr>
        </xdr:nvSpPr>
        <xdr:spPr bwMode="auto">
          <a:xfrm>
            <a:off x="9239" y="2386"/>
            <a:ext cx="2177" cy="242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fr-FR" sz="3600" kern="1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de  " La Ferrette "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133350</xdr:rowOff>
    </xdr:from>
    <xdr:to>
      <xdr:col>2</xdr:col>
      <xdr:colOff>523875</xdr:colOff>
      <xdr:row>10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57175" y="323850"/>
          <a:ext cx="1790700" cy="1600200"/>
          <a:chOff x="8905" y="358"/>
          <a:chExt cx="2650" cy="2270"/>
        </a:xfrm>
      </xdr:grpSpPr>
      <xdr:pic>
        <xdr:nvPicPr>
          <xdr:cNvPr id="3" name="Image 0" descr="CA114Q62CAE9V1POCA2IA0M9CATBH8QBCA9VX7BNCA48PHYLCA5WG0LDCAW65RM0CAAQK3S4CAJNMS5PCAAV9SRECA24ZD6SCASY76PXCAU13LB4CAV0K87RCAPF9EIXCAS9PKURCAXP71UR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0" y="602"/>
            <a:ext cx="1805" cy="17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8905" y="358"/>
            <a:ext cx="2650" cy="202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fr-FR" sz="360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Association  des  résidents </a:t>
            </a:r>
          </a:p>
        </xdr:txBody>
      </xdr:sp>
      <xdr:sp macro="" textlink="">
        <xdr:nvSpPr>
          <xdr:cNvPr id="5" name="WordArt 2"/>
          <xdr:cNvSpPr>
            <a:spLocks noChangeArrowheads="1" noChangeShapeType="1" noTextEdit="1"/>
          </xdr:cNvSpPr>
        </xdr:nvSpPr>
        <xdr:spPr bwMode="auto">
          <a:xfrm>
            <a:off x="9239" y="2386"/>
            <a:ext cx="2177" cy="242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fr-FR" sz="3600" kern="1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de  " La Ferrette "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133350</xdr:rowOff>
    </xdr:from>
    <xdr:to>
      <xdr:col>2</xdr:col>
      <xdr:colOff>523875</xdr:colOff>
      <xdr:row>10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57175" y="323850"/>
          <a:ext cx="1790700" cy="1600200"/>
          <a:chOff x="8905" y="358"/>
          <a:chExt cx="2650" cy="2270"/>
        </a:xfrm>
      </xdr:grpSpPr>
      <xdr:pic>
        <xdr:nvPicPr>
          <xdr:cNvPr id="3" name="Image 0" descr="CA114Q62CAE9V1POCA2IA0M9CATBH8QBCA9VX7BNCA48PHYLCA5WG0LDCAW65RM0CAAQK3S4CAJNMS5PCAAV9SRECA24ZD6SCASY76PXCAU13LB4CAV0K87RCAPF9EIXCAS9PKURCAXP71UR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0" y="602"/>
            <a:ext cx="1805" cy="17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8905" y="358"/>
            <a:ext cx="2650" cy="202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fr-FR" sz="360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Association  des  résidents </a:t>
            </a:r>
          </a:p>
        </xdr:txBody>
      </xdr:sp>
      <xdr:sp macro="" textlink="">
        <xdr:nvSpPr>
          <xdr:cNvPr id="5" name="WordArt 2"/>
          <xdr:cNvSpPr>
            <a:spLocks noChangeArrowheads="1" noChangeShapeType="1" noTextEdit="1"/>
          </xdr:cNvSpPr>
        </xdr:nvSpPr>
        <xdr:spPr bwMode="auto">
          <a:xfrm>
            <a:off x="9239" y="2386"/>
            <a:ext cx="2177" cy="242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fr-FR" sz="3600" kern="1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de  " La Ferrette "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133350</xdr:rowOff>
    </xdr:from>
    <xdr:to>
      <xdr:col>2</xdr:col>
      <xdr:colOff>523875</xdr:colOff>
      <xdr:row>10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57175" y="323850"/>
          <a:ext cx="1790700" cy="1600200"/>
          <a:chOff x="8905" y="358"/>
          <a:chExt cx="2650" cy="2270"/>
        </a:xfrm>
      </xdr:grpSpPr>
      <xdr:pic>
        <xdr:nvPicPr>
          <xdr:cNvPr id="3" name="Image 0" descr="CA114Q62CAE9V1POCA2IA0M9CATBH8QBCA9VX7BNCA48PHYLCA5WG0LDCAW65RM0CAAQK3S4CAJNMS5PCAAV9SRECA24ZD6SCASY76PXCAU13LB4CAV0K87RCAPF9EIXCAS9PKURCAXP71UR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0" y="602"/>
            <a:ext cx="1805" cy="17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8905" y="358"/>
            <a:ext cx="2650" cy="202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fr-FR" sz="360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Association  des  résidents </a:t>
            </a:r>
          </a:p>
        </xdr:txBody>
      </xdr:sp>
      <xdr:sp macro="" textlink="">
        <xdr:nvSpPr>
          <xdr:cNvPr id="5" name="WordArt 2"/>
          <xdr:cNvSpPr>
            <a:spLocks noChangeArrowheads="1" noChangeShapeType="1" noTextEdit="1"/>
          </xdr:cNvSpPr>
        </xdr:nvSpPr>
        <xdr:spPr bwMode="auto">
          <a:xfrm>
            <a:off x="9239" y="2386"/>
            <a:ext cx="2177" cy="242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fr-FR" sz="3600" kern="1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de  " La Ferrette "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133350</xdr:rowOff>
    </xdr:from>
    <xdr:to>
      <xdr:col>2</xdr:col>
      <xdr:colOff>523875</xdr:colOff>
      <xdr:row>10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57175" y="323850"/>
          <a:ext cx="1790700" cy="1600200"/>
          <a:chOff x="8905" y="358"/>
          <a:chExt cx="2650" cy="2270"/>
        </a:xfrm>
      </xdr:grpSpPr>
      <xdr:pic>
        <xdr:nvPicPr>
          <xdr:cNvPr id="3" name="Image 0" descr="CA114Q62CAE9V1POCA2IA0M9CATBH8QBCA9VX7BNCA48PHYLCA5WG0LDCAW65RM0CAAQK3S4CAJNMS5PCAAV9SRECA24ZD6SCASY76PXCAU13LB4CAV0K87RCAPF9EIXCAS9PKURCAXP71UR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0" y="602"/>
            <a:ext cx="1805" cy="17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8905" y="358"/>
            <a:ext cx="2650" cy="202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fr-FR" sz="360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Association  des  résidents </a:t>
            </a:r>
          </a:p>
        </xdr:txBody>
      </xdr:sp>
      <xdr:sp macro="" textlink="">
        <xdr:nvSpPr>
          <xdr:cNvPr id="5" name="WordArt 2"/>
          <xdr:cNvSpPr>
            <a:spLocks noChangeArrowheads="1" noChangeShapeType="1" noTextEdit="1"/>
          </xdr:cNvSpPr>
        </xdr:nvSpPr>
        <xdr:spPr bwMode="auto">
          <a:xfrm>
            <a:off x="9239" y="2386"/>
            <a:ext cx="2177" cy="242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fr-FR" sz="3600" kern="1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de  " La Ferrette "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133350</xdr:rowOff>
    </xdr:from>
    <xdr:to>
      <xdr:col>2</xdr:col>
      <xdr:colOff>523875</xdr:colOff>
      <xdr:row>10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57175" y="323850"/>
          <a:ext cx="1790700" cy="1600200"/>
          <a:chOff x="8905" y="358"/>
          <a:chExt cx="2650" cy="2270"/>
        </a:xfrm>
      </xdr:grpSpPr>
      <xdr:pic>
        <xdr:nvPicPr>
          <xdr:cNvPr id="3" name="Image 0" descr="CA114Q62CAE9V1POCA2IA0M9CATBH8QBCA9VX7BNCA48PHYLCA5WG0LDCAW65RM0CAAQK3S4CAJNMS5PCAAV9SRECA24ZD6SCASY76PXCAU13LB4CAV0K87RCAPF9EIXCAS9PKURCAXP71UR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0" y="602"/>
            <a:ext cx="1805" cy="17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8905" y="358"/>
            <a:ext cx="2650" cy="202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fr-FR" sz="360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Association  des  résidents </a:t>
            </a:r>
          </a:p>
        </xdr:txBody>
      </xdr:sp>
      <xdr:sp macro="" textlink="">
        <xdr:nvSpPr>
          <xdr:cNvPr id="5" name="WordArt 2"/>
          <xdr:cNvSpPr>
            <a:spLocks noChangeArrowheads="1" noChangeShapeType="1" noTextEdit="1"/>
          </xdr:cNvSpPr>
        </xdr:nvSpPr>
        <xdr:spPr bwMode="auto">
          <a:xfrm>
            <a:off x="9239" y="2386"/>
            <a:ext cx="2177" cy="242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fr-FR" sz="3600" kern="1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de  " La Ferrette "</a:t>
            </a: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133350</xdr:rowOff>
    </xdr:from>
    <xdr:to>
      <xdr:col>2</xdr:col>
      <xdr:colOff>523875</xdr:colOff>
      <xdr:row>10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57175" y="323850"/>
          <a:ext cx="1790700" cy="1600200"/>
          <a:chOff x="8905" y="358"/>
          <a:chExt cx="2650" cy="2270"/>
        </a:xfrm>
      </xdr:grpSpPr>
      <xdr:pic>
        <xdr:nvPicPr>
          <xdr:cNvPr id="3" name="Image 0" descr="CA114Q62CAE9V1POCA2IA0M9CATBH8QBCA9VX7BNCA48PHYLCA5WG0LDCAW65RM0CAAQK3S4CAJNMS5PCAAV9SRECA24ZD6SCASY76PXCAU13LB4CAV0K87RCAPF9EIXCAS9PKURCAXP71UR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0" y="602"/>
            <a:ext cx="1805" cy="17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8905" y="358"/>
            <a:ext cx="2650" cy="202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fr-FR" sz="360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Association  des  résidents </a:t>
            </a:r>
          </a:p>
        </xdr:txBody>
      </xdr:sp>
      <xdr:sp macro="" textlink="">
        <xdr:nvSpPr>
          <xdr:cNvPr id="5" name="WordArt 2"/>
          <xdr:cNvSpPr>
            <a:spLocks noChangeArrowheads="1" noChangeShapeType="1" noTextEdit="1"/>
          </xdr:cNvSpPr>
        </xdr:nvSpPr>
        <xdr:spPr bwMode="auto">
          <a:xfrm>
            <a:off x="9239" y="2386"/>
            <a:ext cx="2177" cy="242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fr-FR" sz="3600" kern="1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de  " La Ferrette "</a:t>
            </a:r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133350</xdr:rowOff>
    </xdr:from>
    <xdr:to>
      <xdr:col>2</xdr:col>
      <xdr:colOff>523875</xdr:colOff>
      <xdr:row>10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57175" y="323850"/>
          <a:ext cx="1790700" cy="1600200"/>
          <a:chOff x="8905" y="358"/>
          <a:chExt cx="2650" cy="2270"/>
        </a:xfrm>
      </xdr:grpSpPr>
      <xdr:pic>
        <xdr:nvPicPr>
          <xdr:cNvPr id="3" name="Image 0" descr="CA114Q62CAE9V1POCA2IA0M9CATBH8QBCA9VX7BNCA48PHYLCA5WG0LDCAW65RM0CAAQK3S4CAJNMS5PCAAV9SRECA24ZD6SCASY76PXCAU13LB4CAV0K87RCAPF9EIXCAS9PKURCAXP71UR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0" y="602"/>
            <a:ext cx="1805" cy="17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8905" y="358"/>
            <a:ext cx="2650" cy="202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fr-FR" sz="360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Association  des  résidents </a:t>
            </a:r>
          </a:p>
        </xdr:txBody>
      </xdr:sp>
      <xdr:sp macro="" textlink="">
        <xdr:nvSpPr>
          <xdr:cNvPr id="5" name="WordArt 2"/>
          <xdr:cNvSpPr>
            <a:spLocks noChangeArrowheads="1" noChangeShapeType="1" noTextEdit="1"/>
          </xdr:cNvSpPr>
        </xdr:nvSpPr>
        <xdr:spPr bwMode="auto">
          <a:xfrm>
            <a:off x="9239" y="2386"/>
            <a:ext cx="2177" cy="242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fr-FR" sz="3600" kern="1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de  " La Ferrette "</a:t>
            </a:r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133350</xdr:rowOff>
    </xdr:from>
    <xdr:to>
      <xdr:col>2</xdr:col>
      <xdr:colOff>523875</xdr:colOff>
      <xdr:row>10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57175" y="323850"/>
          <a:ext cx="1790700" cy="1600200"/>
          <a:chOff x="8905" y="358"/>
          <a:chExt cx="2650" cy="2270"/>
        </a:xfrm>
      </xdr:grpSpPr>
      <xdr:pic>
        <xdr:nvPicPr>
          <xdr:cNvPr id="3" name="Image 0" descr="CA114Q62CAE9V1POCA2IA0M9CATBH8QBCA9VX7BNCA48PHYLCA5WG0LDCAW65RM0CAAQK3S4CAJNMS5PCAAV9SRECA24ZD6SCASY76PXCAU13LB4CAV0K87RCAPF9EIXCAS9PKURCAXP71UR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0" y="602"/>
            <a:ext cx="1805" cy="17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8905" y="358"/>
            <a:ext cx="2650" cy="202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fr-FR" sz="360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Association  des  résidents </a:t>
            </a:r>
          </a:p>
        </xdr:txBody>
      </xdr:sp>
      <xdr:sp macro="" textlink="">
        <xdr:nvSpPr>
          <xdr:cNvPr id="5" name="WordArt 2"/>
          <xdr:cNvSpPr>
            <a:spLocks noChangeArrowheads="1" noChangeShapeType="1" noTextEdit="1"/>
          </xdr:cNvSpPr>
        </xdr:nvSpPr>
        <xdr:spPr bwMode="auto">
          <a:xfrm>
            <a:off x="9239" y="2386"/>
            <a:ext cx="2177" cy="242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fr-FR" sz="3600" kern="1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de  " La Ferrette 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133350</xdr:rowOff>
    </xdr:from>
    <xdr:to>
      <xdr:col>2</xdr:col>
      <xdr:colOff>523875</xdr:colOff>
      <xdr:row>10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57175" y="323850"/>
          <a:ext cx="1790700" cy="1600200"/>
          <a:chOff x="8905" y="358"/>
          <a:chExt cx="2650" cy="2270"/>
        </a:xfrm>
      </xdr:grpSpPr>
      <xdr:pic>
        <xdr:nvPicPr>
          <xdr:cNvPr id="3" name="Image 0" descr="CA114Q62CAE9V1POCA2IA0M9CATBH8QBCA9VX7BNCA48PHYLCA5WG0LDCAW65RM0CAAQK3S4CAJNMS5PCAAV9SRECA24ZD6SCASY76PXCAU13LB4CAV0K87RCAPF9EIXCAS9PKURCAXP71UR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0" y="602"/>
            <a:ext cx="1805" cy="17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8905" y="358"/>
            <a:ext cx="2650" cy="202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fr-FR" sz="360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Association  des  résidents </a:t>
            </a:r>
          </a:p>
        </xdr:txBody>
      </xdr:sp>
      <xdr:sp macro="" textlink="">
        <xdr:nvSpPr>
          <xdr:cNvPr id="5" name="WordArt 2"/>
          <xdr:cNvSpPr>
            <a:spLocks noChangeArrowheads="1" noChangeShapeType="1" noTextEdit="1"/>
          </xdr:cNvSpPr>
        </xdr:nvSpPr>
        <xdr:spPr bwMode="auto">
          <a:xfrm>
            <a:off x="9239" y="2386"/>
            <a:ext cx="2177" cy="242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fr-FR" sz="3600" kern="1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de  " La Ferrette "</a:t>
            </a:r>
          </a:p>
        </xdr:txBody>
      </xdr:sp>
    </xdr:grpSp>
    <xdr:clientData/>
  </xdr:twoCellAnchor>
  <xdr:twoCellAnchor>
    <xdr:from>
      <xdr:col>0</xdr:col>
      <xdr:colOff>257175</xdr:colOff>
      <xdr:row>1</xdr:row>
      <xdr:rowOff>133350</xdr:rowOff>
    </xdr:from>
    <xdr:to>
      <xdr:col>2</xdr:col>
      <xdr:colOff>523875</xdr:colOff>
      <xdr:row>10</xdr:row>
      <xdr:rowOff>19050</xdr:rowOff>
    </xdr:to>
    <xdr:grpSp>
      <xdr:nvGrpSpPr>
        <xdr:cNvPr id="6" name="Group 1"/>
        <xdr:cNvGrpSpPr>
          <a:grpSpLocks/>
        </xdr:cNvGrpSpPr>
      </xdr:nvGrpSpPr>
      <xdr:grpSpPr bwMode="auto">
        <a:xfrm>
          <a:off x="257175" y="323850"/>
          <a:ext cx="1790700" cy="1600200"/>
          <a:chOff x="8905" y="358"/>
          <a:chExt cx="2650" cy="2270"/>
        </a:xfrm>
      </xdr:grpSpPr>
      <xdr:pic>
        <xdr:nvPicPr>
          <xdr:cNvPr id="7" name="Image 0" descr="CA114Q62CAE9V1POCA2IA0M9CATBH8QBCA9VX7BNCA48PHYLCA5WG0LDCAW65RM0CAAQK3S4CAJNMS5PCAAV9SRECA24ZD6SCASY76PXCAU13LB4CAV0K87RCAPF9EIXCAS9PKURCAXP71UR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0" y="602"/>
            <a:ext cx="1805" cy="17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WordArt 3"/>
          <xdr:cNvSpPr>
            <a:spLocks noChangeArrowheads="1" noChangeShapeType="1" noTextEdit="1"/>
          </xdr:cNvSpPr>
        </xdr:nvSpPr>
        <xdr:spPr bwMode="auto">
          <a:xfrm>
            <a:off x="8905" y="358"/>
            <a:ext cx="2650" cy="202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fr-FR" sz="360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Association  des  résidents </a:t>
            </a:r>
          </a:p>
        </xdr:txBody>
      </xdr:sp>
      <xdr:sp macro="" textlink="">
        <xdr:nvSpPr>
          <xdr:cNvPr id="9" name="WordArt 2"/>
          <xdr:cNvSpPr>
            <a:spLocks noChangeArrowheads="1" noChangeShapeType="1" noTextEdit="1"/>
          </xdr:cNvSpPr>
        </xdr:nvSpPr>
        <xdr:spPr bwMode="auto">
          <a:xfrm>
            <a:off x="9239" y="2386"/>
            <a:ext cx="2177" cy="242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fr-FR" sz="3600" kern="1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de  " La Ferrette "</a:t>
            </a:r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133350</xdr:rowOff>
    </xdr:from>
    <xdr:to>
      <xdr:col>2</xdr:col>
      <xdr:colOff>523875</xdr:colOff>
      <xdr:row>10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57175" y="323850"/>
          <a:ext cx="1790700" cy="1600200"/>
          <a:chOff x="8905" y="358"/>
          <a:chExt cx="2650" cy="2270"/>
        </a:xfrm>
      </xdr:grpSpPr>
      <xdr:pic>
        <xdr:nvPicPr>
          <xdr:cNvPr id="3" name="Image 0" descr="CA114Q62CAE9V1POCA2IA0M9CATBH8QBCA9VX7BNCA48PHYLCA5WG0LDCAW65RM0CAAQK3S4CAJNMS5PCAAV9SRECA24ZD6SCASY76PXCAU13LB4CAV0K87RCAPF9EIXCAS9PKURCAXP71UR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0" y="602"/>
            <a:ext cx="1805" cy="17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8905" y="358"/>
            <a:ext cx="2650" cy="202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fr-FR" sz="360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Association  des  résidents </a:t>
            </a:r>
          </a:p>
        </xdr:txBody>
      </xdr:sp>
      <xdr:sp macro="" textlink="">
        <xdr:nvSpPr>
          <xdr:cNvPr id="5" name="WordArt 2"/>
          <xdr:cNvSpPr>
            <a:spLocks noChangeArrowheads="1" noChangeShapeType="1" noTextEdit="1"/>
          </xdr:cNvSpPr>
        </xdr:nvSpPr>
        <xdr:spPr bwMode="auto">
          <a:xfrm>
            <a:off x="9239" y="2386"/>
            <a:ext cx="2177" cy="242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fr-FR" sz="3600" kern="1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de  " La Ferrette "</a:t>
            </a:r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133350</xdr:rowOff>
    </xdr:from>
    <xdr:to>
      <xdr:col>2</xdr:col>
      <xdr:colOff>523875</xdr:colOff>
      <xdr:row>10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57175" y="323850"/>
          <a:ext cx="1790700" cy="1600200"/>
          <a:chOff x="8905" y="358"/>
          <a:chExt cx="2650" cy="2270"/>
        </a:xfrm>
      </xdr:grpSpPr>
      <xdr:pic>
        <xdr:nvPicPr>
          <xdr:cNvPr id="3" name="Image 0" descr="CA114Q62CAE9V1POCA2IA0M9CATBH8QBCA9VX7BNCA48PHYLCA5WG0LDCAW65RM0CAAQK3S4CAJNMS5PCAAV9SRECA24ZD6SCASY76PXCAU13LB4CAV0K87RCAPF9EIXCAS9PKURCAXP71UR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0" y="602"/>
            <a:ext cx="1805" cy="17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8905" y="358"/>
            <a:ext cx="2650" cy="202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fr-FR" sz="360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Association  des  résidents </a:t>
            </a:r>
          </a:p>
        </xdr:txBody>
      </xdr:sp>
      <xdr:sp macro="" textlink="">
        <xdr:nvSpPr>
          <xdr:cNvPr id="5" name="WordArt 2"/>
          <xdr:cNvSpPr>
            <a:spLocks noChangeArrowheads="1" noChangeShapeType="1" noTextEdit="1"/>
          </xdr:cNvSpPr>
        </xdr:nvSpPr>
        <xdr:spPr bwMode="auto">
          <a:xfrm>
            <a:off x="9239" y="2386"/>
            <a:ext cx="2177" cy="242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fr-FR" sz="3600" kern="1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de  " La Ferrette "</a:t>
            </a:r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133350</xdr:rowOff>
    </xdr:from>
    <xdr:to>
      <xdr:col>2</xdr:col>
      <xdr:colOff>523875</xdr:colOff>
      <xdr:row>10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57175" y="323850"/>
          <a:ext cx="1790700" cy="1600200"/>
          <a:chOff x="8905" y="358"/>
          <a:chExt cx="2650" cy="2270"/>
        </a:xfrm>
      </xdr:grpSpPr>
      <xdr:pic>
        <xdr:nvPicPr>
          <xdr:cNvPr id="3" name="Image 0" descr="CA114Q62CAE9V1POCA2IA0M9CATBH8QBCA9VX7BNCA48PHYLCA5WG0LDCAW65RM0CAAQK3S4CAJNMS5PCAAV9SRECA24ZD6SCASY76PXCAU13LB4CAV0K87RCAPF9EIXCAS9PKURCAXP71UR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0" y="602"/>
            <a:ext cx="1805" cy="17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8905" y="358"/>
            <a:ext cx="2650" cy="202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fr-FR" sz="360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Association  des  résidents </a:t>
            </a:r>
          </a:p>
        </xdr:txBody>
      </xdr:sp>
      <xdr:sp macro="" textlink="">
        <xdr:nvSpPr>
          <xdr:cNvPr id="5" name="WordArt 2"/>
          <xdr:cNvSpPr>
            <a:spLocks noChangeArrowheads="1" noChangeShapeType="1" noTextEdit="1"/>
          </xdr:cNvSpPr>
        </xdr:nvSpPr>
        <xdr:spPr bwMode="auto">
          <a:xfrm>
            <a:off x="9239" y="2386"/>
            <a:ext cx="2177" cy="242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fr-FR" sz="3600" kern="1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de  " La Ferrette "</a:t>
            </a:r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133350</xdr:rowOff>
    </xdr:from>
    <xdr:to>
      <xdr:col>2</xdr:col>
      <xdr:colOff>523875</xdr:colOff>
      <xdr:row>10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57175" y="323850"/>
          <a:ext cx="1790700" cy="1600200"/>
          <a:chOff x="8905" y="358"/>
          <a:chExt cx="2650" cy="2270"/>
        </a:xfrm>
      </xdr:grpSpPr>
      <xdr:pic>
        <xdr:nvPicPr>
          <xdr:cNvPr id="3" name="Image 0" descr="CA114Q62CAE9V1POCA2IA0M9CATBH8QBCA9VX7BNCA48PHYLCA5WG0LDCAW65RM0CAAQK3S4CAJNMS5PCAAV9SRECA24ZD6SCASY76PXCAU13LB4CAV0K87RCAPF9EIXCAS9PKURCAXP71UR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0" y="602"/>
            <a:ext cx="1805" cy="17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8905" y="358"/>
            <a:ext cx="2650" cy="202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fr-FR" sz="360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Association  des  résidents </a:t>
            </a:r>
          </a:p>
        </xdr:txBody>
      </xdr:sp>
      <xdr:sp macro="" textlink="">
        <xdr:nvSpPr>
          <xdr:cNvPr id="5" name="WordArt 2"/>
          <xdr:cNvSpPr>
            <a:spLocks noChangeArrowheads="1" noChangeShapeType="1" noTextEdit="1"/>
          </xdr:cNvSpPr>
        </xdr:nvSpPr>
        <xdr:spPr bwMode="auto">
          <a:xfrm>
            <a:off x="9239" y="2386"/>
            <a:ext cx="2177" cy="242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fr-FR" sz="3600" kern="1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de  " La Ferrette "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133350</xdr:rowOff>
    </xdr:from>
    <xdr:to>
      <xdr:col>2</xdr:col>
      <xdr:colOff>523875</xdr:colOff>
      <xdr:row>10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57175" y="323850"/>
          <a:ext cx="1790700" cy="1600200"/>
          <a:chOff x="8905" y="358"/>
          <a:chExt cx="2650" cy="2270"/>
        </a:xfrm>
      </xdr:grpSpPr>
      <xdr:pic>
        <xdr:nvPicPr>
          <xdr:cNvPr id="3" name="Image 0" descr="CA114Q62CAE9V1POCA2IA0M9CATBH8QBCA9VX7BNCA48PHYLCA5WG0LDCAW65RM0CAAQK3S4CAJNMS5PCAAV9SRECA24ZD6SCASY76PXCAU13LB4CAV0K87RCAPF9EIXCAS9PKURCAXP71UR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0" y="602"/>
            <a:ext cx="1805" cy="17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8905" y="358"/>
            <a:ext cx="2650" cy="202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fr-FR" sz="360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Association  des  résidents </a:t>
            </a:r>
          </a:p>
        </xdr:txBody>
      </xdr:sp>
      <xdr:sp macro="" textlink="">
        <xdr:nvSpPr>
          <xdr:cNvPr id="5" name="WordArt 2"/>
          <xdr:cNvSpPr>
            <a:spLocks noChangeArrowheads="1" noChangeShapeType="1" noTextEdit="1"/>
          </xdr:cNvSpPr>
        </xdr:nvSpPr>
        <xdr:spPr bwMode="auto">
          <a:xfrm>
            <a:off x="9239" y="2386"/>
            <a:ext cx="2177" cy="242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fr-FR" sz="3600" kern="1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de  " La Ferrette "</a:t>
            </a:r>
          </a:p>
        </xdr:txBody>
      </xdr:sp>
    </xdr:grpSp>
    <xdr:clientData/>
  </xdr:twoCellAnchor>
  <xdr:twoCellAnchor>
    <xdr:from>
      <xdr:col>0</xdr:col>
      <xdr:colOff>257175</xdr:colOff>
      <xdr:row>1</xdr:row>
      <xdr:rowOff>133350</xdr:rowOff>
    </xdr:from>
    <xdr:to>
      <xdr:col>2</xdr:col>
      <xdr:colOff>523875</xdr:colOff>
      <xdr:row>10</xdr:row>
      <xdr:rowOff>19050</xdr:rowOff>
    </xdr:to>
    <xdr:grpSp>
      <xdr:nvGrpSpPr>
        <xdr:cNvPr id="6" name="Group 1"/>
        <xdr:cNvGrpSpPr>
          <a:grpSpLocks/>
        </xdr:cNvGrpSpPr>
      </xdr:nvGrpSpPr>
      <xdr:grpSpPr bwMode="auto">
        <a:xfrm>
          <a:off x="257175" y="323850"/>
          <a:ext cx="1790700" cy="1600200"/>
          <a:chOff x="8905" y="358"/>
          <a:chExt cx="2650" cy="2270"/>
        </a:xfrm>
      </xdr:grpSpPr>
      <xdr:pic>
        <xdr:nvPicPr>
          <xdr:cNvPr id="7" name="Image 0" descr="CA114Q62CAE9V1POCA2IA0M9CATBH8QBCA9VX7BNCA48PHYLCA5WG0LDCAW65RM0CAAQK3S4CAJNMS5PCAAV9SRECA24ZD6SCASY76PXCAU13LB4CAV0K87RCAPF9EIXCAS9PKURCAXP71UR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0" y="602"/>
            <a:ext cx="1805" cy="17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WordArt 3"/>
          <xdr:cNvSpPr>
            <a:spLocks noChangeArrowheads="1" noChangeShapeType="1" noTextEdit="1"/>
          </xdr:cNvSpPr>
        </xdr:nvSpPr>
        <xdr:spPr bwMode="auto">
          <a:xfrm>
            <a:off x="8905" y="358"/>
            <a:ext cx="2650" cy="202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fr-FR" sz="360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Association  des  résidents </a:t>
            </a:r>
          </a:p>
        </xdr:txBody>
      </xdr:sp>
      <xdr:sp macro="" textlink="">
        <xdr:nvSpPr>
          <xdr:cNvPr id="9" name="WordArt 2"/>
          <xdr:cNvSpPr>
            <a:spLocks noChangeArrowheads="1" noChangeShapeType="1" noTextEdit="1"/>
          </xdr:cNvSpPr>
        </xdr:nvSpPr>
        <xdr:spPr bwMode="auto">
          <a:xfrm>
            <a:off x="9239" y="2386"/>
            <a:ext cx="2177" cy="242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fr-FR" sz="3600" kern="1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de  " La Ferrette "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133350</xdr:rowOff>
    </xdr:from>
    <xdr:to>
      <xdr:col>2</xdr:col>
      <xdr:colOff>523875</xdr:colOff>
      <xdr:row>10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57175" y="323850"/>
          <a:ext cx="1790700" cy="1600200"/>
          <a:chOff x="8905" y="358"/>
          <a:chExt cx="2650" cy="2270"/>
        </a:xfrm>
      </xdr:grpSpPr>
      <xdr:pic>
        <xdr:nvPicPr>
          <xdr:cNvPr id="3" name="Image 0" descr="CA114Q62CAE9V1POCA2IA0M9CATBH8QBCA9VX7BNCA48PHYLCA5WG0LDCAW65RM0CAAQK3S4CAJNMS5PCAAV9SRECA24ZD6SCASY76PXCAU13LB4CAV0K87RCAPF9EIXCAS9PKURCAXP71UR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0" y="602"/>
            <a:ext cx="1805" cy="17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8905" y="358"/>
            <a:ext cx="2650" cy="202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fr-FR" sz="360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Association  des  résidents </a:t>
            </a:r>
          </a:p>
        </xdr:txBody>
      </xdr:sp>
      <xdr:sp macro="" textlink="">
        <xdr:nvSpPr>
          <xdr:cNvPr id="5" name="WordArt 2"/>
          <xdr:cNvSpPr>
            <a:spLocks noChangeArrowheads="1" noChangeShapeType="1" noTextEdit="1"/>
          </xdr:cNvSpPr>
        </xdr:nvSpPr>
        <xdr:spPr bwMode="auto">
          <a:xfrm>
            <a:off x="9239" y="2386"/>
            <a:ext cx="2177" cy="242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fr-FR" sz="3600" kern="1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de  " La Ferrette "</a:t>
            </a:r>
          </a:p>
        </xdr:txBody>
      </xdr:sp>
    </xdr:grpSp>
    <xdr:clientData/>
  </xdr:twoCellAnchor>
  <xdr:twoCellAnchor>
    <xdr:from>
      <xdr:col>0</xdr:col>
      <xdr:colOff>257175</xdr:colOff>
      <xdr:row>1</xdr:row>
      <xdr:rowOff>133350</xdr:rowOff>
    </xdr:from>
    <xdr:to>
      <xdr:col>2</xdr:col>
      <xdr:colOff>523875</xdr:colOff>
      <xdr:row>10</xdr:row>
      <xdr:rowOff>19050</xdr:rowOff>
    </xdr:to>
    <xdr:grpSp>
      <xdr:nvGrpSpPr>
        <xdr:cNvPr id="6" name="Group 1"/>
        <xdr:cNvGrpSpPr>
          <a:grpSpLocks/>
        </xdr:cNvGrpSpPr>
      </xdr:nvGrpSpPr>
      <xdr:grpSpPr bwMode="auto">
        <a:xfrm>
          <a:off x="257175" y="323850"/>
          <a:ext cx="1790700" cy="1600200"/>
          <a:chOff x="8905" y="358"/>
          <a:chExt cx="2650" cy="2270"/>
        </a:xfrm>
      </xdr:grpSpPr>
      <xdr:pic>
        <xdr:nvPicPr>
          <xdr:cNvPr id="7" name="Image 0" descr="CA114Q62CAE9V1POCA2IA0M9CATBH8QBCA9VX7BNCA48PHYLCA5WG0LDCAW65RM0CAAQK3S4CAJNMS5PCAAV9SRECA24ZD6SCASY76PXCAU13LB4CAV0K87RCAPF9EIXCAS9PKURCAXP71UR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0" y="602"/>
            <a:ext cx="1805" cy="17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WordArt 3"/>
          <xdr:cNvSpPr>
            <a:spLocks noChangeArrowheads="1" noChangeShapeType="1" noTextEdit="1"/>
          </xdr:cNvSpPr>
        </xdr:nvSpPr>
        <xdr:spPr bwMode="auto">
          <a:xfrm>
            <a:off x="8905" y="358"/>
            <a:ext cx="2650" cy="202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fr-FR" sz="360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Association  des  résidents </a:t>
            </a:r>
          </a:p>
        </xdr:txBody>
      </xdr:sp>
      <xdr:sp macro="" textlink="">
        <xdr:nvSpPr>
          <xdr:cNvPr id="9" name="WordArt 2"/>
          <xdr:cNvSpPr>
            <a:spLocks noChangeArrowheads="1" noChangeShapeType="1" noTextEdit="1"/>
          </xdr:cNvSpPr>
        </xdr:nvSpPr>
        <xdr:spPr bwMode="auto">
          <a:xfrm>
            <a:off x="9239" y="2386"/>
            <a:ext cx="2177" cy="242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fr-FR" sz="3600" kern="1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de  " La Ferrette "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133350</xdr:rowOff>
    </xdr:from>
    <xdr:to>
      <xdr:col>2</xdr:col>
      <xdr:colOff>523875</xdr:colOff>
      <xdr:row>10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57175" y="323850"/>
          <a:ext cx="1790700" cy="1600200"/>
          <a:chOff x="8905" y="358"/>
          <a:chExt cx="2650" cy="2270"/>
        </a:xfrm>
      </xdr:grpSpPr>
      <xdr:pic>
        <xdr:nvPicPr>
          <xdr:cNvPr id="3" name="Image 0" descr="CA114Q62CAE9V1POCA2IA0M9CATBH8QBCA9VX7BNCA48PHYLCA5WG0LDCAW65RM0CAAQK3S4CAJNMS5PCAAV9SRECA24ZD6SCASY76PXCAU13LB4CAV0K87RCAPF9EIXCAS9PKURCAXP71UR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0" y="602"/>
            <a:ext cx="1805" cy="17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8905" y="358"/>
            <a:ext cx="2650" cy="202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fr-FR" sz="360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Association  des  résidents </a:t>
            </a:r>
          </a:p>
        </xdr:txBody>
      </xdr:sp>
      <xdr:sp macro="" textlink="">
        <xdr:nvSpPr>
          <xdr:cNvPr id="5" name="WordArt 2"/>
          <xdr:cNvSpPr>
            <a:spLocks noChangeArrowheads="1" noChangeShapeType="1" noTextEdit="1"/>
          </xdr:cNvSpPr>
        </xdr:nvSpPr>
        <xdr:spPr bwMode="auto">
          <a:xfrm>
            <a:off x="9239" y="2386"/>
            <a:ext cx="2177" cy="242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fr-FR" sz="3600" kern="1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de  " La Ferrette "</a:t>
            </a:r>
          </a:p>
        </xdr:txBody>
      </xdr:sp>
    </xdr:grpSp>
    <xdr:clientData/>
  </xdr:twoCellAnchor>
  <xdr:twoCellAnchor>
    <xdr:from>
      <xdr:col>0</xdr:col>
      <xdr:colOff>257175</xdr:colOff>
      <xdr:row>1</xdr:row>
      <xdr:rowOff>133350</xdr:rowOff>
    </xdr:from>
    <xdr:to>
      <xdr:col>2</xdr:col>
      <xdr:colOff>523875</xdr:colOff>
      <xdr:row>10</xdr:row>
      <xdr:rowOff>19050</xdr:rowOff>
    </xdr:to>
    <xdr:grpSp>
      <xdr:nvGrpSpPr>
        <xdr:cNvPr id="6" name="Group 1"/>
        <xdr:cNvGrpSpPr>
          <a:grpSpLocks/>
        </xdr:cNvGrpSpPr>
      </xdr:nvGrpSpPr>
      <xdr:grpSpPr bwMode="auto">
        <a:xfrm>
          <a:off x="257175" y="323850"/>
          <a:ext cx="1790700" cy="1600200"/>
          <a:chOff x="8905" y="358"/>
          <a:chExt cx="2650" cy="2270"/>
        </a:xfrm>
      </xdr:grpSpPr>
      <xdr:pic>
        <xdr:nvPicPr>
          <xdr:cNvPr id="7" name="Image 0" descr="CA114Q62CAE9V1POCA2IA0M9CATBH8QBCA9VX7BNCA48PHYLCA5WG0LDCAW65RM0CAAQK3S4CAJNMS5PCAAV9SRECA24ZD6SCASY76PXCAU13LB4CAV0K87RCAPF9EIXCAS9PKURCAXP71UR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0" y="602"/>
            <a:ext cx="1805" cy="17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WordArt 3"/>
          <xdr:cNvSpPr>
            <a:spLocks noChangeArrowheads="1" noChangeShapeType="1" noTextEdit="1"/>
          </xdr:cNvSpPr>
        </xdr:nvSpPr>
        <xdr:spPr bwMode="auto">
          <a:xfrm>
            <a:off x="8905" y="358"/>
            <a:ext cx="2650" cy="202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fr-FR" sz="360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Association  des  résidents </a:t>
            </a:r>
          </a:p>
        </xdr:txBody>
      </xdr:sp>
      <xdr:sp macro="" textlink="">
        <xdr:nvSpPr>
          <xdr:cNvPr id="9" name="WordArt 2"/>
          <xdr:cNvSpPr>
            <a:spLocks noChangeArrowheads="1" noChangeShapeType="1" noTextEdit="1"/>
          </xdr:cNvSpPr>
        </xdr:nvSpPr>
        <xdr:spPr bwMode="auto">
          <a:xfrm>
            <a:off x="9239" y="2386"/>
            <a:ext cx="2177" cy="242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fr-FR" sz="3600" kern="1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de  " La Ferrette "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133350</xdr:rowOff>
    </xdr:from>
    <xdr:to>
      <xdr:col>2</xdr:col>
      <xdr:colOff>523875</xdr:colOff>
      <xdr:row>10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57175" y="323850"/>
          <a:ext cx="1790700" cy="1600200"/>
          <a:chOff x="8905" y="358"/>
          <a:chExt cx="2650" cy="2270"/>
        </a:xfrm>
      </xdr:grpSpPr>
      <xdr:pic>
        <xdr:nvPicPr>
          <xdr:cNvPr id="3" name="Image 0" descr="CA114Q62CAE9V1POCA2IA0M9CATBH8QBCA9VX7BNCA48PHYLCA5WG0LDCAW65RM0CAAQK3S4CAJNMS5PCAAV9SRECA24ZD6SCASY76PXCAU13LB4CAV0K87RCAPF9EIXCAS9PKURCAXP71UR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0" y="602"/>
            <a:ext cx="1805" cy="17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8905" y="358"/>
            <a:ext cx="2650" cy="202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fr-FR" sz="360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Association  des  résidents </a:t>
            </a:r>
          </a:p>
        </xdr:txBody>
      </xdr:sp>
      <xdr:sp macro="" textlink="">
        <xdr:nvSpPr>
          <xdr:cNvPr id="5" name="WordArt 2"/>
          <xdr:cNvSpPr>
            <a:spLocks noChangeArrowheads="1" noChangeShapeType="1" noTextEdit="1"/>
          </xdr:cNvSpPr>
        </xdr:nvSpPr>
        <xdr:spPr bwMode="auto">
          <a:xfrm>
            <a:off x="9239" y="2386"/>
            <a:ext cx="2177" cy="242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fr-FR" sz="3600" kern="1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de  " La Ferrette "</a:t>
            </a:r>
          </a:p>
        </xdr:txBody>
      </xdr:sp>
    </xdr:grpSp>
    <xdr:clientData/>
  </xdr:twoCellAnchor>
  <xdr:twoCellAnchor>
    <xdr:from>
      <xdr:col>0</xdr:col>
      <xdr:colOff>257175</xdr:colOff>
      <xdr:row>1</xdr:row>
      <xdr:rowOff>133350</xdr:rowOff>
    </xdr:from>
    <xdr:to>
      <xdr:col>2</xdr:col>
      <xdr:colOff>523875</xdr:colOff>
      <xdr:row>10</xdr:row>
      <xdr:rowOff>19050</xdr:rowOff>
    </xdr:to>
    <xdr:grpSp>
      <xdr:nvGrpSpPr>
        <xdr:cNvPr id="6" name="Group 1"/>
        <xdr:cNvGrpSpPr>
          <a:grpSpLocks/>
        </xdr:cNvGrpSpPr>
      </xdr:nvGrpSpPr>
      <xdr:grpSpPr bwMode="auto">
        <a:xfrm>
          <a:off x="257175" y="323850"/>
          <a:ext cx="1790700" cy="1600200"/>
          <a:chOff x="8905" y="358"/>
          <a:chExt cx="2650" cy="2270"/>
        </a:xfrm>
      </xdr:grpSpPr>
      <xdr:pic>
        <xdr:nvPicPr>
          <xdr:cNvPr id="7" name="Image 0" descr="CA114Q62CAE9V1POCA2IA0M9CATBH8QBCA9VX7BNCA48PHYLCA5WG0LDCAW65RM0CAAQK3S4CAJNMS5PCAAV9SRECA24ZD6SCASY76PXCAU13LB4CAV0K87RCAPF9EIXCAS9PKURCAXP71UR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0" y="602"/>
            <a:ext cx="1805" cy="17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WordArt 3"/>
          <xdr:cNvSpPr>
            <a:spLocks noChangeArrowheads="1" noChangeShapeType="1" noTextEdit="1"/>
          </xdr:cNvSpPr>
        </xdr:nvSpPr>
        <xdr:spPr bwMode="auto">
          <a:xfrm>
            <a:off x="8905" y="358"/>
            <a:ext cx="2650" cy="202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fr-FR" sz="360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Association  des  résidents </a:t>
            </a:r>
          </a:p>
        </xdr:txBody>
      </xdr:sp>
      <xdr:sp macro="" textlink="">
        <xdr:nvSpPr>
          <xdr:cNvPr id="9" name="WordArt 2"/>
          <xdr:cNvSpPr>
            <a:spLocks noChangeArrowheads="1" noChangeShapeType="1" noTextEdit="1"/>
          </xdr:cNvSpPr>
        </xdr:nvSpPr>
        <xdr:spPr bwMode="auto">
          <a:xfrm>
            <a:off x="9239" y="2386"/>
            <a:ext cx="2177" cy="242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fr-FR" sz="3600" kern="1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de  " La Ferrette "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133350</xdr:rowOff>
    </xdr:from>
    <xdr:to>
      <xdr:col>2</xdr:col>
      <xdr:colOff>523875</xdr:colOff>
      <xdr:row>10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57175" y="323850"/>
          <a:ext cx="1790700" cy="1600200"/>
          <a:chOff x="8905" y="358"/>
          <a:chExt cx="2650" cy="2270"/>
        </a:xfrm>
      </xdr:grpSpPr>
      <xdr:pic>
        <xdr:nvPicPr>
          <xdr:cNvPr id="3" name="Image 0" descr="CA114Q62CAE9V1POCA2IA0M9CATBH8QBCA9VX7BNCA48PHYLCA5WG0LDCAW65RM0CAAQK3S4CAJNMS5PCAAV9SRECA24ZD6SCASY76PXCAU13LB4CAV0K87RCAPF9EIXCAS9PKURCAXP71UR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0" y="602"/>
            <a:ext cx="1805" cy="17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8905" y="358"/>
            <a:ext cx="2650" cy="202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fr-FR" sz="360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Association  des  résidents </a:t>
            </a:r>
          </a:p>
        </xdr:txBody>
      </xdr:sp>
      <xdr:sp macro="" textlink="">
        <xdr:nvSpPr>
          <xdr:cNvPr id="5" name="WordArt 2"/>
          <xdr:cNvSpPr>
            <a:spLocks noChangeArrowheads="1" noChangeShapeType="1" noTextEdit="1"/>
          </xdr:cNvSpPr>
        </xdr:nvSpPr>
        <xdr:spPr bwMode="auto">
          <a:xfrm>
            <a:off x="9239" y="2386"/>
            <a:ext cx="2177" cy="242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fr-FR" sz="3600" kern="1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de  " La Ferrette "</a:t>
            </a:r>
          </a:p>
        </xdr:txBody>
      </xdr:sp>
    </xdr:grpSp>
    <xdr:clientData/>
  </xdr:twoCellAnchor>
  <xdr:twoCellAnchor>
    <xdr:from>
      <xdr:col>0</xdr:col>
      <xdr:colOff>257175</xdr:colOff>
      <xdr:row>1</xdr:row>
      <xdr:rowOff>133350</xdr:rowOff>
    </xdr:from>
    <xdr:to>
      <xdr:col>2</xdr:col>
      <xdr:colOff>523875</xdr:colOff>
      <xdr:row>10</xdr:row>
      <xdr:rowOff>19050</xdr:rowOff>
    </xdr:to>
    <xdr:grpSp>
      <xdr:nvGrpSpPr>
        <xdr:cNvPr id="6" name="Group 1"/>
        <xdr:cNvGrpSpPr>
          <a:grpSpLocks/>
        </xdr:cNvGrpSpPr>
      </xdr:nvGrpSpPr>
      <xdr:grpSpPr bwMode="auto">
        <a:xfrm>
          <a:off x="257175" y="323850"/>
          <a:ext cx="1790700" cy="1600200"/>
          <a:chOff x="8905" y="358"/>
          <a:chExt cx="2650" cy="2270"/>
        </a:xfrm>
      </xdr:grpSpPr>
      <xdr:pic>
        <xdr:nvPicPr>
          <xdr:cNvPr id="7" name="Image 0" descr="CA114Q62CAE9V1POCA2IA0M9CATBH8QBCA9VX7BNCA48PHYLCA5WG0LDCAW65RM0CAAQK3S4CAJNMS5PCAAV9SRECA24ZD6SCASY76PXCAU13LB4CAV0K87RCAPF9EIXCAS9PKURCAXP71UR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0" y="602"/>
            <a:ext cx="1805" cy="17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WordArt 3"/>
          <xdr:cNvSpPr>
            <a:spLocks noChangeArrowheads="1" noChangeShapeType="1" noTextEdit="1"/>
          </xdr:cNvSpPr>
        </xdr:nvSpPr>
        <xdr:spPr bwMode="auto">
          <a:xfrm>
            <a:off x="8905" y="358"/>
            <a:ext cx="2650" cy="202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fr-FR" sz="360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Association  des  résidents </a:t>
            </a:r>
          </a:p>
        </xdr:txBody>
      </xdr:sp>
      <xdr:sp macro="" textlink="">
        <xdr:nvSpPr>
          <xdr:cNvPr id="9" name="WordArt 2"/>
          <xdr:cNvSpPr>
            <a:spLocks noChangeArrowheads="1" noChangeShapeType="1" noTextEdit="1"/>
          </xdr:cNvSpPr>
        </xdr:nvSpPr>
        <xdr:spPr bwMode="auto">
          <a:xfrm>
            <a:off x="9239" y="2386"/>
            <a:ext cx="2177" cy="242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fr-FR" sz="3600" kern="1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de  " La Ferrette "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133350</xdr:rowOff>
    </xdr:from>
    <xdr:to>
      <xdr:col>2</xdr:col>
      <xdr:colOff>523875</xdr:colOff>
      <xdr:row>10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57175" y="323850"/>
          <a:ext cx="1790700" cy="1600200"/>
          <a:chOff x="8905" y="358"/>
          <a:chExt cx="2650" cy="2270"/>
        </a:xfrm>
      </xdr:grpSpPr>
      <xdr:pic>
        <xdr:nvPicPr>
          <xdr:cNvPr id="3" name="Image 0" descr="CA114Q62CAE9V1POCA2IA0M9CATBH8QBCA9VX7BNCA48PHYLCA5WG0LDCAW65RM0CAAQK3S4CAJNMS5PCAAV9SRECA24ZD6SCASY76PXCAU13LB4CAV0K87RCAPF9EIXCAS9PKURCAXP71UR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0" y="602"/>
            <a:ext cx="1805" cy="17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8905" y="358"/>
            <a:ext cx="2650" cy="202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fr-FR" sz="360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Association  des  résidents </a:t>
            </a:r>
          </a:p>
        </xdr:txBody>
      </xdr:sp>
      <xdr:sp macro="" textlink="">
        <xdr:nvSpPr>
          <xdr:cNvPr id="5" name="WordArt 2"/>
          <xdr:cNvSpPr>
            <a:spLocks noChangeArrowheads="1" noChangeShapeType="1" noTextEdit="1"/>
          </xdr:cNvSpPr>
        </xdr:nvSpPr>
        <xdr:spPr bwMode="auto">
          <a:xfrm>
            <a:off x="9239" y="2386"/>
            <a:ext cx="2177" cy="242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fr-FR" sz="3600" kern="1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de  " La Ferrette "</a:t>
            </a:r>
          </a:p>
        </xdr:txBody>
      </xdr:sp>
    </xdr:grpSp>
    <xdr:clientData/>
  </xdr:twoCellAnchor>
  <xdr:twoCellAnchor>
    <xdr:from>
      <xdr:col>0</xdr:col>
      <xdr:colOff>257175</xdr:colOff>
      <xdr:row>1</xdr:row>
      <xdr:rowOff>133350</xdr:rowOff>
    </xdr:from>
    <xdr:to>
      <xdr:col>2</xdr:col>
      <xdr:colOff>523875</xdr:colOff>
      <xdr:row>10</xdr:row>
      <xdr:rowOff>19050</xdr:rowOff>
    </xdr:to>
    <xdr:grpSp>
      <xdr:nvGrpSpPr>
        <xdr:cNvPr id="6" name="Group 1"/>
        <xdr:cNvGrpSpPr>
          <a:grpSpLocks/>
        </xdr:cNvGrpSpPr>
      </xdr:nvGrpSpPr>
      <xdr:grpSpPr bwMode="auto">
        <a:xfrm>
          <a:off x="257175" y="323850"/>
          <a:ext cx="1790700" cy="1600200"/>
          <a:chOff x="8905" y="358"/>
          <a:chExt cx="2650" cy="2270"/>
        </a:xfrm>
      </xdr:grpSpPr>
      <xdr:pic>
        <xdr:nvPicPr>
          <xdr:cNvPr id="7" name="Image 0" descr="CA114Q62CAE9V1POCA2IA0M9CATBH8QBCA9VX7BNCA48PHYLCA5WG0LDCAW65RM0CAAQK3S4CAJNMS5PCAAV9SRECA24ZD6SCASY76PXCAU13LB4CAV0K87RCAPF9EIXCAS9PKURCAXP71UR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0" y="602"/>
            <a:ext cx="1805" cy="17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WordArt 3"/>
          <xdr:cNvSpPr>
            <a:spLocks noChangeArrowheads="1" noChangeShapeType="1" noTextEdit="1"/>
          </xdr:cNvSpPr>
        </xdr:nvSpPr>
        <xdr:spPr bwMode="auto">
          <a:xfrm>
            <a:off x="8905" y="358"/>
            <a:ext cx="2650" cy="202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fr-FR" sz="360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Association  des  résidents </a:t>
            </a:r>
          </a:p>
        </xdr:txBody>
      </xdr:sp>
      <xdr:sp macro="" textlink="">
        <xdr:nvSpPr>
          <xdr:cNvPr id="9" name="WordArt 2"/>
          <xdr:cNvSpPr>
            <a:spLocks noChangeArrowheads="1" noChangeShapeType="1" noTextEdit="1"/>
          </xdr:cNvSpPr>
        </xdr:nvSpPr>
        <xdr:spPr bwMode="auto">
          <a:xfrm>
            <a:off x="9239" y="2386"/>
            <a:ext cx="2177" cy="242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fr-FR" sz="3600" kern="1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de  " La Ferrette "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133350</xdr:rowOff>
    </xdr:from>
    <xdr:to>
      <xdr:col>2</xdr:col>
      <xdr:colOff>523875</xdr:colOff>
      <xdr:row>10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57175" y="323850"/>
          <a:ext cx="1790700" cy="1600200"/>
          <a:chOff x="8905" y="358"/>
          <a:chExt cx="2650" cy="2270"/>
        </a:xfrm>
      </xdr:grpSpPr>
      <xdr:pic>
        <xdr:nvPicPr>
          <xdr:cNvPr id="3" name="Image 0" descr="CA114Q62CAE9V1POCA2IA0M9CATBH8QBCA9VX7BNCA48PHYLCA5WG0LDCAW65RM0CAAQK3S4CAJNMS5PCAAV9SRECA24ZD6SCASY76PXCAU13LB4CAV0K87RCAPF9EIXCAS9PKURCAXP71UR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0" y="602"/>
            <a:ext cx="1805" cy="17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8905" y="358"/>
            <a:ext cx="2650" cy="202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fr-FR" sz="360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Association  des  résidents </a:t>
            </a:r>
          </a:p>
        </xdr:txBody>
      </xdr:sp>
      <xdr:sp macro="" textlink="">
        <xdr:nvSpPr>
          <xdr:cNvPr id="5" name="WordArt 2"/>
          <xdr:cNvSpPr>
            <a:spLocks noChangeArrowheads="1" noChangeShapeType="1" noTextEdit="1"/>
          </xdr:cNvSpPr>
        </xdr:nvSpPr>
        <xdr:spPr bwMode="auto">
          <a:xfrm>
            <a:off x="9239" y="2386"/>
            <a:ext cx="2177" cy="242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fr-FR" sz="3600" kern="10" spc="0">
                <a:ln w="9525">
                  <a:solidFill>
                    <a:srgbClr val="993366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de  " La Ferrette "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workbookViewId="0">
      <selection activeCell="A16" sqref="A16"/>
    </sheetView>
  </sheetViews>
  <sheetFormatPr baseColWidth="10" defaultRowHeight="15" x14ac:dyDescent="0.25"/>
  <cols>
    <col min="1" max="1" width="18.28515625" bestFit="1" customWidth="1"/>
  </cols>
  <sheetData>
    <row r="2" spans="1:2" x14ac:dyDescent="0.25">
      <c r="A2" t="s">
        <v>9</v>
      </c>
      <c r="B2" s="5">
        <v>10</v>
      </c>
    </row>
    <row r="3" spans="1:2" x14ac:dyDescent="0.25">
      <c r="A3" t="s">
        <v>0</v>
      </c>
      <c r="B3" s="5">
        <v>10</v>
      </c>
    </row>
    <row r="4" spans="1:2" x14ac:dyDescent="0.25">
      <c r="A4" t="s">
        <v>1</v>
      </c>
      <c r="B4" s="5">
        <v>5</v>
      </c>
    </row>
    <row r="5" spans="1:2" x14ac:dyDescent="0.25">
      <c r="A5" t="s">
        <v>2</v>
      </c>
      <c r="B5" s="5">
        <v>4</v>
      </c>
    </row>
    <row r="6" spans="1:2" x14ac:dyDescent="0.25">
      <c r="A6" t="s">
        <v>5</v>
      </c>
      <c r="B6" s="5">
        <v>2</v>
      </c>
    </row>
    <row r="7" spans="1:2" x14ac:dyDescent="0.25">
      <c r="A7" t="s">
        <v>3</v>
      </c>
      <c r="B7" s="5">
        <v>5</v>
      </c>
    </row>
    <row r="8" spans="1:2" x14ac:dyDescent="0.25">
      <c r="A8" t="s">
        <v>4</v>
      </c>
      <c r="B8" s="5">
        <v>10</v>
      </c>
    </row>
    <row r="9" spans="1:2" x14ac:dyDescent="0.25">
      <c r="A9" t="s">
        <v>8</v>
      </c>
      <c r="B9" s="5">
        <v>1</v>
      </c>
    </row>
    <row r="10" spans="1:2" x14ac:dyDescent="0.25">
      <c r="A10" t="s">
        <v>6</v>
      </c>
      <c r="B10" s="5">
        <v>2</v>
      </c>
    </row>
    <row r="11" spans="1:2" x14ac:dyDescent="0.25">
      <c r="A11" t="s">
        <v>7</v>
      </c>
      <c r="B11" s="5">
        <v>5</v>
      </c>
    </row>
    <row r="12" spans="1:2" x14ac:dyDescent="0.25">
      <c r="A12" t="s">
        <v>10</v>
      </c>
      <c r="B12" s="5">
        <v>2</v>
      </c>
    </row>
    <row r="13" spans="1:2" x14ac:dyDescent="0.25">
      <c r="A13" t="s">
        <v>11</v>
      </c>
      <c r="B13" s="5">
        <v>3</v>
      </c>
    </row>
    <row r="14" spans="1:2" x14ac:dyDescent="0.25">
      <c r="A14" t="s">
        <v>12</v>
      </c>
      <c r="B14" s="5">
        <v>4</v>
      </c>
    </row>
    <row r="15" spans="1:2" x14ac:dyDescent="0.25">
      <c r="A15" t="s">
        <v>13</v>
      </c>
      <c r="B15" s="5">
        <v>2</v>
      </c>
    </row>
    <row r="16" spans="1:2" x14ac:dyDescent="0.25">
      <c r="A16" t="s">
        <v>14</v>
      </c>
      <c r="B16" s="5">
        <v>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I63"/>
  <sheetViews>
    <sheetView topLeftCell="A10" zoomScaleNormal="100" workbookViewId="0">
      <selection activeCell="H22" sqref="H22"/>
    </sheetView>
  </sheetViews>
  <sheetFormatPr baseColWidth="10" defaultRowHeight="15" customHeight="1" x14ac:dyDescent="0.25"/>
  <cols>
    <col min="7" max="7" width="11.42578125" customWidth="1"/>
  </cols>
  <sheetData>
    <row r="15" spans="6:6" ht="15.75" x14ac:dyDescent="0.25">
      <c r="F15" s="3" t="s">
        <v>40</v>
      </c>
    </row>
    <row r="16" spans="6:6" ht="15.75" x14ac:dyDescent="0.25">
      <c r="F16" s="2"/>
    </row>
    <row r="17" spans="1:8" ht="15.75" x14ac:dyDescent="0.25">
      <c r="F17" s="2"/>
    </row>
    <row r="18" spans="1:8" ht="15.75" x14ac:dyDescent="0.25">
      <c r="F18" s="2"/>
    </row>
    <row r="19" spans="1:8" ht="15.75" x14ac:dyDescent="0.25">
      <c r="F19" s="2"/>
    </row>
    <row r="25" spans="1:8" ht="15.75" x14ac:dyDescent="0.25">
      <c r="A25" s="13" t="s">
        <v>27</v>
      </c>
      <c r="B25" s="14"/>
      <c r="C25" s="14"/>
      <c r="D25" s="2"/>
      <c r="E25" s="2"/>
      <c r="F25" s="2"/>
    </row>
    <row r="26" spans="1:8" ht="15.75" x14ac:dyDescent="0.25">
      <c r="A26" s="1"/>
      <c r="B26" s="2"/>
      <c r="C26" s="2"/>
      <c r="D26" s="2"/>
      <c r="E26" s="2"/>
      <c r="F26" s="2"/>
    </row>
    <row r="27" spans="1:8" ht="15.75" x14ac:dyDescent="0.25">
      <c r="A27" s="1"/>
      <c r="B27" s="2"/>
      <c r="C27" s="2"/>
      <c r="D27" s="2"/>
      <c r="E27" s="2"/>
      <c r="F27" s="2"/>
    </row>
    <row r="28" spans="1:8" ht="15.75" x14ac:dyDescent="0.25">
      <c r="A28" s="1"/>
      <c r="B28" s="2"/>
      <c r="C28" s="2"/>
      <c r="D28" s="2"/>
      <c r="E28" s="2"/>
      <c r="F28" s="2"/>
    </row>
    <row r="29" spans="1:8" ht="15.75" x14ac:dyDescent="0.25">
      <c r="A29" s="1"/>
      <c r="B29" s="2"/>
      <c r="C29" s="2"/>
      <c r="D29" s="2"/>
      <c r="E29" s="2"/>
      <c r="F29" s="2"/>
    </row>
    <row r="30" spans="1:8" ht="16.5" thickBot="1" x14ac:dyDescent="0.3">
      <c r="A30" s="2"/>
      <c r="B30" s="2"/>
      <c r="C30" s="2"/>
      <c r="D30" s="7"/>
      <c r="E30" s="7"/>
      <c r="F30" s="7"/>
    </row>
    <row r="31" spans="1:8" ht="21" customHeight="1" thickBot="1" x14ac:dyDescent="0.3">
      <c r="B31" s="7"/>
      <c r="C31" s="33" t="s">
        <v>15</v>
      </c>
      <c r="D31" s="33"/>
      <c r="E31" s="33"/>
      <c r="F31" s="33" t="s">
        <v>19</v>
      </c>
      <c r="G31" s="33"/>
      <c r="H31" s="7"/>
    </row>
    <row r="32" spans="1:8" ht="21" customHeight="1" thickBot="1" x14ac:dyDescent="0.3">
      <c r="B32" s="7"/>
      <c r="C32" s="34" t="s">
        <v>0</v>
      </c>
      <c r="D32" s="34"/>
      <c r="E32" s="34"/>
      <c r="F32" s="35">
        <f>IF(C32="","",VLOOKUP(C32,Articles!A2:B16,2,FALSE))</f>
        <v>10</v>
      </c>
      <c r="G32" s="35"/>
      <c r="H32" s="6"/>
    </row>
    <row r="33" spans="1:9" ht="21" customHeight="1" thickBot="1" x14ac:dyDescent="0.3">
      <c r="A33" s="9"/>
      <c r="B33" s="7"/>
      <c r="C33" s="34"/>
      <c r="D33" s="34"/>
      <c r="E33" s="34"/>
      <c r="F33" s="35" t="str">
        <f>IF(C33="","",VLOOKUP(C33,Articles!A3:B17,2,FALSE))</f>
        <v/>
      </c>
      <c r="G33" s="35"/>
      <c r="H33" s="6"/>
    </row>
    <row r="34" spans="1:9" ht="6.75" customHeight="1" thickBot="1" x14ac:dyDescent="0.3">
      <c r="A34" s="9"/>
      <c r="B34" s="7"/>
      <c r="C34" s="34"/>
      <c r="D34" s="34"/>
      <c r="E34" s="34"/>
      <c r="F34" s="35"/>
      <c r="G34" s="35"/>
      <c r="H34" s="6"/>
    </row>
    <row r="35" spans="1:9" ht="21" customHeight="1" thickBot="1" x14ac:dyDescent="0.3">
      <c r="B35" s="7"/>
      <c r="C35" s="36" t="s">
        <v>16</v>
      </c>
      <c r="D35" s="36"/>
      <c r="E35" s="36"/>
      <c r="F35" s="37">
        <f>SUM(F32:G33)</f>
        <v>10</v>
      </c>
      <c r="G35" s="37"/>
      <c r="H35" s="6"/>
    </row>
    <row r="36" spans="1:9" ht="15.75" x14ac:dyDescent="0.25">
      <c r="B36" s="7"/>
      <c r="C36" s="8"/>
      <c r="D36" s="8"/>
      <c r="E36" s="8"/>
      <c r="F36" s="10"/>
      <c r="G36" s="10"/>
      <c r="H36" s="6"/>
    </row>
    <row r="37" spans="1:9" ht="15.75" x14ac:dyDescent="0.25">
      <c r="B37" s="7"/>
      <c r="C37" s="8"/>
      <c r="D37" s="8"/>
      <c r="E37" s="8"/>
      <c r="F37" s="10"/>
      <c r="G37" s="10"/>
      <c r="H37" s="6"/>
    </row>
    <row r="38" spans="1:9" ht="15.75" x14ac:dyDescent="0.25">
      <c r="B38" s="7"/>
      <c r="C38" s="8"/>
      <c r="D38" s="8"/>
      <c r="E38" s="8"/>
      <c r="F38" s="10"/>
      <c r="G38" s="10"/>
      <c r="H38" s="6"/>
    </row>
    <row r="39" spans="1:9" ht="15.75" x14ac:dyDescent="0.25">
      <c r="B39" s="7"/>
      <c r="C39" s="8"/>
      <c r="D39" s="8"/>
      <c r="E39" s="8"/>
      <c r="F39" s="10"/>
      <c r="G39" s="10"/>
      <c r="H39" s="6"/>
    </row>
    <row r="40" spans="1:9" ht="15.75" x14ac:dyDescent="0.25">
      <c r="A40" s="2"/>
      <c r="B40" s="2"/>
      <c r="C40" s="2"/>
      <c r="D40" s="2"/>
      <c r="E40" s="4"/>
      <c r="F40" s="4"/>
    </row>
    <row r="41" spans="1:9" ht="18.75" x14ac:dyDescent="0.3">
      <c r="A41" s="17" t="s">
        <v>17</v>
      </c>
      <c r="B41" s="17"/>
      <c r="C41" s="17"/>
      <c r="D41" s="17"/>
      <c r="E41" s="17"/>
      <c r="F41" s="17"/>
      <c r="G41" s="17"/>
      <c r="H41" s="17"/>
      <c r="I41" s="11">
        <f>F35</f>
        <v>10</v>
      </c>
    </row>
    <row r="51" spans="2:5" x14ac:dyDescent="0.25">
      <c r="E51" s="12"/>
    </row>
    <row r="52" spans="2:5" x14ac:dyDescent="0.25">
      <c r="E52" s="12"/>
    </row>
    <row r="55" spans="2:5" x14ac:dyDescent="0.25">
      <c r="B55" s="12"/>
    </row>
    <row r="56" spans="2:5" x14ac:dyDescent="0.25">
      <c r="B56" s="12"/>
    </row>
    <row r="59" spans="2:5" x14ac:dyDescent="0.25">
      <c r="E59" s="12"/>
    </row>
    <row r="60" spans="2:5" x14ac:dyDescent="0.25">
      <c r="E60" s="12"/>
    </row>
    <row r="62" spans="2:5" x14ac:dyDescent="0.25">
      <c r="E62" s="12"/>
    </row>
    <row r="63" spans="2:5" x14ac:dyDescent="0.25">
      <c r="E63" s="12"/>
    </row>
  </sheetData>
  <mergeCells count="11">
    <mergeCell ref="C31:E31"/>
    <mergeCell ref="F31:G31"/>
    <mergeCell ref="C32:E32"/>
    <mergeCell ref="F32:G32"/>
    <mergeCell ref="C33:E33"/>
    <mergeCell ref="F33:G33"/>
    <mergeCell ref="C34:E34"/>
    <mergeCell ref="F34:G34"/>
    <mergeCell ref="C35:E35"/>
    <mergeCell ref="F35:G35"/>
    <mergeCell ref="A41:H41"/>
  </mergeCells>
  <dataValidations count="1">
    <dataValidation type="list" allowBlank="1" showInputMessage="1" showErrorMessage="1" sqref="C32:C33">
      <formula1>_articles</formula1>
    </dataValidation>
  </dataValidations>
  <printOptions horizontalCentered="1"/>
  <pageMargins left="0.19685039370078741" right="0.11811023622047245" top="0.15748031496062992" bottom="0.15748031496062992" header="0.31496062992125984" footer="0.31496062992125984"/>
  <pageSetup paperSize="9" scale="97" orientation="portrait" r:id="rId1"/>
  <headerFooter>
    <oddFooter>&amp;C&amp;K05-024Foyer de Vie "La Ferrette" 513 route d'Issigeac 47330 CASTILLONNES
Tél : 05 53 49 83 00 - Mail : foyer.laferrette@algeei.org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I63"/>
  <sheetViews>
    <sheetView topLeftCell="A7" zoomScaleNormal="100" workbookViewId="0">
      <selection activeCell="H22" sqref="H22"/>
    </sheetView>
  </sheetViews>
  <sheetFormatPr baseColWidth="10" defaultRowHeight="15" customHeight="1" x14ac:dyDescent="0.25"/>
  <cols>
    <col min="7" max="7" width="11.42578125" customWidth="1"/>
  </cols>
  <sheetData>
    <row r="15" spans="6:6" ht="15.75" x14ac:dyDescent="0.25">
      <c r="F15" s="3" t="s">
        <v>40</v>
      </c>
    </row>
    <row r="16" spans="6:6" ht="15.75" x14ac:dyDescent="0.25">
      <c r="F16" s="2"/>
    </row>
    <row r="17" spans="1:8" ht="15.75" x14ac:dyDescent="0.25">
      <c r="F17" s="2"/>
    </row>
    <row r="18" spans="1:8" ht="15.75" x14ac:dyDescent="0.25">
      <c r="F18" s="2"/>
    </row>
    <row r="19" spans="1:8" ht="15.75" x14ac:dyDescent="0.25">
      <c r="F19" s="2"/>
    </row>
    <row r="25" spans="1:8" ht="15.75" x14ac:dyDescent="0.25">
      <c r="A25" s="13" t="s">
        <v>28</v>
      </c>
      <c r="B25" s="14"/>
      <c r="C25" s="14"/>
      <c r="D25" s="2"/>
      <c r="E25" s="2"/>
      <c r="F25" s="2"/>
    </row>
    <row r="26" spans="1:8" ht="15.75" x14ac:dyDescent="0.25">
      <c r="A26" s="1"/>
      <c r="B26" s="2"/>
      <c r="C26" s="2"/>
      <c r="D26" s="2"/>
      <c r="E26" s="2"/>
      <c r="F26" s="2"/>
    </row>
    <row r="27" spans="1:8" ht="15.75" x14ac:dyDescent="0.25">
      <c r="A27" s="1"/>
      <c r="B27" s="2"/>
      <c r="C27" s="2"/>
      <c r="D27" s="2"/>
      <c r="E27" s="2"/>
      <c r="F27" s="2"/>
    </row>
    <row r="28" spans="1:8" ht="15.75" x14ac:dyDescent="0.25">
      <c r="A28" s="1"/>
      <c r="B28" s="2"/>
      <c r="C28" s="2"/>
      <c r="D28" s="2"/>
      <c r="E28" s="2"/>
      <c r="F28" s="2"/>
    </row>
    <row r="29" spans="1:8" ht="15.75" x14ac:dyDescent="0.25">
      <c r="A29" s="1"/>
      <c r="B29" s="2"/>
      <c r="C29" s="2"/>
      <c r="D29" s="2"/>
      <c r="E29" s="2"/>
      <c r="F29" s="2"/>
    </row>
    <row r="30" spans="1:8" ht="16.5" thickBot="1" x14ac:dyDescent="0.3">
      <c r="A30" s="2"/>
      <c r="B30" s="2"/>
      <c r="C30" s="2"/>
      <c r="D30" s="7"/>
      <c r="E30" s="7"/>
      <c r="F30" s="7"/>
    </row>
    <row r="31" spans="1:8" ht="21" customHeight="1" thickBot="1" x14ac:dyDescent="0.3">
      <c r="B31" s="7"/>
      <c r="C31" s="33" t="s">
        <v>15</v>
      </c>
      <c r="D31" s="33"/>
      <c r="E31" s="33"/>
      <c r="F31" s="33" t="s">
        <v>19</v>
      </c>
      <c r="G31" s="33"/>
      <c r="H31" s="7"/>
    </row>
    <row r="32" spans="1:8" ht="21" customHeight="1" thickBot="1" x14ac:dyDescent="0.3">
      <c r="B32" s="7"/>
      <c r="C32" s="34" t="s">
        <v>2</v>
      </c>
      <c r="D32" s="34"/>
      <c r="E32" s="34"/>
      <c r="F32" s="35">
        <f>IF(C32="","",VLOOKUP(C32,Articles!A2:B16,2,FALSE))</f>
        <v>4</v>
      </c>
      <c r="G32" s="35"/>
      <c r="H32" s="6"/>
    </row>
    <row r="33" spans="1:9" ht="21" customHeight="1" thickBot="1" x14ac:dyDescent="0.3">
      <c r="A33" s="9"/>
      <c r="B33" s="7"/>
      <c r="C33" s="34" t="s">
        <v>5</v>
      </c>
      <c r="D33" s="34"/>
      <c r="E33" s="34"/>
      <c r="F33" s="35">
        <f>IF(C33="","",VLOOKUP(C33,Articles!A3:B17,2,FALSE))</f>
        <v>2</v>
      </c>
      <c r="G33" s="35"/>
      <c r="H33" s="6"/>
    </row>
    <row r="34" spans="1:9" ht="6.75" customHeight="1" thickBot="1" x14ac:dyDescent="0.3">
      <c r="A34" s="9"/>
      <c r="B34" s="7"/>
      <c r="C34" s="34"/>
      <c r="D34" s="34"/>
      <c r="E34" s="34"/>
      <c r="F34" s="35"/>
      <c r="G34" s="35"/>
      <c r="H34" s="6"/>
    </row>
    <row r="35" spans="1:9" ht="21" customHeight="1" thickBot="1" x14ac:dyDescent="0.3">
      <c r="B35" s="7"/>
      <c r="C35" s="36" t="s">
        <v>16</v>
      </c>
      <c r="D35" s="36"/>
      <c r="E35" s="36"/>
      <c r="F35" s="37">
        <f>SUM(F32:G33)</f>
        <v>6</v>
      </c>
      <c r="G35" s="37"/>
      <c r="H35" s="6"/>
    </row>
    <row r="36" spans="1:9" ht="15.75" x14ac:dyDescent="0.25">
      <c r="B36" s="7"/>
      <c r="C36" s="8"/>
      <c r="D36" s="8"/>
      <c r="E36" s="8"/>
      <c r="F36" s="10"/>
      <c r="G36" s="10"/>
      <c r="H36" s="6"/>
    </row>
    <row r="37" spans="1:9" ht="15.75" x14ac:dyDescent="0.25">
      <c r="B37" s="7"/>
      <c r="C37" s="8"/>
      <c r="D37" s="8"/>
      <c r="E37" s="8"/>
      <c r="F37" s="10"/>
      <c r="G37" s="10"/>
      <c r="H37" s="6"/>
    </row>
    <row r="38" spans="1:9" ht="15.75" x14ac:dyDescent="0.25">
      <c r="B38" s="7"/>
      <c r="C38" s="8"/>
      <c r="D38" s="8"/>
      <c r="E38" s="8"/>
      <c r="F38" s="10"/>
      <c r="G38" s="10"/>
      <c r="H38" s="6"/>
    </row>
    <row r="39" spans="1:9" ht="15.75" x14ac:dyDescent="0.25">
      <c r="B39" s="7"/>
      <c r="C39" s="8"/>
      <c r="D39" s="8"/>
      <c r="E39" s="8"/>
      <c r="F39" s="10"/>
      <c r="G39" s="10"/>
      <c r="H39" s="6"/>
    </row>
    <row r="40" spans="1:9" ht="15.75" x14ac:dyDescent="0.25">
      <c r="A40" s="2"/>
      <c r="B40" s="2"/>
      <c r="C40" s="2"/>
      <c r="D40" s="2"/>
      <c r="E40" s="4"/>
      <c r="F40" s="4"/>
    </row>
    <row r="41" spans="1:9" ht="18.75" x14ac:dyDescent="0.3">
      <c r="A41" s="17" t="s">
        <v>17</v>
      </c>
      <c r="B41" s="17"/>
      <c r="C41" s="17"/>
      <c r="D41" s="17"/>
      <c r="E41" s="17"/>
      <c r="F41" s="17"/>
      <c r="G41" s="17"/>
      <c r="H41" s="17"/>
      <c r="I41" s="11">
        <f>F35</f>
        <v>6</v>
      </c>
    </row>
    <row r="51" spans="2:5" x14ac:dyDescent="0.25">
      <c r="E51" s="12"/>
    </row>
    <row r="52" spans="2:5" x14ac:dyDescent="0.25">
      <c r="E52" s="12"/>
    </row>
    <row r="55" spans="2:5" x14ac:dyDescent="0.25">
      <c r="B55" s="12"/>
    </row>
    <row r="56" spans="2:5" x14ac:dyDescent="0.25">
      <c r="B56" s="12"/>
    </row>
    <row r="59" spans="2:5" x14ac:dyDescent="0.25">
      <c r="E59" s="12"/>
    </row>
    <row r="60" spans="2:5" x14ac:dyDescent="0.25">
      <c r="E60" s="12"/>
    </row>
    <row r="62" spans="2:5" x14ac:dyDescent="0.25">
      <c r="E62" s="12"/>
    </row>
    <row r="63" spans="2:5" x14ac:dyDescent="0.25">
      <c r="E63" s="12"/>
    </row>
  </sheetData>
  <mergeCells count="11">
    <mergeCell ref="C31:E31"/>
    <mergeCell ref="F31:G31"/>
    <mergeCell ref="C32:E32"/>
    <mergeCell ref="F32:G32"/>
    <mergeCell ref="C33:E33"/>
    <mergeCell ref="F33:G33"/>
    <mergeCell ref="C34:E34"/>
    <mergeCell ref="F34:G34"/>
    <mergeCell ref="C35:E35"/>
    <mergeCell ref="F35:G35"/>
    <mergeCell ref="A41:H41"/>
  </mergeCells>
  <dataValidations count="1">
    <dataValidation type="list" allowBlank="1" showInputMessage="1" showErrorMessage="1" sqref="C32:C33">
      <formula1>_articles</formula1>
    </dataValidation>
  </dataValidations>
  <printOptions horizontalCentered="1"/>
  <pageMargins left="0.19685039370078741" right="0.11811023622047245" top="0.15748031496062992" bottom="0.15748031496062992" header="0.31496062992125984" footer="0.31496062992125984"/>
  <pageSetup paperSize="9" scale="97" orientation="portrait" r:id="rId1"/>
  <headerFooter>
    <oddFooter>&amp;C&amp;K05-024Foyer de Vie "La Ferrette" 513 route d'Issigeac 47330 CASTILLONNES
Tél : 05 53 49 83 00 - Mail : foyer.laferrette@algeei.org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I63"/>
  <sheetViews>
    <sheetView topLeftCell="A7" zoomScaleNormal="100" workbookViewId="0">
      <selection activeCell="H22" sqref="H22"/>
    </sheetView>
  </sheetViews>
  <sheetFormatPr baseColWidth="10" defaultRowHeight="15" customHeight="1" x14ac:dyDescent="0.25"/>
  <cols>
    <col min="7" max="7" width="11.42578125" customWidth="1"/>
  </cols>
  <sheetData>
    <row r="15" spans="6:6" ht="15.75" x14ac:dyDescent="0.25">
      <c r="F15" s="3" t="s">
        <v>40</v>
      </c>
    </row>
    <row r="16" spans="6:6" ht="15.75" x14ac:dyDescent="0.25">
      <c r="F16" s="2"/>
    </row>
    <row r="17" spans="1:8" ht="15.75" x14ac:dyDescent="0.25">
      <c r="F17" s="2"/>
    </row>
    <row r="18" spans="1:8" ht="15.75" x14ac:dyDescent="0.25">
      <c r="F18" s="2"/>
    </row>
    <row r="19" spans="1:8" ht="15.75" x14ac:dyDescent="0.25">
      <c r="F19" s="2"/>
    </row>
    <row r="25" spans="1:8" ht="15.75" x14ac:dyDescent="0.25">
      <c r="A25" s="13" t="s">
        <v>29</v>
      </c>
      <c r="B25" s="14"/>
      <c r="C25" s="14"/>
      <c r="D25" s="2"/>
      <c r="E25" s="2"/>
      <c r="F25" s="2"/>
    </row>
    <row r="26" spans="1:8" ht="15.75" x14ac:dyDescent="0.25">
      <c r="A26" s="1"/>
      <c r="B26" s="2"/>
      <c r="C26" s="2"/>
      <c r="D26" s="2"/>
      <c r="E26" s="2"/>
      <c r="F26" s="2"/>
    </row>
    <row r="27" spans="1:8" ht="15.75" x14ac:dyDescent="0.25">
      <c r="A27" s="1"/>
      <c r="B27" s="2"/>
      <c r="C27" s="2"/>
      <c r="D27" s="2"/>
      <c r="E27" s="2"/>
      <c r="F27" s="2"/>
    </row>
    <row r="28" spans="1:8" ht="15.75" x14ac:dyDescent="0.25">
      <c r="A28" s="1"/>
      <c r="B28" s="2"/>
      <c r="C28" s="2"/>
      <c r="D28" s="2"/>
      <c r="E28" s="2"/>
      <c r="F28" s="2"/>
    </row>
    <row r="29" spans="1:8" ht="15.75" x14ac:dyDescent="0.25">
      <c r="A29" s="1"/>
      <c r="B29" s="2"/>
      <c r="C29" s="2"/>
      <c r="D29" s="2"/>
      <c r="E29" s="2"/>
      <c r="F29" s="2"/>
    </row>
    <row r="30" spans="1:8" ht="16.5" thickBot="1" x14ac:dyDescent="0.3">
      <c r="A30" s="2"/>
      <c r="B30" s="2"/>
      <c r="C30" s="2"/>
      <c r="D30" s="7"/>
      <c r="E30" s="7"/>
      <c r="F30" s="7"/>
    </row>
    <row r="31" spans="1:8" ht="21" customHeight="1" thickBot="1" x14ac:dyDescent="0.3">
      <c r="B31" s="7"/>
      <c r="C31" s="33" t="s">
        <v>15</v>
      </c>
      <c r="D31" s="33"/>
      <c r="E31" s="33"/>
      <c r="F31" s="33" t="s">
        <v>19</v>
      </c>
      <c r="G31" s="33"/>
      <c r="H31" s="7"/>
    </row>
    <row r="32" spans="1:8" ht="21" customHeight="1" thickBot="1" x14ac:dyDescent="0.3">
      <c r="B32" s="7"/>
      <c r="C32" s="34" t="s">
        <v>2</v>
      </c>
      <c r="D32" s="34"/>
      <c r="E32" s="34"/>
      <c r="F32" s="35">
        <f>IF(C32="","",VLOOKUP(C32,Articles!A2:B16,2,FALSE))</f>
        <v>4</v>
      </c>
      <c r="G32" s="35"/>
      <c r="H32" s="6"/>
    </row>
    <row r="33" spans="1:9" ht="21" customHeight="1" thickBot="1" x14ac:dyDescent="0.3">
      <c r="A33" s="9"/>
      <c r="B33" s="7"/>
      <c r="C33" s="34"/>
      <c r="D33" s="34"/>
      <c r="E33" s="34"/>
      <c r="F33" s="35" t="str">
        <f>IF(C33="","",VLOOKUP(C33,Articles!A3:B17,2,FALSE))</f>
        <v/>
      </c>
      <c r="G33" s="35"/>
      <c r="H33" s="6"/>
    </row>
    <row r="34" spans="1:9" ht="6.75" customHeight="1" thickBot="1" x14ac:dyDescent="0.3">
      <c r="A34" s="9"/>
      <c r="B34" s="7"/>
      <c r="C34" s="34"/>
      <c r="D34" s="34"/>
      <c r="E34" s="34"/>
      <c r="F34" s="35"/>
      <c r="G34" s="35"/>
      <c r="H34" s="6"/>
    </row>
    <row r="35" spans="1:9" ht="21" customHeight="1" thickBot="1" x14ac:dyDescent="0.3">
      <c r="B35" s="7"/>
      <c r="C35" s="36" t="s">
        <v>16</v>
      </c>
      <c r="D35" s="36"/>
      <c r="E35" s="36"/>
      <c r="F35" s="37">
        <f>SUM(F32:G33)</f>
        <v>4</v>
      </c>
      <c r="G35" s="37"/>
      <c r="H35" s="6"/>
    </row>
    <row r="36" spans="1:9" ht="15.75" x14ac:dyDescent="0.25">
      <c r="B36" s="7"/>
      <c r="C36" s="8"/>
      <c r="D36" s="8"/>
      <c r="E36" s="8"/>
      <c r="F36" s="10"/>
      <c r="G36" s="10"/>
      <c r="H36" s="6"/>
    </row>
    <row r="37" spans="1:9" ht="15.75" x14ac:dyDescent="0.25">
      <c r="B37" s="7"/>
      <c r="C37" s="8"/>
      <c r="D37" s="8"/>
      <c r="E37" s="8"/>
      <c r="F37" s="10"/>
      <c r="G37" s="10"/>
      <c r="H37" s="6"/>
    </row>
    <row r="38" spans="1:9" ht="15.75" x14ac:dyDescent="0.25">
      <c r="B38" s="7"/>
      <c r="C38" s="8"/>
      <c r="D38" s="8"/>
      <c r="E38" s="8"/>
      <c r="F38" s="10"/>
      <c r="G38" s="10"/>
      <c r="H38" s="6"/>
    </row>
    <row r="39" spans="1:9" ht="15.75" x14ac:dyDescent="0.25">
      <c r="B39" s="7"/>
      <c r="C39" s="8"/>
      <c r="D39" s="8"/>
      <c r="E39" s="8"/>
      <c r="F39" s="10"/>
      <c r="G39" s="10"/>
      <c r="H39" s="6"/>
    </row>
    <row r="40" spans="1:9" ht="15.75" x14ac:dyDescent="0.25">
      <c r="A40" s="2"/>
      <c r="B40" s="2"/>
      <c r="C40" s="2"/>
      <c r="D40" s="2"/>
      <c r="E40" s="4"/>
      <c r="F40" s="4"/>
    </row>
    <row r="41" spans="1:9" ht="18.75" x14ac:dyDescent="0.3">
      <c r="A41" s="17" t="s">
        <v>17</v>
      </c>
      <c r="B41" s="17"/>
      <c r="C41" s="17"/>
      <c r="D41" s="17"/>
      <c r="E41" s="17"/>
      <c r="F41" s="17"/>
      <c r="G41" s="17"/>
      <c r="H41" s="17"/>
      <c r="I41" s="11">
        <f>F35</f>
        <v>4</v>
      </c>
    </row>
    <row r="51" spans="2:5" x14ac:dyDescent="0.25">
      <c r="E51" s="12"/>
    </row>
    <row r="52" spans="2:5" x14ac:dyDescent="0.25">
      <c r="E52" s="12"/>
    </row>
    <row r="55" spans="2:5" x14ac:dyDescent="0.25">
      <c r="B55" s="12"/>
    </row>
    <row r="56" spans="2:5" x14ac:dyDescent="0.25">
      <c r="B56" s="12"/>
    </row>
    <row r="59" spans="2:5" x14ac:dyDescent="0.25">
      <c r="E59" s="12"/>
    </row>
    <row r="60" spans="2:5" x14ac:dyDescent="0.25">
      <c r="E60" s="12"/>
    </row>
    <row r="62" spans="2:5" x14ac:dyDescent="0.25">
      <c r="E62" s="12"/>
    </row>
    <row r="63" spans="2:5" x14ac:dyDescent="0.25">
      <c r="E63" s="12"/>
    </row>
  </sheetData>
  <mergeCells count="11">
    <mergeCell ref="C31:E31"/>
    <mergeCell ref="F31:G31"/>
    <mergeCell ref="C32:E32"/>
    <mergeCell ref="F32:G32"/>
    <mergeCell ref="C33:E33"/>
    <mergeCell ref="F33:G33"/>
    <mergeCell ref="C34:E34"/>
    <mergeCell ref="F34:G34"/>
    <mergeCell ref="C35:E35"/>
    <mergeCell ref="F35:G35"/>
    <mergeCell ref="A41:H41"/>
  </mergeCells>
  <dataValidations count="1">
    <dataValidation type="list" allowBlank="1" showInputMessage="1" showErrorMessage="1" sqref="C32:C33">
      <formula1>_articles</formula1>
    </dataValidation>
  </dataValidations>
  <printOptions horizontalCentered="1"/>
  <pageMargins left="0.19685039370078741" right="0.11811023622047245" top="0.15748031496062992" bottom="0.15748031496062992" header="0.31496062992125984" footer="0.31496062992125984"/>
  <pageSetup paperSize="9" scale="97" orientation="portrait" r:id="rId1"/>
  <headerFooter>
    <oddFooter>&amp;C&amp;K05-024Foyer de Vie "La Ferrette" 513 route d'Issigeac 47330 CASTILLONNES
Tél : 05 53 49 83 00 - Mail : foyer.laferrette@algeei.org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I68"/>
  <sheetViews>
    <sheetView topLeftCell="A13" zoomScaleNormal="100" workbookViewId="0">
      <selection activeCell="H22" sqref="H22"/>
    </sheetView>
  </sheetViews>
  <sheetFormatPr baseColWidth="10" defaultRowHeight="15" customHeight="1" x14ac:dyDescent="0.25"/>
  <cols>
    <col min="7" max="7" width="11.42578125" customWidth="1"/>
  </cols>
  <sheetData>
    <row r="15" spans="6:6" ht="15.75" x14ac:dyDescent="0.25">
      <c r="F15" s="3" t="s">
        <v>40</v>
      </c>
    </row>
    <row r="16" spans="6:6" ht="15.75" x14ac:dyDescent="0.25">
      <c r="F16" s="2"/>
    </row>
    <row r="17" spans="1:8" ht="15.75" x14ac:dyDescent="0.25">
      <c r="F17" s="2"/>
    </row>
    <row r="18" spans="1:8" ht="15.75" x14ac:dyDescent="0.25">
      <c r="F18" s="2"/>
    </row>
    <row r="19" spans="1:8" ht="15.75" x14ac:dyDescent="0.25">
      <c r="F19" s="2"/>
    </row>
    <row r="25" spans="1:8" ht="15.75" x14ac:dyDescent="0.25">
      <c r="A25" s="13" t="s">
        <v>30</v>
      </c>
      <c r="B25" s="14"/>
      <c r="C25" s="14"/>
      <c r="D25" s="2"/>
      <c r="E25" s="2"/>
      <c r="F25" s="2"/>
    </row>
    <row r="26" spans="1:8" ht="15.75" x14ac:dyDescent="0.25">
      <c r="A26" s="1"/>
      <c r="B26" s="2"/>
      <c r="C26" s="2"/>
      <c r="D26" s="2"/>
      <c r="E26" s="2"/>
      <c r="F26" s="2"/>
    </row>
    <row r="27" spans="1:8" ht="15.75" x14ac:dyDescent="0.25">
      <c r="A27" s="1"/>
      <c r="B27" s="2"/>
      <c r="C27" s="2"/>
      <c r="D27" s="2"/>
      <c r="E27" s="2"/>
      <c r="F27" s="2"/>
    </row>
    <row r="28" spans="1:8" ht="15.75" x14ac:dyDescent="0.25">
      <c r="A28" s="1"/>
      <c r="B28" s="2"/>
      <c r="C28" s="2"/>
      <c r="D28" s="2"/>
      <c r="E28" s="2"/>
      <c r="F28" s="2"/>
    </row>
    <row r="29" spans="1:8" ht="15.75" x14ac:dyDescent="0.25">
      <c r="A29" s="1"/>
      <c r="B29" s="2"/>
      <c r="C29" s="2"/>
      <c r="D29" s="2"/>
      <c r="E29" s="2"/>
      <c r="F29" s="2"/>
    </row>
    <row r="30" spans="1:8" ht="16.5" thickBot="1" x14ac:dyDescent="0.3">
      <c r="A30" s="2"/>
      <c r="B30" s="2"/>
      <c r="C30" s="2"/>
      <c r="D30" s="7"/>
      <c r="E30" s="7"/>
      <c r="F30" s="7"/>
    </row>
    <row r="31" spans="1:8" ht="21" customHeight="1" thickBot="1" x14ac:dyDescent="0.3">
      <c r="B31" s="7"/>
      <c r="C31" s="33" t="s">
        <v>15</v>
      </c>
      <c r="D31" s="33"/>
      <c r="E31" s="33"/>
      <c r="F31" s="33" t="s">
        <v>19</v>
      </c>
      <c r="G31" s="33"/>
      <c r="H31" s="7"/>
    </row>
    <row r="32" spans="1:8" ht="21" customHeight="1" thickBot="1" x14ac:dyDescent="0.3">
      <c r="B32" s="7"/>
      <c r="C32" s="34" t="s">
        <v>11</v>
      </c>
      <c r="D32" s="34"/>
      <c r="E32" s="34"/>
      <c r="F32" s="35">
        <f>IF(C32="","",VLOOKUP(C32,Articles!A2:B16,2,FALSE))</f>
        <v>3</v>
      </c>
      <c r="G32" s="35"/>
      <c r="H32" s="6"/>
    </row>
    <row r="33" spans="1:9" ht="21" customHeight="1" thickBot="1" x14ac:dyDescent="0.3">
      <c r="B33" s="7"/>
      <c r="C33" s="34" t="s">
        <v>7</v>
      </c>
      <c r="D33" s="34"/>
      <c r="E33" s="34"/>
      <c r="F33" s="35">
        <f>IF(C33="","",VLOOKUP(C33,Articles!A3:B17,2,FALSE))</f>
        <v>5</v>
      </c>
      <c r="G33" s="35"/>
      <c r="H33" s="6"/>
    </row>
    <row r="34" spans="1:9" ht="21" customHeight="1" thickBot="1" x14ac:dyDescent="0.3">
      <c r="B34" s="7"/>
      <c r="C34" s="34" t="s">
        <v>3</v>
      </c>
      <c r="D34" s="34"/>
      <c r="E34" s="34"/>
      <c r="F34" s="35">
        <f>IF(C34="","",VLOOKUP(C34,Articles!A4:B18,2,FALSE))</f>
        <v>5</v>
      </c>
      <c r="G34" s="35"/>
      <c r="H34" s="6"/>
    </row>
    <row r="35" spans="1:9" ht="21" customHeight="1" thickBot="1" x14ac:dyDescent="0.3">
      <c r="B35" s="7"/>
      <c r="C35" s="34" t="s">
        <v>12</v>
      </c>
      <c r="D35" s="34"/>
      <c r="E35" s="34"/>
      <c r="F35" s="35">
        <f>IF(C35="","",VLOOKUP(C35,Articles!A5:B19,2,FALSE))*2</f>
        <v>8</v>
      </c>
      <c r="G35" s="35"/>
      <c r="H35" s="6"/>
    </row>
    <row r="36" spans="1:9" ht="21" customHeight="1" thickBot="1" x14ac:dyDescent="0.3">
      <c r="B36" s="7"/>
      <c r="C36" s="34" t="s">
        <v>6</v>
      </c>
      <c r="D36" s="34"/>
      <c r="E36" s="34"/>
      <c r="F36" s="35">
        <f>IF(C36="","",VLOOKUP(C36,Articles!A6:B20,2,FALSE))*2</f>
        <v>4</v>
      </c>
      <c r="G36" s="35"/>
      <c r="H36" s="6"/>
    </row>
    <row r="37" spans="1:9" ht="21" customHeight="1" thickBot="1" x14ac:dyDescent="0.3">
      <c r="B37" s="7"/>
      <c r="C37" s="34" t="s">
        <v>9</v>
      </c>
      <c r="D37" s="34"/>
      <c r="E37" s="34"/>
      <c r="F37" s="35">
        <f>IF(C37="","",VLOOKUP(C37,Articles!A2:B16,2,FALSE))</f>
        <v>10</v>
      </c>
      <c r="G37" s="35"/>
      <c r="H37" s="6"/>
    </row>
    <row r="38" spans="1:9" ht="21" customHeight="1" thickBot="1" x14ac:dyDescent="0.3">
      <c r="A38" s="9"/>
      <c r="B38" s="7"/>
      <c r="C38" s="34" t="s">
        <v>0</v>
      </c>
      <c r="D38" s="34"/>
      <c r="E38" s="34"/>
      <c r="F38" s="35">
        <f>IF(C38="","",VLOOKUP(C38,Articles!A3:B17,2,FALSE))</f>
        <v>10</v>
      </c>
      <c r="G38" s="35"/>
      <c r="H38" s="6"/>
    </row>
    <row r="39" spans="1:9" ht="6.75" customHeight="1" thickBot="1" x14ac:dyDescent="0.3">
      <c r="A39" s="9"/>
      <c r="B39" s="7"/>
      <c r="C39" s="34"/>
      <c r="D39" s="34"/>
      <c r="E39" s="34"/>
      <c r="F39" s="35"/>
      <c r="G39" s="35"/>
      <c r="H39" s="6"/>
    </row>
    <row r="40" spans="1:9" ht="21" customHeight="1" thickBot="1" x14ac:dyDescent="0.3">
      <c r="B40" s="7"/>
      <c r="C40" s="36" t="s">
        <v>16</v>
      </c>
      <c r="D40" s="36"/>
      <c r="E40" s="36"/>
      <c r="F40" s="37">
        <f>SUM(F32:G38)</f>
        <v>45</v>
      </c>
      <c r="G40" s="37"/>
      <c r="H40" s="6"/>
    </row>
    <row r="41" spans="1:9" ht="15.75" x14ac:dyDescent="0.25">
      <c r="B41" s="7"/>
      <c r="C41" s="8"/>
      <c r="D41" s="8"/>
      <c r="E41" s="8"/>
      <c r="F41" s="10"/>
      <c r="G41" s="10"/>
      <c r="H41" s="6"/>
    </row>
    <row r="42" spans="1:9" ht="15.75" x14ac:dyDescent="0.25">
      <c r="B42" s="7"/>
      <c r="C42" s="8"/>
      <c r="D42" s="8"/>
      <c r="E42" s="8"/>
      <c r="F42" s="10"/>
      <c r="G42" s="10"/>
      <c r="H42" s="6"/>
    </row>
    <row r="43" spans="1:9" ht="15.75" x14ac:dyDescent="0.25">
      <c r="B43" s="7"/>
      <c r="C43" s="8"/>
      <c r="D43" s="8"/>
      <c r="E43" s="8"/>
      <c r="F43" s="10"/>
      <c r="G43" s="10"/>
      <c r="H43" s="6"/>
    </row>
    <row r="44" spans="1:9" ht="15.75" x14ac:dyDescent="0.25">
      <c r="B44" s="7"/>
      <c r="C44" s="8"/>
      <c r="D44" s="8"/>
      <c r="E44" s="8"/>
      <c r="F44" s="10"/>
      <c r="G44" s="10"/>
      <c r="H44" s="6"/>
    </row>
    <row r="45" spans="1:9" ht="15.75" x14ac:dyDescent="0.25">
      <c r="A45" s="2"/>
      <c r="B45" s="2"/>
      <c r="C45" s="2"/>
      <c r="D45" s="2"/>
      <c r="E45" s="4"/>
      <c r="F45" s="4"/>
    </row>
    <row r="46" spans="1:9" ht="18.75" x14ac:dyDescent="0.3">
      <c r="A46" s="17" t="s">
        <v>17</v>
      </c>
      <c r="B46" s="17"/>
      <c r="C46" s="17"/>
      <c r="D46" s="17"/>
      <c r="E46" s="17"/>
      <c r="F46" s="17"/>
      <c r="G46" s="17"/>
      <c r="H46" s="17"/>
      <c r="I46" s="11">
        <f>F40</f>
        <v>45</v>
      </c>
    </row>
    <row r="56" spans="2:5" x14ac:dyDescent="0.25">
      <c r="E56" s="12"/>
    </row>
    <row r="57" spans="2:5" x14ac:dyDescent="0.25">
      <c r="E57" s="12"/>
    </row>
    <row r="60" spans="2:5" x14ac:dyDescent="0.25">
      <c r="B60" s="12"/>
    </row>
    <row r="61" spans="2:5" x14ac:dyDescent="0.25">
      <c r="B61" s="12"/>
    </row>
    <row r="64" spans="2:5" x14ac:dyDescent="0.25">
      <c r="E64" s="12"/>
    </row>
    <row r="65" spans="5:5" x14ac:dyDescent="0.25">
      <c r="E65" s="12"/>
    </row>
    <row r="67" spans="5:5" x14ac:dyDescent="0.25">
      <c r="E67" s="12"/>
    </row>
    <row r="68" spans="5:5" x14ac:dyDescent="0.25">
      <c r="E68" s="12"/>
    </row>
  </sheetData>
  <mergeCells count="21">
    <mergeCell ref="C31:E31"/>
    <mergeCell ref="F31:G31"/>
    <mergeCell ref="C32:E32"/>
    <mergeCell ref="F32:G32"/>
    <mergeCell ref="C38:E38"/>
    <mergeCell ref="F38:G38"/>
    <mergeCell ref="C33:E33"/>
    <mergeCell ref="C34:E34"/>
    <mergeCell ref="C35:E35"/>
    <mergeCell ref="C36:E36"/>
    <mergeCell ref="A46:H46"/>
    <mergeCell ref="F33:G33"/>
    <mergeCell ref="F34:G34"/>
    <mergeCell ref="F35:G35"/>
    <mergeCell ref="F36:G36"/>
    <mergeCell ref="F37:G37"/>
    <mergeCell ref="C37:E37"/>
    <mergeCell ref="C39:E39"/>
    <mergeCell ref="F39:G39"/>
    <mergeCell ref="C40:E40"/>
    <mergeCell ref="F40:G40"/>
  </mergeCells>
  <dataValidations count="1">
    <dataValidation type="list" allowBlank="1" showInputMessage="1" showErrorMessage="1" sqref="C32:C38">
      <formula1>_articles</formula1>
    </dataValidation>
  </dataValidations>
  <printOptions horizontalCentered="1"/>
  <pageMargins left="0.19685039370078741" right="0.11811023622047245" top="0.15748031496062992" bottom="0.15748031496062992" header="0.31496062992125984" footer="0.31496062992125984"/>
  <pageSetup paperSize="9" scale="97" orientation="portrait" r:id="rId1"/>
  <headerFooter>
    <oddFooter>&amp;C&amp;K05-024Foyer de Vie "La Ferrette" 513 route d'Issigeac 47330 CASTILLONNES
Tél : 05 53 49 83 00 - Mail : foyer.laferrette@algeei.org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I67"/>
  <sheetViews>
    <sheetView topLeftCell="A13" zoomScaleNormal="100" workbookViewId="0">
      <selection activeCell="H22" sqref="H22"/>
    </sheetView>
  </sheetViews>
  <sheetFormatPr baseColWidth="10" defaultRowHeight="15" customHeight="1" x14ac:dyDescent="0.25"/>
  <cols>
    <col min="7" max="7" width="11.42578125" customWidth="1"/>
  </cols>
  <sheetData>
    <row r="15" spans="6:6" ht="15.75" x14ac:dyDescent="0.25">
      <c r="F15" s="3" t="s">
        <v>40</v>
      </c>
    </row>
    <row r="16" spans="6:6" ht="15.75" x14ac:dyDescent="0.25">
      <c r="F16" s="2"/>
    </row>
    <row r="17" spans="1:8" ht="15.75" x14ac:dyDescent="0.25">
      <c r="F17" s="2"/>
    </row>
    <row r="18" spans="1:8" ht="15.75" x14ac:dyDescent="0.25">
      <c r="F18" s="2"/>
    </row>
    <row r="19" spans="1:8" ht="15.75" x14ac:dyDescent="0.25">
      <c r="F19" s="2"/>
    </row>
    <row r="25" spans="1:8" ht="15.75" x14ac:dyDescent="0.25">
      <c r="A25" s="13" t="s">
        <v>31</v>
      </c>
      <c r="B25" s="14"/>
      <c r="C25" s="14"/>
      <c r="D25" s="2"/>
      <c r="E25" s="2"/>
      <c r="F25" s="2"/>
    </row>
    <row r="26" spans="1:8" ht="15.75" x14ac:dyDescent="0.25">
      <c r="A26" s="1"/>
      <c r="B26" s="2"/>
      <c r="C26" s="2"/>
      <c r="D26" s="2"/>
      <c r="E26" s="2"/>
      <c r="F26" s="2"/>
    </row>
    <row r="27" spans="1:8" ht="15.75" x14ac:dyDescent="0.25">
      <c r="A27" s="1"/>
      <c r="B27" s="2"/>
      <c r="C27" s="2"/>
      <c r="D27" s="2"/>
      <c r="E27" s="2"/>
      <c r="F27" s="2"/>
    </row>
    <row r="28" spans="1:8" ht="15.75" x14ac:dyDescent="0.25">
      <c r="A28" s="1"/>
      <c r="B28" s="2"/>
      <c r="C28" s="2"/>
      <c r="D28" s="2"/>
      <c r="E28" s="2"/>
      <c r="F28" s="2"/>
    </row>
    <row r="29" spans="1:8" ht="15.75" x14ac:dyDescent="0.25">
      <c r="A29" s="1"/>
      <c r="B29" s="2"/>
      <c r="C29" s="2"/>
      <c r="D29" s="2"/>
      <c r="E29" s="2"/>
      <c r="F29" s="2"/>
    </row>
    <row r="30" spans="1:8" ht="16.5" thickBot="1" x14ac:dyDescent="0.3">
      <c r="A30" s="2"/>
      <c r="B30" s="2"/>
      <c r="C30" s="2"/>
      <c r="D30" s="7"/>
      <c r="E30" s="7"/>
      <c r="F30" s="7"/>
    </row>
    <row r="31" spans="1:8" ht="21" customHeight="1" thickBot="1" x14ac:dyDescent="0.3">
      <c r="B31" s="7"/>
      <c r="C31" s="33" t="s">
        <v>15</v>
      </c>
      <c r="D31" s="33"/>
      <c r="E31" s="33"/>
      <c r="F31" s="33" t="s">
        <v>19</v>
      </c>
      <c r="G31" s="33"/>
      <c r="H31" s="7"/>
    </row>
    <row r="32" spans="1:8" ht="21" customHeight="1" thickBot="1" x14ac:dyDescent="0.3">
      <c r="B32" s="7"/>
      <c r="C32" s="34" t="s">
        <v>0</v>
      </c>
      <c r="D32" s="34"/>
      <c r="E32" s="34"/>
      <c r="F32" s="35">
        <f>IF(C32="","",VLOOKUP(C32,Articles!A2:B16,2,FALSE))*3</f>
        <v>30</v>
      </c>
      <c r="G32" s="35"/>
      <c r="H32" s="6"/>
    </row>
    <row r="33" spans="1:9" ht="21" customHeight="1" thickBot="1" x14ac:dyDescent="0.3">
      <c r="B33" s="7"/>
      <c r="C33" s="29" t="s">
        <v>9</v>
      </c>
      <c r="D33" s="30"/>
      <c r="E33" s="31"/>
      <c r="F33" s="35">
        <f>IF(C33="","",VLOOKUP(C33,Articles!A1:B15,2,FALSE))</f>
        <v>10</v>
      </c>
      <c r="G33" s="35"/>
      <c r="H33" s="6"/>
    </row>
    <row r="34" spans="1:9" ht="21" customHeight="1" thickBot="1" x14ac:dyDescent="0.3">
      <c r="B34" s="7"/>
      <c r="C34" s="29" t="s">
        <v>1</v>
      </c>
      <c r="D34" s="30"/>
      <c r="E34" s="31"/>
      <c r="F34" s="35">
        <f>IF(C34="","",VLOOKUP(C34,Articles!A2:B16,2,FALSE))*3</f>
        <v>15</v>
      </c>
      <c r="G34" s="35"/>
      <c r="H34" s="6"/>
    </row>
    <row r="35" spans="1:9" ht="21" customHeight="1" thickBot="1" x14ac:dyDescent="0.3">
      <c r="B35" s="7"/>
      <c r="C35" s="29" t="s">
        <v>14</v>
      </c>
      <c r="D35" s="30"/>
      <c r="E35" s="31"/>
      <c r="F35" s="35">
        <f>IF(C35="","",VLOOKUP(C35,Articles!A2:B16,2,FALSE))</f>
        <v>2</v>
      </c>
      <c r="G35" s="35"/>
      <c r="H35" s="6"/>
    </row>
    <row r="36" spans="1:9" ht="21" customHeight="1" thickBot="1" x14ac:dyDescent="0.3">
      <c r="B36" s="7"/>
      <c r="C36" s="29" t="s">
        <v>3</v>
      </c>
      <c r="D36" s="30"/>
      <c r="E36" s="31"/>
      <c r="F36" s="35">
        <f>IF(C36="","",VLOOKUP(C36,Articles!A3:B17,2,FALSE))</f>
        <v>5</v>
      </c>
      <c r="G36" s="35"/>
      <c r="H36" s="6"/>
    </row>
    <row r="37" spans="1:9" ht="21" customHeight="1" thickBot="1" x14ac:dyDescent="0.3">
      <c r="A37" s="9"/>
      <c r="B37" s="7"/>
      <c r="C37" s="34"/>
      <c r="D37" s="34"/>
      <c r="E37" s="34"/>
      <c r="F37" s="35" t="str">
        <f>IF(C37="","",VLOOKUP(C37,Articles!A3:B17,2,FALSE))</f>
        <v/>
      </c>
      <c r="G37" s="35"/>
      <c r="H37" s="6"/>
    </row>
    <row r="38" spans="1:9" ht="6.75" customHeight="1" thickBot="1" x14ac:dyDescent="0.3">
      <c r="A38" s="9"/>
      <c r="B38" s="7"/>
      <c r="C38" s="34"/>
      <c r="D38" s="34"/>
      <c r="E38" s="34"/>
      <c r="F38" s="35"/>
      <c r="G38" s="35"/>
      <c r="H38" s="6"/>
    </row>
    <row r="39" spans="1:9" ht="21" customHeight="1" thickBot="1" x14ac:dyDescent="0.3">
      <c r="B39" s="7"/>
      <c r="C39" s="36" t="s">
        <v>16</v>
      </c>
      <c r="D39" s="36"/>
      <c r="E39" s="36"/>
      <c r="F39" s="37">
        <f>SUM(F32:G37)</f>
        <v>62</v>
      </c>
      <c r="G39" s="37"/>
      <c r="H39" s="6"/>
    </row>
    <row r="40" spans="1:9" ht="15.75" x14ac:dyDescent="0.25">
      <c r="B40" s="7"/>
      <c r="C40" s="8"/>
      <c r="D40" s="8"/>
      <c r="E40" s="8"/>
      <c r="F40" s="10"/>
      <c r="G40" s="10"/>
      <c r="H40" s="6"/>
    </row>
    <row r="41" spans="1:9" ht="15.75" x14ac:dyDescent="0.25">
      <c r="B41" s="7"/>
      <c r="C41" s="8"/>
      <c r="D41" s="8"/>
      <c r="E41" s="8"/>
      <c r="F41" s="10"/>
      <c r="G41" s="10"/>
      <c r="H41" s="6"/>
    </row>
    <row r="42" spans="1:9" ht="15.75" x14ac:dyDescent="0.25">
      <c r="B42" s="7"/>
      <c r="C42" s="8"/>
      <c r="D42" s="8"/>
      <c r="E42" s="8"/>
      <c r="F42" s="10"/>
      <c r="G42" s="10"/>
      <c r="H42" s="6"/>
    </row>
    <row r="43" spans="1:9" ht="15.75" x14ac:dyDescent="0.25">
      <c r="B43" s="7"/>
      <c r="C43" s="8"/>
      <c r="D43" s="8"/>
      <c r="E43" s="8"/>
      <c r="F43" s="10"/>
      <c r="G43" s="10"/>
      <c r="H43" s="6"/>
    </row>
    <row r="44" spans="1:9" ht="15.75" x14ac:dyDescent="0.25">
      <c r="A44" s="2"/>
      <c r="B44" s="2"/>
      <c r="C44" s="2"/>
      <c r="D44" s="2"/>
      <c r="E44" s="4"/>
      <c r="F44" s="4"/>
    </row>
    <row r="45" spans="1:9" ht="18.75" x14ac:dyDescent="0.3">
      <c r="A45" s="17" t="s">
        <v>17</v>
      </c>
      <c r="B45" s="17"/>
      <c r="C45" s="17"/>
      <c r="D45" s="17"/>
      <c r="E45" s="17"/>
      <c r="F45" s="17"/>
      <c r="G45" s="17"/>
      <c r="H45" s="17"/>
      <c r="I45" s="11">
        <f>F39</f>
        <v>62</v>
      </c>
    </row>
    <row r="55" spans="2:5" x14ac:dyDescent="0.25">
      <c r="E55" s="12"/>
    </row>
    <row r="56" spans="2:5" x14ac:dyDescent="0.25">
      <c r="E56" s="12"/>
    </row>
    <row r="59" spans="2:5" x14ac:dyDescent="0.25">
      <c r="B59" s="12"/>
    </row>
    <row r="60" spans="2:5" x14ac:dyDescent="0.25">
      <c r="B60" s="12"/>
    </row>
    <row r="63" spans="2:5" x14ac:dyDescent="0.25">
      <c r="E63" s="12"/>
    </row>
    <row r="64" spans="2:5" x14ac:dyDescent="0.25">
      <c r="E64" s="12"/>
    </row>
    <row r="66" spans="5:5" x14ac:dyDescent="0.25">
      <c r="E66" s="12"/>
    </row>
    <row r="67" spans="5:5" x14ac:dyDescent="0.25">
      <c r="E67" s="12"/>
    </row>
  </sheetData>
  <mergeCells count="19">
    <mergeCell ref="C31:E31"/>
    <mergeCell ref="F31:G31"/>
    <mergeCell ref="C32:E32"/>
    <mergeCell ref="F32:G32"/>
    <mergeCell ref="C37:E37"/>
    <mergeCell ref="F37:G37"/>
    <mergeCell ref="C33:E33"/>
    <mergeCell ref="F33:G33"/>
    <mergeCell ref="C35:E35"/>
    <mergeCell ref="C34:E34"/>
    <mergeCell ref="F34:G34"/>
    <mergeCell ref="F36:G36"/>
    <mergeCell ref="C36:E36"/>
    <mergeCell ref="F35:G35"/>
    <mergeCell ref="C38:E38"/>
    <mergeCell ref="F38:G38"/>
    <mergeCell ref="C39:E39"/>
    <mergeCell ref="F39:G39"/>
    <mergeCell ref="A45:H45"/>
  </mergeCells>
  <dataValidations count="1">
    <dataValidation type="list" allowBlank="1" showInputMessage="1" showErrorMessage="1" sqref="C32:C37">
      <formula1>_articles</formula1>
    </dataValidation>
  </dataValidations>
  <printOptions horizontalCentered="1"/>
  <pageMargins left="0.19685039370078741" right="0.11811023622047245" top="0.15748031496062992" bottom="0.15748031496062992" header="0.31496062992125984" footer="0.31496062992125984"/>
  <pageSetup paperSize="9" scale="97" orientation="portrait" r:id="rId1"/>
  <headerFooter>
    <oddFooter>&amp;C&amp;K05-024Foyer de Vie "La Ferrette" 513 route d'Issigeac 47330 CASTILLONNES
Tél : 05 53 49 83 00 - Mail : foyer.laferrette@algeei.org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I67"/>
  <sheetViews>
    <sheetView topLeftCell="A13" zoomScaleNormal="100" workbookViewId="0">
      <selection activeCell="H22" sqref="H22"/>
    </sheetView>
  </sheetViews>
  <sheetFormatPr baseColWidth="10" defaultRowHeight="15" customHeight="1" x14ac:dyDescent="0.25"/>
  <cols>
    <col min="7" max="7" width="11.42578125" customWidth="1"/>
  </cols>
  <sheetData>
    <row r="15" spans="6:6" ht="15.75" x14ac:dyDescent="0.25">
      <c r="F15" s="3" t="s">
        <v>40</v>
      </c>
    </row>
    <row r="16" spans="6:6" ht="15.75" x14ac:dyDescent="0.25">
      <c r="F16" s="2"/>
    </row>
    <row r="17" spans="1:8" ht="15.75" x14ac:dyDescent="0.25">
      <c r="F17" s="2"/>
    </row>
    <row r="18" spans="1:8" ht="15.75" x14ac:dyDescent="0.25">
      <c r="F18" s="2"/>
    </row>
    <row r="19" spans="1:8" ht="15.75" x14ac:dyDescent="0.25">
      <c r="F19" s="2"/>
    </row>
    <row r="25" spans="1:8" ht="15.75" x14ac:dyDescent="0.25">
      <c r="A25" s="13" t="s">
        <v>32</v>
      </c>
      <c r="B25" s="14"/>
      <c r="C25" s="14"/>
      <c r="D25" s="2"/>
      <c r="E25" s="2"/>
      <c r="F25" s="2"/>
    </row>
    <row r="26" spans="1:8" ht="15.75" x14ac:dyDescent="0.25">
      <c r="A26" s="1"/>
      <c r="B26" s="2"/>
      <c r="C26" s="2"/>
      <c r="D26" s="2"/>
      <c r="E26" s="2"/>
      <c r="F26" s="2"/>
    </row>
    <row r="27" spans="1:8" ht="15.75" x14ac:dyDescent="0.25">
      <c r="A27" s="1"/>
      <c r="B27" s="2"/>
      <c r="C27" s="2"/>
      <c r="D27" s="2"/>
      <c r="E27" s="2"/>
      <c r="F27" s="2"/>
    </row>
    <row r="28" spans="1:8" ht="15.75" x14ac:dyDescent="0.25">
      <c r="A28" s="1"/>
      <c r="B28" s="2"/>
      <c r="C28" s="2"/>
      <c r="D28" s="2"/>
      <c r="E28" s="2"/>
      <c r="F28" s="2"/>
    </row>
    <row r="29" spans="1:8" ht="15.75" x14ac:dyDescent="0.25">
      <c r="A29" s="1"/>
      <c r="B29" s="2"/>
      <c r="C29" s="2"/>
      <c r="D29" s="2"/>
      <c r="E29" s="2"/>
      <c r="F29" s="2"/>
    </row>
    <row r="30" spans="1:8" ht="16.5" thickBot="1" x14ac:dyDescent="0.3">
      <c r="A30" s="2"/>
      <c r="B30" s="2"/>
      <c r="C30" s="2"/>
      <c r="D30" s="7"/>
      <c r="E30" s="7"/>
      <c r="F30" s="7"/>
    </row>
    <row r="31" spans="1:8" ht="21" customHeight="1" thickBot="1" x14ac:dyDescent="0.3">
      <c r="B31" s="7"/>
      <c r="C31" s="33" t="s">
        <v>15</v>
      </c>
      <c r="D31" s="33"/>
      <c r="E31" s="33"/>
      <c r="F31" s="33" t="s">
        <v>19</v>
      </c>
      <c r="G31" s="33"/>
      <c r="H31" s="7"/>
    </row>
    <row r="32" spans="1:8" ht="21" customHeight="1" thickBot="1" x14ac:dyDescent="0.3">
      <c r="B32" s="7"/>
      <c r="C32" s="34" t="s">
        <v>3</v>
      </c>
      <c r="D32" s="34"/>
      <c r="E32" s="34"/>
      <c r="F32" s="35">
        <f>IF(C32="","",VLOOKUP(C32,Articles!A2:B16,2,FALSE))</f>
        <v>5</v>
      </c>
      <c r="G32" s="35"/>
      <c r="H32" s="6"/>
    </row>
    <row r="33" spans="1:9" ht="21" customHeight="1" thickBot="1" x14ac:dyDescent="0.3">
      <c r="B33" s="7"/>
      <c r="C33" s="29" t="s">
        <v>2</v>
      </c>
      <c r="D33" s="30"/>
      <c r="E33" s="31"/>
      <c r="F33" s="35">
        <f>IF(C33="","",VLOOKUP(C33,Articles!A3:B17,2,FALSE))</f>
        <v>4</v>
      </c>
      <c r="G33" s="35"/>
      <c r="H33" s="6"/>
    </row>
    <row r="34" spans="1:9" ht="21" customHeight="1" thickBot="1" x14ac:dyDescent="0.3">
      <c r="B34" s="7"/>
      <c r="C34" s="29" t="s">
        <v>9</v>
      </c>
      <c r="D34" s="30"/>
      <c r="E34" s="31"/>
      <c r="F34" s="35">
        <f>IF(C34="","",VLOOKUP(C34,Articles!A2:B16,2,FALSE))</f>
        <v>10</v>
      </c>
      <c r="G34" s="35"/>
      <c r="H34" s="6"/>
    </row>
    <row r="35" spans="1:9" ht="21" customHeight="1" thickBot="1" x14ac:dyDescent="0.3">
      <c r="B35" s="7"/>
      <c r="C35" s="29" t="s">
        <v>0</v>
      </c>
      <c r="D35" s="30"/>
      <c r="E35" s="31"/>
      <c r="F35" s="35">
        <f>IF(C35="","",VLOOKUP(C35,Articles!A3:B17,2,FALSE))</f>
        <v>10</v>
      </c>
      <c r="G35" s="35"/>
      <c r="H35" s="6"/>
    </row>
    <row r="36" spans="1:9" ht="21" customHeight="1" thickBot="1" x14ac:dyDescent="0.3">
      <c r="B36" s="7"/>
      <c r="C36" s="29" t="s">
        <v>7</v>
      </c>
      <c r="D36" s="30"/>
      <c r="E36" s="31"/>
      <c r="F36" s="35">
        <f>IF(C36="","",VLOOKUP(C36,Articles!A4:B18,2,FALSE))-2</f>
        <v>3</v>
      </c>
      <c r="G36" s="35"/>
      <c r="H36" s="6"/>
    </row>
    <row r="37" spans="1:9" ht="21" customHeight="1" thickBot="1" x14ac:dyDescent="0.3">
      <c r="A37" s="9"/>
      <c r="B37" s="7"/>
      <c r="C37" s="34" t="s">
        <v>6</v>
      </c>
      <c r="D37" s="34"/>
      <c r="E37" s="34"/>
      <c r="F37" s="35">
        <f>IF(C37="","",VLOOKUP(C37,Articles!A3:B17,2,FALSE))</f>
        <v>2</v>
      </c>
      <c r="G37" s="35"/>
      <c r="H37" s="6"/>
    </row>
    <row r="38" spans="1:9" ht="6.75" customHeight="1" thickBot="1" x14ac:dyDescent="0.3">
      <c r="A38" s="9"/>
      <c r="B38" s="7"/>
      <c r="C38" s="34"/>
      <c r="D38" s="34"/>
      <c r="E38" s="34"/>
      <c r="F38" s="35"/>
      <c r="G38" s="35"/>
      <c r="H38" s="6"/>
    </row>
    <row r="39" spans="1:9" ht="21" customHeight="1" thickBot="1" x14ac:dyDescent="0.3">
      <c r="B39" s="7"/>
      <c r="C39" s="36" t="s">
        <v>16</v>
      </c>
      <c r="D39" s="36"/>
      <c r="E39" s="36"/>
      <c r="F39" s="37">
        <f>SUM(F32:G37)</f>
        <v>34</v>
      </c>
      <c r="G39" s="37"/>
      <c r="H39" s="6"/>
    </row>
    <row r="40" spans="1:9" ht="15.75" x14ac:dyDescent="0.25">
      <c r="B40" s="7"/>
      <c r="C40" s="8"/>
      <c r="D40" s="8"/>
      <c r="E40" s="8"/>
      <c r="F40" s="10"/>
      <c r="G40" s="10"/>
      <c r="H40" s="6"/>
    </row>
    <row r="41" spans="1:9" ht="15.75" x14ac:dyDescent="0.25">
      <c r="B41" s="7"/>
      <c r="C41" s="8"/>
      <c r="D41" s="8"/>
      <c r="E41" s="8"/>
      <c r="F41" s="10"/>
      <c r="G41" s="10"/>
      <c r="H41" s="6"/>
    </row>
    <row r="42" spans="1:9" ht="15.75" x14ac:dyDescent="0.25">
      <c r="B42" s="7"/>
      <c r="C42" s="8"/>
      <c r="D42" s="8"/>
      <c r="E42" s="8"/>
      <c r="F42" s="10"/>
      <c r="G42" s="10"/>
      <c r="H42" s="6"/>
    </row>
    <row r="43" spans="1:9" ht="15.75" x14ac:dyDescent="0.25">
      <c r="B43" s="7"/>
      <c r="C43" s="8"/>
      <c r="D43" s="8"/>
      <c r="E43" s="8"/>
      <c r="F43" s="10"/>
      <c r="G43" s="10"/>
      <c r="H43" s="6"/>
    </row>
    <row r="44" spans="1:9" ht="15.75" x14ac:dyDescent="0.25">
      <c r="A44" s="2"/>
      <c r="B44" s="2"/>
      <c r="C44" s="2"/>
      <c r="D44" s="2"/>
      <c r="E44" s="4"/>
      <c r="F44" s="4"/>
    </row>
    <row r="45" spans="1:9" ht="18.75" x14ac:dyDescent="0.3">
      <c r="A45" s="17" t="s">
        <v>17</v>
      </c>
      <c r="B45" s="17"/>
      <c r="C45" s="17"/>
      <c r="D45" s="17"/>
      <c r="E45" s="17"/>
      <c r="F45" s="17"/>
      <c r="G45" s="17"/>
      <c r="H45" s="17"/>
      <c r="I45" s="11">
        <f>F39</f>
        <v>34</v>
      </c>
    </row>
    <row r="55" spans="2:5" x14ac:dyDescent="0.25">
      <c r="E55" s="12"/>
    </row>
    <row r="56" spans="2:5" x14ac:dyDescent="0.25">
      <c r="E56" s="12"/>
    </row>
    <row r="59" spans="2:5" x14ac:dyDescent="0.25">
      <c r="B59" s="12"/>
    </row>
    <row r="60" spans="2:5" x14ac:dyDescent="0.25">
      <c r="B60" s="12"/>
    </row>
    <row r="63" spans="2:5" x14ac:dyDescent="0.25">
      <c r="E63" s="12"/>
    </row>
    <row r="64" spans="2:5" x14ac:dyDescent="0.25">
      <c r="E64" s="12"/>
    </row>
    <row r="66" spans="5:5" x14ac:dyDescent="0.25">
      <c r="E66" s="12"/>
    </row>
    <row r="67" spans="5:5" x14ac:dyDescent="0.25">
      <c r="E67" s="12"/>
    </row>
  </sheetData>
  <mergeCells count="19">
    <mergeCell ref="C31:E31"/>
    <mergeCell ref="F31:G31"/>
    <mergeCell ref="C32:E32"/>
    <mergeCell ref="F32:G32"/>
    <mergeCell ref="C37:E37"/>
    <mergeCell ref="F37:G37"/>
    <mergeCell ref="F33:G33"/>
    <mergeCell ref="C33:E33"/>
    <mergeCell ref="F35:G35"/>
    <mergeCell ref="F34:G34"/>
    <mergeCell ref="C35:E35"/>
    <mergeCell ref="C34:E34"/>
    <mergeCell ref="F38:G38"/>
    <mergeCell ref="C39:E39"/>
    <mergeCell ref="F39:G39"/>
    <mergeCell ref="A45:H45"/>
    <mergeCell ref="F36:G36"/>
    <mergeCell ref="C36:E36"/>
    <mergeCell ref="C38:E38"/>
  </mergeCells>
  <dataValidations count="1">
    <dataValidation type="list" allowBlank="1" showInputMessage="1" showErrorMessage="1" sqref="C32:C37">
      <formula1>_articles</formula1>
    </dataValidation>
  </dataValidations>
  <printOptions horizontalCentered="1"/>
  <pageMargins left="0.19685039370078741" right="0.11811023622047245" top="0.15748031496062992" bottom="0.15748031496062992" header="0.31496062992125984" footer="0.31496062992125984"/>
  <pageSetup paperSize="9" scale="97" orientation="portrait" r:id="rId1"/>
  <headerFooter>
    <oddFooter>&amp;C&amp;K05-024Foyer de Vie "La Ferrette" 513 route d'Issigeac 47330 CASTILLONNES
Tél : 05 53 49 83 00 - Mail : foyer.laferrette@algeei.org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I63"/>
  <sheetViews>
    <sheetView topLeftCell="A7" zoomScaleNormal="100" workbookViewId="0">
      <selection activeCell="H22" sqref="H22"/>
    </sheetView>
  </sheetViews>
  <sheetFormatPr baseColWidth="10" defaultRowHeight="15" customHeight="1" x14ac:dyDescent="0.25"/>
  <cols>
    <col min="7" max="7" width="11.42578125" customWidth="1"/>
  </cols>
  <sheetData>
    <row r="15" spans="6:6" ht="15.75" x14ac:dyDescent="0.25">
      <c r="F15" s="3" t="s">
        <v>40</v>
      </c>
    </row>
    <row r="16" spans="6:6" ht="15.75" x14ac:dyDescent="0.25">
      <c r="F16" s="2"/>
    </row>
    <row r="17" spans="1:8" ht="15.75" x14ac:dyDescent="0.25">
      <c r="F17" s="2"/>
    </row>
    <row r="18" spans="1:8" ht="15.75" x14ac:dyDescent="0.25">
      <c r="F18" s="2"/>
    </row>
    <row r="19" spans="1:8" ht="15.75" x14ac:dyDescent="0.25">
      <c r="F19" s="2"/>
    </row>
    <row r="25" spans="1:8" ht="15.75" x14ac:dyDescent="0.25">
      <c r="A25" s="13" t="s">
        <v>33</v>
      </c>
      <c r="B25" s="14"/>
      <c r="C25" s="14"/>
      <c r="D25" s="2"/>
      <c r="E25" s="2"/>
      <c r="F25" s="2"/>
    </row>
    <row r="26" spans="1:8" ht="15.75" x14ac:dyDescent="0.25">
      <c r="A26" s="1"/>
      <c r="B26" s="2"/>
      <c r="C26" s="2"/>
      <c r="D26" s="2"/>
      <c r="E26" s="2"/>
      <c r="F26" s="2"/>
    </row>
    <row r="27" spans="1:8" ht="15.75" x14ac:dyDescent="0.25">
      <c r="A27" s="1"/>
      <c r="B27" s="2"/>
      <c r="C27" s="2"/>
      <c r="D27" s="2"/>
      <c r="E27" s="2"/>
      <c r="F27" s="2"/>
    </row>
    <row r="28" spans="1:8" ht="15.75" x14ac:dyDescent="0.25">
      <c r="A28" s="1"/>
      <c r="B28" s="2"/>
      <c r="C28" s="2"/>
      <c r="D28" s="2"/>
      <c r="E28" s="2"/>
      <c r="F28" s="2"/>
    </row>
    <row r="29" spans="1:8" ht="15.75" x14ac:dyDescent="0.25">
      <c r="A29" s="1"/>
      <c r="B29" s="2"/>
      <c r="C29" s="2"/>
      <c r="D29" s="2"/>
      <c r="E29" s="2"/>
      <c r="F29" s="2"/>
    </row>
    <row r="30" spans="1:8" ht="16.5" thickBot="1" x14ac:dyDescent="0.3">
      <c r="A30" s="2"/>
      <c r="B30" s="2"/>
      <c r="C30" s="2"/>
      <c r="D30" s="7"/>
      <c r="E30" s="7"/>
      <c r="F30" s="7"/>
    </row>
    <row r="31" spans="1:8" ht="21" customHeight="1" thickBot="1" x14ac:dyDescent="0.3">
      <c r="B31" s="7"/>
      <c r="C31" s="33" t="s">
        <v>15</v>
      </c>
      <c r="D31" s="33"/>
      <c r="E31" s="33"/>
      <c r="F31" s="33" t="s">
        <v>19</v>
      </c>
      <c r="G31" s="33"/>
      <c r="H31" s="7"/>
    </row>
    <row r="32" spans="1:8" ht="21" customHeight="1" thickBot="1" x14ac:dyDescent="0.3">
      <c r="B32" s="7"/>
      <c r="C32" s="34" t="s">
        <v>0</v>
      </c>
      <c r="D32" s="34"/>
      <c r="E32" s="34"/>
      <c r="F32" s="35">
        <f>IF(C32="","",VLOOKUP(C32,Articles!A2:B16,2,FALSE))</f>
        <v>10</v>
      </c>
      <c r="G32" s="35"/>
      <c r="H32" s="6"/>
    </row>
    <row r="33" spans="1:9" ht="21" customHeight="1" thickBot="1" x14ac:dyDescent="0.3">
      <c r="A33" s="9"/>
      <c r="B33" s="7"/>
      <c r="C33" s="34"/>
      <c r="D33" s="34"/>
      <c r="E33" s="34"/>
      <c r="F33" s="35" t="str">
        <f>IF(C33="","",VLOOKUP(C33,Articles!A3:B17,2,FALSE))</f>
        <v/>
      </c>
      <c r="G33" s="35"/>
      <c r="H33" s="6"/>
    </row>
    <row r="34" spans="1:9" ht="6.75" customHeight="1" thickBot="1" x14ac:dyDescent="0.3">
      <c r="A34" s="9"/>
      <c r="B34" s="7"/>
      <c r="C34" s="34"/>
      <c r="D34" s="34"/>
      <c r="E34" s="34"/>
      <c r="F34" s="35"/>
      <c r="G34" s="35"/>
      <c r="H34" s="6"/>
    </row>
    <row r="35" spans="1:9" ht="21" customHeight="1" thickBot="1" x14ac:dyDescent="0.3">
      <c r="B35" s="7"/>
      <c r="C35" s="36" t="s">
        <v>16</v>
      </c>
      <c r="D35" s="36"/>
      <c r="E35" s="36"/>
      <c r="F35" s="37">
        <f>SUM(F32:G33)</f>
        <v>10</v>
      </c>
      <c r="G35" s="37"/>
      <c r="H35" s="6"/>
    </row>
    <row r="36" spans="1:9" ht="15.75" x14ac:dyDescent="0.25">
      <c r="B36" s="7"/>
      <c r="C36" s="8"/>
      <c r="D36" s="8"/>
      <c r="E36" s="8"/>
      <c r="F36" s="10"/>
      <c r="G36" s="10"/>
      <c r="H36" s="6"/>
    </row>
    <row r="37" spans="1:9" ht="15.75" x14ac:dyDescent="0.25">
      <c r="B37" s="7"/>
      <c r="C37" s="8"/>
      <c r="D37" s="8"/>
      <c r="E37" s="8"/>
      <c r="F37" s="10"/>
      <c r="G37" s="10"/>
      <c r="H37" s="6"/>
    </row>
    <row r="38" spans="1:9" ht="15.75" x14ac:dyDescent="0.25">
      <c r="B38" s="7"/>
      <c r="C38" s="8"/>
      <c r="D38" s="8"/>
      <c r="E38" s="8"/>
      <c r="F38" s="10"/>
      <c r="G38" s="10"/>
      <c r="H38" s="6"/>
    </row>
    <row r="39" spans="1:9" ht="15.75" x14ac:dyDescent="0.25">
      <c r="B39" s="7"/>
      <c r="C39" s="8"/>
      <c r="D39" s="8"/>
      <c r="E39" s="8"/>
      <c r="F39" s="10"/>
      <c r="G39" s="10"/>
      <c r="H39" s="6"/>
    </row>
    <row r="40" spans="1:9" ht="15.75" x14ac:dyDescent="0.25">
      <c r="A40" s="2"/>
      <c r="B40" s="2"/>
      <c r="C40" s="2"/>
      <c r="D40" s="2"/>
      <c r="E40" s="4"/>
      <c r="F40" s="4"/>
    </row>
    <row r="41" spans="1:9" ht="18.75" x14ac:dyDescent="0.3">
      <c r="A41" s="17" t="s">
        <v>17</v>
      </c>
      <c r="B41" s="17"/>
      <c r="C41" s="17"/>
      <c r="D41" s="17"/>
      <c r="E41" s="17"/>
      <c r="F41" s="17"/>
      <c r="G41" s="17"/>
      <c r="H41" s="17"/>
      <c r="I41" s="11">
        <f>F35</f>
        <v>10</v>
      </c>
    </row>
    <row r="51" spans="2:5" x14ac:dyDescent="0.25">
      <c r="E51" s="12"/>
    </row>
    <row r="52" spans="2:5" x14ac:dyDescent="0.25">
      <c r="E52" s="12"/>
    </row>
    <row r="55" spans="2:5" x14ac:dyDescent="0.25">
      <c r="B55" s="12"/>
    </row>
    <row r="56" spans="2:5" x14ac:dyDescent="0.25">
      <c r="B56" s="12"/>
    </row>
    <row r="59" spans="2:5" x14ac:dyDescent="0.25">
      <c r="E59" s="12"/>
    </row>
    <row r="60" spans="2:5" x14ac:dyDescent="0.25">
      <c r="E60" s="12"/>
    </row>
    <row r="62" spans="2:5" x14ac:dyDescent="0.25">
      <c r="E62" s="12"/>
    </row>
    <row r="63" spans="2:5" x14ac:dyDescent="0.25">
      <c r="E63" s="12"/>
    </row>
  </sheetData>
  <mergeCells count="11">
    <mergeCell ref="C31:E31"/>
    <mergeCell ref="F31:G31"/>
    <mergeCell ref="C32:E32"/>
    <mergeCell ref="F32:G32"/>
    <mergeCell ref="C33:E33"/>
    <mergeCell ref="F33:G33"/>
    <mergeCell ref="C34:E34"/>
    <mergeCell ref="F34:G34"/>
    <mergeCell ref="C35:E35"/>
    <mergeCell ref="F35:G35"/>
    <mergeCell ref="A41:H41"/>
  </mergeCells>
  <dataValidations count="1">
    <dataValidation type="list" allowBlank="1" showInputMessage="1" showErrorMessage="1" sqref="C32:C33">
      <formula1>_articles</formula1>
    </dataValidation>
  </dataValidations>
  <printOptions horizontalCentered="1"/>
  <pageMargins left="0.19685039370078741" right="0.11811023622047245" top="0.15748031496062992" bottom="0.15748031496062992" header="0.31496062992125984" footer="0.31496062992125984"/>
  <pageSetup paperSize="9" scale="97" orientation="portrait" r:id="rId1"/>
  <headerFooter>
    <oddFooter>&amp;C&amp;K05-024Foyer de Vie "La Ferrette" 513 route d'Issigeac 47330 CASTILLONNES
Tél : 05 53 49 83 00 - Mail : foyer.laferrette@algeei.org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I63"/>
  <sheetViews>
    <sheetView topLeftCell="A7" zoomScaleNormal="100" workbookViewId="0">
      <selection activeCell="H22" sqref="H22"/>
    </sheetView>
  </sheetViews>
  <sheetFormatPr baseColWidth="10" defaultRowHeight="15" customHeight="1" x14ac:dyDescent="0.25"/>
  <cols>
    <col min="7" max="7" width="11.42578125" customWidth="1"/>
  </cols>
  <sheetData>
    <row r="15" spans="6:6" ht="15.75" x14ac:dyDescent="0.25">
      <c r="F15" s="3" t="s">
        <v>40</v>
      </c>
    </row>
    <row r="16" spans="6:6" ht="15.75" x14ac:dyDescent="0.25">
      <c r="F16" s="2"/>
    </row>
    <row r="17" spans="1:8" ht="15.75" x14ac:dyDescent="0.25">
      <c r="F17" s="2"/>
    </row>
    <row r="18" spans="1:8" ht="15.75" x14ac:dyDescent="0.25">
      <c r="F18" s="2"/>
    </row>
    <row r="19" spans="1:8" ht="15.75" x14ac:dyDescent="0.25">
      <c r="F19" s="2"/>
    </row>
    <row r="25" spans="1:8" ht="15.75" x14ac:dyDescent="0.25">
      <c r="A25" s="13" t="s">
        <v>34</v>
      </c>
      <c r="B25" s="14"/>
      <c r="C25" s="14"/>
      <c r="D25" s="2"/>
      <c r="E25" s="2"/>
      <c r="F25" s="2"/>
    </row>
    <row r="26" spans="1:8" ht="15.75" x14ac:dyDescent="0.25">
      <c r="A26" s="1"/>
      <c r="B26" s="2"/>
      <c r="C26" s="2"/>
      <c r="D26" s="2"/>
      <c r="E26" s="2"/>
      <c r="F26" s="2"/>
    </row>
    <row r="27" spans="1:8" ht="15.75" x14ac:dyDescent="0.25">
      <c r="A27" s="1"/>
      <c r="B27" s="2"/>
      <c r="C27" s="2"/>
      <c r="D27" s="2"/>
      <c r="E27" s="2"/>
      <c r="F27" s="2"/>
    </row>
    <row r="28" spans="1:8" ht="15.75" x14ac:dyDescent="0.25">
      <c r="A28" s="1"/>
      <c r="B28" s="2"/>
      <c r="C28" s="2"/>
      <c r="D28" s="2"/>
      <c r="E28" s="2"/>
      <c r="F28" s="2"/>
    </row>
    <row r="29" spans="1:8" ht="15.75" x14ac:dyDescent="0.25">
      <c r="A29" s="1"/>
      <c r="B29" s="2"/>
      <c r="C29" s="2"/>
      <c r="D29" s="2"/>
      <c r="E29" s="2"/>
      <c r="F29" s="2"/>
    </row>
    <row r="30" spans="1:8" ht="16.5" thickBot="1" x14ac:dyDescent="0.3">
      <c r="A30" s="2"/>
      <c r="B30" s="2"/>
      <c r="C30" s="2"/>
      <c r="D30" s="7"/>
      <c r="E30" s="7"/>
      <c r="F30" s="7"/>
    </row>
    <row r="31" spans="1:8" ht="21" customHeight="1" thickBot="1" x14ac:dyDescent="0.3">
      <c r="B31" s="7"/>
      <c r="C31" s="33" t="s">
        <v>15</v>
      </c>
      <c r="D31" s="33"/>
      <c r="E31" s="33"/>
      <c r="F31" s="33" t="s">
        <v>19</v>
      </c>
      <c r="G31" s="33"/>
      <c r="H31" s="7"/>
    </row>
    <row r="32" spans="1:8" ht="21" customHeight="1" thickBot="1" x14ac:dyDescent="0.3">
      <c r="B32" s="7"/>
      <c r="C32" s="34" t="s">
        <v>10</v>
      </c>
      <c r="D32" s="34"/>
      <c r="E32" s="34"/>
      <c r="F32" s="35">
        <f>IF(C32="","",VLOOKUP(C32,Articles!A2:B16,2,FALSE))</f>
        <v>2</v>
      </c>
      <c r="G32" s="35"/>
      <c r="H32" s="6"/>
    </row>
    <row r="33" spans="1:9" ht="21" customHeight="1" thickBot="1" x14ac:dyDescent="0.3">
      <c r="A33" s="9"/>
      <c r="B33" s="7"/>
      <c r="C33" s="34" t="s">
        <v>14</v>
      </c>
      <c r="D33" s="34"/>
      <c r="E33" s="34"/>
      <c r="F33" s="35">
        <f>IF(C33="","",VLOOKUP(C33,Articles!A3:B17,2,FALSE))</f>
        <v>2</v>
      </c>
      <c r="G33" s="35"/>
      <c r="H33" s="6"/>
    </row>
    <row r="34" spans="1:9" ht="6.75" customHeight="1" thickBot="1" x14ac:dyDescent="0.3">
      <c r="A34" s="9"/>
      <c r="B34" s="7"/>
      <c r="C34" s="34"/>
      <c r="D34" s="34"/>
      <c r="E34" s="34"/>
      <c r="F34" s="35"/>
      <c r="G34" s="35"/>
      <c r="H34" s="6"/>
    </row>
    <row r="35" spans="1:9" ht="21" customHeight="1" thickBot="1" x14ac:dyDescent="0.3">
      <c r="B35" s="7"/>
      <c r="C35" s="36" t="s">
        <v>16</v>
      </c>
      <c r="D35" s="36"/>
      <c r="E35" s="36"/>
      <c r="F35" s="37">
        <f>SUM(F32:G33)</f>
        <v>4</v>
      </c>
      <c r="G35" s="37"/>
      <c r="H35" s="6"/>
    </row>
    <row r="36" spans="1:9" ht="15.75" x14ac:dyDescent="0.25">
      <c r="B36" s="7"/>
      <c r="C36" s="8"/>
      <c r="D36" s="8"/>
      <c r="E36" s="8"/>
      <c r="F36" s="10"/>
      <c r="G36" s="10"/>
      <c r="H36" s="6"/>
    </row>
    <row r="37" spans="1:9" ht="15.75" x14ac:dyDescent="0.25">
      <c r="B37" s="7"/>
      <c r="C37" s="8"/>
      <c r="D37" s="8"/>
      <c r="E37" s="8"/>
      <c r="F37" s="10"/>
      <c r="G37" s="10"/>
      <c r="H37" s="6"/>
    </row>
    <row r="38" spans="1:9" ht="15.75" x14ac:dyDescent="0.25">
      <c r="B38" s="7"/>
      <c r="C38" s="8"/>
      <c r="D38" s="8"/>
      <c r="E38" s="8"/>
      <c r="F38" s="10"/>
      <c r="G38" s="10"/>
      <c r="H38" s="6"/>
    </row>
    <row r="39" spans="1:9" ht="15.75" x14ac:dyDescent="0.25">
      <c r="B39" s="7"/>
      <c r="C39" s="8"/>
      <c r="D39" s="8"/>
      <c r="E39" s="8"/>
      <c r="F39" s="10"/>
      <c r="G39" s="10"/>
      <c r="H39" s="6"/>
    </row>
    <row r="40" spans="1:9" ht="15.75" x14ac:dyDescent="0.25">
      <c r="A40" s="2"/>
      <c r="B40" s="2"/>
      <c r="C40" s="2"/>
      <c r="D40" s="2"/>
      <c r="E40" s="4"/>
      <c r="F40" s="4"/>
    </row>
    <row r="41" spans="1:9" ht="18.75" x14ac:dyDescent="0.3">
      <c r="A41" s="17" t="s">
        <v>17</v>
      </c>
      <c r="B41" s="17"/>
      <c r="C41" s="17"/>
      <c r="D41" s="17"/>
      <c r="E41" s="17"/>
      <c r="F41" s="17"/>
      <c r="G41" s="17"/>
      <c r="H41" s="17"/>
      <c r="I41" s="11">
        <f>F35</f>
        <v>4</v>
      </c>
    </row>
    <row r="51" spans="2:5" x14ac:dyDescent="0.25">
      <c r="E51" s="12"/>
    </row>
    <row r="52" spans="2:5" x14ac:dyDescent="0.25">
      <c r="E52" s="12"/>
    </row>
    <row r="55" spans="2:5" x14ac:dyDescent="0.25">
      <c r="B55" s="12"/>
    </row>
    <row r="56" spans="2:5" x14ac:dyDescent="0.25">
      <c r="B56" s="12"/>
    </row>
    <row r="59" spans="2:5" x14ac:dyDescent="0.25">
      <c r="E59" s="12"/>
    </row>
    <row r="60" spans="2:5" x14ac:dyDescent="0.25">
      <c r="E60" s="12"/>
    </row>
    <row r="62" spans="2:5" x14ac:dyDescent="0.25">
      <c r="E62" s="12"/>
    </row>
    <row r="63" spans="2:5" x14ac:dyDescent="0.25">
      <c r="E63" s="12"/>
    </row>
  </sheetData>
  <mergeCells count="11">
    <mergeCell ref="C31:E31"/>
    <mergeCell ref="F31:G31"/>
    <mergeCell ref="C32:E32"/>
    <mergeCell ref="F32:G32"/>
    <mergeCell ref="C33:E33"/>
    <mergeCell ref="F33:G33"/>
    <mergeCell ref="C34:E34"/>
    <mergeCell ref="F34:G34"/>
    <mergeCell ref="C35:E35"/>
    <mergeCell ref="F35:G35"/>
    <mergeCell ref="A41:H41"/>
  </mergeCells>
  <dataValidations count="1">
    <dataValidation type="list" allowBlank="1" showInputMessage="1" showErrorMessage="1" sqref="C32:C33">
      <formula1>_articles</formula1>
    </dataValidation>
  </dataValidations>
  <printOptions horizontalCentered="1"/>
  <pageMargins left="0.19685039370078741" right="0.11811023622047245" top="0.15748031496062992" bottom="0.15748031496062992" header="0.31496062992125984" footer="0.31496062992125984"/>
  <pageSetup paperSize="9" scale="97" orientation="portrait" r:id="rId1"/>
  <headerFooter>
    <oddFooter>&amp;C&amp;K05-024Foyer de Vie "La Ferrette" 513 route d'Issigeac 47330 CASTILLONNES
Tél : 05 53 49 83 00 - Mail : foyer.laferrette@algeei.org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I63"/>
  <sheetViews>
    <sheetView topLeftCell="A10" zoomScaleNormal="100" workbookViewId="0">
      <selection activeCell="H22" sqref="H22"/>
    </sheetView>
  </sheetViews>
  <sheetFormatPr baseColWidth="10" defaultRowHeight="15" customHeight="1" x14ac:dyDescent="0.25"/>
  <cols>
    <col min="7" max="7" width="11.42578125" customWidth="1"/>
  </cols>
  <sheetData>
    <row r="15" spans="6:6" ht="15.75" x14ac:dyDescent="0.25">
      <c r="F15" s="3" t="s">
        <v>40</v>
      </c>
    </row>
    <row r="16" spans="6:6" ht="15.75" x14ac:dyDescent="0.25">
      <c r="F16" s="2"/>
    </row>
    <row r="17" spans="1:8" ht="15.75" x14ac:dyDescent="0.25">
      <c r="F17" s="2"/>
    </row>
    <row r="18" spans="1:8" ht="15.75" x14ac:dyDescent="0.25">
      <c r="F18" s="2"/>
    </row>
    <row r="19" spans="1:8" ht="15.75" x14ac:dyDescent="0.25">
      <c r="F19" s="2"/>
    </row>
    <row r="25" spans="1:8" ht="15.75" x14ac:dyDescent="0.25">
      <c r="A25" s="13" t="s">
        <v>35</v>
      </c>
      <c r="B25" s="14"/>
      <c r="C25" s="14"/>
      <c r="D25" s="2"/>
      <c r="E25" s="2"/>
      <c r="F25" s="2"/>
    </row>
    <row r="26" spans="1:8" ht="15.75" x14ac:dyDescent="0.25">
      <c r="A26" s="1"/>
      <c r="B26" s="2"/>
      <c r="C26" s="2"/>
      <c r="D26" s="2"/>
      <c r="E26" s="2"/>
      <c r="F26" s="2"/>
    </row>
    <row r="27" spans="1:8" ht="15.75" x14ac:dyDescent="0.25">
      <c r="A27" s="1"/>
      <c r="B27" s="2"/>
      <c r="C27" s="2"/>
      <c r="D27" s="2"/>
      <c r="E27" s="2"/>
      <c r="F27" s="2"/>
    </row>
    <row r="28" spans="1:8" ht="15.75" x14ac:dyDescent="0.25">
      <c r="A28" s="1"/>
      <c r="B28" s="2"/>
      <c r="C28" s="2"/>
      <c r="D28" s="2"/>
      <c r="E28" s="2"/>
      <c r="F28" s="2"/>
    </row>
    <row r="29" spans="1:8" ht="15.75" x14ac:dyDescent="0.25">
      <c r="A29" s="1"/>
      <c r="B29" s="2"/>
      <c r="C29" s="2"/>
      <c r="D29" s="2"/>
      <c r="E29" s="2"/>
      <c r="F29" s="2"/>
    </row>
    <row r="30" spans="1:8" ht="16.5" thickBot="1" x14ac:dyDescent="0.3">
      <c r="A30" s="2"/>
      <c r="B30" s="2"/>
      <c r="C30" s="2"/>
      <c r="D30" s="7"/>
      <c r="E30" s="7"/>
      <c r="F30" s="7"/>
    </row>
    <row r="31" spans="1:8" ht="21" customHeight="1" thickBot="1" x14ac:dyDescent="0.3">
      <c r="B31" s="7"/>
      <c r="C31" s="33" t="s">
        <v>15</v>
      </c>
      <c r="D31" s="33"/>
      <c r="E31" s="33"/>
      <c r="F31" s="33" t="s">
        <v>19</v>
      </c>
      <c r="G31" s="33"/>
      <c r="H31" s="7"/>
    </row>
    <row r="32" spans="1:8" ht="21" customHeight="1" thickBot="1" x14ac:dyDescent="0.3">
      <c r="B32" s="7"/>
      <c r="C32" s="34" t="s">
        <v>7</v>
      </c>
      <c r="D32" s="34"/>
      <c r="E32" s="34"/>
      <c r="F32" s="35">
        <f>IF(C32="","",VLOOKUP(C32,Articles!A2:B16,2,FALSE))</f>
        <v>5</v>
      </c>
      <c r="G32" s="35"/>
      <c r="H32" s="6"/>
    </row>
    <row r="33" spans="1:9" ht="21" customHeight="1" thickBot="1" x14ac:dyDescent="0.3">
      <c r="A33" s="9"/>
      <c r="B33" s="7"/>
      <c r="C33" s="34" t="s">
        <v>3</v>
      </c>
      <c r="D33" s="34"/>
      <c r="E33" s="34"/>
      <c r="F33" s="35">
        <f>IF(C33="","",VLOOKUP(C33,Articles!A3:B17,2,FALSE))</f>
        <v>5</v>
      </c>
      <c r="G33" s="35"/>
      <c r="H33" s="6"/>
    </row>
    <row r="34" spans="1:9" ht="6.75" customHeight="1" thickBot="1" x14ac:dyDescent="0.3">
      <c r="A34" s="9"/>
      <c r="B34" s="7"/>
      <c r="C34" s="34"/>
      <c r="D34" s="34"/>
      <c r="E34" s="34"/>
      <c r="F34" s="35"/>
      <c r="G34" s="35"/>
      <c r="H34" s="6"/>
    </row>
    <row r="35" spans="1:9" ht="21" customHeight="1" thickBot="1" x14ac:dyDescent="0.3">
      <c r="B35" s="7"/>
      <c r="C35" s="36" t="s">
        <v>16</v>
      </c>
      <c r="D35" s="36"/>
      <c r="E35" s="36"/>
      <c r="F35" s="37">
        <f>SUM(F32:G33)</f>
        <v>10</v>
      </c>
      <c r="G35" s="37"/>
      <c r="H35" s="6"/>
    </row>
    <row r="36" spans="1:9" ht="15.75" x14ac:dyDescent="0.25">
      <c r="B36" s="7"/>
      <c r="C36" s="8"/>
      <c r="D36" s="8"/>
      <c r="E36" s="8"/>
      <c r="F36" s="10"/>
      <c r="G36" s="10"/>
      <c r="H36" s="6"/>
    </row>
    <row r="37" spans="1:9" ht="15.75" x14ac:dyDescent="0.25">
      <c r="B37" s="7"/>
      <c r="C37" s="8"/>
      <c r="D37" s="8"/>
      <c r="E37" s="8"/>
      <c r="F37" s="10"/>
      <c r="G37" s="10"/>
      <c r="H37" s="6"/>
    </row>
    <row r="38" spans="1:9" ht="15.75" x14ac:dyDescent="0.25">
      <c r="B38" s="7"/>
      <c r="C38" s="8"/>
      <c r="D38" s="8"/>
      <c r="E38" s="8"/>
      <c r="F38" s="10"/>
      <c r="G38" s="10"/>
      <c r="H38" s="6"/>
    </row>
    <row r="39" spans="1:9" ht="15.75" x14ac:dyDescent="0.25">
      <c r="B39" s="7"/>
      <c r="C39" s="8"/>
      <c r="D39" s="8"/>
      <c r="E39" s="8"/>
      <c r="F39" s="10"/>
      <c r="G39" s="10"/>
      <c r="H39" s="6"/>
    </row>
    <row r="40" spans="1:9" ht="15.75" x14ac:dyDescent="0.25">
      <c r="A40" s="2"/>
      <c r="B40" s="2"/>
      <c r="C40" s="2"/>
      <c r="D40" s="2"/>
      <c r="E40" s="4"/>
      <c r="F40" s="4"/>
    </row>
    <row r="41" spans="1:9" ht="18.75" x14ac:dyDescent="0.3">
      <c r="A41" s="17" t="s">
        <v>17</v>
      </c>
      <c r="B41" s="17"/>
      <c r="C41" s="17"/>
      <c r="D41" s="17"/>
      <c r="E41" s="17"/>
      <c r="F41" s="17"/>
      <c r="G41" s="17"/>
      <c r="H41" s="17"/>
      <c r="I41" s="11">
        <f>F35</f>
        <v>10</v>
      </c>
    </row>
    <row r="51" spans="2:5" x14ac:dyDescent="0.25">
      <c r="E51" s="12"/>
    </row>
    <row r="52" spans="2:5" x14ac:dyDescent="0.25">
      <c r="E52" s="12"/>
    </row>
    <row r="55" spans="2:5" x14ac:dyDescent="0.25">
      <c r="B55" s="12"/>
    </row>
    <row r="56" spans="2:5" x14ac:dyDescent="0.25">
      <c r="B56" s="12"/>
    </row>
    <row r="59" spans="2:5" x14ac:dyDescent="0.25">
      <c r="E59" s="12"/>
    </row>
    <row r="60" spans="2:5" x14ac:dyDescent="0.25">
      <c r="E60" s="12"/>
    </row>
    <row r="62" spans="2:5" x14ac:dyDescent="0.25">
      <c r="E62" s="12"/>
    </row>
    <row r="63" spans="2:5" x14ac:dyDescent="0.25">
      <c r="E63" s="12"/>
    </row>
  </sheetData>
  <mergeCells count="11">
    <mergeCell ref="C31:E31"/>
    <mergeCell ref="F31:G31"/>
    <mergeCell ref="C32:E32"/>
    <mergeCell ref="F32:G32"/>
    <mergeCell ref="C33:E33"/>
    <mergeCell ref="F33:G33"/>
    <mergeCell ref="C34:E34"/>
    <mergeCell ref="F34:G34"/>
    <mergeCell ref="C35:E35"/>
    <mergeCell ref="F35:G35"/>
    <mergeCell ref="A41:H41"/>
  </mergeCells>
  <dataValidations count="1">
    <dataValidation type="list" allowBlank="1" showInputMessage="1" showErrorMessage="1" sqref="C32:C33">
      <formula1>_articles</formula1>
    </dataValidation>
  </dataValidations>
  <printOptions horizontalCentered="1"/>
  <pageMargins left="0.19685039370078741" right="0.11811023622047245" top="0.15748031496062992" bottom="0.15748031496062992" header="0.31496062992125984" footer="0.31496062992125984"/>
  <pageSetup paperSize="9" scale="97" orientation="portrait" r:id="rId1"/>
  <headerFooter>
    <oddFooter>&amp;C&amp;K05-024Foyer de Vie "La Ferrette" 513 route d'Issigeac 47330 CASTILLONNES
Tél : 05 53 49 83 00 - Mail : foyer.laferrette@algeei.org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I63"/>
  <sheetViews>
    <sheetView topLeftCell="A10" zoomScaleNormal="100" workbookViewId="0">
      <selection activeCell="H22" sqref="H22"/>
    </sheetView>
  </sheetViews>
  <sheetFormatPr baseColWidth="10" defaultRowHeight="15" customHeight="1" x14ac:dyDescent="0.25"/>
  <cols>
    <col min="7" max="7" width="11.42578125" customWidth="1"/>
  </cols>
  <sheetData>
    <row r="15" spans="6:6" ht="15.75" x14ac:dyDescent="0.25">
      <c r="F15" s="3" t="s">
        <v>40</v>
      </c>
    </row>
    <row r="16" spans="6:6" ht="15.75" x14ac:dyDescent="0.25">
      <c r="F16" s="2"/>
    </row>
    <row r="17" spans="1:8" ht="15.75" x14ac:dyDescent="0.25">
      <c r="F17" s="2"/>
    </row>
    <row r="18" spans="1:8" ht="15.75" x14ac:dyDescent="0.25">
      <c r="F18" s="2"/>
    </row>
    <row r="19" spans="1:8" ht="15.75" x14ac:dyDescent="0.25">
      <c r="F19" s="2"/>
    </row>
    <row r="25" spans="1:8" ht="15.75" x14ac:dyDescent="0.25">
      <c r="A25" s="13" t="s">
        <v>36</v>
      </c>
      <c r="B25" s="14"/>
      <c r="C25" s="14"/>
      <c r="D25" s="2"/>
      <c r="E25" s="2"/>
      <c r="F25" s="2"/>
    </row>
    <row r="26" spans="1:8" ht="15.75" x14ac:dyDescent="0.25">
      <c r="A26" s="1"/>
      <c r="B26" s="2"/>
      <c r="C26" s="2"/>
      <c r="D26" s="2"/>
      <c r="E26" s="2"/>
      <c r="F26" s="2"/>
    </row>
    <row r="27" spans="1:8" ht="15.75" x14ac:dyDescent="0.25">
      <c r="A27" s="1"/>
      <c r="B27" s="2"/>
      <c r="C27" s="2"/>
      <c r="D27" s="2"/>
      <c r="E27" s="2"/>
      <c r="F27" s="2"/>
    </row>
    <row r="28" spans="1:8" ht="15.75" x14ac:dyDescent="0.25">
      <c r="A28" s="1"/>
      <c r="B28" s="2"/>
      <c r="C28" s="2"/>
      <c r="D28" s="2"/>
      <c r="E28" s="2"/>
      <c r="F28" s="2"/>
    </row>
    <row r="29" spans="1:8" ht="15.75" x14ac:dyDescent="0.25">
      <c r="A29" s="1"/>
      <c r="B29" s="2"/>
      <c r="C29" s="2"/>
      <c r="D29" s="2"/>
      <c r="E29" s="2"/>
      <c r="F29" s="2"/>
    </row>
    <row r="30" spans="1:8" ht="16.5" thickBot="1" x14ac:dyDescent="0.3">
      <c r="A30" s="2"/>
      <c r="B30" s="2"/>
      <c r="C30" s="2"/>
      <c r="D30" s="7"/>
      <c r="E30" s="7"/>
      <c r="F30" s="7"/>
    </row>
    <row r="31" spans="1:8" ht="21" customHeight="1" thickBot="1" x14ac:dyDescent="0.3">
      <c r="B31" s="7"/>
      <c r="C31" s="33" t="s">
        <v>15</v>
      </c>
      <c r="D31" s="33"/>
      <c r="E31" s="33"/>
      <c r="F31" s="33" t="s">
        <v>19</v>
      </c>
      <c r="G31" s="33"/>
      <c r="H31" s="7"/>
    </row>
    <row r="32" spans="1:8" ht="21" customHeight="1" thickBot="1" x14ac:dyDescent="0.3">
      <c r="B32" s="7"/>
      <c r="C32" s="34" t="s">
        <v>4</v>
      </c>
      <c r="D32" s="34"/>
      <c r="E32" s="34"/>
      <c r="F32" s="35">
        <f>IF(C32="","",VLOOKUP(C32,Articles!A2:B16,2,FALSE))</f>
        <v>10</v>
      </c>
      <c r="G32" s="35"/>
      <c r="H32" s="6"/>
    </row>
    <row r="33" spans="1:9" ht="21" customHeight="1" thickBot="1" x14ac:dyDescent="0.3">
      <c r="A33" s="9"/>
      <c r="B33" s="7"/>
      <c r="C33" s="34"/>
      <c r="D33" s="34"/>
      <c r="E33" s="34"/>
      <c r="F33" s="35" t="str">
        <f>IF(C33="","",VLOOKUP(C33,Articles!A3:B17,2,FALSE))</f>
        <v/>
      </c>
      <c r="G33" s="35"/>
      <c r="H33" s="6"/>
    </row>
    <row r="34" spans="1:9" ht="6.75" customHeight="1" thickBot="1" x14ac:dyDescent="0.3">
      <c r="A34" s="9"/>
      <c r="B34" s="7"/>
      <c r="C34" s="34"/>
      <c r="D34" s="34"/>
      <c r="E34" s="34"/>
      <c r="F34" s="35"/>
      <c r="G34" s="35"/>
      <c r="H34" s="6"/>
    </row>
    <row r="35" spans="1:9" ht="21" customHeight="1" thickBot="1" x14ac:dyDescent="0.3">
      <c r="B35" s="7"/>
      <c r="C35" s="36" t="s">
        <v>16</v>
      </c>
      <c r="D35" s="36"/>
      <c r="E35" s="36"/>
      <c r="F35" s="37">
        <f>SUM(F32:G33)</f>
        <v>10</v>
      </c>
      <c r="G35" s="37"/>
      <c r="H35" s="6"/>
    </row>
    <row r="36" spans="1:9" ht="15.75" x14ac:dyDescent="0.25">
      <c r="B36" s="7"/>
      <c r="C36" s="8"/>
      <c r="D36" s="8"/>
      <c r="E36" s="8"/>
      <c r="F36" s="10"/>
      <c r="G36" s="10"/>
      <c r="H36" s="6"/>
    </row>
    <row r="37" spans="1:9" ht="15.75" x14ac:dyDescent="0.25">
      <c r="B37" s="7"/>
      <c r="C37" s="8"/>
      <c r="D37" s="8"/>
      <c r="E37" s="8"/>
      <c r="F37" s="10"/>
      <c r="G37" s="10"/>
      <c r="H37" s="6"/>
    </row>
    <row r="38" spans="1:9" ht="15.75" x14ac:dyDescent="0.25">
      <c r="B38" s="7"/>
      <c r="C38" s="8"/>
      <c r="D38" s="8"/>
      <c r="E38" s="8"/>
      <c r="F38" s="10"/>
      <c r="G38" s="10"/>
      <c r="H38" s="6"/>
    </row>
    <row r="39" spans="1:9" ht="15.75" x14ac:dyDescent="0.25">
      <c r="B39" s="7"/>
      <c r="C39" s="8"/>
      <c r="D39" s="8"/>
      <c r="E39" s="8"/>
      <c r="F39" s="10"/>
      <c r="G39" s="10"/>
      <c r="H39" s="6"/>
    </row>
    <row r="40" spans="1:9" ht="15.75" x14ac:dyDescent="0.25">
      <c r="A40" s="2"/>
      <c r="B40" s="2"/>
      <c r="C40" s="2"/>
      <c r="D40" s="2"/>
      <c r="E40" s="4"/>
      <c r="F40" s="4"/>
    </row>
    <row r="41" spans="1:9" ht="18.75" x14ac:dyDescent="0.3">
      <c r="A41" s="17" t="s">
        <v>17</v>
      </c>
      <c r="B41" s="17"/>
      <c r="C41" s="17"/>
      <c r="D41" s="17"/>
      <c r="E41" s="17"/>
      <c r="F41" s="17"/>
      <c r="G41" s="17"/>
      <c r="H41" s="17"/>
      <c r="I41" s="11">
        <f>F35</f>
        <v>10</v>
      </c>
    </row>
    <row r="51" spans="2:5" x14ac:dyDescent="0.25">
      <c r="E51" s="12"/>
    </row>
    <row r="52" spans="2:5" x14ac:dyDescent="0.25">
      <c r="E52" s="12"/>
    </row>
    <row r="55" spans="2:5" x14ac:dyDescent="0.25">
      <c r="B55" s="12"/>
    </row>
    <row r="56" spans="2:5" x14ac:dyDescent="0.25">
      <c r="B56" s="12"/>
    </row>
    <row r="59" spans="2:5" x14ac:dyDescent="0.25">
      <c r="E59" s="12"/>
    </row>
    <row r="60" spans="2:5" x14ac:dyDescent="0.25">
      <c r="E60" s="12"/>
    </row>
    <row r="62" spans="2:5" x14ac:dyDescent="0.25">
      <c r="E62" s="12"/>
    </row>
    <row r="63" spans="2:5" x14ac:dyDescent="0.25">
      <c r="E63" s="12"/>
    </row>
  </sheetData>
  <mergeCells count="11">
    <mergeCell ref="C31:E31"/>
    <mergeCell ref="F31:G31"/>
    <mergeCell ref="C32:E32"/>
    <mergeCell ref="F32:G32"/>
    <mergeCell ref="C33:E33"/>
    <mergeCell ref="F33:G33"/>
    <mergeCell ref="C34:E34"/>
    <mergeCell ref="F34:G34"/>
    <mergeCell ref="C35:E35"/>
    <mergeCell ref="F35:G35"/>
    <mergeCell ref="A41:H41"/>
  </mergeCells>
  <dataValidations count="1">
    <dataValidation type="list" allowBlank="1" showInputMessage="1" showErrorMessage="1" sqref="C32:C33">
      <formula1>_articles</formula1>
    </dataValidation>
  </dataValidations>
  <printOptions horizontalCentered="1"/>
  <pageMargins left="0.19685039370078741" right="0.11811023622047245" top="0.15748031496062992" bottom="0.15748031496062992" header="0.31496062992125984" footer="0.31496062992125984"/>
  <pageSetup paperSize="9" scale="97" orientation="portrait" r:id="rId1"/>
  <headerFooter>
    <oddFooter>&amp;C&amp;K05-024Foyer de Vie "La Ferrette" 513 route d'Issigeac 47330 CASTILLONNES
Tél : 05 53 49 83 00 - Mail : foyer.laferrette@algeei.org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I63"/>
  <sheetViews>
    <sheetView zoomScaleNormal="100" workbookViewId="0">
      <selection activeCell="H22" sqref="H22"/>
    </sheetView>
  </sheetViews>
  <sheetFormatPr baseColWidth="10" defaultRowHeight="15" x14ac:dyDescent="0.25"/>
  <cols>
    <col min="7" max="7" width="11.42578125" customWidth="1"/>
  </cols>
  <sheetData>
    <row r="15" spans="6:6" ht="15.75" x14ac:dyDescent="0.25">
      <c r="F15" s="3" t="s">
        <v>40</v>
      </c>
    </row>
    <row r="16" spans="6:6" ht="15.75" x14ac:dyDescent="0.25">
      <c r="F16" s="2"/>
    </row>
    <row r="17" spans="1:8" ht="15.75" x14ac:dyDescent="0.25">
      <c r="F17" s="2"/>
    </row>
    <row r="18" spans="1:8" ht="15.75" x14ac:dyDescent="0.25">
      <c r="F18" s="2"/>
    </row>
    <row r="19" spans="1:8" ht="15.75" x14ac:dyDescent="0.25">
      <c r="F19" s="2"/>
    </row>
    <row r="25" spans="1:8" ht="15.75" x14ac:dyDescent="0.25">
      <c r="A25" s="13" t="s">
        <v>18</v>
      </c>
      <c r="B25" s="14"/>
      <c r="C25" s="14"/>
      <c r="D25" s="2"/>
      <c r="E25" s="2"/>
      <c r="F25" s="2"/>
    </row>
    <row r="26" spans="1:8" ht="15.75" x14ac:dyDescent="0.25">
      <c r="A26" s="1"/>
      <c r="B26" s="2"/>
      <c r="C26" s="2"/>
      <c r="D26" s="2"/>
      <c r="E26" s="2"/>
      <c r="F26" s="2"/>
    </row>
    <row r="27" spans="1:8" ht="15.75" x14ac:dyDescent="0.25">
      <c r="A27" s="1"/>
      <c r="B27" s="2"/>
      <c r="C27" s="2"/>
      <c r="D27" s="2"/>
      <c r="E27" s="2"/>
      <c r="F27" s="2"/>
    </row>
    <row r="28" spans="1:8" ht="15.75" x14ac:dyDescent="0.25">
      <c r="A28" s="1"/>
      <c r="B28" s="2"/>
      <c r="C28" s="2"/>
      <c r="D28" s="2"/>
      <c r="E28" s="2"/>
      <c r="F28" s="2"/>
    </row>
    <row r="29" spans="1:8" ht="15.75" x14ac:dyDescent="0.25">
      <c r="A29" s="1"/>
      <c r="B29" s="2"/>
      <c r="C29" s="2"/>
      <c r="D29" s="2"/>
      <c r="E29" s="2"/>
      <c r="F29" s="2"/>
    </row>
    <row r="30" spans="1:8" ht="16.5" thickBot="1" x14ac:dyDescent="0.3">
      <c r="A30" s="2"/>
      <c r="B30" s="2"/>
      <c r="C30" s="2"/>
      <c r="D30" s="7"/>
      <c r="E30" s="7"/>
      <c r="F30" s="7"/>
    </row>
    <row r="31" spans="1:8" ht="21" customHeight="1" thickBot="1" x14ac:dyDescent="0.3">
      <c r="B31" s="7"/>
      <c r="C31" s="24" t="s">
        <v>15</v>
      </c>
      <c r="D31" s="32"/>
      <c r="E31" s="25"/>
      <c r="F31" s="24" t="s">
        <v>19</v>
      </c>
      <c r="G31" s="25"/>
      <c r="H31" s="7"/>
    </row>
    <row r="32" spans="1:8" ht="21" customHeight="1" thickBot="1" x14ac:dyDescent="0.3">
      <c r="B32" s="7"/>
      <c r="C32" s="29" t="s">
        <v>0</v>
      </c>
      <c r="D32" s="30"/>
      <c r="E32" s="31"/>
      <c r="F32" s="22">
        <f>IF(C32="","",VLOOKUP(C32,Articles!A2:B16,2,FALSE))</f>
        <v>10</v>
      </c>
      <c r="G32" s="23"/>
      <c r="H32" s="6"/>
    </row>
    <row r="33" spans="1:9" ht="21" customHeight="1" thickBot="1" x14ac:dyDescent="0.3">
      <c r="A33" s="9"/>
      <c r="B33" s="7"/>
      <c r="C33" s="29"/>
      <c r="D33" s="30"/>
      <c r="E33" s="31"/>
      <c r="F33" s="20" t="str">
        <f>IF(C33="","",VLOOKUP(C33,Articles!A3:B17,2,FALSE))</f>
        <v/>
      </c>
      <c r="G33" s="21"/>
      <c r="H33" s="6"/>
    </row>
    <row r="34" spans="1:9" ht="6.75" customHeight="1" thickBot="1" x14ac:dyDescent="0.3">
      <c r="A34" s="9"/>
      <c r="B34" s="7"/>
      <c r="C34" s="29"/>
      <c r="D34" s="30"/>
      <c r="E34" s="31"/>
      <c r="F34" s="20"/>
      <c r="G34" s="21"/>
      <c r="H34" s="6"/>
    </row>
    <row r="35" spans="1:9" ht="21" customHeight="1" thickBot="1" x14ac:dyDescent="0.3">
      <c r="B35" s="7"/>
      <c r="C35" s="26" t="s">
        <v>16</v>
      </c>
      <c r="D35" s="27"/>
      <c r="E35" s="28"/>
      <c r="F35" s="18">
        <f>SUM(F32:G33)</f>
        <v>10</v>
      </c>
      <c r="G35" s="19"/>
      <c r="H35" s="6"/>
    </row>
    <row r="36" spans="1:9" ht="15.75" x14ac:dyDescent="0.25">
      <c r="B36" s="7"/>
      <c r="C36" s="8"/>
      <c r="D36" s="8"/>
      <c r="E36" s="8"/>
      <c r="F36" s="10"/>
      <c r="G36" s="10"/>
      <c r="H36" s="6"/>
    </row>
    <row r="37" spans="1:9" ht="15.75" x14ac:dyDescent="0.25">
      <c r="B37" s="7"/>
      <c r="C37" s="8"/>
      <c r="D37" s="8"/>
      <c r="E37" s="8"/>
      <c r="F37" s="10"/>
      <c r="G37" s="10"/>
      <c r="H37" s="6"/>
    </row>
    <row r="38" spans="1:9" ht="15.75" x14ac:dyDescent="0.25">
      <c r="B38" s="7"/>
      <c r="C38" s="8"/>
      <c r="D38" s="8"/>
      <c r="E38" s="8"/>
      <c r="F38" s="10"/>
      <c r="G38" s="10"/>
      <c r="H38" s="6"/>
    </row>
    <row r="39" spans="1:9" ht="15.75" x14ac:dyDescent="0.25">
      <c r="B39" s="7"/>
      <c r="C39" s="8"/>
      <c r="D39" s="8"/>
      <c r="E39" s="8"/>
      <c r="F39" s="10"/>
      <c r="G39" s="10"/>
      <c r="H39" s="6"/>
    </row>
    <row r="40" spans="1:9" ht="15.75" x14ac:dyDescent="0.25">
      <c r="A40" s="2"/>
      <c r="B40" s="2"/>
      <c r="C40" s="2"/>
      <c r="D40" s="2"/>
      <c r="E40" s="4"/>
      <c r="F40" s="4"/>
    </row>
    <row r="41" spans="1:9" ht="18.75" x14ac:dyDescent="0.3">
      <c r="A41" s="17" t="s">
        <v>17</v>
      </c>
      <c r="B41" s="17"/>
      <c r="C41" s="17"/>
      <c r="D41" s="17"/>
      <c r="E41" s="17"/>
      <c r="F41" s="17"/>
      <c r="G41" s="17"/>
      <c r="H41" s="17"/>
      <c r="I41" s="11">
        <f>F35</f>
        <v>10</v>
      </c>
    </row>
    <row r="51" spans="2:5" x14ac:dyDescent="0.25">
      <c r="E51" s="12"/>
    </row>
    <row r="52" spans="2:5" x14ac:dyDescent="0.25">
      <c r="E52" s="12"/>
    </row>
    <row r="55" spans="2:5" x14ac:dyDescent="0.25">
      <c r="B55" s="12"/>
    </row>
    <row r="56" spans="2:5" x14ac:dyDescent="0.25">
      <c r="B56" s="12"/>
    </row>
    <row r="59" spans="2:5" x14ac:dyDescent="0.25">
      <c r="E59" s="12"/>
    </row>
    <row r="60" spans="2:5" x14ac:dyDescent="0.25">
      <c r="E60" s="12"/>
    </row>
    <row r="62" spans="2:5" x14ac:dyDescent="0.25">
      <c r="E62" s="12"/>
    </row>
    <row r="63" spans="2:5" x14ac:dyDescent="0.25">
      <c r="E63" s="12"/>
    </row>
  </sheetData>
  <mergeCells count="11">
    <mergeCell ref="F31:G31"/>
    <mergeCell ref="C35:E35"/>
    <mergeCell ref="C34:E34"/>
    <mergeCell ref="C33:E33"/>
    <mergeCell ref="C32:E32"/>
    <mergeCell ref="C31:E31"/>
    <mergeCell ref="A41:H41"/>
    <mergeCell ref="F35:G35"/>
    <mergeCell ref="F34:G34"/>
    <mergeCell ref="F33:G33"/>
    <mergeCell ref="F32:G32"/>
  </mergeCells>
  <dataValidations count="1">
    <dataValidation type="list" allowBlank="1" showInputMessage="1" showErrorMessage="1" sqref="C32:C33">
      <formula1>_articles</formula1>
    </dataValidation>
  </dataValidations>
  <printOptions horizontalCentered="1"/>
  <pageMargins left="0.19685039370078741" right="0.11811023622047245" top="0.15748031496062992" bottom="0.15748031496062992" header="0.31496062992125984" footer="0.31496062992125984"/>
  <pageSetup paperSize="9" scale="97" orientation="portrait" r:id="rId1"/>
  <headerFooter>
    <oddFooter>&amp;C&amp;K05-024Foyer de Vie "La Ferrette" 513 route d'Issigeac 47330 CASTILLONNES
Tél : 05 53 49 83 00 - Mail : foyer.laferrette@algeei.org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I63"/>
  <sheetViews>
    <sheetView topLeftCell="A13" zoomScaleNormal="100" workbookViewId="0">
      <selection activeCell="H22" sqref="H22"/>
    </sheetView>
  </sheetViews>
  <sheetFormatPr baseColWidth="10" defaultRowHeight="15" customHeight="1" x14ac:dyDescent="0.25"/>
  <cols>
    <col min="7" max="7" width="11.42578125" customWidth="1"/>
  </cols>
  <sheetData>
    <row r="15" spans="6:6" ht="15.75" x14ac:dyDescent="0.25">
      <c r="F15" s="3" t="s">
        <v>40</v>
      </c>
    </row>
    <row r="16" spans="6:6" ht="15.75" x14ac:dyDescent="0.25">
      <c r="F16" s="2"/>
    </row>
    <row r="17" spans="1:8" ht="15.75" x14ac:dyDescent="0.25">
      <c r="F17" s="2"/>
    </row>
    <row r="18" spans="1:8" ht="15.75" x14ac:dyDescent="0.25">
      <c r="F18" s="2"/>
    </row>
    <row r="19" spans="1:8" ht="15.75" x14ac:dyDescent="0.25">
      <c r="F19" s="2"/>
    </row>
    <row r="25" spans="1:8" ht="15.75" x14ac:dyDescent="0.25">
      <c r="A25" s="13" t="s">
        <v>37</v>
      </c>
      <c r="B25" s="14"/>
      <c r="C25" s="14"/>
      <c r="D25" s="2"/>
      <c r="E25" s="2"/>
      <c r="F25" s="2"/>
    </row>
    <row r="26" spans="1:8" ht="15.75" x14ac:dyDescent="0.25">
      <c r="A26" s="1"/>
      <c r="B26" s="2"/>
      <c r="C26" s="2"/>
      <c r="D26" s="2"/>
      <c r="E26" s="2"/>
      <c r="F26" s="2"/>
    </row>
    <row r="27" spans="1:8" ht="15.75" x14ac:dyDescent="0.25">
      <c r="A27" s="1"/>
      <c r="B27" s="2"/>
      <c r="C27" s="2"/>
      <c r="D27" s="2"/>
      <c r="E27" s="2"/>
      <c r="F27" s="2"/>
    </row>
    <row r="28" spans="1:8" ht="15.75" x14ac:dyDescent="0.25">
      <c r="A28" s="1"/>
      <c r="B28" s="2"/>
      <c r="C28" s="2"/>
      <c r="D28" s="2"/>
      <c r="E28" s="2"/>
      <c r="F28" s="2"/>
    </row>
    <row r="29" spans="1:8" ht="15.75" x14ac:dyDescent="0.25">
      <c r="A29" s="1"/>
      <c r="B29" s="2"/>
      <c r="C29" s="2"/>
      <c r="D29" s="2"/>
      <c r="E29" s="2"/>
      <c r="F29" s="2"/>
    </row>
    <row r="30" spans="1:8" ht="16.5" thickBot="1" x14ac:dyDescent="0.3">
      <c r="A30" s="2"/>
      <c r="B30" s="2"/>
      <c r="C30" s="2"/>
      <c r="D30" s="7"/>
      <c r="E30" s="7"/>
      <c r="F30" s="7"/>
    </row>
    <row r="31" spans="1:8" ht="21" customHeight="1" thickBot="1" x14ac:dyDescent="0.3">
      <c r="B31" s="7"/>
      <c r="C31" s="33" t="s">
        <v>15</v>
      </c>
      <c r="D31" s="33"/>
      <c r="E31" s="33"/>
      <c r="F31" s="33" t="s">
        <v>19</v>
      </c>
      <c r="G31" s="33"/>
      <c r="H31" s="7"/>
    </row>
    <row r="32" spans="1:8" ht="21" customHeight="1" thickBot="1" x14ac:dyDescent="0.3">
      <c r="B32" s="7"/>
      <c r="C32" s="34" t="s">
        <v>1</v>
      </c>
      <c r="D32" s="34"/>
      <c r="E32" s="34"/>
      <c r="F32" s="35">
        <f>IF(C32="","",VLOOKUP(C32,Articles!A2:B16,2,FALSE))</f>
        <v>5</v>
      </c>
      <c r="G32" s="35"/>
      <c r="H32" s="6"/>
    </row>
    <row r="33" spans="1:9" ht="21" customHeight="1" thickBot="1" x14ac:dyDescent="0.3">
      <c r="A33" s="9"/>
      <c r="B33" s="7"/>
      <c r="C33" s="34"/>
      <c r="D33" s="34"/>
      <c r="E33" s="34"/>
      <c r="F33" s="35" t="str">
        <f>IF(C33="","",VLOOKUP(C33,Articles!A3:B17,2,FALSE))</f>
        <v/>
      </c>
      <c r="G33" s="35"/>
      <c r="H33" s="6"/>
    </row>
    <row r="34" spans="1:9" ht="6.75" customHeight="1" thickBot="1" x14ac:dyDescent="0.3">
      <c r="A34" s="9"/>
      <c r="B34" s="7"/>
      <c r="C34" s="34"/>
      <c r="D34" s="34"/>
      <c r="E34" s="34"/>
      <c r="F34" s="35"/>
      <c r="G34" s="35"/>
      <c r="H34" s="6"/>
    </row>
    <row r="35" spans="1:9" ht="21" customHeight="1" thickBot="1" x14ac:dyDescent="0.3">
      <c r="B35" s="7"/>
      <c r="C35" s="36" t="s">
        <v>16</v>
      </c>
      <c r="D35" s="36"/>
      <c r="E35" s="36"/>
      <c r="F35" s="37">
        <f>SUM(F32:G33)</f>
        <v>5</v>
      </c>
      <c r="G35" s="37"/>
      <c r="H35" s="6"/>
    </row>
    <row r="36" spans="1:9" ht="15.75" x14ac:dyDescent="0.25">
      <c r="B36" s="7"/>
      <c r="C36" s="8"/>
      <c r="D36" s="8"/>
      <c r="E36" s="8"/>
      <c r="F36" s="10"/>
      <c r="G36" s="10"/>
      <c r="H36" s="6"/>
    </row>
    <row r="37" spans="1:9" ht="15.75" x14ac:dyDescent="0.25">
      <c r="B37" s="7"/>
      <c r="C37" s="8"/>
      <c r="D37" s="8"/>
      <c r="E37" s="8"/>
      <c r="F37" s="10"/>
      <c r="G37" s="10"/>
      <c r="H37" s="6"/>
    </row>
    <row r="38" spans="1:9" ht="15.75" x14ac:dyDescent="0.25">
      <c r="B38" s="7"/>
      <c r="C38" s="8"/>
      <c r="D38" s="8"/>
      <c r="E38" s="8"/>
      <c r="F38" s="10"/>
      <c r="G38" s="10"/>
      <c r="H38" s="6"/>
    </row>
    <row r="39" spans="1:9" ht="15.75" x14ac:dyDescent="0.25">
      <c r="B39" s="7"/>
      <c r="C39" s="8"/>
      <c r="D39" s="8"/>
      <c r="E39" s="8"/>
      <c r="F39" s="10"/>
      <c r="G39" s="10"/>
      <c r="H39" s="6"/>
    </row>
    <row r="40" spans="1:9" ht="15.75" x14ac:dyDescent="0.25">
      <c r="A40" s="2"/>
      <c r="B40" s="2"/>
      <c r="C40" s="2"/>
      <c r="D40" s="2"/>
      <c r="E40" s="4"/>
      <c r="F40" s="4"/>
    </row>
    <row r="41" spans="1:9" ht="18.75" x14ac:dyDescent="0.3">
      <c r="A41" s="17" t="s">
        <v>17</v>
      </c>
      <c r="B41" s="17"/>
      <c r="C41" s="17"/>
      <c r="D41" s="17"/>
      <c r="E41" s="17"/>
      <c r="F41" s="17"/>
      <c r="G41" s="17"/>
      <c r="H41" s="17"/>
      <c r="I41" s="11">
        <f>F35</f>
        <v>5</v>
      </c>
    </row>
    <row r="51" spans="2:5" x14ac:dyDescent="0.25">
      <c r="E51" s="12"/>
    </row>
    <row r="52" spans="2:5" x14ac:dyDescent="0.25">
      <c r="E52" s="12"/>
    </row>
    <row r="55" spans="2:5" x14ac:dyDescent="0.25">
      <c r="B55" s="12"/>
    </row>
    <row r="56" spans="2:5" x14ac:dyDescent="0.25">
      <c r="B56" s="12"/>
    </row>
    <row r="59" spans="2:5" x14ac:dyDescent="0.25">
      <c r="E59" s="12"/>
    </row>
    <row r="60" spans="2:5" x14ac:dyDescent="0.25">
      <c r="E60" s="12"/>
    </row>
    <row r="62" spans="2:5" x14ac:dyDescent="0.25">
      <c r="E62" s="12"/>
    </row>
    <row r="63" spans="2:5" x14ac:dyDescent="0.25">
      <c r="E63" s="12"/>
    </row>
  </sheetData>
  <mergeCells count="11">
    <mergeCell ref="C31:E31"/>
    <mergeCell ref="F31:G31"/>
    <mergeCell ref="C32:E32"/>
    <mergeCell ref="F32:G32"/>
    <mergeCell ref="C33:E33"/>
    <mergeCell ref="F33:G33"/>
    <mergeCell ref="C34:E34"/>
    <mergeCell ref="F34:G34"/>
    <mergeCell ref="C35:E35"/>
    <mergeCell ref="F35:G35"/>
    <mergeCell ref="A41:H41"/>
  </mergeCells>
  <dataValidations count="1">
    <dataValidation type="list" allowBlank="1" showInputMessage="1" showErrorMessage="1" sqref="C32:C33">
      <formula1>_articles</formula1>
    </dataValidation>
  </dataValidations>
  <printOptions horizontalCentered="1"/>
  <pageMargins left="0.19685039370078741" right="0.11811023622047245" top="0.15748031496062992" bottom="0.15748031496062992" header="0.31496062992125984" footer="0.31496062992125984"/>
  <pageSetup paperSize="9" scale="97" orientation="portrait" r:id="rId1"/>
  <headerFooter>
    <oddFooter>&amp;C&amp;K05-024Foyer de Vie "La Ferrette" 513 route d'Issigeac 47330 CASTILLONNES
Tél : 05 53 49 83 00 - Mail : foyer.laferrette@algeei.org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I63"/>
  <sheetViews>
    <sheetView topLeftCell="A13" zoomScaleNormal="100" workbookViewId="0">
      <selection activeCell="H22" sqref="H22"/>
    </sheetView>
  </sheetViews>
  <sheetFormatPr baseColWidth="10" defaultRowHeight="15" customHeight="1" x14ac:dyDescent="0.25"/>
  <cols>
    <col min="7" max="7" width="11.42578125" customWidth="1"/>
  </cols>
  <sheetData>
    <row r="15" spans="6:6" ht="15.75" x14ac:dyDescent="0.25">
      <c r="F15" s="3" t="s">
        <v>40</v>
      </c>
    </row>
    <row r="16" spans="6:6" ht="15.75" x14ac:dyDescent="0.25">
      <c r="F16" s="2"/>
    </row>
    <row r="17" spans="1:8" ht="15.75" x14ac:dyDescent="0.25">
      <c r="F17" s="2"/>
    </row>
    <row r="18" spans="1:8" ht="15.75" x14ac:dyDescent="0.25">
      <c r="F18" s="2"/>
    </row>
    <row r="19" spans="1:8" ht="15.75" x14ac:dyDescent="0.25">
      <c r="F19" s="2"/>
    </row>
    <row r="25" spans="1:8" ht="15.75" x14ac:dyDescent="0.25">
      <c r="A25" s="13" t="s">
        <v>38</v>
      </c>
      <c r="B25" s="14"/>
      <c r="C25" s="14"/>
      <c r="D25" s="2"/>
      <c r="E25" s="2"/>
      <c r="F25" s="2"/>
    </row>
    <row r="26" spans="1:8" ht="15.75" x14ac:dyDescent="0.25">
      <c r="A26" s="1"/>
      <c r="B26" s="2"/>
      <c r="C26" s="2"/>
      <c r="D26" s="2"/>
      <c r="E26" s="2"/>
      <c r="F26" s="2"/>
    </row>
    <row r="27" spans="1:8" ht="15.75" x14ac:dyDescent="0.25">
      <c r="A27" s="1"/>
      <c r="B27" s="2"/>
      <c r="C27" s="2"/>
      <c r="D27" s="2"/>
      <c r="E27" s="2"/>
      <c r="F27" s="2"/>
    </row>
    <row r="28" spans="1:8" ht="15.75" x14ac:dyDescent="0.25">
      <c r="A28" s="1"/>
      <c r="B28" s="2"/>
      <c r="C28" s="2"/>
      <c r="D28" s="2"/>
      <c r="E28" s="2"/>
      <c r="F28" s="2"/>
    </row>
    <row r="29" spans="1:8" ht="15.75" x14ac:dyDescent="0.25">
      <c r="A29" s="1"/>
      <c r="B29" s="2"/>
      <c r="C29" s="2"/>
      <c r="D29" s="2"/>
      <c r="E29" s="2"/>
      <c r="F29" s="2"/>
    </row>
    <row r="30" spans="1:8" ht="16.5" thickBot="1" x14ac:dyDescent="0.3">
      <c r="A30" s="2"/>
      <c r="B30" s="2"/>
      <c r="C30" s="2"/>
      <c r="D30" s="7"/>
      <c r="E30" s="7"/>
      <c r="F30" s="7"/>
    </row>
    <row r="31" spans="1:8" ht="21" customHeight="1" thickBot="1" x14ac:dyDescent="0.3">
      <c r="B31" s="7"/>
      <c r="C31" s="33" t="s">
        <v>15</v>
      </c>
      <c r="D31" s="33"/>
      <c r="E31" s="33"/>
      <c r="F31" s="33" t="s">
        <v>19</v>
      </c>
      <c r="G31" s="33"/>
      <c r="H31" s="7"/>
    </row>
    <row r="32" spans="1:8" ht="21" customHeight="1" thickBot="1" x14ac:dyDescent="0.3">
      <c r="B32" s="7"/>
      <c r="C32" s="34" t="s">
        <v>5</v>
      </c>
      <c r="D32" s="34"/>
      <c r="E32" s="34"/>
      <c r="F32" s="35">
        <f>IF(C32="","",VLOOKUP(C32,Articles!A2:B16,2,FALSE))</f>
        <v>2</v>
      </c>
      <c r="G32" s="35"/>
      <c r="H32" s="6"/>
    </row>
    <row r="33" spans="1:9" ht="21" customHeight="1" thickBot="1" x14ac:dyDescent="0.3">
      <c r="A33" s="9"/>
      <c r="B33" s="7"/>
      <c r="C33" s="34"/>
      <c r="D33" s="34"/>
      <c r="E33" s="34"/>
      <c r="F33" s="35" t="str">
        <f>IF(C33="","",VLOOKUP(C33,Articles!A3:B17,2,FALSE))</f>
        <v/>
      </c>
      <c r="G33" s="35"/>
      <c r="H33" s="6"/>
    </row>
    <row r="34" spans="1:9" ht="6.75" customHeight="1" thickBot="1" x14ac:dyDescent="0.3">
      <c r="A34" s="9"/>
      <c r="B34" s="7"/>
      <c r="C34" s="34"/>
      <c r="D34" s="34"/>
      <c r="E34" s="34"/>
      <c r="F34" s="35"/>
      <c r="G34" s="35"/>
      <c r="H34" s="6"/>
    </row>
    <row r="35" spans="1:9" ht="21" customHeight="1" thickBot="1" x14ac:dyDescent="0.3">
      <c r="B35" s="7"/>
      <c r="C35" s="36" t="s">
        <v>16</v>
      </c>
      <c r="D35" s="36"/>
      <c r="E35" s="36"/>
      <c r="F35" s="37">
        <f>SUM(F32:G33)</f>
        <v>2</v>
      </c>
      <c r="G35" s="37"/>
      <c r="H35" s="6"/>
    </row>
    <row r="36" spans="1:9" ht="15.75" x14ac:dyDescent="0.25">
      <c r="B36" s="7"/>
      <c r="C36" s="8"/>
      <c r="D36" s="8"/>
      <c r="E36" s="8"/>
      <c r="F36" s="10"/>
      <c r="G36" s="10"/>
      <c r="H36" s="6"/>
    </row>
    <row r="37" spans="1:9" ht="15.75" x14ac:dyDescent="0.25">
      <c r="B37" s="7"/>
      <c r="C37" s="8"/>
      <c r="D37" s="8"/>
      <c r="E37" s="8"/>
      <c r="F37" s="10"/>
      <c r="G37" s="10"/>
      <c r="H37" s="6"/>
    </row>
    <row r="38" spans="1:9" ht="15.75" x14ac:dyDescent="0.25">
      <c r="B38" s="7"/>
      <c r="C38" s="8"/>
      <c r="D38" s="8"/>
      <c r="E38" s="8"/>
      <c r="F38" s="10"/>
      <c r="G38" s="10"/>
      <c r="H38" s="6"/>
    </row>
    <row r="39" spans="1:9" ht="15.75" x14ac:dyDescent="0.25">
      <c r="B39" s="7"/>
      <c r="C39" s="8"/>
      <c r="D39" s="8"/>
      <c r="E39" s="8"/>
      <c r="F39" s="10"/>
      <c r="G39" s="10"/>
      <c r="H39" s="6"/>
    </row>
    <row r="40" spans="1:9" ht="15.75" x14ac:dyDescent="0.25">
      <c r="A40" s="2"/>
      <c r="B40" s="2"/>
      <c r="C40" s="2"/>
      <c r="D40" s="2"/>
      <c r="E40" s="4"/>
      <c r="F40" s="4"/>
    </row>
    <row r="41" spans="1:9" ht="18.75" x14ac:dyDescent="0.3">
      <c r="A41" s="17" t="s">
        <v>17</v>
      </c>
      <c r="B41" s="17"/>
      <c r="C41" s="17"/>
      <c r="D41" s="17"/>
      <c r="E41" s="17"/>
      <c r="F41" s="17"/>
      <c r="G41" s="17"/>
      <c r="H41" s="17"/>
      <c r="I41" s="11">
        <f>F35</f>
        <v>2</v>
      </c>
    </row>
    <row r="51" spans="2:5" x14ac:dyDescent="0.25">
      <c r="E51" s="12"/>
    </row>
    <row r="52" spans="2:5" x14ac:dyDescent="0.25">
      <c r="E52" s="12"/>
    </row>
    <row r="55" spans="2:5" x14ac:dyDescent="0.25">
      <c r="B55" s="12"/>
    </row>
    <row r="56" spans="2:5" x14ac:dyDescent="0.25">
      <c r="B56" s="12"/>
    </row>
    <row r="59" spans="2:5" x14ac:dyDescent="0.25">
      <c r="E59" s="12"/>
    </row>
    <row r="60" spans="2:5" x14ac:dyDescent="0.25">
      <c r="E60" s="12"/>
    </row>
    <row r="62" spans="2:5" x14ac:dyDescent="0.25">
      <c r="E62" s="12"/>
    </row>
    <row r="63" spans="2:5" x14ac:dyDescent="0.25">
      <c r="E63" s="12"/>
    </row>
  </sheetData>
  <mergeCells count="11">
    <mergeCell ref="C31:E31"/>
    <mergeCell ref="F31:G31"/>
    <mergeCell ref="C32:E32"/>
    <mergeCell ref="F32:G32"/>
    <mergeCell ref="C33:E33"/>
    <mergeCell ref="F33:G33"/>
    <mergeCell ref="C34:E34"/>
    <mergeCell ref="F34:G34"/>
    <mergeCell ref="C35:E35"/>
    <mergeCell ref="F35:G35"/>
    <mergeCell ref="A41:H41"/>
  </mergeCells>
  <dataValidations count="1">
    <dataValidation type="list" allowBlank="1" showInputMessage="1" showErrorMessage="1" sqref="C32:C33">
      <formula1>_articles</formula1>
    </dataValidation>
  </dataValidations>
  <printOptions horizontalCentered="1"/>
  <pageMargins left="0.19685039370078741" right="0.11811023622047245" top="0.15748031496062992" bottom="0.15748031496062992" header="0.31496062992125984" footer="0.31496062992125984"/>
  <pageSetup paperSize="9" scale="97" orientation="portrait" r:id="rId1"/>
  <headerFooter>
    <oddFooter>&amp;C&amp;K05-024Foyer de Vie "La Ferrette" 513 route d'Issigeac 47330 CASTILLONNES
Tél : 05 53 49 83 00 - Mail : foyer.laferrette@algeei.org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I63"/>
  <sheetViews>
    <sheetView zoomScaleNormal="100" workbookViewId="0">
      <selection activeCell="M31" sqref="M31"/>
    </sheetView>
  </sheetViews>
  <sheetFormatPr baseColWidth="10" defaultRowHeight="15" customHeight="1" x14ac:dyDescent="0.25"/>
  <cols>
    <col min="7" max="7" width="11.42578125" customWidth="1"/>
  </cols>
  <sheetData>
    <row r="15" spans="6:6" ht="15.75" x14ac:dyDescent="0.25">
      <c r="F15" s="3" t="s">
        <v>40</v>
      </c>
    </row>
    <row r="16" spans="6:6" ht="15.75" x14ac:dyDescent="0.25">
      <c r="F16" s="2"/>
    </row>
    <row r="17" spans="1:8" ht="15.75" x14ac:dyDescent="0.25">
      <c r="F17" s="2"/>
    </row>
    <row r="18" spans="1:8" ht="15.75" x14ac:dyDescent="0.25">
      <c r="F18" s="2"/>
    </row>
    <row r="19" spans="1:8" ht="15.75" x14ac:dyDescent="0.25">
      <c r="F19" s="2"/>
    </row>
    <row r="25" spans="1:8" ht="15.75" x14ac:dyDescent="0.25">
      <c r="A25" s="13" t="s">
        <v>39</v>
      </c>
      <c r="B25" s="14"/>
      <c r="C25" s="14"/>
      <c r="D25" s="2"/>
      <c r="E25" s="2"/>
      <c r="F25" s="2"/>
    </row>
    <row r="26" spans="1:8" ht="15.75" x14ac:dyDescent="0.25">
      <c r="A26" s="1"/>
      <c r="B26" s="2"/>
      <c r="C26" s="2"/>
      <c r="D26" s="2"/>
      <c r="E26" s="2"/>
      <c r="F26" s="2"/>
    </row>
    <row r="27" spans="1:8" ht="15.75" x14ac:dyDescent="0.25">
      <c r="A27" s="1"/>
      <c r="B27" s="2"/>
      <c r="C27" s="2"/>
      <c r="D27" s="2"/>
      <c r="E27" s="2"/>
      <c r="F27" s="2"/>
    </row>
    <row r="28" spans="1:8" ht="15.75" x14ac:dyDescent="0.25">
      <c r="A28" s="1"/>
      <c r="B28" s="2"/>
      <c r="C28" s="2"/>
      <c r="D28" s="2"/>
      <c r="E28" s="2"/>
      <c r="F28" s="2"/>
    </row>
    <row r="29" spans="1:8" ht="15.75" x14ac:dyDescent="0.25">
      <c r="A29" s="1"/>
      <c r="B29" s="2"/>
      <c r="C29" s="2"/>
      <c r="D29" s="2"/>
      <c r="E29" s="2"/>
      <c r="F29" s="2"/>
    </row>
    <row r="30" spans="1:8" ht="16.5" thickBot="1" x14ac:dyDescent="0.3">
      <c r="A30" s="2"/>
      <c r="B30" s="2"/>
      <c r="C30" s="2"/>
      <c r="D30" s="7"/>
      <c r="E30" s="7"/>
      <c r="F30" s="7"/>
    </row>
    <row r="31" spans="1:8" ht="21" customHeight="1" thickBot="1" x14ac:dyDescent="0.3">
      <c r="B31" s="7"/>
      <c r="C31" s="33" t="s">
        <v>15</v>
      </c>
      <c r="D31" s="33"/>
      <c r="E31" s="33"/>
      <c r="F31" s="33" t="s">
        <v>19</v>
      </c>
      <c r="G31" s="33"/>
      <c r="H31" s="7"/>
    </row>
    <row r="32" spans="1:8" ht="21" customHeight="1" thickBot="1" x14ac:dyDescent="0.3">
      <c r="B32" s="7"/>
      <c r="C32" s="34" t="s">
        <v>2</v>
      </c>
      <c r="D32" s="34"/>
      <c r="E32" s="34"/>
      <c r="F32" s="35">
        <f>IF(C32="","",VLOOKUP(C32,Articles!A2:B16,2,FALSE))</f>
        <v>4</v>
      </c>
      <c r="G32" s="35"/>
      <c r="H32" s="6"/>
    </row>
    <row r="33" spans="1:9" ht="21" customHeight="1" thickBot="1" x14ac:dyDescent="0.3">
      <c r="A33" s="9"/>
      <c r="B33" s="7"/>
      <c r="C33" s="34" t="s">
        <v>8</v>
      </c>
      <c r="D33" s="34"/>
      <c r="E33" s="34"/>
      <c r="F33" s="35">
        <f>IF(C33="","",VLOOKUP(C33,Articles!A3:B17,2,FALSE))</f>
        <v>1</v>
      </c>
      <c r="G33" s="35"/>
      <c r="H33" s="6"/>
    </row>
    <row r="34" spans="1:9" ht="6.75" customHeight="1" thickBot="1" x14ac:dyDescent="0.3">
      <c r="A34" s="9"/>
      <c r="B34" s="7"/>
      <c r="C34" s="34"/>
      <c r="D34" s="34"/>
      <c r="E34" s="34"/>
      <c r="F34" s="35"/>
      <c r="G34" s="35"/>
      <c r="H34" s="6"/>
    </row>
    <row r="35" spans="1:9" ht="21" customHeight="1" thickBot="1" x14ac:dyDescent="0.3">
      <c r="B35" s="7"/>
      <c r="C35" s="36" t="s">
        <v>16</v>
      </c>
      <c r="D35" s="36"/>
      <c r="E35" s="36"/>
      <c r="F35" s="37">
        <f>SUM(F32:G33)</f>
        <v>5</v>
      </c>
      <c r="G35" s="37"/>
      <c r="H35" s="6"/>
    </row>
    <row r="36" spans="1:9" ht="15.75" x14ac:dyDescent="0.25">
      <c r="B36" s="7"/>
      <c r="C36" s="8"/>
      <c r="D36" s="8"/>
      <c r="E36" s="8"/>
      <c r="F36" s="10"/>
      <c r="G36" s="10"/>
      <c r="H36" s="6"/>
    </row>
    <row r="37" spans="1:9" ht="15.75" x14ac:dyDescent="0.25">
      <c r="B37" s="7"/>
      <c r="C37" s="8"/>
      <c r="D37" s="8"/>
      <c r="E37" s="8"/>
      <c r="F37" s="10"/>
      <c r="G37" s="10"/>
      <c r="H37" s="6"/>
    </row>
    <row r="38" spans="1:9" ht="15.75" x14ac:dyDescent="0.25">
      <c r="B38" s="7"/>
      <c r="C38" s="8"/>
      <c r="D38" s="8"/>
      <c r="E38" s="8"/>
      <c r="F38" s="10"/>
      <c r="G38" s="10"/>
      <c r="H38" s="6"/>
    </row>
    <row r="39" spans="1:9" ht="15.75" x14ac:dyDescent="0.25">
      <c r="B39" s="7"/>
      <c r="C39" s="8"/>
      <c r="D39" s="8"/>
      <c r="E39" s="8"/>
      <c r="F39" s="10"/>
      <c r="G39" s="10"/>
      <c r="H39" s="6"/>
    </row>
    <row r="40" spans="1:9" ht="15.75" x14ac:dyDescent="0.25">
      <c r="A40" s="2"/>
      <c r="B40" s="2"/>
      <c r="C40" s="2"/>
      <c r="D40" s="2"/>
      <c r="E40" s="4"/>
      <c r="F40" s="4"/>
    </row>
    <row r="41" spans="1:9" ht="18.75" x14ac:dyDescent="0.3">
      <c r="A41" s="17" t="s">
        <v>17</v>
      </c>
      <c r="B41" s="17"/>
      <c r="C41" s="17"/>
      <c r="D41" s="17"/>
      <c r="E41" s="17"/>
      <c r="F41" s="17"/>
      <c r="G41" s="17"/>
      <c r="H41" s="17"/>
      <c r="I41" s="11">
        <f>F35</f>
        <v>5</v>
      </c>
    </row>
    <row r="51" spans="2:5" x14ac:dyDescent="0.25">
      <c r="E51" s="12"/>
    </row>
    <row r="52" spans="2:5" x14ac:dyDescent="0.25">
      <c r="E52" s="12"/>
    </row>
    <row r="55" spans="2:5" x14ac:dyDescent="0.25">
      <c r="B55" s="12"/>
    </row>
    <row r="56" spans="2:5" x14ac:dyDescent="0.25">
      <c r="B56" s="12"/>
    </row>
    <row r="59" spans="2:5" x14ac:dyDescent="0.25">
      <c r="E59" s="12"/>
    </row>
    <row r="60" spans="2:5" x14ac:dyDescent="0.25">
      <c r="E60" s="12"/>
    </row>
    <row r="62" spans="2:5" x14ac:dyDescent="0.25">
      <c r="E62" s="12"/>
    </row>
    <row r="63" spans="2:5" x14ac:dyDescent="0.25">
      <c r="E63" s="12"/>
    </row>
  </sheetData>
  <mergeCells count="11">
    <mergeCell ref="C33:E33"/>
    <mergeCell ref="F33:G33"/>
    <mergeCell ref="C31:E31"/>
    <mergeCell ref="F31:G31"/>
    <mergeCell ref="C32:E32"/>
    <mergeCell ref="F32:G32"/>
    <mergeCell ref="C34:E34"/>
    <mergeCell ref="F34:G34"/>
    <mergeCell ref="C35:E35"/>
    <mergeCell ref="F35:G35"/>
    <mergeCell ref="A41:H41"/>
  </mergeCells>
  <dataValidations count="1">
    <dataValidation type="list" allowBlank="1" showInputMessage="1" showErrorMessage="1" sqref="C32:C33">
      <formula1>_articles</formula1>
    </dataValidation>
  </dataValidations>
  <printOptions horizontalCentered="1"/>
  <pageMargins left="0.19685039370078741" right="0.11811023622047245" top="0.15748031496062992" bottom="0.15748031496062992" header="0.31496062992125984" footer="0.31496062992125984"/>
  <pageSetup paperSize="9" scale="97" orientation="portrait" r:id="rId1"/>
  <headerFooter>
    <oddFooter>&amp;C&amp;K05-024Foyer de Vie "La Ferrette" 513 route d'Issigeac 47330 CASTILLONNES
Tél : 05 53 49 83 00 - Mail : foyer.laferrette@algeei.org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1"/>
  <dimension ref="A15:I76"/>
  <sheetViews>
    <sheetView topLeftCell="A19" zoomScaleNormal="100" workbookViewId="0">
      <selection activeCell="F32" sqref="F32:G32"/>
    </sheetView>
  </sheetViews>
  <sheetFormatPr baseColWidth="10" defaultRowHeight="15" customHeight="1" x14ac:dyDescent="0.25"/>
  <cols>
    <col min="7" max="7" width="11.42578125" customWidth="1"/>
  </cols>
  <sheetData>
    <row r="15" spans="6:6" ht="15.75" x14ac:dyDescent="0.25">
      <c r="F15" s="3" t="s">
        <v>40</v>
      </c>
    </row>
    <row r="16" spans="6:6" ht="15.75" x14ac:dyDescent="0.25">
      <c r="F16" s="2"/>
    </row>
    <row r="17" spans="1:8" ht="15.75" x14ac:dyDescent="0.25">
      <c r="F17" s="2"/>
    </row>
    <row r="18" spans="1:8" ht="15.75" x14ac:dyDescent="0.25">
      <c r="F18" s="2"/>
    </row>
    <row r="19" spans="1:8" ht="15.75" x14ac:dyDescent="0.25">
      <c r="F19" s="2"/>
    </row>
    <row r="25" spans="1:8" ht="15.75" x14ac:dyDescent="0.25">
      <c r="A25" s="13" t="s">
        <v>39</v>
      </c>
      <c r="B25" s="14"/>
      <c r="C25" s="14"/>
      <c r="D25" s="2"/>
      <c r="E25" s="2"/>
      <c r="F25" s="2"/>
    </row>
    <row r="26" spans="1:8" ht="15.75" x14ac:dyDescent="0.25">
      <c r="A26" s="1"/>
      <c r="B26" s="2"/>
      <c r="C26" s="2"/>
      <c r="D26" s="2"/>
      <c r="E26" s="2"/>
      <c r="F26" s="2"/>
    </row>
    <row r="27" spans="1:8" ht="15.75" x14ac:dyDescent="0.25">
      <c r="A27" s="1"/>
      <c r="B27" s="2"/>
      <c r="C27" s="2"/>
      <c r="D27" s="2"/>
      <c r="E27" s="2"/>
      <c r="F27" s="2"/>
    </row>
    <row r="28" spans="1:8" ht="15.75" x14ac:dyDescent="0.25">
      <c r="A28" s="1"/>
      <c r="B28" s="2"/>
      <c r="C28" s="2"/>
      <c r="D28" s="2"/>
      <c r="E28" s="2"/>
      <c r="F28" s="2"/>
    </row>
    <row r="29" spans="1:8" ht="15.75" x14ac:dyDescent="0.25">
      <c r="A29" s="1"/>
      <c r="B29" s="2"/>
      <c r="C29" s="2"/>
      <c r="D29" s="2"/>
      <c r="E29" s="2"/>
      <c r="F29" s="2"/>
    </row>
    <row r="30" spans="1:8" ht="16.5" thickBot="1" x14ac:dyDescent="0.3">
      <c r="A30" s="2"/>
      <c r="B30" s="2"/>
      <c r="C30" s="2"/>
      <c r="D30" s="7"/>
      <c r="E30" s="7"/>
      <c r="F30" s="7"/>
    </row>
    <row r="31" spans="1:8" ht="21" customHeight="1" thickBot="1" x14ac:dyDescent="0.3">
      <c r="B31" s="7"/>
      <c r="C31" s="33" t="s">
        <v>15</v>
      </c>
      <c r="D31" s="33"/>
      <c r="E31" s="33"/>
      <c r="F31" s="33" t="s">
        <v>19</v>
      </c>
      <c r="G31" s="33"/>
      <c r="H31" s="7"/>
    </row>
    <row r="32" spans="1:8" ht="21" customHeight="1" thickBot="1" x14ac:dyDescent="0.3">
      <c r="B32" s="7"/>
      <c r="C32" s="34" t="s">
        <v>9</v>
      </c>
      <c r="D32" s="34"/>
      <c r="E32" s="34"/>
      <c r="F32" s="35">
        <f>IF(C32="","",VLOOKUP(C32,Articles!A2:B16,2,FALSE))</f>
        <v>10</v>
      </c>
      <c r="G32" s="35"/>
      <c r="H32" s="6"/>
    </row>
    <row r="33" spans="1:8" ht="21" customHeight="1" thickBot="1" x14ac:dyDescent="0.3">
      <c r="B33" s="7"/>
      <c r="C33" s="29" t="s">
        <v>0</v>
      </c>
      <c r="D33" s="30"/>
      <c r="E33" s="31"/>
      <c r="F33" s="35">
        <f>IF(C33="","",VLOOKUP(C33,Articles!A3:B17,2,FALSE))</f>
        <v>10</v>
      </c>
      <c r="G33" s="35"/>
      <c r="H33" s="6"/>
    </row>
    <row r="34" spans="1:8" ht="21" customHeight="1" thickBot="1" x14ac:dyDescent="0.3">
      <c r="B34" s="7"/>
      <c r="C34" s="29" t="s">
        <v>1</v>
      </c>
      <c r="D34" s="30"/>
      <c r="E34" s="31"/>
      <c r="F34" s="35">
        <f>IF(C34="","",VLOOKUP(C34,Articles!A4:B18,2,FALSE))</f>
        <v>5</v>
      </c>
      <c r="G34" s="35"/>
      <c r="H34" s="6"/>
    </row>
    <row r="35" spans="1:8" ht="21" customHeight="1" thickBot="1" x14ac:dyDescent="0.3">
      <c r="B35" s="7"/>
      <c r="C35" s="29" t="s">
        <v>2</v>
      </c>
      <c r="D35" s="30"/>
      <c r="E35" s="31"/>
      <c r="F35" s="35">
        <f>IF(C35="","",VLOOKUP(C35,Articles!A5:B19,2,FALSE))</f>
        <v>4</v>
      </c>
      <c r="G35" s="35"/>
      <c r="H35" s="6"/>
    </row>
    <row r="36" spans="1:8" ht="21" customHeight="1" thickBot="1" x14ac:dyDescent="0.3">
      <c r="B36" s="7"/>
      <c r="C36" s="29" t="s">
        <v>5</v>
      </c>
      <c r="D36" s="30"/>
      <c r="E36" s="31"/>
      <c r="F36" s="35">
        <f>IF(C36="","",VLOOKUP(C36,Articles!A6:B20,2,FALSE))</f>
        <v>2</v>
      </c>
      <c r="G36" s="35"/>
      <c r="H36" s="6"/>
    </row>
    <row r="37" spans="1:8" ht="21" customHeight="1" thickBot="1" x14ac:dyDescent="0.3">
      <c r="B37" s="7"/>
      <c r="C37" s="29" t="s">
        <v>3</v>
      </c>
      <c r="D37" s="30"/>
      <c r="E37" s="31"/>
      <c r="F37" s="35">
        <f>IF(C37="","",VLOOKUP(C37,Articles!A7:B21,2,FALSE))</f>
        <v>5</v>
      </c>
      <c r="G37" s="35"/>
      <c r="H37" s="6"/>
    </row>
    <row r="38" spans="1:8" ht="21" customHeight="1" thickBot="1" x14ac:dyDescent="0.3">
      <c r="B38" s="7"/>
      <c r="C38" s="29" t="s">
        <v>4</v>
      </c>
      <c r="D38" s="30"/>
      <c r="E38" s="31"/>
      <c r="F38" s="35">
        <f>IF(C38="","",VLOOKUP(C38,Articles!A8:B22,2,FALSE))</f>
        <v>10</v>
      </c>
      <c r="G38" s="35"/>
      <c r="H38" s="6"/>
    </row>
    <row r="39" spans="1:8" ht="21" customHeight="1" thickBot="1" x14ac:dyDescent="0.3">
      <c r="B39" s="7"/>
      <c r="C39" s="29" t="s">
        <v>8</v>
      </c>
      <c r="D39" s="30"/>
      <c r="E39" s="31"/>
      <c r="F39" s="35">
        <f>IF(C39="","",VLOOKUP(C39,Articles!A9:B23,2,FALSE))</f>
        <v>1</v>
      </c>
      <c r="G39" s="35"/>
      <c r="H39" s="6"/>
    </row>
    <row r="40" spans="1:8" ht="21" customHeight="1" thickBot="1" x14ac:dyDescent="0.3">
      <c r="B40" s="7"/>
      <c r="C40" s="29" t="s">
        <v>6</v>
      </c>
      <c r="D40" s="30"/>
      <c r="E40" s="31"/>
      <c r="F40" s="35">
        <f>IF(C40="","",VLOOKUP(C40,Articles!A10:B24,2,FALSE))</f>
        <v>2</v>
      </c>
      <c r="G40" s="35"/>
      <c r="H40" s="6"/>
    </row>
    <row r="41" spans="1:8" ht="21" customHeight="1" thickBot="1" x14ac:dyDescent="0.3">
      <c r="B41" s="7"/>
      <c r="C41" s="29" t="s">
        <v>7</v>
      </c>
      <c r="D41" s="30"/>
      <c r="E41" s="31"/>
      <c r="F41" s="35">
        <f>IF(C41="","",VLOOKUP(C41,Articles!A11:B25,2,FALSE))</f>
        <v>5</v>
      </c>
      <c r="G41" s="35"/>
      <c r="H41" s="6"/>
    </row>
    <row r="42" spans="1:8" ht="21" customHeight="1" thickBot="1" x14ac:dyDescent="0.3">
      <c r="B42" s="7"/>
      <c r="C42" s="29" t="s">
        <v>10</v>
      </c>
      <c r="D42" s="30"/>
      <c r="E42" s="31"/>
      <c r="F42" s="35">
        <f>IF(C42="","",VLOOKUP(C42,Articles!A12:B26,2,FALSE))</f>
        <v>2</v>
      </c>
      <c r="G42" s="35"/>
      <c r="H42" s="6"/>
    </row>
    <row r="43" spans="1:8" ht="21" customHeight="1" thickBot="1" x14ac:dyDescent="0.3">
      <c r="B43" s="7"/>
      <c r="C43" s="29" t="s">
        <v>11</v>
      </c>
      <c r="D43" s="30"/>
      <c r="E43" s="31"/>
      <c r="F43" s="35">
        <f>IF(C43="","",VLOOKUP(C43,Articles!A13:B27,2,FALSE))</f>
        <v>3</v>
      </c>
      <c r="G43" s="35"/>
      <c r="H43" s="6"/>
    </row>
    <row r="44" spans="1:8" ht="21" customHeight="1" thickBot="1" x14ac:dyDescent="0.3">
      <c r="B44" s="7"/>
      <c r="C44" s="29" t="s">
        <v>12</v>
      </c>
      <c r="D44" s="30"/>
      <c r="E44" s="31"/>
      <c r="F44" s="35">
        <f>IF(C44="","",VLOOKUP(C44,Articles!A14:B28,2,FALSE))</f>
        <v>4</v>
      </c>
      <c r="G44" s="35"/>
      <c r="H44" s="6"/>
    </row>
    <row r="45" spans="1:8" ht="21" customHeight="1" thickBot="1" x14ac:dyDescent="0.3">
      <c r="B45" s="7"/>
      <c r="C45" s="29" t="s">
        <v>13</v>
      </c>
      <c r="D45" s="30"/>
      <c r="E45" s="31"/>
      <c r="F45" s="35">
        <f>IF(C45="","",VLOOKUP(C45,Articles!A15:B29,2,FALSE))</f>
        <v>2</v>
      </c>
      <c r="G45" s="35"/>
      <c r="H45" s="6"/>
    </row>
    <row r="46" spans="1:8" ht="21" customHeight="1" thickBot="1" x14ac:dyDescent="0.3">
      <c r="A46" s="9"/>
      <c r="B46" s="7"/>
      <c r="C46" s="34" t="s">
        <v>14</v>
      </c>
      <c r="D46" s="34"/>
      <c r="E46" s="34"/>
      <c r="F46" s="35">
        <f>IF(C46="","",VLOOKUP(C46,Articles!A16:B30,2,FALSE))</f>
        <v>2</v>
      </c>
      <c r="G46" s="35"/>
      <c r="H46" s="6"/>
    </row>
    <row r="47" spans="1:8" ht="6.75" customHeight="1" thickBot="1" x14ac:dyDescent="0.3">
      <c r="A47" s="9"/>
      <c r="B47" s="7"/>
      <c r="C47" s="34"/>
      <c r="D47" s="34"/>
      <c r="E47" s="34"/>
      <c r="F47" s="35"/>
      <c r="G47" s="35"/>
      <c r="H47" s="6"/>
    </row>
    <row r="48" spans="1:8" ht="21" customHeight="1" thickBot="1" x14ac:dyDescent="0.3">
      <c r="B48" s="7"/>
      <c r="C48" s="36" t="s">
        <v>16</v>
      </c>
      <c r="D48" s="36"/>
      <c r="E48" s="36"/>
      <c r="F48" s="37">
        <f>SUM(F32:G46)</f>
        <v>67</v>
      </c>
      <c r="G48" s="37"/>
      <c r="H48" s="6"/>
    </row>
    <row r="49" spans="1:9" ht="15.75" x14ac:dyDescent="0.25">
      <c r="B49" s="7"/>
      <c r="C49" s="8"/>
      <c r="D49" s="8"/>
      <c r="E49" s="8"/>
      <c r="F49" s="10"/>
      <c r="G49" s="10"/>
      <c r="H49" s="6"/>
    </row>
    <row r="50" spans="1:9" ht="15.75" x14ac:dyDescent="0.25">
      <c r="B50" s="7"/>
      <c r="C50" s="8"/>
      <c r="D50" s="8"/>
      <c r="E50" s="8"/>
      <c r="F50" s="10"/>
      <c r="G50" s="10"/>
      <c r="H50" s="6"/>
    </row>
    <row r="51" spans="1:9" ht="15.75" x14ac:dyDescent="0.25">
      <c r="B51" s="7"/>
      <c r="C51" s="8"/>
      <c r="D51" s="8"/>
      <c r="E51" s="8"/>
      <c r="F51" s="10"/>
      <c r="G51" s="10"/>
      <c r="H51" s="6"/>
    </row>
    <row r="52" spans="1:9" ht="15.75" x14ac:dyDescent="0.25">
      <c r="B52" s="7"/>
      <c r="C52" s="8"/>
      <c r="D52" s="8"/>
      <c r="E52" s="8"/>
      <c r="F52" s="10"/>
      <c r="G52" s="10"/>
      <c r="H52" s="6"/>
    </row>
    <row r="53" spans="1:9" ht="15.75" x14ac:dyDescent="0.25">
      <c r="A53" s="2"/>
      <c r="B53" s="2"/>
      <c r="C53" s="2"/>
      <c r="D53" s="2"/>
      <c r="E53" s="4"/>
      <c r="F53" s="4"/>
    </row>
    <row r="54" spans="1:9" ht="18.75" x14ac:dyDescent="0.3">
      <c r="A54" s="17" t="s">
        <v>17</v>
      </c>
      <c r="B54" s="17"/>
      <c r="C54" s="17"/>
      <c r="D54" s="17"/>
      <c r="E54" s="17"/>
      <c r="F54" s="17"/>
      <c r="G54" s="17"/>
      <c r="H54" s="17"/>
      <c r="I54" s="11">
        <f>F48</f>
        <v>67</v>
      </c>
    </row>
    <row r="64" spans="1:9" x14ac:dyDescent="0.25">
      <c r="E64" s="12"/>
    </row>
    <row r="65" spans="2:5" x14ac:dyDescent="0.25">
      <c r="E65" s="12"/>
    </row>
    <row r="68" spans="2:5" x14ac:dyDescent="0.25">
      <c r="B68" s="12"/>
    </row>
    <row r="69" spans="2:5" x14ac:dyDescent="0.25">
      <c r="B69" s="12"/>
    </row>
    <row r="72" spans="2:5" x14ac:dyDescent="0.25">
      <c r="E72" s="12"/>
    </row>
    <row r="73" spans="2:5" x14ac:dyDescent="0.25">
      <c r="E73" s="12"/>
    </row>
    <row r="75" spans="2:5" x14ac:dyDescent="0.25">
      <c r="E75" s="12"/>
    </row>
    <row r="76" spans="2:5" x14ac:dyDescent="0.25">
      <c r="E76" s="12"/>
    </row>
  </sheetData>
  <mergeCells count="37">
    <mergeCell ref="C31:E31"/>
    <mergeCell ref="F31:G31"/>
    <mergeCell ref="C32:E32"/>
    <mergeCell ref="F32:G32"/>
    <mergeCell ref="C46:E46"/>
    <mergeCell ref="F46:G46"/>
    <mergeCell ref="C40:E40"/>
    <mergeCell ref="C39:E39"/>
    <mergeCell ref="C38:E38"/>
    <mergeCell ref="C37:E37"/>
    <mergeCell ref="C36:E36"/>
    <mergeCell ref="C35:E35"/>
    <mergeCell ref="C34:E34"/>
    <mergeCell ref="C33:E33"/>
    <mergeCell ref="F40:G40"/>
    <mergeCell ref="F39:G39"/>
    <mergeCell ref="C43:E43"/>
    <mergeCell ref="C42:E42"/>
    <mergeCell ref="C41:E41"/>
    <mergeCell ref="F43:G43"/>
    <mergeCell ref="F42:G42"/>
    <mergeCell ref="F41:G41"/>
    <mergeCell ref="C48:E48"/>
    <mergeCell ref="F48:G48"/>
    <mergeCell ref="A54:H54"/>
    <mergeCell ref="C45:E45"/>
    <mergeCell ref="C44:E44"/>
    <mergeCell ref="F45:G45"/>
    <mergeCell ref="F44:G44"/>
    <mergeCell ref="C47:E47"/>
    <mergeCell ref="F47:G47"/>
    <mergeCell ref="F33:G33"/>
    <mergeCell ref="F38:G38"/>
    <mergeCell ref="F37:G37"/>
    <mergeCell ref="F36:G36"/>
    <mergeCell ref="F35:G35"/>
    <mergeCell ref="F34:G34"/>
  </mergeCells>
  <dataValidations disablePrompts="1" count="1">
    <dataValidation type="list" allowBlank="1" showInputMessage="1" showErrorMessage="1" sqref="C32:C46">
      <formula1>_articles</formula1>
    </dataValidation>
  </dataValidations>
  <printOptions horizontalCentered="1" verticalCentered="1"/>
  <pageMargins left="0" right="0" top="0.74803149606299213" bottom="0.74803149606299213" header="0.31496062992125984" footer="0.31496062992125984"/>
  <pageSetup paperSize="9" scale="98" orientation="portrait" r:id="rId1"/>
  <headerFooter>
    <oddFooter>&amp;C&amp;K05-024Foyer de Vie "La Ferrette" 513 route d'Issigeac 47330 CASTILLONNES
Tél : 05 53 49 83 00 - Mail : foyer.laferrette@algeei.org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Q76"/>
  <sheetViews>
    <sheetView tabSelected="1" zoomScaleNormal="100" workbookViewId="0">
      <selection activeCell="K19" sqref="K19"/>
    </sheetView>
  </sheetViews>
  <sheetFormatPr baseColWidth="10" defaultRowHeight="15" customHeight="1" x14ac:dyDescent="0.25"/>
  <cols>
    <col min="7" max="7" width="11.42578125" customWidth="1"/>
  </cols>
  <sheetData>
    <row r="15" spans="6:6" ht="15.75" x14ac:dyDescent="0.25">
      <c r="F15" s="3" t="s">
        <v>40</v>
      </c>
    </row>
    <row r="16" spans="6:6" ht="15.75" x14ac:dyDescent="0.25">
      <c r="F16" s="2"/>
    </row>
    <row r="17" spans="1:17" ht="15.75" x14ac:dyDescent="0.25">
      <c r="F17" s="2"/>
    </row>
    <row r="18" spans="1:17" ht="15.75" x14ac:dyDescent="0.25">
      <c r="F18" s="2"/>
    </row>
    <row r="19" spans="1:17" ht="15.75" x14ac:dyDescent="0.25">
      <c r="F19" s="2"/>
    </row>
    <row r="25" spans="1:17" ht="15.75" x14ac:dyDescent="0.25">
      <c r="A25" s="13" t="s">
        <v>39</v>
      </c>
      <c r="B25" s="14"/>
      <c r="C25" s="14"/>
      <c r="D25" s="2"/>
      <c r="E25" s="2"/>
      <c r="F25" s="2"/>
    </row>
    <row r="26" spans="1:17" ht="15.75" x14ac:dyDescent="0.25">
      <c r="A26" s="1"/>
      <c r="B26" s="2"/>
      <c r="C26" s="2"/>
      <c r="D26" s="2"/>
      <c r="E26" s="2"/>
      <c r="F26" s="2"/>
    </row>
    <row r="27" spans="1:17" ht="15.75" x14ac:dyDescent="0.25">
      <c r="A27" s="1"/>
      <c r="B27" s="2"/>
      <c r="C27" s="2"/>
      <c r="D27" s="2"/>
      <c r="E27" s="2"/>
      <c r="F27" s="2"/>
    </row>
    <row r="28" spans="1:17" ht="15.75" x14ac:dyDescent="0.25">
      <c r="A28" s="1"/>
      <c r="B28" s="2"/>
      <c r="C28" s="2"/>
      <c r="D28" s="2"/>
      <c r="E28" s="2"/>
      <c r="F28" s="2"/>
    </row>
    <row r="29" spans="1:17" ht="15.75" x14ac:dyDescent="0.25">
      <c r="A29" s="1"/>
      <c r="B29" s="2"/>
      <c r="C29" s="2"/>
      <c r="D29" s="2"/>
      <c r="E29" s="2"/>
      <c r="F29" s="2"/>
    </row>
    <row r="30" spans="1:17" ht="16.5" thickBot="1" x14ac:dyDescent="0.3">
      <c r="A30" s="2"/>
      <c r="B30" s="2"/>
      <c r="C30" s="2"/>
      <c r="D30" s="7"/>
      <c r="E30" s="7"/>
      <c r="F30" s="7"/>
    </row>
    <row r="31" spans="1:17" ht="21" customHeight="1" thickBot="1" x14ac:dyDescent="0.3">
      <c r="B31" s="7"/>
      <c r="C31" s="33" t="s">
        <v>15</v>
      </c>
      <c r="D31" s="33"/>
      <c r="E31" s="33"/>
      <c r="F31" s="33" t="s">
        <v>19</v>
      </c>
      <c r="G31" s="33"/>
      <c r="H31" s="7"/>
    </row>
    <row r="32" spans="1:17" ht="21" customHeight="1" thickBot="1" x14ac:dyDescent="0.3">
      <c r="B32" s="7"/>
      <c r="C32" s="34" t="s">
        <v>9</v>
      </c>
      <c r="D32" s="34"/>
      <c r="E32" s="34"/>
      <c r="F32" s="35">
        <f>IF(C32="","",VLOOKUP(C32,Articles!A2:B16,2,FALSE))</f>
        <v>10</v>
      </c>
      <c r="G32" s="35"/>
      <c r="H32" s="6"/>
      <c r="J32" s="35"/>
      <c r="K32" s="35"/>
      <c r="Q32">
        <f>IF(ISERROR(VLOOKUP(C32,'14'!$C$32:$G$38,4,FALSE)),"0",(VLOOKUP(C32,'14'!$C$32:$G$38,4,FALSE)))</f>
        <v>10</v>
      </c>
    </row>
    <row r="33" spans="1:17" ht="21" customHeight="1" thickBot="1" x14ac:dyDescent="0.3">
      <c r="B33" s="7"/>
      <c r="C33" s="29" t="s">
        <v>0</v>
      </c>
      <c r="D33" s="30"/>
      <c r="E33" s="31"/>
      <c r="F33" s="35">
        <f>IF(C33="","",VLOOKUP(C33,Articles!A3:B17,2,FALSE))</f>
        <v>10</v>
      </c>
      <c r="G33" s="35"/>
      <c r="H33" s="15"/>
      <c r="I33" s="16"/>
      <c r="J33" s="35">
        <f>VLOOKUP(C33,'1'!$C$32:$G$38,4,FALSE)+VLOOKUP(C33,'5'!$C$32:$G$38,4,FALSE)+VLOOKUP(C33,'8'!$C$32:$G$38,4,FALSE)+VLOOKUP(C33,'9'!$C$32:$G$38,4,FALSE)+VLOOKUP(C33,'12'!$C$32:$G$38,4,FALSE)+VLOOKUP(C33,'13'!$C$32:$G$38,4,FALSE)+VLOOKUP(C33,'14'!$C$32:$G$38,4,FALSE)+VLOOKUP(C33,'15'!$C$32:$G$38,4,FALSE)</f>
        <v>100</v>
      </c>
      <c r="K33" s="35"/>
    </row>
    <row r="34" spans="1:17" ht="21" customHeight="1" thickBot="1" x14ac:dyDescent="0.3">
      <c r="B34" s="7"/>
      <c r="C34" s="29" t="s">
        <v>1</v>
      </c>
      <c r="D34" s="30"/>
      <c r="E34" s="31"/>
      <c r="F34" s="35">
        <f>IF(C34="","",VLOOKUP(C34,Articles!A4:B18,2,FALSE))</f>
        <v>5</v>
      </c>
      <c r="G34" s="35"/>
      <c r="H34" s="6"/>
      <c r="J34" s="35">
        <f>VLOOKUP(C34,'19'!$C$32:$G$38,4,FALSE)</f>
        <v>5</v>
      </c>
      <c r="K34" s="35"/>
      <c r="N34" s="35" t="e">
        <f>VLOOKUP(C34,'19'!$C$32:$G$38,4,FALSE)+VLOOKUP(C34,'20'!$C$32:$G$38,4,FALSE)</f>
        <v>#N/A</v>
      </c>
      <c r="O34" s="35"/>
      <c r="P34" s="15"/>
      <c r="Q34">
        <f>IF(ISERROR(VLOOKUP(C34,'19'!$C$32:$G$38,4,FALSE)),"0",VLOOKUP(C34,'19'!$C$32:$G$38,4,FALSE))+IF(ISERROR(VLOOKUP(C34,'20'!$C$32:$G$38,4,FALSE)),"0",VLOOKUP(C34,'20'!$C$32:$G$38,4,FALSE))+IF(ISERROR(VLOOKUP(C34,'13'!$C$32:$G$38,4,FALSE)),"0",VLOOKUP(C34,'13'!$C$32:$G$38,4,FALSE))</f>
        <v>20</v>
      </c>
    </row>
    <row r="35" spans="1:17" ht="21" customHeight="1" thickBot="1" x14ac:dyDescent="0.3">
      <c r="B35" s="7"/>
      <c r="C35" s="29" t="s">
        <v>2</v>
      </c>
      <c r="D35" s="30"/>
      <c r="E35" s="31"/>
      <c r="F35" s="35">
        <f>IF(C35="","",VLOOKUP(C35,Articles!A5:B19,2,FALSE))</f>
        <v>4</v>
      </c>
      <c r="G35" s="35"/>
      <c r="H35" s="6"/>
    </row>
    <row r="36" spans="1:17" ht="21" customHeight="1" thickBot="1" x14ac:dyDescent="0.3">
      <c r="B36" s="7"/>
      <c r="C36" s="29" t="s">
        <v>5</v>
      </c>
      <c r="D36" s="30"/>
      <c r="E36" s="31"/>
      <c r="F36" s="35">
        <f>IF(C36="","",VLOOKUP(C36,Articles!A6:B20,2,FALSE))</f>
        <v>2</v>
      </c>
      <c r="G36" s="35"/>
      <c r="H36" s="6"/>
    </row>
    <row r="37" spans="1:17" ht="21" customHeight="1" thickBot="1" x14ac:dyDescent="0.3">
      <c r="B37" s="7"/>
      <c r="C37" s="29" t="s">
        <v>3</v>
      </c>
      <c r="D37" s="30"/>
      <c r="E37" s="31"/>
      <c r="F37" s="35">
        <f>IF(C37="","",VLOOKUP(C37,Articles!A7:B21,2,FALSE))</f>
        <v>5</v>
      </c>
      <c r="G37" s="35"/>
      <c r="H37" s="6"/>
    </row>
    <row r="38" spans="1:17" ht="21" customHeight="1" thickBot="1" x14ac:dyDescent="0.3">
      <c r="B38" s="7"/>
      <c r="C38" s="29" t="s">
        <v>4</v>
      </c>
      <c r="D38" s="30"/>
      <c r="E38" s="31"/>
      <c r="F38" s="35">
        <f>IF(C38="","",VLOOKUP(C38,Articles!A8:B22,2,FALSE))</f>
        <v>10</v>
      </c>
      <c r="G38" s="35"/>
      <c r="H38" s="6"/>
    </row>
    <row r="39" spans="1:17" ht="21" customHeight="1" thickBot="1" x14ac:dyDescent="0.3">
      <c r="B39" s="7"/>
      <c r="C39" s="29" t="s">
        <v>8</v>
      </c>
      <c r="D39" s="30"/>
      <c r="E39" s="31"/>
      <c r="F39" s="35">
        <f>IF(C39="","",VLOOKUP(C39,Articles!A9:B23,2,FALSE))</f>
        <v>1</v>
      </c>
      <c r="G39" s="35"/>
      <c r="H39" s="6"/>
    </row>
    <row r="40" spans="1:17" ht="21" customHeight="1" thickBot="1" x14ac:dyDescent="0.3">
      <c r="B40" s="7"/>
      <c r="C40" s="29" t="s">
        <v>6</v>
      </c>
      <c r="D40" s="30"/>
      <c r="E40" s="31"/>
      <c r="F40" s="35">
        <f>IF(C40="","",VLOOKUP(C40,Articles!A10:B24,2,FALSE))</f>
        <v>2</v>
      </c>
      <c r="G40" s="35"/>
      <c r="H40" s="6"/>
    </row>
    <row r="41" spans="1:17" ht="21" customHeight="1" thickBot="1" x14ac:dyDescent="0.3">
      <c r="B41" s="7"/>
      <c r="C41" s="29" t="s">
        <v>7</v>
      </c>
      <c r="D41" s="30"/>
      <c r="E41" s="31"/>
      <c r="F41" s="35">
        <f>IF(C41="","",VLOOKUP(C41,Articles!A11:B25,2,FALSE))</f>
        <v>5</v>
      </c>
      <c r="G41" s="35"/>
      <c r="H41" s="6"/>
    </row>
    <row r="42" spans="1:17" ht="21" customHeight="1" thickBot="1" x14ac:dyDescent="0.3">
      <c r="B42" s="7"/>
      <c r="C42" s="29" t="s">
        <v>10</v>
      </c>
      <c r="D42" s="30"/>
      <c r="E42" s="31"/>
      <c r="F42" s="35">
        <f>IF(C42="","",VLOOKUP(C42,Articles!A12:B26,2,FALSE))</f>
        <v>2</v>
      </c>
      <c r="G42" s="35"/>
      <c r="H42" s="6"/>
    </row>
    <row r="43" spans="1:17" ht="21" customHeight="1" thickBot="1" x14ac:dyDescent="0.3">
      <c r="B43" s="7"/>
      <c r="C43" s="29" t="s">
        <v>11</v>
      </c>
      <c r="D43" s="30"/>
      <c r="E43" s="31"/>
      <c r="F43" s="35">
        <f>IF(C43="","",VLOOKUP(C43,Articles!A13:B27,2,FALSE))</f>
        <v>3</v>
      </c>
      <c r="G43" s="35"/>
      <c r="H43" s="6"/>
    </row>
    <row r="44" spans="1:17" ht="21" customHeight="1" thickBot="1" x14ac:dyDescent="0.3">
      <c r="B44" s="7"/>
      <c r="C44" s="29" t="s">
        <v>12</v>
      </c>
      <c r="D44" s="30"/>
      <c r="E44" s="31"/>
      <c r="F44" s="35">
        <f>IF(C44="","",VLOOKUP(C44,Articles!A14:B28,2,FALSE))</f>
        <v>4</v>
      </c>
      <c r="G44" s="35"/>
      <c r="H44" s="6"/>
    </row>
    <row r="45" spans="1:17" ht="21" customHeight="1" thickBot="1" x14ac:dyDescent="0.3">
      <c r="B45" s="7"/>
      <c r="C45" s="29" t="s">
        <v>13</v>
      </c>
      <c r="D45" s="30"/>
      <c r="E45" s="31"/>
      <c r="F45" s="35">
        <f>IF(C45="","",VLOOKUP(C45,Articles!A15:B29,2,FALSE))</f>
        <v>2</v>
      </c>
      <c r="G45" s="35"/>
      <c r="H45" s="6"/>
    </row>
    <row r="46" spans="1:17" ht="21" customHeight="1" thickBot="1" x14ac:dyDescent="0.3">
      <c r="A46" s="9"/>
      <c r="B46" s="7"/>
      <c r="C46" s="34" t="s">
        <v>14</v>
      </c>
      <c r="D46" s="34"/>
      <c r="E46" s="34"/>
      <c r="F46" s="35">
        <f>IF(C46="","",VLOOKUP(C46,Articles!A16:B30,2,FALSE))</f>
        <v>2</v>
      </c>
      <c r="G46" s="35"/>
      <c r="H46" s="6"/>
    </row>
    <row r="47" spans="1:17" ht="6.75" customHeight="1" thickBot="1" x14ac:dyDescent="0.3">
      <c r="A47" s="9"/>
      <c r="B47" s="7"/>
      <c r="C47" s="34"/>
      <c r="D47" s="34"/>
      <c r="E47" s="34"/>
      <c r="F47" s="35"/>
      <c r="G47" s="35"/>
      <c r="H47" s="6"/>
    </row>
    <row r="48" spans="1:17" ht="21" customHeight="1" thickBot="1" x14ac:dyDescent="0.3">
      <c r="B48" s="7"/>
      <c r="C48" s="36" t="s">
        <v>16</v>
      </c>
      <c r="D48" s="36"/>
      <c r="E48" s="36"/>
      <c r="F48" s="37">
        <f>SUM(F32:G46)</f>
        <v>67</v>
      </c>
      <c r="G48" s="37"/>
      <c r="H48" s="6"/>
    </row>
    <row r="49" spans="1:9" ht="15.75" x14ac:dyDescent="0.25">
      <c r="B49" s="7"/>
      <c r="C49" s="8"/>
      <c r="D49" s="8"/>
      <c r="E49" s="8"/>
      <c r="F49" s="10"/>
      <c r="G49" s="10"/>
      <c r="H49" s="6"/>
    </row>
    <row r="50" spans="1:9" ht="15.75" x14ac:dyDescent="0.25">
      <c r="B50" s="7"/>
      <c r="C50" s="8"/>
      <c r="D50" s="8"/>
      <c r="E50" s="8"/>
      <c r="F50" s="10"/>
      <c r="G50" s="10"/>
      <c r="H50" s="6"/>
    </row>
    <row r="51" spans="1:9" ht="15.75" x14ac:dyDescent="0.25">
      <c r="B51" s="7"/>
      <c r="C51" s="8"/>
      <c r="D51" s="8"/>
      <c r="E51" s="8"/>
      <c r="F51" s="10"/>
      <c r="G51" s="10"/>
      <c r="H51" s="6"/>
    </row>
    <row r="52" spans="1:9" ht="15.75" x14ac:dyDescent="0.25">
      <c r="B52" s="7"/>
      <c r="C52" s="8"/>
      <c r="D52" s="8"/>
      <c r="E52" s="8"/>
      <c r="F52" s="10"/>
      <c r="G52" s="10"/>
      <c r="H52" s="6"/>
    </row>
    <row r="53" spans="1:9" ht="15.75" x14ac:dyDescent="0.25">
      <c r="A53" s="2"/>
      <c r="B53" s="2"/>
      <c r="C53" s="2"/>
      <c r="D53" s="2"/>
      <c r="E53" s="4"/>
      <c r="F53" s="4"/>
    </row>
    <row r="54" spans="1:9" ht="18.75" x14ac:dyDescent="0.3">
      <c r="A54" s="17" t="s">
        <v>17</v>
      </c>
      <c r="B54" s="17"/>
      <c r="C54" s="17"/>
      <c r="D54" s="17"/>
      <c r="E54" s="17"/>
      <c r="F54" s="17"/>
      <c r="G54" s="17"/>
      <c r="H54" s="17"/>
      <c r="I54" s="11">
        <f>F48</f>
        <v>67</v>
      </c>
    </row>
    <row r="64" spans="1:9" x14ac:dyDescent="0.25">
      <c r="E64" s="12"/>
    </row>
    <row r="65" spans="2:5" x14ac:dyDescent="0.25">
      <c r="E65" s="12"/>
    </row>
    <row r="68" spans="2:5" x14ac:dyDescent="0.25">
      <c r="B68" s="12"/>
    </row>
    <row r="69" spans="2:5" x14ac:dyDescent="0.25">
      <c r="B69" s="12"/>
    </row>
    <row r="72" spans="2:5" x14ac:dyDescent="0.25">
      <c r="E72" s="12"/>
    </row>
    <row r="73" spans="2:5" x14ac:dyDescent="0.25">
      <c r="E73" s="12"/>
    </row>
    <row r="75" spans="2:5" x14ac:dyDescent="0.25">
      <c r="E75" s="12"/>
    </row>
    <row r="76" spans="2:5" x14ac:dyDescent="0.25">
      <c r="E76" s="12"/>
    </row>
  </sheetData>
  <mergeCells count="41">
    <mergeCell ref="C33:E33"/>
    <mergeCell ref="F33:G33"/>
    <mergeCell ref="J33:K33"/>
    <mergeCell ref="J34:K34"/>
    <mergeCell ref="C31:E31"/>
    <mergeCell ref="F31:G31"/>
    <mergeCell ref="C32:E32"/>
    <mergeCell ref="F32:G32"/>
    <mergeCell ref="J32:K32"/>
    <mergeCell ref="C34:E34"/>
    <mergeCell ref="F34:G34"/>
    <mergeCell ref="F40:G40"/>
    <mergeCell ref="C35:E35"/>
    <mergeCell ref="F35:G35"/>
    <mergeCell ref="C36:E36"/>
    <mergeCell ref="F36:G36"/>
    <mergeCell ref="C37:E37"/>
    <mergeCell ref="F37:G37"/>
    <mergeCell ref="A54:H54"/>
    <mergeCell ref="C46:E46"/>
    <mergeCell ref="F46:G46"/>
    <mergeCell ref="C47:E47"/>
    <mergeCell ref="F47:G47"/>
    <mergeCell ref="C48:E48"/>
    <mergeCell ref="F48:G48"/>
    <mergeCell ref="N34:O34"/>
    <mergeCell ref="C44:E44"/>
    <mergeCell ref="F44:G44"/>
    <mergeCell ref="C45:E45"/>
    <mergeCell ref="F45:G45"/>
    <mergeCell ref="C41:E41"/>
    <mergeCell ref="F41:G41"/>
    <mergeCell ref="C42:E42"/>
    <mergeCell ref="F42:G42"/>
    <mergeCell ref="C43:E43"/>
    <mergeCell ref="F43:G43"/>
    <mergeCell ref="C38:E38"/>
    <mergeCell ref="F38:G38"/>
    <mergeCell ref="C39:E39"/>
    <mergeCell ref="F39:G39"/>
    <mergeCell ref="C40:E40"/>
  </mergeCells>
  <dataValidations disablePrompts="1" count="1">
    <dataValidation type="list" allowBlank="1" showInputMessage="1" showErrorMessage="1" sqref="C32:C46">
      <formula1>_articles</formula1>
    </dataValidation>
  </dataValidations>
  <printOptions horizontalCentered="1" verticalCentered="1"/>
  <pageMargins left="0" right="0" top="0.74803149606299213" bottom="0.74803149606299213" header="0.31496062992125984" footer="0.31496062992125984"/>
  <pageSetup paperSize="9" scale="98" orientation="portrait" r:id="rId1"/>
  <headerFooter>
    <oddFooter>&amp;C&amp;K05-024Foyer de Vie "La Ferrette" 513 route d'Issigeac 47330 CASTILLONNES
Tél : 05 53 49 83 00 - Mail : foyer.laferrette@algeei.org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I63"/>
  <sheetViews>
    <sheetView zoomScaleNormal="100" workbookViewId="0">
      <selection activeCell="H22" sqref="H22"/>
    </sheetView>
  </sheetViews>
  <sheetFormatPr baseColWidth="10" defaultRowHeight="15" customHeight="1" x14ac:dyDescent="0.25"/>
  <cols>
    <col min="7" max="7" width="11.42578125" customWidth="1"/>
  </cols>
  <sheetData>
    <row r="15" spans="6:6" ht="15.75" x14ac:dyDescent="0.25">
      <c r="F15" s="3" t="s">
        <v>40</v>
      </c>
    </row>
    <row r="16" spans="6:6" ht="15.75" x14ac:dyDescent="0.25">
      <c r="F16" s="2"/>
    </row>
    <row r="17" spans="1:8" ht="15.75" x14ac:dyDescent="0.25">
      <c r="F17" s="2"/>
    </row>
    <row r="18" spans="1:8" ht="15.75" x14ac:dyDescent="0.25">
      <c r="F18" s="2"/>
    </row>
    <row r="19" spans="1:8" ht="15.75" x14ac:dyDescent="0.25">
      <c r="F19" s="2"/>
    </row>
    <row r="25" spans="1:8" ht="15.75" x14ac:dyDescent="0.25">
      <c r="A25" s="13" t="s">
        <v>20</v>
      </c>
      <c r="B25" s="14"/>
      <c r="C25" s="14"/>
      <c r="D25" s="2"/>
      <c r="E25" s="2"/>
      <c r="F25" s="2"/>
    </row>
    <row r="26" spans="1:8" ht="15.75" x14ac:dyDescent="0.25">
      <c r="A26" s="1"/>
      <c r="B26" s="2"/>
      <c r="C26" s="2"/>
      <c r="D26" s="2"/>
      <c r="E26" s="2"/>
      <c r="F26" s="2"/>
    </row>
    <row r="27" spans="1:8" ht="15.75" x14ac:dyDescent="0.25">
      <c r="A27" s="1"/>
      <c r="B27" s="2"/>
      <c r="C27" s="2"/>
      <c r="D27" s="2"/>
      <c r="E27" s="2"/>
      <c r="F27" s="2"/>
    </row>
    <row r="28" spans="1:8" ht="15.75" x14ac:dyDescent="0.25">
      <c r="A28" s="1"/>
      <c r="B28" s="2"/>
      <c r="C28" s="2"/>
      <c r="D28" s="2"/>
      <c r="E28" s="2"/>
      <c r="F28" s="2"/>
    </row>
    <row r="29" spans="1:8" ht="15.75" x14ac:dyDescent="0.25">
      <c r="A29" s="1"/>
      <c r="B29" s="2"/>
      <c r="C29" s="2"/>
      <c r="D29" s="2"/>
      <c r="E29" s="2"/>
      <c r="F29" s="2"/>
    </row>
    <row r="30" spans="1:8" ht="16.5" thickBot="1" x14ac:dyDescent="0.3">
      <c r="A30" s="2"/>
      <c r="B30" s="2"/>
      <c r="C30" s="2"/>
      <c r="D30" s="7"/>
      <c r="E30" s="7"/>
      <c r="F30" s="7"/>
    </row>
    <row r="31" spans="1:8" ht="21" customHeight="1" thickBot="1" x14ac:dyDescent="0.3">
      <c r="B31" s="7"/>
      <c r="C31" s="33" t="s">
        <v>15</v>
      </c>
      <c r="D31" s="33"/>
      <c r="E31" s="33"/>
      <c r="F31" s="33" t="s">
        <v>19</v>
      </c>
      <c r="G31" s="33"/>
      <c r="H31" s="7"/>
    </row>
    <row r="32" spans="1:8" ht="21" customHeight="1" thickBot="1" x14ac:dyDescent="0.3">
      <c r="B32" s="7"/>
      <c r="C32" s="34" t="s">
        <v>9</v>
      </c>
      <c r="D32" s="34"/>
      <c r="E32" s="34"/>
      <c r="F32" s="35">
        <f>IF(C32="","",VLOOKUP(C32,Articles!A2:B16,2,FALSE))</f>
        <v>10</v>
      </c>
      <c r="G32" s="35"/>
      <c r="H32" s="6"/>
    </row>
    <row r="33" spans="1:9" ht="21" customHeight="1" thickBot="1" x14ac:dyDescent="0.3">
      <c r="A33" s="9"/>
      <c r="B33" s="7"/>
      <c r="C33" s="34" t="s">
        <v>10</v>
      </c>
      <c r="D33" s="34"/>
      <c r="E33" s="34"/>
      <c r="F33" s="35">
        <f>IF(C33="","",VLOOKUP(C33,Articles!A3:B17,2,FALSE))</f>
        <v>2</v>
      </c>
      <c r="G33" s="35"/>
      <c r="H33" s="6"/>
    </row>
    <row r="34" spans="1:9" ht="6.75" customHeight="1" thickBot="1" x14ac:dyDescent="0.3">
      <c r="A34" s="9"/>
      <c r="B34" s="7"/>
      <c r="C34" s="34"/>
      <c r="D34" s="34"/>
      <c r="E34" s="34"/>
      <c r="F34" s="35"/>
      <c r="G34" s="35"/>
      <c r="H34" s="6"/>
    </row>
    <row r="35" spans="1:9" ht="21" customHeight="1" thickBot="1" x14ac:dyDescent="0.3">
      <c r="B35" s="7"/>
      <c r="C35" s="36" t="s">
        <v>16</v>
      </c>
      <c r="D35" s="36"/>
      <c r="E35" s="36"/>
      <c r="F35" s="37">
        <f>SUM(F32:G33)</f>
        <v>12</v>
      </c>
      <c r="G35" s="37"/>
      <c r="H35" s="6"/>
    </row>
    <row r="36" spans="1:9" ht="15.75" x14ac:dyDescent="0.25">
      <c r="B36" s="7"/>
      <c r="C36" s="8"/>
      <c r="D36" s="8"/>
      <c r="E36" s="8"/>
      <c r="F36" s="10"/>
      <c r="G36" s="10"/>
      <c r="H36" s="6"/>
    </row>
    <row r="37" spans="1:9" ht="15.75" x14ac:dyDescent="0.25">
      <c r="B37" s="7"/>
      <c r="C37" s="8"/>
      <c r="D37" s="8"/>
      <c r="E37" s="8"/>
      <c r="F37" s="10"/>
      <c r="G37" s="10"/>
      <c r="H37" s="6"/>
    </row>
    <row r="38" spans="1:9" ht="15.75" x14ac:dyDescent="0.25">
      <c r="B38" s="7"/>
      <c r="C38" s="8"/>
      <c r="D38" s="8"/>
      <c r="E38" s="8"/>
      <c r="F38" s="10"/>
      <c r="G38" s="10"/>
      <c r="H38" s="6"/>
    </row>
    <row r="39" spans="1:9" ht="15.75" x14ac:dyDescent="0.25">
      <c r="B39" s="7"/>
      <c r="C39" s="8"/>
      <c r="D39" s="8"/>
      <c r="E39" s="8"/>
      <c r="F39" s="10"/>
      <c r="G39" s="10"/>
      <c r="H39" s="6"/>
    </row>
    <row r="40" spans="1:9" ht="15.75" x14ac:dyDescent="0.25">
      <c r="A40" s="2"/>
      <c r="B40" s="2"/>
      <c r="C40" s="2"/>
      <c r="D40" s="2"/>
      <c r="E40" s="4"/>
      <c r="F40" s="4"/>
    </row>
    <row r="41" spans="1:9" ht="18.75" x14ac:dyDescent="0.3">
      <c r="A41" s="17" t="s">
        <v>17</v>
      </c>
      <c r="B41" s="17"/>
      <c r="C41" s="17"/>
      <c r="D41" s="17"/>
      <c r="E41" s="17"/>
      <c r="F41" s="17"/>
      <c r="G41" s="17"/>
      <c r="H41" s="17"/>
      <c r="I41" s="11">
        <f>F35</f>
        <v>12</v>
      </c>
    </row>
    <row r="51" spans="2:5" x14ac:dyDescent="0.25">
      <c r="E51" s="12"/>
    </row>
    <row r="52" spans="2:5" x14ac:dyDescent="0.25">
      <c r="E52" s="12"/>
    </row>
    <row r="55" spans="2:5" x14ac:dyDescent="0.25">
      <c r="B55" s="12"/>
    </row>
    <row r="56" spans="2:5" x14ac:dyDescent="0.25">
      <c r="B56" s="12"/>
    </row>
    <row r="59" spans="2:5" x14ac:dyDescent="0.25">
      <c r="E59" s="12"/>
    </row>
    <row r="60" spans="2:5" x14ac:dyDescent="0.25">
      <c r="E60" s="12"/>
    </row>
    <row r="62" spans="2:5" x14ac:dyDescent="0.25">
      <c r="E62" s="12"/>
    </row>
    <row r="63" spans="2:5" x14ac:dyDescent="0.25">
      <c r="E63" s="12"/>
    </row>
  </sheetData>
  <mergeCells count="11">
    <mergeCell ref="C31:E31"/>
    <mergeCell ref="F31:G31"/>
    <mergeCell ref="C32:E32"/>
    <mergeCell ref="F32:G32"/>
    <mergeCell ref="A41:H41"/>
    <mergeCell ref="C33:E33"/>
    <mergeCell ref="F33:G33"/>
    <mergeCell ref="C34:E34"/>
    <mergeCell ref="F34:G34"/>
    <mergeCell ref="C35:E35"/>
    <mergeCell ref="F35:G35"/>
  </mergeCells>
  <dataValidations count="1">
    <dataValidation type="list" allowBlank="1" showInputMessage="1" showErrorMessage="1" sqref="C32:C33">
      <formula1>_articles</formula1>
    </dataValidation>
  </dataValidations>
  <printOptions horizontalCentered="1"/>
  <pageMargins left="0.19685039370078741" right="0.11811023622047245" top="0.15748031496062992" bottom="0.15748031496062992" header="0.31496062992125984" footer="0.31496062992125984"/>
  <pageSetup paperSize="9" scale="97" orientation="portrait" r:id="rId1"/>
  <headerFooter>
    <oddFooter>&amp;C&amp;K05-024Foyer de Vie "La Ferrette" 513 route d'Issigeac 47330 CASTILLONNES
Tél : 05 53 49 83 00 - Mail : foyer.laferrette@algeei.org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I63"/>
  <sheetViews>
    <sheetView zoomScaleNormal="100" workbookViewId="0">
      <selection activeCell="H22" sqref="H22"/>
    </sheetView>
  </sheetViews>
  <sheetFormatPr baseColWidth="10" defaultRowHeight="15" customHeight="1" x14ac:dyDescent="0.25"/>
  <cols>
    <col min="7" max="7" width="11.42578125" customWidth="1"/>
  </cols>
  <sheetData>
    <row r="15" spans="6:6" ht="15.75" x14ac:dyDescent="0.25">
      <c r="F15" s="3" t="s">
        <v>40</v>
      </c>
    </row>
    <row r="16" spans="6:6" ht="15.75" x14ac:dyDescent="0.25">
      <c r="F16" s="2"/>
    </row>
    <row r="17" spans="1:8" ht="15.75" x14ac:dyDescent="0.25">
      <c r="F17" s="2"/>
    </row>
    <row r="18" spans="1:8" ht="15.75" x14ac:dyDescent="0.25">
      <c r="F18" s="2"/>
    </row>
    <row r="19" spans="1:8" ht="15.75" x14ac:dyDescent="0.25">
      <c r="F19" s="2"/>
    </row>
    <row r="25" spans="1:8" ht="15.75" x14ac:dyDescent="0.25">
      <c r="A25" s="13" t="s">
        <v>21</v>
      </c>
      <c r="B25" s="14"/>
      <c r="C25" s="14"/>
      <c r="D25" s="2"/>
      <c r="E25" s="2"/>
      <c r="F25" s="2"/>
    </row>
    <row r="26" spans="1:8" ht="15.75" x14ac:dyDescent="0.25">
      <c r="A26" s="1"/>
      <c r="B26" s="2"/>
      <c r="C26" s="2"/>
      <c r="D26" s="2"/>
      <c r="E26" s="2"/>
      <c r="F26" s="2"/>
    </row>
    <row r="27" spans="1:8" ht="15.75" x14ac:dyDescent="0.25">
      <c r="A27" s="1"/>
      <c r="B27" s="2"/>
      <c r="C27" s="2"/>
      <c r="D27" s="2"/>
      <c r="E27" s="2"/>
      <c r="F27" s="2"/>
    </row>
    <row r="28" spans="1:8" ht="15.75" x14ac:dyDescent="0.25">
      <c r="A28" s="1"/>
      <c r="B28" s="2"/>
      <c r="C28" s="2"/>
      <c r="D28" s="2"/>
      <c r="E28" s="2"/>
      <c r="F28" s="2"/>
    </row>
    <row r="29" spans="1:8" ht="15.75" x14ac:dyDescent="0.25">
      <c r="A29" s="1"/>
      <c r="B29" s="2"/>
      <c r="C29" s="2"/>
      <c r="D29" s="2"/>
      <c r="E29" s="2"/>
      <c r="F29" s="2"/>
    </row>
    <row r="30" spans="1:8" ht="16.5" thickBot="1" x14ac:dyDescent="0.3">
      <c r="A30" s="2"/>
      <c r="B30" s="2"/>
      <c r="C30" s="2"/>
      <c r="D30" s="7"/>
      <c r="E30" s="7"/>
      <c r="F30" s="7"/>
    </row>
    <row r="31" spans="1:8" ht="21" customHeight="1" thickBot="1" x14ac:dyDescent="0.3">
      <c r="B31" s="7"/>
      <c r="C31" s="33" t="s">
        <v>15</v>
      </c>
      <c r="D31" s="33"/>
      <c r="E31" s="33"/>
      <c r="F31" s="33" t="s">
        <v>19</v>
      </c>
      <c r="G31" s="33"/>
      <c r="H31" s="7"/>
    </row>
    <row r="32" spans="1:8" ht="21" customHeight="1" thickBot="1" x14ac:dyDescent="0.3">
      <c r="B32" s="7"/>
      <c r="C32" s="34" t="s">
        <v>7</v>
      </c>
      <c r="D32" s="34"/>
      <c r="E32" s="34"/>
      <c r="F32" s="35">
        <f>IF(C32="","",VLOOKUP(C32,Articles!A2:B16,2,FALSE))-1</f>
        <v>4</v>
      </c>
      <c r="G32" s="35"/>
      <c r="H32" s="6"/>
    </row>
    <row r="33" spans="1:9" ht="21" customHeight="1" thickBot="1" x14ac:dyDescent="0.3">
      <c r="A33" s="9"/>
      <c r="B33" s="7"/>
      <c r="C33" s="34" t="s">
        <v>6</v>
      </c>
      <c r="D33" s="34"/>
      <c r="E33" s="34"/>
      <c r="F33" s="35">
        <f>IF(C33="","",VLOOKUP(C33,Articles!A3:B17,2,FALSE))</f>
        <v>2</v>
      </c>
      <c r="G33" s="35"/>
      <c r="H33" s="6"/>
    </row>
    <row r="34" spans="1:9" ht="6.75" customHeight="1" thickBot="1" x14ac:dyDescent="0.3">
      <c r="A34" s="9"/>
      <c r="B34" s="7"/>
      <c r="C34" s="34"/>
      <c r="D34" s="34"/>
      <c r="E34" s="34"/>
      <c r="F34" s="35"/>
      <c r="G34" s="35"/>
      <c r="H34" s="6"/>
    </row>
    <row r="35" spans="1:9" ht="21" customHeight="1" thickBot="1" x14ac:dyDescent="0.3">
      <c r="B35" s="7"/>
      <c r="C35" s="36" t="s">
        <v>16</v>
      </c>
      <c r="D35" s="36"/>
      <c r="E35" s="36"/>
      <c r="F35" s="37">
        <f>SUM(F32:G33)</f>
        <v>6</v>
      </c>
      <c r="G35" s="37"/>
      <c r="H35" s="6"/>
    </row>
    <row r="36" spans="1:9" ht="15.75" x14ac:dyDescent="0.25">
      <c r="B36" s="7"/>
      <c r="C36" s="8"/>
      <c r="D36" s="8"/>
      <c r="E36" s="8"/>
      <c r="F36" s="10"/>
      <c r="G36" s="10"/>
      <c r="H36" s="6"/>
    </row>
    <row r="37" spans="1:9" ht="15.75" x14ac:dyDescent="0.25">
      <c r="B37" s="7"/>
      <c r="C37" s="8"/>
      <c r="D37" s="8"/>
      <c r="E37" s="8"/>
      <c r="F37" s="10"/>
      <c r="G37" s="10"/>
      <c r="H37" s="6"/>
    </row>
    <row r="38" spans="1:9" ht="15.75" x14ac:dyDescent="0.25">
      <c r="B38" s="7"/>
      <c r="C38" s="8"/>
      <c r="D38" s="8"/>
      <c r="E38" s="8"/>
      <c r="F38" s="10"/>
      <c r="G38" s="10"/>
      <c r="H38" s="6"/>
    </row>
    <row r="39" spans="1:9" ht="15.75" x14ac:dyDescent="0.25">
      <c r="B39" s="7"/>
      <c r="C39" s="8"/>
      <c r="D39" s="8"/>
      <c r="E39" s="8"/>
      <c r="F39" s="10"/>
      <c r="G39" s="10"/>
      <c r="H39" s="6"/>
    </row>
    <row r="40" spans="1:9" ht="15.75" x14ac:dyDescent="0.25">
      <c r="A40" s="2"/>
      <c r="B40" s="2"/>
      <c r="C40" s="2"/>
      <c r="D40" s="2"/>
      <c r="E40" s="4"/>
      <c r="F40" s="4"/>
    </row>
    <row r="41" spans="1:9" ht="18.75" x14ac:dyDescent="0.3">
      <c r="A41" s="17" t="s">
        <v>17</v>
      </c>
      <c r="B41" s="17"/>
      <c r="C41" s="17"/>
      <c r="D41" s="17"/>
      <c r="E41" s="17"/>
      <c r="F41" s="17"/>
      <c r="G41" s="17"/>
      <c r="H41" s="17"/>
      <c r="I41" s="11">
        <f>F35</f>
        <v>6</v>
      </c>
    </row>
    <row r="51" spans="2:5" x14ac:dyDescent="0.25">
      <c r="E51" s="12"/>
    </row>
    <row r="52" spans="2:5" x14ac:dyDescent="0.25">
      <c r="E52" s="12"/>
    </row>
    <row r="55" spans="2:5" x14ac:dyDescent="0.25">
      <c r="B55" s="12"/>
    </row>
    <row r="56" spans="2:5" x14ac:dyDescent="0.25">
      <c r="B56" s="12"/>
    </row>
    <row r="59" spans="2:5" x14ac:dyDescent="0.25">
      <c r="E59" s="12"/>
    </row>
    <row r="60" spans="2:5" x14ac:dyDescent="0.25">
      <c r="E60" s="12"/>
    </row>
    <row r="62" spans="2:5" x14ac:dyDescent="0.25">
      <c r="E62" s="12"/>
    </row>
    <row r="63" spans="2:5" x14ac:dyDescent="0.25">
      <c r="E63" s="12"/>
    </row>
  </sheetData>
  <mergeCells count="11">
    <mergeCell ref="C31:E31"/>
    <mergeCell ref="F31:G31"/>
    <mergeCell ref="C32:E32"/>
    <mergeCell ref="F32:G32"/>
    <mergeCell ref="A41:H41"/>
    <mergeCell ref="C33:E33"/>
    <mergeCell ref="F33:G33"/>
    <mergeCell ref="C34:E34"/>
    <mergeCell ref="F34:G34"/>
    <mergeCell ref="C35:E35"/>
    <mergeCell ref="F35:G35"/>
  </mergeCells>
  <dataValidations count="1">
    <dataValidation type="list" allowBlank="1" showInputMessage="1" showErrorMessage="1" sqref="C32:C33">
      <formula1>_articles</formula1>
    </dataValidation>
  </dataValidations>
  <printOptions horizontalCentered="1"/>
  <pageMargins left="0.19685039370078741" right="0.11811023622047245" top="0.15748031496062992" bottom="0.15748031496062992" header="0.31496062992125984" footer="0.31496062992125984"/>
  <pageSetup paperSize="9" scale="97" orientation="portrait" r:id="rId1"/>
  <headerFooter>
    <oddFooter>&amp;C&amp;K05-024Foyer de Vie "La Ferrette" 513 route d'Issigeac 47330 CASTILLONNES
Tél : 05 53 49 83 00 - Mail : foyer.laferrette@algeei.org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I63"/>
  <sheetViews>
    <sheetView topLeftCell="A7" zoomScaleNormal="100" workbookViewId="0">
      <selection activeCell="H22" sqref="H22"/>
    </sheetView>
  </sheetViews>
  <sheetFormatPr baseColWidth="10" defaultRowHeight="15" customHeight="1" x14ac:dyDescent="0.25"/>
  <cols>
    <col min="7" max="7" width="11.42578125" customWidth="1"/>
  </cols>
  <sheetData>
    <row r="15" spans="6:6" ht="15.75" x14ac:dyDescent="0.25">
      <c r="F15" s="3" t="s">
        <v>40</v>
      </c>
    </row>
    <row r="16" spans="6:6" ht="15.75" x14ac:dyDescent="0.25">
      <c r="F16" s="2"/>
    </row>
    <row r="17" spans="1:8" ht="15.75" x14ac:dyDescent="0.25">
      <c r="F17" s="2"/>
    </row>
    <row r="18" spans="1:8" ht="15.75" x14ac:dyDescent="0.25">
      <c r="F18" s="2"/>
    </row>
    <row r="19" spans="1:8" ht="15.75" x14ac:dyDescent="0.25">
      <c r="F19" s="2"/>
    </row>
    <row r="25" spans="1:8" ht="15.75" x14ac:dyDescent="0.25">
      <c r="A25" s="13" t="s">
        <v>22</v>
      </c>
      <c r="B25" s="14"/>
      <c r="C25" s="14"/>
      <c r="D25" s="2"/>
      <c r="E25" s="2"/>
      <c r="F25" s="2"/>
    </row>
    <row r="26" spans="1:8" ht="15.75" x14ac:dyDescent="0.25">
      <c r="A26" s="1"/>
      <c r="B26" s="2"/>
      <c r="C26" s="2"/>
      <c r="D26" s="2"/>
      <c r="E26" s="2"/>
      <c r="F26" s="2"/>
    </row>
    <row r="27" spans="1:8" ht="15.75" x14ac:dyDescent="0.25">
      <c r="A27" s="1"/>
      <c r="B27" s="2"/>
      <c r="C27" s="2"/>
      <c r="D27" s="2"/>
      <c r="E27" s="2"/>
      <c r="F27" s="2"/>
    </row>
    <row r="28" spans="1:8" ht="15.75" x14ac:dyDescent="0.25">
      <c r="A28" s="1"/>
      <c r="B28" s="2"/>
      <c r="C28" s="2"/>
      <c r="D28" s="2"/>
      <c r="E28" s="2"/>
      <c r="F28" s="2"/>
    </row>
    <row r="29" spans="1:8" ht="15.75" x14ac:dyDescent="0.25">
      <c r="A29" s="1"/>
      <c r="B29" s="2"/>
      <c r="C29" s="2"/>
      <c r="D29" s="2"/>
      <c r="E29" s="2"/>
      <c r="F29" s="2"/>
    </row>
    <row r="30" spans="1:8" ht="16.5" thickBot="1" x14ac:dyDescent="0.3">
      <c r="A30" s="2"/>
      <c r="B30" s="2"/>
      <c r="C30" s="2"/>
      <c r="D30" s="7"/>
      <c r="E30" s="7"/>
      <c r="F30" s="7"/>
    </row>
    <row r="31" spans="1:8" ht="21" customHeight="1" thickBot="1" x14ac:dyDescent="0.3">
      <c r="B31" s="7"/>
      <c r="C31" s="33" t="s">
        <v>15</v>
      </c>
      <c r="D31" s="33"/>
      <c r="E31" s="33"/>
      <c r="F31" s="33" t="s">
        <v>19</v>
      </c>
      <c r="G31" s="33"/>
      <c r="H31" s="7"/>
    </row>
    <row r="32" spans="1:8" ht="21" customHeight="1" thickBot="1" x14ac:dyDescent="0.3">
      <c r="B32" s="7"/>
      <c r="C32" s="34" t="s">
        <v>7</v>
      </c>
      <c r="D32" s="34"/>
      <c r="E32" s="34"/>
      <c r="F32" s="35">
        <f>IF(C32="","",VLOOKUP(C32,Articles!A2:B16,2,FALSE))</f>
        <v>5</v>
      </c>
      <c r="G32" s="35"/>
      <c r="H32" s="6"/>
    </row>
    <row r="33" spans="1:9" ht="21" customHeight="1" thickBot="1" x14ac:dyDescent="0.3">
      <c r="A33" s="9"/>
      <c r="B33" s="7"/>
      <c r="C33" s="34"/>
      <c r="D33" s="34"/>
      <c r="E33" s="34"/>
      <c r="F33" s="35" t="str">
        <f>IF(C33="","",VLOOKUP(C33,Articles!A3:B17,2,FALSE))</f>
        <v/>
      </c>
      <c r="G33" s="35"/>
      <c r="H33" s="6"/>
    </row>
    <row r="34" spans="1:9" ht="6.75" customHeight="1" thickBot="1" x14ac:dyDescent="0.3">
      <c r="A34" s="9"/>
      <c r="B34" s="7"/>
      <c r="C34" s="34"/>
      <c r="D34" s="34"/>
      <c r="E34" s="34"/>
      <c r="F34" s="35"/>
      <c r="G34" s="35"/>
      <c r="H34" s="6"/>
    </row>
    <row r="35" spans="1:9" ht="21" customHeight="1" thickBot="1" x14ac:dyDescent="0.3">
      <c r="B35" s="7"/>
      <c r="C35" s="36" t="s">
        <v>16</v>
      </c>
      <c r="D35" s="36"/>
      <c r="E35" s="36"/>
      <c r="F35" s="37">
        <f>SUM(F32:G33)</f>
        <v>5</v>
      </c>
      <c r="G35" s="37"/>
      <c r="H35" s="6"/>
    </row>
    <row r="36" spans="1:9" ht="15.75" x14ac:dyDescent="0.25">
      <c r="B36" s="7"/>
      <c r="C36" s="8"/>
      <c r="D36" s="8"/>
      <c r="E36" s="8"/>
      <c r="F36" s="10"/>
      <c r="G36" s="10"/>
      <c r="H36" s="6"/>
    </row>
    <row r="37" spans="1:9" ht="15.75" x14ac:dyDescent="0.25">
      <c r="B37" s="7"/>
      <c r="C37" s="8"/>
      <c r="D37" s="8"/>
      <c r="E37" s="8"/>
      <c r="F37" s="10"/>
      <c r="G37" s="10"/>
      <c r="H37" s="6"/>
    </row>
    <row r="38" spans="1:9" ht="15.75" x14ac:dyDescent="0.25">
      <c r="B38" s="7"/>
      <c r="C38" s="8"/>
      <c r="D38" s="8"/>
      <c r="E38" s="8"/>
      <c r="F38" s="10"/>
      <c r="G38" s="10"/>
      <c r="H38" s="6"/>
    </row>
    <row r="39" spans="1:9" ht="15.75" x14ac:dyDescent="0.25">
      <c r="B39" s="7"/>
      <c r="C39" s="8"/>
      <c r="D39" s="8"/>
      <c r="E39" s="8"/>
      <c r="F39" s="10"/>
      <c r="G39" s="10"/>
      <c r="H39" s="6"/>
    </row>
    <row r="40" spans="1:9" ht="15.75" x14ac:dyDescent="0.25">
      <c r="A40" s="2"/>
      <c r="B40" s="2"/>
      <c r="C40" s="2"/>
      <c r="D40" s="2"/>
      <c r="E40" s="4"/>
      <c r="F40" s="4"/>
    </row>
    <row r="41" spans="1:9" ht="18.75" x14ac:dyDescent="0.3">
      <c r="A41" s="17" t="s">
        <v>17</v>
      </c>
      <c r="B41" s="17"/>
      <c r="C41" s="17"/>
      <c r="D41" s="17"/>
      <c r="E41" s="17"/>
      <c r="F41" s="17"/>
      <c r="G41" s="17"/>
      <c r="H41" s="17"/>
      <c r="I41" s="11">
        <f>F35</f>
        <v>5</v>
      </c>
    </row>
    <row r="51" spans="2:5" x14ac:dyDescent="0.25">
      <c r="E51" s="12"/>
    </row>
    <row r="52" spans="2:5" x14ac:dyDescent="0.25">
      <c r="E52" s="12"/>
    </row>
    <row r="55" spans="2:5" x14ac:dyDescent="0.25">
      <c r="B55" s="12"/>
    </row>
    <row r="56" spans="2:5" x14ac:dyDescent="0.25">
      <c r="B56" s="12"/>
    </row>
    <row r="59" spans="2:5" x14ac:dyDescent="0.25">
      <c r="E59" s="12"/>
    </row>
    <row r="60" spans="2:5" x14ac:dyDescent="0.25">
      <c r="E60" s="12"/>
    </row>
    <row r="62" spans="2:5" x14ac:dyDescent="0.25">
      <c r="E62" s="12"/>
    </row>
    <row r="63" spans="2:5" x14ac:dyDescent="0.25">
      <c r="E63" s="12"/>
    </row>
  </sheetData>
  <mergeCells count="11">
    <mergeCell ref="C31:E31"/>
    <mergeCell ref="F31:G31"/>
    <mergeCell ref="C32:E32"/>
    <mergeCell ref="F32:G32"/>
    <mergeCell ref="A41:H41"/>
    <mergeCell ref="C33:E33"/>
    <mergeCell ref="F33:G33"/>
    <mergeCell ref="C34:E34"/>
    <mergeCell ref="F34:G34"/>
    <mergeCell ref="C35:E35"/>
    <mergeCell ref="F35:G35"/>
  </mergeCells>
  <dataValidations count="1">
    <dataValidation type="list" allowBlank="1" showInputMessage="1" showErrorMessage="1" sqref="C32:C33">
      <formula1>_articles</formula1>
    </dataValidation>
  </dataValidations>
  <printOptions horizontalCentered="1"/>
  <pageMargins left="0.19685039370078741" right="0.11811023622047245" top="0.15748031496062992" bottom="0.15748031496062992" header="0.31496062992125984" footer="0.31496062992125984"/>
  <pageSetup paperSize="9" scale="97" orientation="portrait" r:id="rId1"/>
  <headerFooter>
    <oddFooter>&amp;C&amp;K05-024Foyer de Vie "La Ferrette" 513 route d'Issigeac 47330 CASTILLONNES
Tél : 05 53 49 83 00 - Mail : foyer.laferrette@algeei.org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I63"/>
  <sheetViews>
    <sheetView zoomScaleNormal="100" workbookViewId="0">
      <selection activeCell="H22" sqref="H22"/>
    </sheetView>
  </sheetViews>
  <sheetFormatPr baseColWidth="10" defaultRowHeight="15" customHeight="1" x14ac:dyDescent="0.25"/>
  <cols>
    <col min="7" max="7" width="11.42578125" customWidth="1"/>
  </cols>
  <sheetData>
    <row r="15" spans="6:6" ht="15.75" x14ac:dyDescent="0.25">
      <c r="F15" s="3" t="s">
        <v>40</v>
      </c>
    </row>
    <row r="16" spans="6:6" ht="15.75" x14ac:dyDescent="0.25">
      <c r="F16" s="2"/>
    </row>
    <row r="17" spans="1:8" ht="15.75" x14ac:dyDescent="0.25">
      <c r="F17" s="2"/>
    </row>
    <row r="18" spans="1:8" ht="15.75" x14ac:dyDescent="0.25">
      <c r="F18" s="2"/>
    </row>
    <row r="19" spans="1:8" ht="15.75" x14ac:dyDescent="0.25">
      <c r="F19" s="2"/>
    </row>
    <row r="25" spans="1:8" ht="15.75" x14ac:dyDescent="0.25">
      <c r="A25" s="13" t="s">
        <v>23</v>
      </c>
      <c r="B25" s="14"/>
      <c r="C25" s="14"/>
      <c r="D25" s="2"/>
      <c r="E25" s="2"/>
      <c r="F25" s="2"/>
    </row>
    <row r="26" spans="1:8" ht="15.75" x14ac:dyDescent="0.25">
      <c r="A26" s="1"/>
      <c r="B26" s="2"/>
      <c r="C26" s="2"/>
      <c r="D26" s="2"/>
      <c r="E26" s="2"/>
      <c r="F26" s="2"/>
    </row>
    <row r="27" spans="1:8" ht="15.75" x14ac:dyDescent="0.25">
      <c r="A27" s="1"/>
      <c r="B27" s="2"/>
      <c r="C27" s="2"/>
      <c r="D27" s="2"/>
      <c r="E27" s="2"/>
      <c r="F27" s="2"/>
    </row>
    <row r="28" spans="1:8" ht="15.75" x14ac:dyDescent="0.25">
      <c r="A28" s="1"/>
      <c r="B28" s="2"/>
      <c r="C28" s="2"/>
      <c r="D28" s="2"/>
      <c r="E28" s="2"/>
      <c r="F28" s="2"/>
    </row>
    <row r="29" spans="1:8" ht="15.75" x14ac:dyDescent="0.25">
      <c r="A29" s="1"/>
      <c r="B29" s="2"/>
      <c r="C29" s="2"/>
      <c r="D29" s="2"/>
      <c r="E29" s="2"/>
      <c r="F29" s="2"/>
    </row>
    <row r="30" spans="1:8" ht="16.5" thickBot="1" x14ac:dyDescent="0.3">
      <c r="A30" s="2"/>
      <c r="B30" s="2"/>
      <c r="C30" s="2"/>
      <c r="D30" s="7"/>
      <c r="E30" s="7"/>
      <c r="F30" s="7"/>
    </row>
    <row r="31" spans="1:8" ht="21" customHeight="1" thickBot="1" x14ac:dyDescent="0.3">
      <c r="B31" s="7"/>
      <c r="C31" s="33" t="s">
        <v>15</v>
      </c>
      <c r="D31" s="33"/>
      <c r="E31" s="33"/>
      <c r="F31" s="33" t="s">
        <v>19</v>
      </c>
      <c r="G31" s="33"/>
      <c r="H31" s="7"/>
    </row>
    <row r="32" spans="1:8" ht="21" customHeight="1" thickBot="1" x14ac:dyDescent="0.3">
      <c r="B32" s="7"/>
      <c r="C32" s="34" t="s">
        <v>0</v>
      </c>
      <c r="D32" s="34"/>
      <c r="E32" s="34"/>
      <c r="F32" s="35">
        <f>IF(C32="","",VLOOKUP(C32,Articles!A2:B16,2,FALSE))</f>
        <v>10</v>
      </c>
      <c r="G32" s="35"/>
      <c r="H32" s="6"/>
    </row>
    <row r="33" spans="1:9" ht="21" customHeight="1" thickBot="1" x14ac:dyDescent="0.3">
      <c r="B33" s="7"/>
      <c r="C33" s="29" t="s">
        <v>11</v>
      </c>
      <c r="D33" s="30"/>
      <c r="E33" s="31"/>
      <c r="F33" s="35">
        <f>IF(C33="","",VLOOKUP(C33,Articles!A3:B17,2,FALSE))</f>
        <v>3</v>
      </c>
      <c r="G33" s="35"/>
      <c r="H33" s="6"/>
    </row>
    <row r="34" spans="1:9" ht="21" customHeight="1" thickBot="1" x14ac:dyDescent="0.3">
      <c r="B34" s="7"/>
      <c r="C34" s="29" t="s">
        <v>13</v>
      </c>
      <c r="D34" s="30"/>
      <c r="E34" s="31"/>
      <c r="F34" s="35">
        <f>IF(C34="","",VLOOKUP(C34,Articles!A4:B18,2,FALSE))</f>
        <v>2</v>
      </c>
      <c r="G34" s="35"/>
      <c r="H34" s="6"/>
    </row>
    <row r="35" spans="1:9" ht="21" customHeight="1" thickBot="1" x14ac:dyDescent="0.3">
      <c r="B35" s="7"/>
      <c r="C35" s="29" t="s">
        <v>3</v>
      </c>
      <c r="D35" s="30"/>
      <c r="E35" s="31"/>
      <c r="F35" s="35">
        <f>IF(C35="","",VLOOKUP(C35,Articles!A5:B19,2,FALSE))</f>
        <v>5</v>
      </c>
      <c r="G35" s="35"/>
      <c r="H35" s="6"/>
    </row>
    <row r="36" spans="1:9" ht="21" customHeight="1" thickBot="1" x14ac:dyDescent="0.3">
      <c r="A36" s="9"/>
      <c r="B36" s="7"/>
      <c r="C36" s="34" t="s">
        <v>10</v>
      </c>
      <c r="D36" s="34"/>
      <c r="E36" s="34"/>
      <c r="F36" s="35">
        <f>IF(C36="","",VLOOKUP(C36,Articles!A3:B17,2,FALSE))</f>
        <v>2</v>
      </c>
      <c r="G36" s="35"/>
      <c r="H36" s="6"/>
    </row>
    <row r="37" spans="1:9" ht="6.75" customHeight="1" thickBot="1" x14ac:dyDescent="0.3">
      <c r="A37" s="9"/>
      <c r="B37" s="7"/>
      <c r="C37" s="34"/>
      <c r="D37" s="34"/>
      <c r="E37" s="34"/>
      <c r="F37" s="35"/>
      <c r="G37" s="35"/>
      <c r="H37" s="6"/>
    </row>
    <row r="38" spans="1:9" ht="21" customHeight="1" thickBot="1" x14ac:dyDescent="0.3">
      <c r="B38" s="7"/>
      <c r="C38" s="36" t="s">
        <v>16</v>
      </c>
      <c r="D38" s="36"/>
      <c r="E38" s="36"/>
      <c r="F38" s="37">
        <f>SUM(F32:G36)</f>
        <v>22</v>
      </c>
      <c r="G38" s="37"/>
      <c r="H38" s="6"/>
    </row>
    <row r="39" spans="1:9" ht="15.75" x14ac:dyDescent="0.25">
      <c r="B39" s="7"/>
      <c r="C39" s="8"/>
      <c r="D39" s="8"/>
      <c r="E39" s="8"/>
      <c r="F39" s="10"/>
      <c r="G39" s="10"/>
      <c r="H39" s="6"/>
    </row>
    <row r="40" spans="1:9" ht="15.75" x14ac:dyDescent="0.25">
      <c r="B40" s="7"/>
      <c r="C40" s="8"/>
      <c r="D40" s="8"/>
      <c r="E40" s="8"/>
      <c r="F40" s="10"/>
      <c r="G40" s="10"/>
      <c r="H40" s="6"/>
    </row>
    <row r="41" spans="1:9" ht="18.75" x14ac:dyDescent="0.3">
      <c r="A41" s="17" t="s">
        <v>17</v>
      </c>
      <c r="B41" s="17"/>
      <c r="C41" s="17"/>
      <c r="D41" s="17"/>
      <c r="E41" s="17"/>
      <c r="F41" s="17"/>
      <c r="G41" s="17"/>
      <c r="H41" s="17"/>
      <c r="I41" s="11">
        <f>F38</f>
        <v>22</v>
      </c>
    </row>
    <row r="46" spans="1:9" x14ac:dyDescent="0.25">
      <c r="E46" s="12"/>
    </row>
    <row r="47" spans="1:9" x14ac:dyDescent="0.25">
      <c r="E47" s="12"/>
    </row>
    <row r="51" spans="2:5" x14ac:dyDescent="0.25">
      <c r="E51" s="12"/>
    </row>
    <row r="52" spans="2:5" x14ac:dyDescent="0.25">
      <c r="E52" s="12"/>
    </row>
    <row r="55" spans="2:5" x14ac:dyDescent="0.25">
      <c r="B55" s="12"/>
    </row>
    <row r="56" spans="2:5" x14ac:dyDescent="0.25">
      <c r="B56" s="12"/>
    </row>
    <row r="59" spans="2:5" x14ac:dyDescent="0.25">
      <c r="E59" s="12"/>
    </row>
    <row r="60" spans="2:5" x14ac:dyDescent="0.25">
      <c r="E60" s="12"/>
    </row>
    <row r="62" spans="2:5" x14ac:dyDescent="0.25">
      <c r="E62" s="12"/>
    </row>
    <row r="63" spans="2:5" x14ac:dyDescent="0.25">
      <c r="E63" s="12"/>
    </row>
  </sheetData>
  <mergeCells count="17">
    <mergeCell ref="C31:E31"/>
    <mergeCell ref="F31:G31"/>
    <mergeCell ref="C32:E32"/>
    <mergeCell ref="F32:G32"/>
    <mergeCell ref="C37:E37"/>
    <mergeCell ref="F37:G37"/>
    <mergeCell ref="C36:E36"/>
    <mergeCell ref="F36:G36"/>
    <mergeCell ref="F34:G34"/>
    <mergeCell ref="F33:G33"/>
    <mergeCell ref="C34:E34"/>
    <mergeCell ref="C33:E33"/>
    <mergeCell ref="F35:G35"/>
    <mergeCell ref="C35:E35"/>
    <mergeCell ref="C38:E38"/>
    <mergeCell ref="F38:G38"/>
    <mergeCell ref="A41:H41"/>
  </mergeCells>
  <dataValidations count="1">
    <dataValidation type="list" allowBlank="1" showInputMessage="1" showErrorMessage="1" sqref="C32:C36">
      <formula1>_articles</formula1>
    </dataValidation>
  </dataValidations>
  <printOptions horizontalCentered="1"/>
  <pageMargins left="0.19685039370078741" right="0.11811023622047245" top="0.15748031496062992" bottom="0.15748031496062992" header="0.31496062992125984" footer="0.31496062992125984"/>
  <pageSetup paperSize="9" scale="97" orientation="portrait" r:id="rId1"/>
  <headerFooter>
    <oddFooter>&amp;C&amp;K05-024Foyer de Vie "La Ferrette" 513 route d'Issigeac 47330 CASTILLONNES
Tél : 05 53 49 83 00 - Mail : foyer.laferrette@algeei.org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I63"/>
  <sheetViews>
    <sheetView topLeftCell="A7" zoomScaleNormal="100" workbookViewId="0">
      <selection activeCell="H22" sqref="H22"/>
    </sheetView>
  </sheetViews>
  <sheetFormatPr baseColWidth="10" defaultRowHeight="15" customHeight="1" x14ac:dyDescent="0.25"/>
  <cols>
    <col min="7" max="7" width="11.42578125" customWidth="1"/>
  </cols>
  <sheetData>
    <row r="15" spans="6:6" ht="15.75" x14ac:dyDescent="0.25">
      <c r="F15" s="3" t="s">
        <v>40</v>
      </c>
    </row>
    <row r="16" spans="6:6" ht="15.75" x14ac:dyDescent="0.25">
      <c r="F16" s="2"/>
    </row>
    <row r="17" spans="1:8" ht="15.75" x14ac:dyDescent="0.25">
      <c r="F17" s="2"/>
    </row>
    <row r="18" spans="1:8" ht="15.75" x14ac:dyDescent="0.25">
      <c r="F18" s="2"/>
    </row>
    <row r="19" spans="1:8" ht="15.75" x14ac:dyDescent="0.25">
      <c r="F19" s="2"/>
    </row>
    <row r="25" spans="1:8" ht="15.75" x14ac:dyDescent="0.25">
      <c r="A25" s="13" t="s">
        <v>24</v>
      </c>
      <c r="B25" s="14"/>
      <c r="C25" s="14"/>
      <c r="D25" s="2"/>
      <c r="E25" s="2"/>
      <c r="F25" s="2"/>
    </row>
    <row r="26" spans="1:8" ht="15.75" x14ac:dyDescent="0.25">
      <c r="A26" s="1"/>
      <c r="B26" s="2"/>
      <c r="C26" s="2"/>
      <c r="D26" s="2"/>
      <c r="E26" s="2"/>
      <c r="F26" s="2"/>
    </row>
    <row r="27" spans="1:8" ht="15.75" x14ac:dyDescent="0.25">
      <c r="A27" s="1"/>
      <c r="B27" s="2"/>
      <c r="C27" s="2"/>
      <c r="D27" s="2"/>
      <c r="E27" s="2"/>
      <c r="F27" s="2"/>
    </row>
    <row r="28" spans="1:8" ht="15.75" x14ac:dyDescent="0.25">
      <c r="A28" s="1"/>
      <c r="B28" s="2"/>
      <c r="C28" s="2"/>
      <c r="D28" s="2"/>
      <c r="E28" s="2"/>
      <c r="F28" s="2"/>
    </row>
    <row r="29" spans="1:8" ht="15.75" x14ac:dyDescent="0.25">
      <c r="A29" s="1"/>
      <c r="B29" s="2"/>
      <c r="C29" s="2"/>
      <c r="D29" s="2"/>
      <c r="E29" s="2"/>
      <c r="F29" s="2"/>
    </row>
    <row r="30" spans="1:8" ht="16.5" thickBot="1" x14ac:dyDescent="0.3">
      <c r="A30" s="2"/>
      <c r="B30" s="2"/>
      <c r="C30" s="2"/>
      <c r="D30" s="7"/>
      <c r="E30" s="7"/>
      <c r="F30" s="7"/>
    </row>
    <row r="31" spans="1:8" ht="21" customHeight="1" thickBot="1" x14ac:dyDescent="0.3">
      <c r="B31" s="7"/>
      <c r="C31" s="33" t="s">
        <v>15</v>
      </c>
      <c r="D31" s="33"/>
      <c r="E31" s="33"/>
      <c r="F31" s="33" t="s">
        <v>19</v>
      </c>
      <c r="G31" s="33"/>
      <c r="H31" s="7"/>
    </row>
    <row r="32" spans="1:8" ht="21" customHeight="1" thickBot="1" x14ac:dyDescent="0.3">
      <c r="B32" s="7"/>
      <c r="C32" s="34" t="s">
        <v>9</v>
      </c>
      <c r="D32" s="34"/>
      <c r="E32" s="34"/>
      <c r="F32" s="35">
        <f>IF(C32="","",VLOOKUP(C32,Articles!A2:B16,2,FALSE))</f>
        <v>10</v>
      </c>
      <c r="G32" s="35"/>
      <c r="H32" s="6"/>
    </row>
    <row r="33" spans="1:9" ht="21" customHeight="1" thickBot="1" x14ac:dyDescent="0.3">
      <c r="A33" s="9"/>
      <c r="B33" s="7"/>
      <c r="C33" s="34"/>
      <c r="D33" s="34"/>
      <c r="E33" s="34"/>
      <c r="F33" s="35" t="str">
        <f>IF(C33="","",VLOOKUP(C33,Articles!A3:B17,2,FALSE))</f>
        <v/>
      </c>
      <c r="G33" s="35"/>
      <c r="H33" s="6"/>
    </row>
    <row r="34" spans="1:9" ht="6.75" customHeight="1" thickBot="1" x14ac:dyDescent="0.3">
      <c r="A34" s="9"/>
      <c r="B34" s="7"/>
      <c r="C34" s="34"/>
      <c r="D34" s="34"/>
      <c r="E34" s="34"/>
      <c r="F34" s="35"/>
      <c r="G34" s="35"/>
      <c r="H34" s="6"/>
    </row>
    <row r="35" spans="1:9" ht="21" customHeight="1" thickBot="1" x14ac:dyDescent="0.3">
      <c r="B35" s="7"/>
      <c r="C35" s="36" t="s">
        <v>16</v>
      </c>
      <c r="D35" s="36"/>
      <c r="E35" s="36"/>
      <c r="F35" s="37">
        <f>SUM(F32:G33)</f>
        <v>10</v>
      </c>
      <c r="G35" s="37"/>
      <c r="H35" s="6"/>
    </row>
    <row r="36" spans="1:9" ht="15.75" x14ac:dyDescent="0.25">
      <c r="B36" s="7"/>
      <c r="C36" s="8"/>
      <c r="D36" s="8"/>
      <c r="E36" s="8"/>
      <c r="F36" s="10"/>
      <c r="G36" s="10"/>
      <c r="H36" s="6"/>
    </row>
    <row r="37" spans="1:9" ht="15.75" x14ac:dyDescent="0.25">
      <c r="B37" s="7"/>
      <c r="C37" s="8"/>
      <c r="D37" s="8"/>
      <c r="E37" s="8"/>
      <c r="F37" s="10"/>
      <c r="G37" s="10"/>
      <c r="H37" s="6"/>
    </row>
    <row r="38" spans="1:9" ht="15.75" x14ac:dyDescent="0.25">
      <c r="B38" s="7"/>
      <c r="C38" s="8"/>
      <c r="D38" s="8"/>
      <c r="E38" s="8"/>
      <c r="F38" s="10"/>
      <c r="G38" s="10"/>
      <c r="H38" s="6"/>
    </row>
    <row r="39" spans="1:9" ht="15.75" x14ac:dyDescent="0.25">
      <c r="B39" s="7"/>
      <c r="C39" s="8"/>
      <c r="D39" s="8"/>
      <c r="E39" s="8"/>
      <c r="F39" s="10"/>
      <c r="G39" s="10"/>
      <c r="H39" s="6"/>
    </row>
    <row r="40" spans="1:9" ht="15.75" x14ac:dyDescent="0.25">
      <c r="A40" s="2"/>
      <c r="B40" s="2"/>
      <c r="C40" s="2"/>
      <c r="D40" s="2"/>
      <c r="E40" s="4"/>
      <c r="F40" s="4"/>
    </row>
    <row r="41" spans="1:9" ht="18.75" x14ac:dyDescent="0.3">
      <c r="A41" s="17" t="s">
        <v>17</v>
      </c>
      <c r="B41" s="17"/>
      <c r="C41" s="17"/>
      <c r="D41" s="17"/>
      <c r="E41" s="17"/>
      <c r="F41" s="17"/>
      <c r="G41" s="17"/>
      <c r="H41" s="17"/>
      <c r="I41" s="11">
        <f>F35</f>
        <v>10</v>
      </c>
    </row>
    <row r="51" spans="2:5" x14ac:dyDescent="0.25">
      <c r="E51" s="12"/>
    </row>
    <row r="52" spans="2:5" x14ac:dyDescent="0.25">
      <c r="E52" s="12"/>
    </row>
    <row r="55" spans="2:5" x14ac:dyDescent="0.25">
      <c r="B55" s="12"/>
    </row>
    <row r="56" spans="2:5" x14ac:dyDescent="0.25">
      <c r="B56" s="12"/>
    </row>
    <row r="59" spans="2:5" x14ac:dyDescent="0.25">
      <c r="E59" s="12"/>
    </row>
    <row r="60" spans="2:5" x14ac:dyDescent="0.25">
      <c r="E60" s="12"/>
    </row>
    <row r="62" spans="2:5" x14ac:dyDescent="0.25">
      <c r="E62" s="12"/>
    </row>
    <row r="63" spans="2:5" x14ac:dyDescent="0.25">
      <c r="E63" s="12"/>
    </row>
  </sheetData>
  <mergeCells count="11">
    <mergeCell ref="C31:E31"/>
    <mergeCell ref="F31:G31"/>
    <mergeCell ref="C32:E32"/>
    <mergeCell ref="F32:G32"/>
    <mergeCell ref="C33:E33"/>
    <mergeCell ref="F33:G33"/>
    <mergeCell ref="C34:E34"/>
    <mergeCell ref="F34:G34"/>
    <mergeCell ref="C35:E35"/>
    <mergeCell ref="F35:G35"/>
    <mergeCell ref="A41:H41"/>
  </mergeCells>
  <dataValidations count="1">
    <dataValidation type="list" allowBlank="1" showInputMessage="1" showErrorMessage="1" sqref="C32:C33">
      <formula1>_articles</formula1>
    </dataValidation>
  </dataValidations>
  <printOptions horizontalCentered="1"/>
  <pageMargins left="0.19685039370078741" right="0.11811023622047245" top="0.15748031496062992" bottom="0.15748031496062992" header="0.31496062992125984" footer="0.31496062992125984"/>
  <pageSetup paperSize="9" scale="97" orientation="portrait" r:id="rId1"/>
  <headerFooter>
    <oddFooter>&amp;C&amp;K05-024Foyer de Vie "La Ferrette" 513 route d'Issigeac 47330 CASTILLONNES
Tél : 05 53 49 83 00 - Mail : foyer.laferrette@algeei.org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I63"/>
  <sheetViews>
    <sheetView topLeftCell="A10" zoomScaleNormal="100" workbookViewId="0">
      <selection activeCell="H22" sqref="H22"/>
    </sheetView>
  </sheetViews>
  <sheetFormatPr baseColWidth="10" defaultRowHeight="15" customHeight="1" x14ac:dyDescent="0.25"/>
  <cols>
    <col min="7" max="7" width="11.42578125" customWidth="1"/>
  </cols>
  <sheetData>
    <row r="15" spans="6:6" ht="15.75" x14ac:dyDescent="0.25">
      <c r="F15" s="3" t="s">
        <v>40</v>
      </c>
    </row>
    <row r="16" spans="6:6" ht="15.75" x14ac:dyDescent="0.25">
      <c r="F16" s="2"/>
    </row>
    <row r="17" spans="1:8" ht="15.75" x14ac:dyDescent="0.25">
      <c r="F17" s="2"/>
    </row>
    <row r="18" spans="1:8" ht="15.75" x14ac:dyDescent="0.25">
      <c r="F18" s="2"/>
    </row>
    <row r="19" spans="1:8" ht="15.75" x14ac:dyDescent="0.25">
      <c r="F19" s="2"/>
    </row>
    <row r="25" spans="1:8" ht="15.75" x14ac:dyDescent="0.25">
      <c r="A25" s="13" t="s">
        <v>25</v>
      </c>
      <c r="B25" s="14"/>
      <c r="C25" s="14"/>
      <c r="D25" s="2"/>
      <c r="E25" s="2"/>
      <c r="F25" s="2"/>
    </row>
    <row r="26" spans="1:8" ht="15.75" x14ac:dyDescent="0.25">
      <c r="A26" s="1"/>
      <c r="B26" s="2"/>
      <c r="C26" s="2"/>
      <c r="D26" s="2"/>
      <c r="E26" s="2"/>
      <c r="F26" s="2"/>
    </row>
    <row r="27" spans="1:8" ht="15.75" x14ac:dyDescent="0.25">
      <c r="A27" s="1"/>
      <c r="B27" s="2"/>
      <c r="C27" s="2"/>
      <c r="D27" s="2"/>
      <c r="E27" s="2"/>
      <c r="F27" s="2"/>
    </row>
    <row r="28" spans="1:8" ht="15.75" x14ac:dyDescent="0.25">
      <c r="A28" s="1"/>
      <c r="B28" s="2"/>
      <c r="C28" s="2"/>
      <c r="D28" s="2"/>
      <c r="E28" s="2"/>
      <c r="F28" s="2"/>
    </row>
    <row r="29" spans="1:8" ht="15.75" x14ac:dyDescent="0.25">
      <c r="A29" s="1"/>
      <c r="B29" s="2"/>
      <c r="C29" s="2"/>
      <c r="D29" s="2"/>
      <c r="E29" s="2"/>
      <c r="F29" s="2"/>
    </row>
    <row r="30" spans="1:8" ht="16.5" thickBot="1" x14ac:dyDescent="0.3">
      <c r="A30" s="2"/>
      <c r="B30" s="2"/>
      <c r="C30" s="2"/>
      <c r="D30" s="7"/>
      <c r="E30" s="7"/>
      <c r="F30" s="7"/>
    </row>
    <row r="31" spans="1:8" ht="21" customHeight="1" thickBot="1" x14ac:dyDescent="0.3">
      <c r="B31" s="7"/>
      <c r="C31" s="33" t="s">
        <v>15</v>
      </c>
      <c r="D31" s="33"/>
      <c r="E31" s="33"/>
      <c r="F31" s="33" t="s">
        <v>19</v>
      </c>
      <c r="G31" s="33"/>
      <c r="H31" s="7"/>
    </row>
    <row r="32" spans="1:8" ht="21" customHeight="1" thickBot="1" x14ac:dyDescent="0.3">
      <c r="B32" s="7"/>
      <c r="C32" s="34" t="s">
        <v>3</v>
      </c>
      <c r="D32" s="34"/>
      <c r="E32" s="34"/>
      <c r="F32" s="35">
        <f>IF(C32="","",VLOOKUP(C32,Articles!A2:B16,2,FALSE))</f>
        <v>5</v>
      </c>
      <c r="G32" s="35"/>
      <c r="H32" s="6"/>
    </row>
    <row r="33" spans="1:9" ht="21" customHeight="1" thickBot="1" x14ac:dyDescent="0.3">
      <c r="A33" s="9"/>
      <c r="B33" s="7"/>
      <c r="C33" s="34" t="s">
        <v>8</v>
      </c>
      <c r="D33" s="34"/>
      <c r="E33" s="34"/>
      <c r="F33" s="35">
        <f>IF(C33="","",VLOOKUP(C33,Articles!A3:B17,2,FALSE))</f>
        <v>1</v>
      </c>
      <c r="G33" s="35"/>
      <c r="H33" s="6"/>
    </row>
    <row r="34" spans="1:9" ht="6.75" customHeight="1" thickBot="1" x14ac:dyDescent="0.3">
      <c r="A34" s="9"/>
      <c r="B34" s="7"/>
      <c r="C34" s="34"/>
      <c r="D34" s="34"/>
      <c r="E34" s="34"/>
      <c r="F34" s="35"/>
      <c r="G34" s="35"/>
      <c r="H34" s="6"/>
    </row>
    <row r="35" spans="1:9" ht="21" customHeight="1" thickBot="1" x14ac:dyDescent="0.3">
      <c r="B35" s="7"/>
      <c r="C35" s="36" t="s">
        <v>16</v>
      </c>
      <c r="D35" s="36"/>
      <c r="E35" s="36"/>
      <c r="F35" s="37">
        <f>SUM(F32:G33)</f>
        <v>6</v>
      </c>
      <c r="G35" s="37"/>
      <c r="H35" s="6"/>
    </row>
    <row r="36" spans="1:9" ht="15.75" x14ac:dyDescent="0.25">
      <c r="B36" s="7"/>
      <c r="C36" s="8"/>
      <c r="D36" s="8"/>
      <c r="E36" s="8"/>
      <c r="F36" s="10"/>
      <c r="G36" s="10"/>
      <c r="H36" s="6"/>
    </row>
    <row r="37" spans="1:9" ht="15.75" x14ac:dyDescent="0.25">
      <c r="B37" s="7"/>
      <c r="C37" s="8"/>
      <c r="D37" s="8"/>
      <c r="E37" s="8"/>
      <c r="F37" s="10"/>
      <c r="G37" s="10"/>
      <c r="H37" s="6"/>
    </row>
    <row r="38" spans="1:9" ht="15.75" x14ac:dyDescent="0.25">
      <c r="B38" s="7"/>
      <c r="C38" s="8"/>
      <c r="D38" s="8"/>
      <c r="E38" s="8"/>
      <c r="F38" s="10"/>
      <c r="G38" s="10"/>
      <c r="H38" s="6"/>
    </row>
    <row r="39" spans="1:9" ht="15.75" x14ac:dyDescent="0.25">
      <c r="B39" s="7"/>
      <c r="C39" s="8"/>
      <c r="D39" s="8"/>
      <c r="E39" s="8"/>
      <c r="F39" s="10"/>
      <c r="G39" s="10"/>
      <c r="H39" s="6"/>
    </row>
    <row r="40" spans="1:9" ht="15.75" x14ac:dyDescent="0.25">
      <c r="A40" s="2"/>
      <c r="B40" s="2"/>
      <c r="C40" s="2"/>
      <c r="D40" s="2"/>
      <c r="E40" s="4"/>
      <c r="F40" s="4"/>
    </row>
    <row r="41" spans="1:9" ht="18.75" x14ac:dyDescent="0.3">
      <c r="A41" s="17" t="s">
        <v>17</v>
      </c>
      <c r="B41" s="17"/>
      <c r="C41" s="17"/>
      <c r="D41" s="17"/>
      <c r="E41" s="17"/>
      <c r="F41" s="17"/>
      <c r="G41" s="17"/>
      <c r="H41" s="17"/>
      <c r="I41" s="11">
        <f>F35</f>
        <v>6</v>
      </c>
    </row>
    <row r="51" spans="2:5" x14ac:dyDescent="0.25">
      <c r="E51" s="12"/>
    </row>
    <row r="52" spans="2:5" x14ac:dyDescent="0.25">
      <c r="E52" s="12"/>
    </row>
    <row r="55" spans="2:5" x14ac:dyDescent="0.25">
      <c r="B55" s="12"/>
    </row>
    <row r="56" spans="2:5" x14ac:dyDescent="0.25">
      <c r="B56" s="12"/>
    </row>
    <row r="59" spans="2:5" x14ac:dyDescent="0.25">
      <c r="E59" s="12"/>
    </row>
    <row r="60" spans="2:5" x14ac:dyDescent="0.25">
      <c r="E60" s="12"/>
    </row>
    <row r="62" spans="2:5" x14ac:dyDescent="0.25">
      <c r="E62" s="12"/>
    </row>
    <row r="63" spans="2:5" x14ac:dyDescent="0.25">
      <c r="E63" s="12"/>
    </row>
  </sheetData>
  <mergeCells count="11">
    <mergeCell ref="C31:E31"/>
    <mergeCell ref="F31:G31"/>
    <mergeCell ref="C32:E32"/>
    <mergeCell ref="F32:G32"/>
    <mergeCell ref="C33:E33"/>
    <mergeCell ref="F33:G33"/>
    <mergeCell ref="C34:E34"/>
    <mergeCell ref="F34:G34"/>
    <mergeCell ref="C35:E35"/>
    <mergeCell ref="F35:G35"/>
    <mergeCell ref="A41:H41"/>
  </mergeCells>
  <dataValidations count="1">
    <dataValidation type="list" allowBlank="1" showInputMessage="1" showErrorMessage="1" sqref="C32:C33">
      <formula1>_articles</formula1>
    </dataValidation>
  </dataValidations>
  <printOptions horizontalCentered="1"/>
  <pageMargins left="0.19685039370078741" right="0.11811023622047245" top="0.15748031496062992" bottom="0.15748031496062992" header="0.31496062992125984" footer="0.31496062992125984"/>
  <pageSetup paperSize="9" scale="97" orientation="portrait" r:id="rId1"/>
  <headerFooter>
    <oddFooter>&amp;C&amp;K05-024Foyer de Vie "La Ferrette" 513 route d'Issigeac 47330 CASTILLONNES
Tél : 05 53 49 83 00 - Mail : foyer.laferrette@algeei.org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I63"/>
  <sheetViews>
    <sheetView topLeftCell="A7" zoomScaleNormal="100" workbookViewId="0">
      <selection activeCell="H22" sqref="H22"/>
    </sheetView>
  </sheetViews>
  <sheetFormatPr baseColWidth="10" defaultRowHeight="15" customHeight="1" x14ac:dyDescent="0.25"/>
  <cols>
    <col min="7" max="7" width="11.42578125" customWidth="1"/>
  </cols>
  <sheetData>
    <row r="15" spans="6:6" ht="15.75" x14ac:dyDescent="0.25">
      <c r="F15" s="3" t="s">
        <v>40</v>
      </c>
    </row>
    <row r="16" spans="6:6" ht="15.75" x14ac:dyDescent="0.25">
      <c r="F16" s="2"/>
    </row>
    <row r="17" spans="1:8" ht="15.75" x14ac:dyDescent="0.25">
      <c r="F17" s="2"/>
    </row>
    <row r="18" spans="1:8" ht="15.75" x14ac:dyDescent="0.25">
      <c r="F18" s="2"/>
    </row>
    <row r="19" spans="1:8" ht="15.75" x14ac:dyDescent="0.25">
      <c r="F19" s="2"/>
    </row>
    <row r="25" spans="1:8" ht="15.75" x14ac:dyDescent="0.25">
      <c r="A25" s="13" t="s">
        <v>26</v>
      </c>
      <c r="B25" s="14"/>
      <c r="C25" s="14"/>
      <c r="D25" s="2"/>
      <c r="E25" s="2"/>
      <c r="F25" s="2"/>
    </row>
    <row r="26" spans="1:8" ht="15.75" x14ac:dyDescent="0.25">
      <c r="A26" s="1"/>
      <c r="B26" s="2"/>
      <c r="C26" s="2"/>
      <c r="D26" s="2"/>
      <c r="E26" s="2"/>
      <c r="F26" s="2"/>
    </row>
    <row r="27" spans="1:8" ht="15.75" x14ac:dyDescent="0.25">
      <c r="A27" s="1"/>
      <c r="B27" s="2"/>
      <c r="C27" s="2"/>
      <c r="D27" s="2"/>
      <c r="E27" s="2"/>
      <c r="F27" s="2"/>
    </row>
    <row r="28" spans="1:8" ht="15.75" x14ac:dyDescent="0.25">
      <c r="A28" s="1"/>
      <c r="B28" s="2"/>
      <c r="C28" s="2"/>
      <c r="D28" s="2"/>
      <c r="E28" s="2"/>
      <c r="F28" s="2"/>
    </row>
    <row r="29" spans="1:8" ht="15.75" x14ac:dyDescent="0.25">
      <c r="A29" s="1"/>
      <c r="B29" s="2"/>
      <c r="C29" s="2"/>
      <c r="D29" s="2"/>
      <c r="E29" s="2"/>
      <c r="F29" s="2"/>
    </row>
    <row r="30" spans="1:8" ht="16.5" thickBot="1" x14ac:dyDescent="0.3">
      <c r="A30" s="2"/>
      <c r="B30" s="2"/>
      <c r="C30" s="2"/>
      <c r="D30" s="7"/>
      <c r="E30" s="7"/>
      <c r="F30" s="7"/>
    </row>
    <row r="31" spans="1:8" ht="21" customHeight="1" thickBot="1" x14ac:dyDescent="0.3">
      <c r="B31" s="7"/>
      <c r="C31" s="33" t="s">
        <v>15</v>
      </c>
      <c r="D31" s="33"/>
      <c r="E31" s="33"/>
      <c r="F31" s="33" t="s">
        <v>19</v>
      </c>
      <c r="G31" s="33"/>
      <c r="H31" s="7"/>
    </row>
    <row r="32" spans="1:8" ht="21" customHeight="1" thickBot="1" x14ac:dyDescent="0.3">
      <c r="B32" s="7"/>
      <c r="C32" s="34" t="s">
        <v>0</v>
      </c>
      <c r="D32" s="34"/>
      <c r="E32" s="34"/>
      <c r="F32" s="35">
        <f>IF(C32="","",VLOOKUP(C32,Articles!A2:B16,2,FALSE))</f>
        <v>10</v>
      </c>
      <c r="G32" s="35"/>
      <c r="H32" s="6"/>
    </row>
    <row r="33" spans="1:9" ht="21" customHeight="1" thickBot="1" x14ac:dyDescent="0.3">
      <c r="A33" s="9"/>
      <c r="B33" s="7"/>
      <c r="C33" s="34"/>
      <c r="D33" s="34"/>
      <c r="E33" s="34"/>
      <c r="F33" s="35" t="str">
        <f>IF(C33="","",VLOOKUP(C33,Articles!A3:B17,2,FALSE))</f>
        <v/>
      </c>
      <c r="G33" s="35"/>
      <c r="H33" s="6"/>
    </row>
    <row r="34" spans="1:9" ht="6.75" customHeight="1" thickBot="1" x14ac:dyDescent="0.3">
      <c r="A34" s="9"/>
      <c r="B34" s="7"/>
      <c r="C34" s="34"/>
      <c r="D34" s="34"/>
      <c r="E34" s="34"/>
      <c r="F34" s="35"/>
      <c r="G34" s="35"/>
      <c r="H34" s="6"/>
    </row>
    <row r="35" spans="1:9" ht="21" customHeight="1" thickBot="1" x14ac:dyDescent="0.3">
      <c r="B35" s="7"/>
      <c r="C35" s="36" t="s">
        <v>16</v>
      </c>
      <c r="D35" s="36"/>
      <c r="E35" s="36"/>
      <c r="F35" s="37">
        <f>SUM(F32:G33)</f>
        <v>10</v>
      </c>
      <c r="G35" s="37"/>
      <c r="H35" s="6"/>
    </row>
    <row r="36" spans="1:9" ht="15.75" x14ac:dyDescent="0.25">
      <c r="B36" s="7"/>
      <c r="C36" s="8"/>
      <c r="D36" s="8"/>
      <c r="E36" s="8"/>
      <c r="F36" s="10"/>
      <c r="G36" s="10"/>
      <c r="H36" s="6"/>
    </row>
    <row r="37" spans="1:9" ht="15.75" x14ac:dyDescent="0.25">
      <c r="B37" s="7"/>
      <c r="C37" s="8"/>
      <c r="D37" s="8"/>
      <c r="E37" s="8"/>
      <c r="F37" s="10"/>
      <c r="G37" s="10"/>
      <c r="H37" s="6"/>
    </row>
    <row r="38" spans="1:9" ht="15.75" x14ac:dyDescent="0.25">
      <c r="B38" s="7"/>
      <c r="C38" s="8"/>
      <c r="D38" s="8"/>
      <c r="E38" s="8"/>
      <c r="F38" s="10"/>
      <c r="G38" s="10"/>
      <c r="H38" s="6"/>
    </row>
    <row r="39" spans="1:9" ht="15.75" x14ac:dyDescent="0.25">
      <c r="B39" s="7"/>
      <c r="C39" s="8"/>
      <c r="D39" s="8"/>
      <c r="E39" s="8"/>
      <c r="F39" s="10"/>
      <c r="G39" s="10"/>
      <c r="H39" s="6"/>
    </row>
    <row r="40" spans="1:9" ht="15.75" x14ac:dyDescent="0.25">
      <c r="A40" s="2"/>
      <c r="B40" s="2"/>
      <c r="C40" s="2"/>
      <c r="D40" s="2"/>
      <c r="E40" s="4"/>
      <c r="F40" s="4"/>
    </row>
    <row r="41" spans="1:9" ht="18.75" x14ac:dyDescent="0.3">
      <c r="A41" s="17" t="s">
        <v>17</v>
      </c>
      <c r="B41" s="17"/>
      <c r="C41" s="17"/>
      <c r="D41" s="17"/>
      <c r="E41" s="17"/>
      <c r="F41" s="17"/>
      <c r="G41" s="17"/>
      <c r="H41" s="17"/>
      <c r="I41" s="11">
        <f>F35</f>
        <v>10</v>
      </c>
    </row>
    <row r="51" spans="2:5" x14ac:dyDescent="0.25">
      <c r="E51" s="12"/>
    </row>
    <row r="52" spans="2:5" x14ac:dyDescent="0.25">
      <c r="E52" s="12"/>
    </row>
    <row r="55" spans="2:5" x14ac:dyDescent="0.25">
      <c r="B55" s="12"/>
    </row>
    <row r="56" spans="2:5" x14ac:dyDescent="0.25">
      <c r="B56" s="12"/>
    </row>
    <row r="59" spans="2:5" x14ac:dyDescent="0.25">
      <c r="E59" s="12"/>
    </row>
    <row r="60" spans="2:5" x14ac:dyDescent="0.25">
      <c r="E60" s="12"/>
    </row>
    <row r="62" spans="2:5" x14ac:dyDescent="0.25">
      <c r="E62" s="12"/>
    </row>
    <row r="63" spans="2:5" x14ac:dyDescent="0.25">
      <c r="E63" s="12"/>
    </row>
  </sheetData>
  <mergeCells count="11">
    <mergeCell ref="C31:E31"/>
    <mergeCell ref="F31:G31"/>
    <mergeCell ref="C32:E32"/>
    <mergeCell ref="F32:G32"/>
    <mergeCell ref="C33:E33"/>
    <mergeCell ref="F33:G33"/>
    <mergeCell ref="C34:E34"/>
    <mergeCell ref="F34:G34"/>
    <mergeCell ref="C35:E35"/>
    <mergeCell ref="F35:G35"/>
    <mergeCell ref="A41:H41"/>
  </mergeCells>
  <dataValidations count="1">
    <dataValidation type="list" allowBlank="1" showInputMessage="1" showErrorMessage="1" sqref="C32:C33">
      <formula1>_articles</formula1>
    </dataValidation>
  </dataValidations>
  <printOptions horizontalCentered="1"/>
  <pageMargins left="0.19685039370078741" right="0.11811023622047245" top="0.15748031496062992" bottom="0.15748031496062992" header="0.31496062992125984" footer="0.31496062992125984"/>
  <pageSetup paperSize="9" scale="97" orientation="portrait" r:id="rId1"/>
  <headerFooter>
    <oddFooter>&amp;C&amp;K05-024Foyer de Vie "La Ferrette" 513 route d'Issigeac 47330 CASTILLONNES
Tél : 05 53 49 83 00 - Mail : foyer.laferrette@algeei.org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24</vt:i4>
      </vt:variant>
      <vt:variant>
        <vt:lpstr>Plages nommées</vt:lpstr>
      </vt:variant>
      <vt:variant>
        <vt:i4>3</vt:i4>
      </vt:variant>
    </vt:vector>
  </HeadingPairs>
  <TitlesOfParts>
    <vt:vector size="27" baseType="lpstr">
      <vt:lpstr>Articles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total</vt:lpstr>
      <vt:lpstr>total (2)</vt:lpstr>
      <vt:lpstr>_articles</vt:lpstr>
      <vt:lpstr>total!Zone_d_impression</vt:lpstr>
      <vt:lpstr>'total (2)'!Zone_d_impression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COMPTABLE</dc:creator>
  <cp:lastModifiedBy>ECONOME</cp:lastModifiedBy>
  <cp:lastPrinted>2021-02-02T10:05:41Z</cp:lastPrinted>
  <dcterms:created xsi:type="dcterms:W3CDTF">2014-12-17T16:13:20Z</dcterms:created>
  <dcterms:modified xsi:type="dcterms:W3CDTF">2021-02-03T17:08:27Z</dcterms:modified>
</cp:coreProperties>
</file>