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fconstant\Desktop\PDF\"/>
    </mc:Choice>
  </mc:AlternateContent>
  <xr:revisionPtr revIDLastSave="0" documentId="13_ncr:1_{5473946B-5C3E-48A9-ABDC-43D41A81D984}" xr6:coauthVersionLast="45" xr6:coauthVersionMax="45" xr10:uidLastSave="{00000000-0000-0000-0000-000000000000}"/>
  <bookViews>
    <workbookView xWindow="-120" yWindow="-120" windowWidth="29040" windowHeight="15840" xr2:uid="{714F67BB-D88D-4E9E-98F2-8C220417E740}"/>
  </bookViews>
  <sheets>
    <sheet name="CC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7" i="3" l="1"/>
  <c r="K37" i="3"/>
  <c r="M37" i="3" l="1"/>
  <c r="N37" i="3" s="1"/>
  <c r="L323" i="3"/>
  <c r="K323" i="3"/>
  <c r="M323" i="3" s="1"/>
  <c r="N323" i="3" s="1"/>
  <c r="L322" i="3"/>
  <c r="K322" i="3"/>
  <c r="M322" i="3" s="1"/>
  <c r="N322" i="3" s="1"/>
  <c r="L321" i="3"/>
  <c r="K321" i="3"/>
  <c r="M321" i="3" s="1"/>
  <c r="N321" i="3" s="1"/>
  <c r="L320" i="3"/>
  <c r="K320" i="3"/>
  <c r="M320" i="3" s="1"/>
  <c r="N320" i="3" s="1"/>
  <c r="L319" i="3"/>
  <c r="K319" i="3"/>
  <c r="M319" i="3" s="1"/>
  <c r="N319" i="3" s="1"/>
  <c r="L318" i="3"/>
  <c r="K318" i="3"/>
  <c r="M318" i="3" s="1"/>
  <c r="N318" i="3" s="1"/>
  <c r="L317" i="3"/>
  <c r="K317" i="3"/>
  <c r="M317" i="3" s="1"/>
  <c r="N317" i="3" s="1"/>
  <c r="L316" i="3"/>
  <c r="K316" i="3"/>
  <c r="M316" i="3" s="1"/>
  <c r="N316" i="3" s="1"/>
  <c r="L315" i="3"/>
  <c r="K315" i="3"/>
  <c r="M315" i="3" s="1"/>
  <c r="N315" i="3" s="1"/>
  <c r="L314" i="3"/>
  <c r="K314" i="3"/>
  <c r="M314" i="3" s="1"/>
  <c r="M303" i="3"/>
  <c r="N303" i="3" s="1"/>
  <c r="L311" i="3"/>
  <c r="K311" i="3"/>
  <c r="M311" i="3" s="1"/>
  <c r="N311" i="3" s="1"/>
  <c r="L310" i="3"/>
  <c r="K310" i="3"/>
  <c r="M310" i="3" s="1"/>
  <c r="N310" i="3" s="1"/>
  <c r="L309" i="3"/>
  <c r="K309" i="3"/>
  <c r="M309" i="3" s="1"/>
  <c r="N309" i="3" s="1"/>
  <c r="L308" i="3"/>
  <c r="K308" i="3"/>
  <c r="M308" i="3" s="1"/>
  <c r="N308" i="3" s="1"/>
  <c r="L307" i="3"/>
  <c r="K307" i="3"/>
  <c r="M307" i="3" s="1"/>
  <c r="N307" i="3" s="1"/>
  <c r="L306" i="3"/>
  <c r="K306" i="3"/>
  <c r="M306" i="3" s="1"/>
  <c r="N306" i="3" s="1"/>
  <c r="L305" i="3"/>
  <c r="K305" i="3"/>
  <c r="M305" i="3" s="1"/>
  <c r="N305" i="3" s="1"/>
  <c r="L304" i="3"/>
  <c r="K304" i="3"/>
  <c r="M304" i="3" s="1"/>
  <c r="N304" i="3" s="1"/>
  <c r="L303" i="3"/>
  <c r="K303" i="3"/>
  <c r="L302" i="3"/>
  <c r="K302" i="3"/>
  <c r="M302" i="3" s="1"/>
  <c r="N302" i="3" s="1"/>
  <c r="L301" i="3"/>
  <c r="K301" i="3"/>
  <c r="L300" i="3"/>
  <c r="K300" i="3"/>
  <c r="L299" i="3"/>
  <c r="K299" i="3"/>
  <c r="M299" i="3" s="1"/>
  <c r="N299" i="3" s="1"/>
  <c r="L298" i="3"/>
  <c r="K298" i="3"/>
  <c r="M298" i="3" s="1"/>
  <c r="N298" i="3" s="1"/>
  <c r="L297" i="3"/>
  <c r="K297" i="3"/>
  <c r="M297" i="3" s="1"/>
  <c r="L294" i="3"/>
  <c r="K294" i="3"/>
  <c r="M294" i="3" s="1"/>
  <c r="N294" i="3" s="1"/>
  <c r="L293" i="3"/>
  <c r="K293" i="3"/>
  <c r="M293" i="3" s="1"/>
  <c r="N293" i="3" s="1"/>
  <c r="L292" i="3"/>
  <c r="K292" i="3"/>
  <c r="M292" i="3" s="1"/>
  <c r="N292" i="3" s="1"/>
  <c r="L291" i="3"/>
  <c r="K291" i="3"/>
  <c r="M291" i="3" s="1"/>
  <c r="N291" i="3" s="1"/>
  <c r="L290" i="3"/>
  <c r="K290" i="3"/>
  <c r="M290" i="3" s="1"/>
  <c r="N290" i="3" s="1"/>
  <c r="L289" i="3"/>
  <c r="K289" i="3"/>
  <c r="M289" i="3" s="1"/>
  <c r="N289" i="3" s="1"/>
  <c r="L288" i="3"/>
  <c r="K288" i="3"/>
  <c r="M288" i="3" s="1"/>
  <c r="N288" i="3" s="1"/>
  <c r="L287" i="3"/>
  <c r="K287" i="3"/>
  <c r="M287" i="3" s="1"/>
  <c r="N287" i="3" s="1"/>
  <c r="L286" i="3"/>
  <c r="K286" i="3"/>
  <c r="M286" i="3" s="1"/>
  <c r="N286" i="3" s="1"/>
  <c r="L285" i="3"/>
  <c r="K285" i="3"/>
  <c r="M285" i="3" s="1"/>
  <c r="N285" i="3" s="1"/>
  <c r="L284" i="3"/>
  <c r="K284" i="3"/>
  <c r="M284" i="3" s="1"/>
  <c r="N284" i="3" s="1"/>
  <c r="L283" i="3"/>
  <c r="K283" i="3"/>
  <c r="M283" i="3" s="1"/>
  <c r="N283" i="3" s="1"/>
  <c r="L282" i="3"/>
  <c r="K282" i="3"/>
  <c r="M282" i="3" s="1"/>
  <c r="N282" i="3" s="1"/>
  <c r="L281" i="3"/>
  <c r="K281" i="3"/>
  <c r="M281" i="3" s="1"/>
  <c r="N281" i="3" s="1"/>
  <c r="L280" i="3"/>
  <c r="K280" i="3"/>
  <c r="M280" i="3" s="1"/>
  <c r="N280" i="3" s="1"/>
  <c r="L279" i="3"/>
  <c r="K279" i="3"/>
  <c r="M279" i="3" s="1"/>
  <c r="N279" i="3" s="1"/>
  <c r="L278" i="3"/>
  <c r="K278" i="3"/>
  <c r="M278" i="3" s="1"/>
  <c r="N278" i="3" s="1"/>
  <c r="L277" i="3"/>
  <c r="K277" i="3"/>
  <c r="M277" i="3" s="1"/>
  <c r="L274" i="3"/>
  <c r="K274" i="3"/>
  <c r="M274" i="3" s="1"/>
  <c r="N274" i="3" s="1"/>
  <c r="L273" i="3"/>
  <c r="K273" i="3"/>
  <c r="M273" i="3" s="1"/>
  <c r="N273" i="3" s="1"/>
  <c r="L272" i="3"/>
  <c r="K272" i="3"/>
  <c r="M272" i="3" s="1"/>
  <c r="N272" i="3" s="1"/>
  <c r="L271" i="3"/>
  <c r="K271" i="3"/>
  <c r="M271" i="3" s="1"/>
  <c r="N271" i="3" s="1"/>
  <c r="L270" i="3"/>
  <c r="K270" i="3"/>
  <c r="M270" i="3" s="1"/>
  <c r="N270" i="3" s="1"/>
  <c r="L269" i="3"/>
  <c r="K269" i="3"/>
  <c r="M269" i="3" s="1"/>
  <c r="N269" i="3" s="1"/>
  <c r="L268" i="3"/>
  <c r="K268" i="3"/>
  <c r="M268" i="3" s="1"/>
  <c r="N268" i="3" s="1"/>
  <c r="L267" i="3"/>
  <c r="K267" i="3"/>
  <c r="M267" i="3" s="1"/>
  <c r="N267" i="3" s="1"/>
  <c r="L266" i="3"/>
  <c r="K266" i="3"/>
  <c r="M266" i="3" s="1"/>
  <c r="N266" i="3" s="1"/>
  <c r="L265" i="3"/>
  <c r="K265" i="3"/>
  <c r="M265" i="3" s="1"/>
  <c r="N265" i="3" s="1"/>
  <c r="L264" i="3"/>
  <c r="K264" i="3"/>
  <c r="M264" i="3" s="1"/>
  <c r="N264" i="3" s="1"/>
  <c r="L263" i="3"/>
  <c r="K263" i="3"/>
  <c r="M263" i="3" s="1"/>
  <c r="N263" i="3" s="1"/>
  <c r="L262" i="3"/>
  <c r="K262" i="3"/>
  <c r="M262" i="3" s="1"/>
  <c r="N262" i="3" s="1"/>
  <c r="L261" i="3"/>
  <c r="K261" i="3"/>
  <c r="M261" i="3" s="1"/>
  <c r="N261" i="3" s="1"/>
  <c r="L260" i="3"/>
  <c r="K260" i="3"/>
  <c r="M260" i="3" s="1"/>
  <c r="N260" i="3" s="1"/>
  <c r="L259" i="3"/>
  <c r="K259" i="3"/>
  <c r="M259" i="3" s="1"/>
  <c r="N259" i="3" s="1"/>
  <c r="L258" i="3"/>
  <c r="K258" i="3"/>
  <c r="M258" i="3" s="1"/>
  <c r="N258" i="3" s="1"/>
  <c r="L257" i="3"/>
  <c r="K257" i="3"/>
  <c r="M257" i="3" s="1"/>
  <c r="N257" i="3" s="1"/>
  <c r="L256" i="3"/>
  <c r="K256" i="3"/>
  <c r="M256" i="3" s="1"/>
  <c r="N256" i="3" s="1"/>
  <c r="L255" i="3"/>
  <c r="K255" i="3"/>
  <c r="M255" i="3" s="1"/>
  <c r="N255" i="3" s="1"/>
  <c r="L254" i="3"/>
  <c r="K254" i="3"/>
  <c r="M254" i="3" s="1"/>
  <c r="N254" i="3" s="1"/>
  <c r="L253" i="3"/>
  <c r="K253" i="3"/>
  <c r="M253" i="3" s="1"/>
  <c r="N253" i="3" s="1"/>
  <c r="L252" i="3"/>
  <c r="K252" i="3"/>
  <c r="M252" i="3" s="1"/>
  <c r="N252" i="3" s="1"/>
  <c r="L251" i="3"/>
  <c r="K251" i="3"/>
  <c r="M251" i="3" s="1"/>
  <c r="N251" i="3" s="1"/>
  <c r="L250" i="3"/>
  <c r="K250" i="3"/>
  <c r="M250" i="3" s="1"/>
  <c r="N250" i="3" s="1"/>
  <c r="L249" i="3"/>
  <c r="K249" i="3"/>
  <c r="M249" i="3" s="1"/>
  <c r="N249" i="3" s="1"/>
  <c r="L248" i="3"/>
  <c r="K248" i="3"/>
  <c r="M248" i="3" s="1"/>
  <c r="N248" i="3" s="1"/>
  <c r="L247" i="3"/>
  <c r="K247" i="3"/>
  <c r="M247" i="3" s="1"/>
  <c r="N247" i="3" s="1"/>
  <c r="L246" i="3"/>
  <c r="K246" i="3"/>
  <c r="M246" i="3" s="1"/>
  <c r="N246" i="3" s="1"/>
  <c r="L245" i="3"/>
  <c r="K245" i="3"/>
  <c r="M245" i="3" s="1"/>
  <c r="N245" i="3" s="1"/>
  <c r="L244" i="3"/>
  <c r="K244" i="3"/>
  <c r="M244" i="3" s="1"/>
  <c r="N244" i="3" s="1"/>
  <c r="L243" i="3"/>
  <c r="K243" i="3"/>
  <c r="M243" i="3" s="1"/>
  <c r="N243" i="3" s="1"/>
  <c r="L242" i="3"/>
  <c r="K242" i="3"/>
  <c r="M242" i="3" s="1"/>
  <c r="N242" i="3" s="1"/>
  <c r="L241" i="3"/>
  <c r="K241" i="3"/>
  <c r="M241" i="3" s="1"/>
  <c r="N241" i="3" s="1"/>
  <c r="L240" i="3"/>
  <c r="K240" i="3"/>
  <c r="M240" i="3" s="1"/>
  <c r="N240" i="3" s="1"/>
  <c r="L239" i="3"/>
  <c r="K239" i="3"/>
  <c r="M239" i="3" s="1"/>
  <c r="N239" i="3" s="1"/>
  <c r="L238" i="3"/>
  <c r="K238" i="3"/>
  <c r="M238" i="3" s="1"/>
  <c r="N238" i="3" s="1"/>
  <c r="L237" i="3"/>
  <c r="K237" i="3"/>
  <c r="M237" i="3" s="1"/>
  <c r="N237" i="3" s="1"/>
  <c r="L236" i="3"/>
  <c r="K236" i="3"/>
  <c r="M236" i="3" s="1"/>
  <c r="N236" i="3" s="1"/>
  <c r="L235" i="3"/>
  <c r="K235" i="3"/>
  <c r="M235" i="3" s="1"/>
  <c r="M224" i="3"/>
  <c r="N224" i="3" s="1"/>
  <c r="M220" i="3"/>
  <c r="N220" i="3" s="1"/>
  <c r="M217" i="3"/>
  <c r="N217" i="3" s="1"/>
  <c r="M216" i="3"/>
  <c r="N216" i="3" s="1"/>
  <c r="L232" i="3"/>
  <c r="K232" i="3"/>
  <c r="M232" i="3" s="1"/>
  <c r="N232" i="3" s="1"/>
  <c r="L231" i="3"/>
  <c r="K231" i="3"/>
  <c r="M231" i="3" s="1"/>
  <c r="N231" i="3" s="1"/>
  <c r="L230" i="3"/>
  <c r="K230" i="3"/>
  <c r="M230" i="3" s="1"/>
  <c r="N230" i="3" s="1"/>
  <c r="L229" i="3"/>
  <c r="K229" i="3"/>
  <c r="M229" i="3" s="1"/>
  <c r="N229" i="3" s="1"/>
  <c r="L228" i="3"/>
  <c r="K228" i="3"/>
  <c r="M228" i="3" s="1"/>
  <c r="N228" i="3" s="1"/>
  <c r="L227" i="3"/>
  <c r="K227" i="3"/>
  <c r="M227" i="3" s="1"/>
  <c r="N227" i="3" s="1"/>
  <c r="L226" i="3"/>
  <c r="K226" i="3"/>
  <c r="M226" i="3" s="1"/>
  <c r="N226" i="3" s="1"/>
  <c r="L225" i="3"/>
  <c r="K225" i="3"/>
  <c r="M225" i="3" s="1"/>
  <c r="N225" i="3" s="1"/>
  <c r="L224" i="3"/>
  <c r="K224" i="3"/>
  <c r="L223" i="3"/>
  <c r="K223" i="3"/>
  <c r="M223" i="3" s="1"/>
  <c r="N223" i="3" s="1"/>
  <c r="L222" i="3"/>
  <c r="K222" i="3"/>
  <c r="M222" i="3" s="1"/>
  <c r="N222" i="3" s="1"/>
  <c r="L221" i="3"/>
  <c r="K221" i="3"/>
  <c r="M221" i="3" s="1"/>
  <c r="N221" i="3" s="1"/>
  <c r="L220" i="3"/>
  <c r="K220" i="3"/>
  <c r="L219" i="3"/>
  <c r="K219" i="3"/>
  <c r="M219" i="3" s="1"/>
  <c r="N219" i="3" s="1"/>
  <c r="L218" i="3"/>
  <c r="K218" i="3"/>
  <c r="M218" i="3" s="1"/>
  <c r="N218" i="3" s="1"/>
  <c r="L217" i="3"/>
  <c r="K217" i="3"/>
  <c r="L216" i="3"/>
  <c r="K216" i="3"/>
  <c r="L215" i="3"/>
  <c r="K215" i="3"/>
  <c r="M215" i="3" s="1"/>
  <c r="N215" i="3" s="1"/>
  <c r="L214" i="3"/>
  <c r="K214" i="3"/>
  <c r="M214" i="3" s="1"/>
  <c r="N214" i="3" s="1"/>
  <c r="L213" i="3"/>
  <c r="K213" i="3"/>
  <c r="M213" i="3" s="1"/>
  <c r="N213" i="3" s="1"/>
  <c r="L212" i="3"/>
  <c r="K212" i="3"/>
  <c r="M212" i="3" s="1"/>
  <c r="N212" i="3" s="1"/>
  <c r="L211" i="3"/>
  <c r="K211" i="3"/>
  <c r="M211" i="3" s="1"/>
  <c r="M196" i="3"/>
  <c r="N196" i="3" s="1"/>
  <c r="M170" i="3"/>
  <c r="N170" i="3" s="1"/>
  <c r="L208" i="3"/>
  <c r="K208" i="3"/>
  <c r="M208" i="3" s="1"/>
  <c r="N208" i="3" s="1"/>
  <c r="L207" i="3"/>
  <c r="K207" i="3"/>
  <c r="M207" i="3" s="1"/>
  <c r="N207" i="3" s="1"/>
  <c r="L206" i="3"/>
  <c r="K206" i="3"/>
  <c r="M206" i="3" s="1"/>
  <c r="N206" i="3" s="1"/>
  <c r="L205" i="3"/>
  <c r="K205" i="3"/>
  <c r="M205" i="3" s="1"/>
  <c r="N205" i="3" s="1"/>
  <c r="L204" i="3"/>
  <c r="K204" i="3"/>
  <c r="M204" i="3" s="1"/>
  <c r="N204" i="3" s="1"/>
  <c r="L203" i="3"/>
  <c r="K203" i="3"/>
  <c r="M203" i="3" s="1"/>
  <c r="N203" i="3" s="1"/>
  <c r="L202" i="3"/>
  <c r="K202" i="3"/>
  <c r="M202" i="3" s="1"/>
  <c r="N202" i="3" s="1"/>
  <c r="L201" i="3"/>
  <c r="K201" i="3"/>
  <c r="M201" i="3" s="1"/>
  <c r="N201" i="3" s="1"/>
  <c r="L200" i="3"/>
  <c r="K200" i="3"/>
  <c r="M200" i="3" s="1"/>
  <c r="N200" i="3" s="1"/>
  <c r="L199" i="3"/>
  <c r="K199" i="3"/>
  <c r="M199" i="3" s="1"/>
  <c r="N199" i="3" s="1"/>
  <c r="L198" i="3"/>
  <c r="K198" i="3"/>
  <c r="M198" i="3" s="1"/>
  <c r="N198" i="3" s="1"/>
  <c r="L197" i="3"/>
  <c r="K197" i="3"/>
  <c r="M197" i="3" s="1"/>
  <c r="N197" i="3" s="1"/>
  <c r="L196" i="3"/>
  <c r="K196" i="3"/>
  <c r="L195" i="3"/>
  <c r="K195" i="3"/>
  <c r="M195" i="3" s="1"/>
  <c r="N195" i="3" s="1"/>
  <c r="L194" i="3"/>
  <c r="K194" i="3"/>
  <c r="M194" i="3" s="1"/>
  <c r="N194" i="3" s="1"/>
  <c r="L193" i="3"/>
  <c r="K193" i="3"/>
  <c r="M193" i="3" s="1"/>
  <c r="N193" i="3" s="1"/>
  <c r="L192" i="3"/>
  <c r="K192" i="3"/>
  <c r="M192" i="3" s="1"/>
  <c r="N192" i="3" s="1"/>
  <c r="L191" i="3"/>
  <c r="K191" i="3"/>
  <c r="M191" i="3" s="1"/>
  <c r="N191" i="3" s="1"/>
  <c r="L190" i="3"/>
  <c r="K190" i="3"/>
  <c r="M190" i="3" s="1"/>
  <c r="N190" i="3" s="1"/>
  <c r="L189" i="3"/>
  <c r="K189" i="3"/>
  <c r="M189" i="3" s="1"/>
  <c r="N189" i="3" s="1"/>
  <c r="L188" i="3"/>
  <c r="K188" i="3"/>
  <c r="M188" i="3" s="1"/>
  <c r="N188" i="3" s="1"/>
  <c r="L187" i="3"/>
  <c r="K187" i="3"/>
  <c r="M187" i="3" s="1"/>
  <c r="N187" i="3" s="1"/>
  <c r="L186" i="3"/>
  <c r="K186" i="3"/>
  <c r="M186" i="3" s="1"/>
  <c r="N186" i="3" s="1"/>
  <c r="L185" i="3"/>
  <c r="K185" i="3"/>
  <c r="M185" i="3" s="1"/>
  <c r="N185" i="3" s="1"/>
  <c r="L184" i="3"/>
  <c r="K184" i="3"/>
  <c r="M184" i="3" s="1"/>
  <c r="N184" i="3" s="1"/>
  <c r="L183" i="3"/>
  <c r="K183" i="3"/>
  <c r="M183" i="3" s="1"/>
  <c r="N183" i="3" s="1"/>
  <c r="L182" i="3"/>
  <c r="K182" i="3"/>
  <c r="M182" i="3" s="1"/>
  <c r="N182" i="3" s="1"/>
  <c r="L181" i="3"/>
  <c r="K181" i="3"/>
  <c r="M181" i="3" s="1"/>
  <c r="N181" i="3" s="1"/>
  <c r="L180" i="3"/>
  <c r="K180" i="3"/>
  <c r="M180" i="3" s="1"/>
  <c r="N180" i="3" s="1"/>
  <c r="L179" i="3"/>
  <c r="K179" i="3"/>
  <c r="M179" i="3" s="1"/>
  <c r="N179" i="3" s="1"/>
  <c r="L178" i="3"/>
  <c r="K178" i="3"/>
  <c r="M178" i="3" s="1"/>
  <c r="N178" i="3" s="1"/>
  <c r="L177" i="3"/>
  <c r="K177" i="3"/>
  <c r="M177" i="3" s="1"/>
  <c r="N177" i="3" s="1"/>
  <c r="L176" i="3"/>
  <c r="K176" i="3"/>
  <c r="M176" i="3" s="1"/>
  <c r="N176" i="3" s="1"/>
  <c r="L175" i="3"/>
  <c r="K175" i="3"/>
  <c r="M175" i="3" s="1"/>
  <c r="N175" i="3" s="1"/>
  <c r="L174" i="3"/>
  <c r="K174" i="3"/>
  <c r="M174" i="3" s="1"/>
  <c r="N174" i="3" s="1"/>
  <c r="L173" i="3"/>
  <c r="K173" i="3"/>
  <c r="M173" i="3" s="1"/>
  <c r="N173" i="3" s="1"/>
  <c r="L172" i="3"/>
  <c r="K172" i="3"/>
  <c r="M172" i="3" s="1"/>
  <c r="N172" i="3" s="1"/>
  <c r="L171" i="3"/>
  <c r="K171" i="3"/>
  <c r="M171" i="3" s="1"/>
  <c r="N171" i="3" s="1"/>
  <c r="L170" i="3"/>
  <c r="K170" i="3"/>
  <c r="L168" i="3"/>
  <c r="K168" i="3"/>
  <c r="L167" i="3"/>
  <c r="K167" i="3"/>
  <c r="M167" i="3" s="1"/>
  <c r="L165" i="3"/>
  <c r="K165" i="3"/>
  <c r="L164" i="3"/>
  <c r="K164" i="3"/>
  <c r="M164" i="3" s="1"/>
  <c r="N164" i="3" s="1"/>
  <c r="L163" i="3"/>
  <c r="K163" i="3"/>
  <c r="M163" i="3" s="1"/>
  <c r="N163" i="3" s="1"/>
  <c r="L162" i="3"/>
  <c r="K162" i="3"/>
  <c r="M162" i="3" s="1"/>
  <c r="N162" i="3" s="1"/>
  <c r="L161" i="3"/>
  <c r="K161" i="3"/>
  <c r="M161" i="3" s="1"/>
  <c r="N161" i="3" s="1"/>
  <c r="L160" i="3"/>
  <c r="K160" i="3"/>
  <c r="M160" i="3" s="1"/>
  <c r="N160" i="3" s="1"/>
  <c r="L159" i="3"/>
  <c r="K159" i="3"/>
  <c r="M159" i="3" s="1"/>
  <c r="N159" i="3" s="1"/>
  <c r="L158" i="3"/>
  <c r="K158" i="3"/>
  <c r="M158" i="3" s="1"/>
  <c r="N158" i="3" s="1"/>
  <c r="L157" i="3"/>
  <c r="K157" i="3"/>
  <c r="M157" i="3" s="1"/>
  <c r="N157" i="3" s="1"/>
  <c r="L156" i="3"/>
  <c r="K156" i="3"/>
  <c r="M156" i="3" s="1"/>
  <c r="N156" i="3" s="1"/>
  <c r="L155" i="3"/>
  <c r="K155" i="3"/>
  <c r="M155" i="3" s="1"/>
  <c r="N155" i="3" s="1"/>
  <c r="L154" i="3"/>
  <c r="K154" i="3"/>
  <c r="M154" i="3" s="1"/>
  <c r="N154" i="3" s="1"/>
  <c r="L153" i="3"/>
  <c r="K153" i="3"/>
  <c r="M153" i="3" s="1"/>
  <c r="N153" i="3" s="1"/>
  <c r="L152" i="3"/>
  <c r="K152" i="3"/>
  <c r="M152" i="3" s="1"/>
  <c r="N152" i="3" s="1"/>
  <c r="L151" i="3"/>
  <c r="K151" i="3"/>
  <c r="M151" i="3" s="1"/>
  <c r="N151" i="3" s="1"/>
  <c r="L150" i="3"/>
  <c r="K150" i="3"/>
  <c r="M150" i="3" s="1"/>
  <c r="N150" i="3" s="1"/>
  <c r="L149" i="3"/>
  <c r="K149" i="3"/>
  <c r="M149" i="3" s="1"/>
  <c r="N149" i="3" s="1"/>
  <c r="L148" i="3"/>
  <c r="K148" i="3"/>
  <c r="M148" i="3" s="1"/>
  <c r="N148" i="3" s="1"/>
  <c r="L147" i="3"/>
  <c r="K147" i="3"/>
  <c r="M147" i="3" s="1"/>
  <c r="N147" i="3" s="1"/>
  <c r="L146" i="3"/>
  <c r="K146" i="3"/>
  <c r="M146" i="3" s="1"/>
  <c r="N146" i="3" s="1"/>
  <c r="L145" i="3"/>
  <c r="K145" i="3"/>
  <c r="M145" i="3" s="1"/>
  <c r="N145" i="3" s="1"/>
  <c r="L144" i="3"/>
  <c r="K144" i="3"/>
  <c r="M144" i="3" s="1"/>
  <c r="N144" i="3" s="1"/>
  <c r="L143" i="3"/>
  <c r="K143" i="3"/>
  <c r="M143" i="3" s="1"/>
  <c r="N143" i="3" s="1"/>
  <c r="L142" i="3"/>
  <c r="K142" i="3"/>
  <c r="M142" i="3" s="1"/>
  <c r="N142" i="3" s="1"/>
  <c r="L141" i="3"/>
  <c r="K141" i="3"/>
  <c r="M141" i="3" s="1"/>
  <c r="N141" i="3" s="1"/>
  <c r="L140" i="3"/>
  <c r="K140" i="3"/>
  <c r="M140" i="3" s="1"/>
  <c r="N140" i="3" s="1"/>
  <c r="L139" i="3"/>
  <c r="K139" i="3"/>
  <c r="M139" i="3" s="1"/>
  <c r="N139" i="3" s="1"/>
  <c r="L138" i="3"/>
  <c r="K138" i="3"/>
  <c r="M138" i="3" s="1"/>
  <c r="N138" i="3" s="1"/>
  <c r="L137" i="3"/>
  <c r="K137" i="3"/>
  <c r="M137" i="3" s="1"/>
  <c r="N137" i="3" s="1"/>
  <c r="L136" i="3"/>
  <c r="K136" i="3"/>
  <c r="M136" i="3" s="1"/>
  <c r="N136" i="3" s="1"/>
  <c r="L135" i="3"/>
  <c r="K135" i="3"/>
  <c r="M135" i="3" s="1"/>
  <c r="N135" i="3" s="1"/>
  <c r="L134" i="3"/>
  <c r="K134" i="3"/>
  <c r="M134" i="3" s="1"/>
  <c r="N134" i="3" s="1"/>
  <c r="L133" i="3"/>
  <c r="K133" i="3"/>
  <c r="M133" i="3" s="1"/>
  <c r="N133" i="3" s="1"/>
  <c r="L132" i="3"/>
  <c r="K132" i="3"/>
  <c r="M132" i="3" s="1"/>
  <c r="N132" i="3" s="1"/>
  <c r="L131" i="3"/>
  <c r="K131" i="3"/>
  <c r="M131" i="3" s="1"/>
  <c r="N131" i="3" s="1"/>
  <c r="L130" i="3"/>
  <c r="K130" i="3"/>
  <c r="M130" i="3" s="1"/>
  <c r="N130" i="3" s="1"/>
  <c r="L129" i="3"/>
  <c r="K129" i="3"/>
  <c r="M129" i="3" s="1"/>
  <c r="N129" i="3" s="1"/>
  <c r="L128" i="3"/>
  <c r="K128" i="3"/>
  <c r="M128" i="3" s="1"/>
  <c r="N128" i="3" s="1"/>
  <c r="L127" i="3"/>
  <c r="K127" i="3"/>
  <c r="M127" i="3" s="1"/>
  <c r="N127" i="3" s="1"/>
  <c r="L126" i="3"/>
  <c r="K126" i="3"/>
  <c r="M126" i="3" s="1"/>
  <c r="N126" i="3" s="1"/>
  <c r="L125" i="3"/>
  <c r="K125" i="3"/>
  <c r="M125" i="3" s="1"/>
  <c r="N125" i="3" s="1"/>
  <c r="L124" i="3"/>
  <c r="K124" i="3"/>
  <c r="M124" i="3" s="1"/>
  <c r="N124" i="3" s="1"/>
  <c r="L123" i="3"/>
  <c r="K123" i="3"/>
  <c r="M123" i="3" s="1"/>
  <c r="N123" i="3" s="1"/>
  <c r="L122" i="3"/>
  <c r="K122" i="3"/>
  <c r="M122" i="3" s="1"/>
  <c r="N122" i="3" s="1"/>
  <c r="L121" i="3"/>
  <c r="K121" i="3"/>
  <c r="M121" i="3" s="1"/>
  <c r="N121" i="3" s="1"/>
  <c r="M120" i="3"/>
  <c r="N120" i="3" s="1"/>
  <c r="L120" i="3"/>
  <c r="K120" i="3"/>
  <c r="L119" i="3"/>
  <c r="K119" i="3"/>
  <c r="M119" i="3" s="1"/>
  <c r="N119" i="3" s="1"/>
  <c r="L118" i="3"/>
  <c r="K118" i="3"/>
  <c r="M118" i="3" s="1"/>
  <c r="N118" i="3" s="1"/>
  <c r="L117" i="3"/>
  <c r="K117" i="3"/>
  <c r="M117" i="3" s="1"/>
  <c r="N117" i="3" s="1"/>
  <c r="L116" i="3"/>
  <c r="K116" i="3"/>
  <c r="M116" i="3" s="1"/>
  <c r="N116" i="3" s="1"/>
  <c r="L115" i="3"/>
  <c r="K115" i="3"/>
  <c r="M115" i="3" s="1"/>
  <c r="N115" i="3" s="1"/>
  <c r="L114" i="3"/>
  <c r="K114" i="3"/>
  <c r="M114" i="3" s="1"/>
  <c r="N114" i="3" s="1"/>
  <c r="L113" i="3"/>
  <c r="K113" i="3"/>
  <c r="M113" i="3" s="1"/>
  <c r="N113" i="3" s="1"/>
  <c r="M112" i="3"/>
  <c r="N112" i="3" s="1"/>
  <c r="L112" i="3"/>
  <c r="K112" i="3"/>
  <c r="L111" i="3"/>
  <c r="K111" i="3"/>
  <c r="M111" i="3" s="1"/>
  <c r="N111" i="3" s="1"/>
  <c r="L110" i="3"/>
  <c r="K110" i="3"/>
  <c r="M110" i="3" s="1"/>
  <c r="N110" i="3" s="1"/>
  <c r="N109" i="3"/>
  <c r="L109" i="3"/>
  <c r="K109" i="3"/>
  <c r="L108" i="3"/>
  <c r="K108" i="3"/>
  <c r="M108" i="3" s="1"/>
  <c r="N108" i="3" s="1"/>
  <c r="L107" i="3"/>
  <c r="K107" i="3"/>
  <c r="M107" i="3" s="1"/>
  <c r="N107" i="3" s="1"/>
  <c r="L106" i="3"/>
  <c r="K106" i="3"/>
  <c r="M106" i="3" s="1"/>
  <c r="N106" i="3" s="1"/>
  <c r="L105" i="3"/>
  <c r="K105" i="3"/>
  <c r="M105" i="3" s="1"/>
  <c r="N105" i="3" s="1"/>
  <c r="L104" i="3"/>
  <c r="K104" i="3"/>
  <c r="M104" i="3" s="1"/>
  <c r="N104" i="3" s="1"/>
  <c r="L103" i="3"/>
  <c r="K103" i="3"/>
  <c r="M103" i="3" s="1"/>
  <c r="N103" i="3" s="1"/>
  <c r="L102" i="3"/>
  <c r="K102" i="3"/>
  <c r="M102" i="3" s="1"/>
  <c r="N102" i="3" s="1"/>
  <c r="L101" i="3"/>
  <c r="K101" i="3"/>
  <c r="M101" i="3" s="1"/>
  <c r="N101" i="3" s="1"/>
  <c r="L100" i="3"/>
  <c r="K100" i="3"/>
  <c r="M100" i="3" s="1"/>
  <c r="N100" i="3" s="1"/>
  <c r="L99" i="3"/>
  <c r="K99" i="3"/>
  <c r="M99" i="3" s="1"/>
  <c r="N99" i="3" s="1"/>
  <c r="M98" i="3"/>
  <c r="N98" i="3" s="1"/>
  <c r="L98" i="3"/>
  <c r="K98" i="3"/>
  <c r="L97" i="3"/>
  <c r="K97" i="3"/>
  <c r="M97" i="3" s="1"/>
  <c r="N97" i="3" s="1"/>
  <c r="L96" i="3"/>
  <c r="K96" i="3"/>
  <c r="M96" i="3" s="1"/>
  <c r="N96" i="3" s="1"/>
  <c r="L95" i="3"/>
  <c r="K95" i="3"/>
  <c r="M95" i="3" s="1"/>
  <c r="N95" i="3" s="1"/>
  <c r="L94" i="3"/>
  <c r="K94" i="3"/>
  <c r="M94" i="3" s="1"/>
  <c r="N94" i="3" s="1"/>
  <c r="L93" i="3"/>
  <c r="K93" i="3"/>
  <c r="M93" i="3" s="1"/>
  <c r="N93" i="3" s="1"/>
  <c r="L92" i="3"/>
  <c r="K92" i="3"/>
  <c r="M92" i="3" s="1"/>
  <c r="N92" i="3" s="1"/>
  <c r="L91" i="3"/>
  <c r="K91" i="3"/>
  <c r="M91" i="3" s="1"/>
  <c r="N91" i="3" s="1"/>
  <c r="L90" i="3"/>
  <c r="K90" i="3"/>
  <c r="M90" i="3" s="1"/>
  <c r="N90" i="3" s="1"/>
  <c r="L89" i="3"/>
  <c r="K89" i="3"/>
  <c r="M89" i="3" s="1"/>
  <c r="N89" i="3" s="1"/>
  <c r="L88" i="3"/>
  <c r="K88" i="3"/>
  <c r="M88" i="3" s="1"/>
  <c r="N88" i="3" s="1"/>
  <c r="M87" i="3"/>
  <c r="N87" i="3" s="1"/>
  <c r="L87" i="3"/>
  <c r="K87" i="3"/>
  <c r="L86" i="3"/>
  <c r="K86" i="3"/>
  <c r="M86" i="3" s="1"/>
  <c r="N86" i="3" s="1"/>
  <c r="L85" i="3"/>
  <c r="K85" i="3"/>
  <c r="M85" i="3" s="1"/>
  <c r="N85" i="3" s="1"/>
  <c r="L84" i="3"/>
  <c r="K84" i="3"/>
  <c r="M84" i="3" s="1"/>
  <c r="N84" i="3" s="1"/>
  <c r="L83" i="3"/>
  <c r="K83" i="3"/>
  <c r="M83" i="3" s="1"/>
  <c r="N83" i="3" s="1"/>
  <c r="L82" i="3"/>
  <c r="K82" i="3"/>
  <c r="M82" i="3" s="1"/>
  <c r="N82" i="3" s="1"/>
  <c r="L81" i="3"/>
  <c r="K81" i="3"/>
  <c r="M81" i="3" s="1"/>
  <c r="N81" i="3" s="1"/>
  <c r="M80" i="3"/>
  <c r="N80" i="3" s="1"/>
  <c r="L80" i="3"/>
  <c r="K80" i="3"/>
  <c r="M79" i="3"/>
  <c r="N79" i="3" s="1"/>
  <c r="L79" i="3"/>
  <c r="K79" i="3"/>
  <c r="L78" i="3"/>
  <c r="K78" i="3"/>
  <c r="M78" i="3" s="1"/>
  <c r="N78" i="3" s="1"/>
  <c r="M77" i="3"/>
  <c r="N77" i="3" s="1"/>
  <c r="L77" i="3"/>
  <c r="K77" i="3"/>
  <c r="L76" i="3"/>
  <c r="K76" i="3"/>
  <c r="M76" i="3" s="1"/>
  <c r="N76" i="3" s="1"/>
  <c r="L75" i="3"/>
  <c r="K75" i="3"/>
  <c r="M75" i="3" s="1"/>
  <c r="N75" i="3" s="1"/>
  <c r="L36" i="3"/>
  <c r="K36" i="3"/>
  <c r="M36" i="3" s="1"/>
  <c r="L35" i="3"/>
  <c r="K35" i="3"/>
  <c r="M35" i="3" s="1"/>
  <c r="L34" i="3"/>
  <c r="K34" i="3"/>
  <c r="M34" i="3" s="1"/>
  <c r="L33" i="3"/>
  <c r="K33" i="3"/>
  <c r="L32" i="3"/>
  <c r="K32" i="3"/>
  <c r="M32" i="3" s="1"/>
  <c r="L31" i="3"/>
  <c r="K31" i="3"/>
  <c r="O31" i="3" s="1"/>
  <c r="M30" i="3"/>
  <c r="N30" i="3" s="1"/>
  <c r="L30" i="3"/>
  <c r="K30" i="3"/>
  <c r="L29" i="3"/>
  <c r="K29" i="3"/>
  <c r="L28" i="3"/>
  <c r="K28" i="3"/>
  <c r="M28" i="3" s="1"/>
  <c r="N28" i="3" s="1"/>
  <c r="L27" i="3"/>
  <c r="K27" i="3"/>
  <c r="L26" i="3"/>
  <c r="K26" i="3"/>
  <c r="M26" i="3" s="1"/>
  <c r="L25" i="3"/>
  <c r="K25" i="3"/>
  <c r="M25" i="3" s="1"/>
  <c r="L24" i="3"/>
  <c r="K24" i="3"/>
  <c r="L23" i="3"/>
  <c r="K23" i="3"/>
  <c r="O23" i="3" s="1"/>
  <c r="L22" i="3"/>
  <c r="K22" i="3"/>
  <c r="O22" i="3" s="1"/>
  <c r="L21" i="3"/>
  <c r="K21" i="3"/>
  <c r="L20" i="3"/>
  <c r="K20" i="3"/>
  <c r="L19" i="3"/>
  <c r="K19" i="3"/>
  <c r="L18" i="3"/>
  <c r="K18" i="3"/>
  <c r="M18" i="3" s="1"/>
  <c r="L17" i="3"/>
  <c r="K17" i="3"/>
  <c r="M17" i="3" s="1"/>
  <c r="L16" i="3"/>
  <c r="K16" i="3"/>
  <c r="O15" i="3"/>
  <c r="M15" i="3"/>
  <c r="L15" i="3"/>
  <c r="K15" i="3"/>
  <c r="N15" i="3" s="1"/>
  <c r="L14" i="3"/>
  <c r="K14" i="3"/>
  <c r="O14" i="3" s="1"/>
  <c r="L13" i="3"/>
  <c r="K13" i="3"/>
  <c r="M13" i="3" s="1"/>
  <c r="L12" i="3"/>
  <c r="K12" i="3"/>
  <c r="O12" i="3" s="1"/>
  <c r="L11" i="3"/>
  <c r="K11" i="3"/>
  <c r="N11" i="3" s="1"/>
  <c r="L10" i="3"/>
  <c r="K10" i="3"/>
  <c r="M10" i="3" s="1"/>
  <c r="L9" i="3"/>
  <c r="K9" i="3"/>
  <c r="M9" i="3" s="1"/>
  <c r="L8" i="3"/>
  <c r="K8" i="3"/>
  <c r="N7" i="3"/>
  <c r="M7" i="3"/>
  <c r="M11" i="3" l="1"/>
  <c r="O11" i="3"/>
  <c r="N34" i="3"/>
  <c r="N22" i="3"/>
  <c r="M20" i="3"/>
  <c r="M12" i="3"/>
  <c r="N26" i="3"/>
  <c r="N32" i="3"/>
  <c r="O32" i="3" s="1"/>
  <c r="N12" i="3"/>
  <c r="O26" i="3"/>
  <c r="N36" i="3"/>
  <c r="N9" i="3"/>
  <c r="O9" i="3"/>
  <c r="M233" i="3"/>
  <c r="N211" i="3"/>
  <c r="N233" i="3" s="1"/>
  <c r="N167" i="3"/>
  <c r="N168" i="3" s="1"/>
  <c r="M168" i="3"/>
  <c r="M209" i="3"/>
  <c r="N297" i="3"/>
  <c r="N312" i="3" s="1"/>
  <c r="M312" i="3"/>
  <c r="M324" i="3"/>
  <c r="N209" i="3"/>
  <c r="M165" i="3"/>
  <c r="M8" i="3"/>
  <c r="O8" i="3"/>
  <c r="N17" i="3"/>
  <c r="O17" i="3" s="1"/>
  <c r="M19" i="3"/>
  <c r="O28" i="3"/>
  <c r="M23" i="3"/>
  <c r="N8" i="3"/>
  <c r="N10" i="3"/>
  <c r="O10" i="3" s="1"/>
  <c r="M16" i="3"/>
  <c r="N16" i="3" s="1"/>
  <c r="N23" i="3"/>
  <c r="N25" i="3"/>
  <c r="M27" i="3"/>
  <c r="N27" i="3" s="1"/>
  <c r="M14" i="3"/>
  <c r="O25" i="3"/>
  <c r="M29" i="3"/>
  <c r="N29" i="3" s="1"/>
  <c r="O29" i="3" s="1"/>
  <c r="M31" i="3"/>
  <c r="M33" i="3"/>
  <c r="N14" i="3"/>
  <c r="N18" i="3"/>
  <c r="O18" i="3" s="1"/>
  <c r="M24" i="3"/>
  <c r="N24" i="3" s="1"/>
  <c r="N31" i="3"/>
  <c r="N235" i="3"/>
  <c r="N275" i="3" s="1"/>
  <c r="M275" i="3"/>
  <c r="N165" i="3"/>
  <c r="M21" i="3"/>
  <c r="N35" i="3"/>
  <c r="N13" i="3"/>
  <c r="O13" i="3" s="1"/>
  <c r="M22" i="3"/>
  <c r="O30" i="3"/>
  <c r="N277" i="3"/>
  <c r="N295" i="3" s="1"/>
  <c r="M295" i="3"/>
  <c r="N314" i="3"/>
  <c r="N324" i="3" s="1"/>
  <c r="O24" i="3" l="1"/>
  <c r="N20" i="3"/>
  <c r="O20" i="3" s="1"/>
  <c r="O27" i="3"/>
  <c r="O16" i="3"/>
  <c r="N33" i="3"/>
  <c r="O33" i="3" s="1"/>
  <c r="N21" i="3"/>
  <c r="O21" i="3" s="1"/>
  <c r="M325" i="3"/>
  <c r="N19" i="3"/>
  <c r="O19" i="3" s="1"/>
  <c r="N325" i="3"/>
</calcChain>
</file>

<file path=xl/sharedStrings.xml><?xml version="1.0" encoding="utf-8"?>
<sst xmlns="http://schemas.openxmlformats.org/spreadsheetml/2006/main" count="108" uniqueCount="56">
  <si>
    <t>Libellé Ecriture</t>
  </si>
  <si>
    <t>Nserie</t>
  </si>
  <si>
    <t/>
  </si>
  <si>
    <t>Total</t>
  </si>
  <si>
    <t>Référence Pièce</t>
  </si>
  <si>
    <t>Date Ecriture</t>
  </si>
  <si>
    <t>Compte Général</t>
  </si>
  <si>
    <t>Libellé</t>
  </si>
  <si>
    <t>Fin contrat</t>
  </si>
  <si>
    <t>Débit</t>
  </si>
  <si>
    <t>Crédit</t>
  </si>
  <si>
    <t>Début contrat</t>
  </si>
  <si>
    <t>Compte Général 61560000</t>
  </si>
  <si>
    <t>61560000</t>
  </si>
  <si>
    <t>MAINTENANCE</t>
  </si>
  <si>
    <t>Compte Général 61600000</t>
  </si>
  <si>
    <t>61600000</t>
  </si>
  <si>
    <t>PRIMES ASSURANCES DIVERSES</t>
  </si>
  <si>
    <t>73250999</t>
  </si>
  <si>
    <t>71767060</t>
  </si>
  <si>
    <t>1203419404</t>
  </si>
  <si>
    <t>R00369899</t>
  </si>
  <si>
    <t>83125751</t>
  </si>
  <si>
    <t>Compte Général 61180000</t>
  </si>
  <si>
    <t>61180000</t>
  </si>
  <si>
    <t>SOUS-TRAITANCE CONTRATS MAINTENANCE</t>
  </si>
  <si>
    <t>FA2000244</t>
  </si>
  <si>
    <t>FA2001463</t>
  </si>
  <si>
    <t>FA2001604</t>
  </si>
  <si>
    <t>Vérif</t>
  </si>
  <si>
    <t>Début période</t>
  </si>
  <si>
    <t>Fin période</t>
  </si>
  <si>
    <t>61120000</t>
  </si>
  <si>
    <t>SOUS-TRAITANCE TELE-MARKETING / FAX</t>
  </si>
  <si>
    <t>Compte Général 61120000</t>
  </si>
  <si>
    <t>61160000</t>
  </si>
  <si>
    <t>SOUS-TRAITANCE SAV</t>
  </si>
  <si>
    <t>PM20FR129004818</t>
  </si>
  <si>
    <t>5113590</t>
  </si>
  <si>
    <t>Compte Général 61160000</t>
  </si>
  <si>
    <t>FA2001045</t>
  </si>
  <si>
    <t>FA2001173</t>
  </si>
  <si>
    <t>FA2002117</t>
  </si>
  <si>
    <t>62810000</t>
  </si>
  <si>
    <t>COTISATIONS ABONNEMENTS</t>
  </si>
  <si>
    <t>3374505</t>
  </si>
  <si>
    <t>Compte Général 62810000</t>
  </si>
  <si>
    <t>61350000</t>
  </si>
  <si>
    <t>LOCATIONS MATERIEL</t>
  </si>
  <si>
    <t>105566805</t>
  </si>
  <si>
    <t>Compte Général 61350000</t>
  </si>
  <si>
    <t>12545</t>
  </si>
  <si>
    <t>12563</t>
  </si>
  <si>
    <t>xxxxx</t>
  </si>
  <si>
    <t>FA0000260</t>
  </si>
  <si>
    <t>CHARGES CONSTATEES D'AVANCE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</si>
</sst>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ACD3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49" fontId="1" fillId="2" borderId="0" xfId="0" applyNumberFormat="1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left" vertical="center"/>
    </xf>
    <xf numFmtId="49" fontId="0" fillId="0" borderId="0" xfId="0" applyNumberFormat="1"/>
    <xf numFmtId="14" fontId="0" fillId="0" borderId="0" xfId="0" applyNumberFormat="1"/>
    <xf numFmtId="4" fontId="1" fillId="2" borderId="0" xfId="0" applyNumberFormat="1" applyFont="1" applyFill="1" applyAlignment="1">
      <alignment horizontal="right" vertical="center"/>
    </xf>
    <xf numFmtId="4" fontId="3" fillId="4" borderId="2" xfId="0" applyNumberFormat="1" applyFont="1" applyFill="1" applyBorder="1" applyAlignment="1">
      <alignment horizontal="right" vertical="center"/>
    </xf>
    <xf numFmtId="4" fontId="0" fillId="0" borderId="0" xfId="0" applyNumberFormat="1"/>
    <xf numFmtId="49" fontId="3" fillId="4" borderId="1" xfId="0" applyNumberFormat="1" applyFont="1" applyFill="1" applyBorder="1" applyAlignment="1">
      <alignment horizontal="left" vertical="center"/>
    </xf>
    <xf numFmtId="4" fontId="3" fillId="4" borderId="1" xfId="0" applyNumberFormat="1" applyFont="1" applyFill="1" applyBorder="1" applyAlignment="1">
      <alignment horizontal="right" vertical="center"/>
    </xf>
    <xf numFmtId="0" fontId="0" fillId="0" borderId="0" xfId="0" applyNumberFormat="1"/>
    <xf numFmtId="49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3" fillId="4" borderId="2" xfId="0" applyNumberFormat="1" applyFont="1" applyFill="1" applyBorder="1" applyAlignment="1">
      <alignment horizontal="left" vertical="center"/>
    </xf>
    <xf numFmtId="165" fontId="0" fillId="0" borderId="0" xfId="0" applyNumberFormat="1"/>
    <xf numFmtId="165" fontId="3" fillId="4" borderId="1" xfId="0" applyNumberFormat="1" applyFont="1" applyFill="1" applyBorder="1" applyAlignment="1">
      <alignment horizontal="left" vertical="center"/>
    </xf>
    <xf numFmtId="0" fontId="4" fillId="0" borderId="3" xfId="0" applyFont="1" applyBorder="1"/>
    <xf numFmtId="164" fontId="0" fillId="0" borderId="0" xfId="1" applyFont="1"/>
    <xf numFmtId="14" fontId="0" fillId="0" borderId="0" xfId="1" applyNumberFormat="1" applyFont="1"/>
    <xf numFmtId="49" fontId="7" fillId="5" borderId="4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164" fontId="0" fillId="6" borderId="0" xfId="1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18EDB-5802-4E26-BDF8-292E16FE305F}">
  <sheetPr>
    <pageSetUpPr fitToPage="1"/>
  </sheetPr>
  <dimension ref="A1:O768"/>
  <sheetViews>
    <sheetView tabSelected="1" workbookViewId="0">
      <selection activeCell="A2" sqref="A2"/>
    </sheetView>
  </sheetViews>
  <sheetFormatPr baseColWidth="10" defaultRowHeight="15" outlineLevelRow="1" x14ac:dyDescent="0.25"/>
  <cols>
    <col min="1" max="1" width="22.5703125" bestFit="1" customWidth="1"/>
    <col min="2" max="2" width="18" customWidth="1"/>
    <col min="3" max="3" width="11.28515625" bestFit="1" customWidth="1"/>
    <col min="4" max="4" width="13.5703125" bestFit="1" customWidth="1"/>
    <col min="5" max="5" width="46" customWidth="1"/>
    <col min="6" max="6" width="10.7109375" customWidth="1"/>
    <col min="7" max="7" width="9.42578125" bestFit="1" customWidth="1"/>
    <col min="8" max="10" width="10.85546875" customWidth="1"/>
    <col min="11" max="11" width="11.42578125" style="11"/>
  </cols>
  <sheetData>
    <row r="1" spans="1:15" ht="21" x14ac:dyDescent="0.35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3" spans="1:15" x14ac:dyDescent="0.25">
      <c r="A3" t="s">
        <v>30</v>
      </c>
      <c r="B3" s="19">
        <v>43831</v>
      </c>
      <c r="E3" s="5"/>
    </row>
    <row r="4" spans="1:15" x14ac:dyDescent="0.25">
      <c r="A4" t="s">
        <v>31</v>
      </c>
      <c r="B4" s="5">
        <v>44196</v>
      </c>
      <c r="E4" s="5"/>
    </row>
    <row r="7" spans="1:15" x14ac:dyDescent="0.25">
      <c r="A7" s="2" t="s">
        <v>6</v>
      </c>
      <c r="B7" s="2" t="s">
        <v>7</v>
      </c>
      <c r="C7" s="2" t="s">
        <v>5</v>
      </c>
      <c r="D7" s="2" t="s">
        <v>4</v>
      </c>
      <c r="E7" s="2" t="s">
        <v>0</v>
      </c>
      <c r="F7" s="2" t="s">
        <v>1</v>
      </c>
      <c r="G7" s="2" t="s">
        <v>8</v>
      </c>
      <c r="H7" s="2" t="s">
        <v>9</v>
      </c>
      <c r="I7" s="2" t="s">
        <v>10</v>
      </c>
      <c r="K7" s="20" t="s">
        <v>11</v>
      </c>
      <c r="L7" s="20" t="s">
        <v>8</v>
      </c>
      <c r="M7" s="20" t="str">
        <f>"Charges "&amp;C3</f>
        <v xml:space="preserve">Charges </v>
      </c>
      <c r="N7" s="20" t="str">
        <f>"Charges "&amp;C3+1</f>
        <v>Charges 1</v>
      </c>
      <c r="O7" s="20" t="s">
        <v>29</v>
      </c>
    </row>
    <row r="8" spans="1:15" ht="0.95" customHeight="1" outlineLevel="1" x14ac:dyDescent="0.25">
      <c r="A8" s="3"/>
      <c r="B8" s="3"/>
      <c r="C8" s="14"/>
      <c r="D8" s="3"/>
      <c r="E8" s="3"/>
      <c r="F8" s="3"/>
      <c r="G8" s="14"/>
      <c r="H8" s="7"/>
      <c r="I8" s="7"/>
      <c r="K8" s="5" t="str">
        <f>IF(OR(LEFT(A8,3)="Com",A8=""),"",DATE(YEAR(G8)-1,MONTH(G8),DAY(G8)+1))</f>
        <v/>
      </c>
      <c r="L8" s="5" t="str">
        <f>IF(OR(LEFT(A8,3)="Com",A8=""),"",G8)</f>
        <v/>
      </c>
      <c r="M8" s="18" t="str">
        <f>IF(K8="","",IF(K8&gt;$B$4,0,ROUND((H8-I8)*($B$4-K8)/365,2)))</f>
        <v/>
      </c>
      <c r="N8" s="18" t="str">
        <f>IF(K8="","",(H8-I8)-M8)</f>
        <v/>
      </c>
      <c r="O8" t="str">
        <f>IF(K8="","",IF((M8+N8)&lt;&gt;H8,"***",""))</f>
        <v/>
      </c>
    </row>
    <row r="9" spans="1:15" outlineLevel="1" x14ac:dyDescent="0.25">
      <c r="A9" s="1" t="s">
        <v>32</v>
      </c>
      <c r="B9" s="1" t="s">
        <v>33</v>
      </c>
      <c r="C9" s="13">
        <v>44148</v>
      </c>
      <c r="D9" s="1" t="s">
        <v>51</v>
      </c>
      <c r="E9" s="1" t="s">
        <v>53</v>
      </c>
      <c r="F9" s="12" t="s">
        <v>2</v>
      </c>
      <c r="G9" s="13">
        <v>44512</v>
      </c>
      <c r="H9" s="6">
        <v>3000</v>
      </c>
      <c r="I9" s="6">
        <v>0</v>
      </c>
      <c r="K9" s="5">
        <f>IF(OR(LEFT(A9,3)="Com",A9=""),"",DATE(YEAR(G9)-1,MONTH(G9),DAY(G9)+1))</f>
        <v>44148</v>
      </c>
      <c r="L9" s="5">
        <f>IF(OR(LEFT(A9,3)="Com",A9=""),"",G9)</f>
        <v>44512</v>
      </c>
      <c r="M9" s="18">
        <f>IF(K9="","",IF(K9&gt;$B$4,0,ROUND((H9-I9)*($B$4-K9)/365,2)))</f>
        <v>394.52</v>
      </c>
      <c r="N9" s="18">
        <f>IF(K9="","",(H9-I9)-M9)</f>
        <v>2605.48</v>
      </c>
      <c r="O9" t="str">
        <f>IF(K9="","",IF((M9+N9)&lt;&gt;H9,"***",""))</f>
        <v/>
      </c>
    </row>
    <row r="10" spans="1:15" outlineLevel="1" x14ac:dyDescent="0.25">
      <c r="A10" s="1" t="s">
        <v>32</v>
      </c>
      <c r="B10" s="1" t="s">
        <v>33</v>
      </c>
      <c r="C10" s="13">
        <v>44148</v>
      </c>
      <c r="D10" s="1" t="s">
        <v>52</v>
      </c>
      <c r="E10" s="1" t="s">
        <v>53</v>
      </c>
      <c r="F10" s="12" t="s">
        <v>2</v>
      </c>
      <c r="G10" s="13">
        <v>44512</v>
      </c>
      <c r="H10" s="6">
        <v>3000</v>
      </c>
      <c r="I10" s="6">
        <v>0</v>
      </c>
      <c r="K10" s="5">
        <f>IF(OR(LEFT(A10,3)="Com",A10=""),"",DATE(YEAR(G10)-1,MONTH(G10),DAY(G10)+1))</f>
        <v>44148</v>
      </c>
      <c r="L10" s="5">
        <f>IF(OR(LEFT(A10,3)="Com",A10=""),"",G10)</f>
        <v>44512</v>
      </c>
      <c r="M10" s="18">
        <f>IF(K10="","",IF(K10&gt;$B$4,0,ROUND((H10-I10)*($B$4-K10)/365,2)))</f>
        <v>394.52</v>
      </c>
      <c r="N10" s="18">
        <f>IF(K10="","",(H10-I10)-M10)</f>
        <v>2605.48</v>
      </c>
      <c r="O10" t="str">
        <f>IF(K10="","",IF((M10+N10)&lt;&gt;H10,"***",""))</f>
        <v/>
      </c>
    </row>
    <row r="11" spans="1:15" x14ac:dyDescent="0.25">
      <c r="A11" s="9" t="s">
        <v>34</v>
      </c>
      <c r="B11" s="9"/>
      <c r="C11" s="16"/>
      <c r="D11" s="9"/>
      <c r="E11" s="9"/>
      <c r="F11" s="9"/>
      <c r="G11" s="16"/>
      <c r="H11" s="10">
        <v>6000</v>
      </c>
      <c r="I11" s="10">
        <v>0</v>
      </c>
      <c r="K11" s="5" t="str">
        <f>IF(OR(LEFT(A11,3)="Com",A11=""),"",DATE(YEAR(G11)-1,MONTH(G11),DAY(G11)+1))</f>
        <v/>
      </c>
      <c r="L11" s="5" t="str">
        <f>IF(OR(LEFT(A11,3)="Com",A11=""),"",G11)</f>
        <v/>
      </c>
      <c r="M11" s="22" t="str">
        <f>IF(K11="","",IF(K11&gt;$B$4,0,ROUND((H11-I11)*($B$4-K11)/365,2)))</f>
        <v/>
      </c>
      <c r="N11" s="22" t="str">
        <f>IF(K11="","",(H11-I11)-M11)</f>
        <v/>
      </c>
      <c r="O11" s="5" t="str">
        <f>IF(K11="","",IF((M11+N11)&lt;&gt;H11,"***",""))</f>
        <v/>
      </c>
    </row>
    <row r="12" spans="1:15" ht="0.95" customHeight="1" outlineLevel="1" x14ac:dyDescent="0.25">
      <c r="A12" s="3"/>
      <c r="B12" s="3"/>
      <c r="C12" s="14"/>
      <c r="D12" s="3"/>
      <c r="E12" s="3"/>
      <c r="F12" s="3"/>
      <c r="G12" s="14"/>
      <c r="H12" s="7"/>
      <c r="I12" s="7"/>
      <c r="K12" s="5" t="str">
        <f>IF(OR(LEFT(A12,3)="Com",A12=""),"",DATE(YEAR(G12)-1,MONTH(G12),DAY(G12)+1))</f>
        <v/>
      </c>
      <c r="L12" s="5" t="str">
        <f>IF(OR(LEFT(A12,3)="Com",A12=""),"",G12)</f>
        <v/>
      </c>
      <c r="M12" s="18" t="str">
        <f>IF(K12="","",IF(K12&gt;$B$4,0,ROUND((H12-I12)*($B$4-K12)/365,2)))</f>
        <v/>
      </c>
      <c r="N12" s="18" t="str">
        <f>IF(K12="","",(H12-I12)-M12)</f>
        <v/>
      </c>
      <c r="O12" t="str">
        <f>IF(K12="","",IF((M12+N12)&lt;&gt;H12,"***",""))</f>
        <v/>
      </c>
    </row>
    <row r="13" spans="1:15" outlineLevel="1" x14ac:dyDescent="0.25">
      <c r="A13" s="1" t="s">
        <v>35</v>
      </c>
      <c r="B13" s="1" t="s">
        <v>36</v>
      </c>
      <c r="C13" s="13">
        <v>44182</v>
      </c>
      <c r="D13" s="1" t="s">
        <v>37</v>
      </c>
      <c r="E13" s="1" t="s">
        <v>53</v>
      </c>
      <c r="F13" s="12" t="s">
        <v>38</v>
      </c>
      <c r="G13" s="13">
        <v>44590</v>
      </c>
      <c r="H13" s="6">
        <v>1433</v>
      </c>
      <c r="I13" s="6">
        <v>0</v>
      </c>
      <c r="K13" s="5">
        <f>IF(OR(LEFT(A13,3)="Com",A13=""),"",DATE(YEAR(G13)-1,MONTH(G13),DAY(G13)+1))</f>
        <v>44226</v>
      </c>
      <c r="L13" s="5">
        <f>IF(OR(LEFT(A13,3)="Com",A13=""),"",G13)</f>
        <v>44590</v>
      </c>
      <c r="M13" s="18">
        <f>IF(K13="","",IF(K13&gt;$B$4,0,ROUND((H13-I13)*($B$4-K13)/365,2)))</f>
        <v>0</v>
      </c>
      <c r="N13" s="18">
        <f>IF(K13="","",(H13-I13)-M13)</f>
        <v>1433</v>
      </c>
      <c r="O13" t="str">
        <f>IF(K13="","",IF((M13+N13)&lt;&gt;H13,"***",""))</f>
        <v/>
      </c>
    </row>
    <row r="14" spans="1:15" x14ac:dyDescent="0.25">
      <c r="A14" s="9" t="s">
        <v>39</v>
      </c>
      <c r="B14" s="9"/>
      <c r="C14" s="16"/>
      <c r="D14" s="9"/>
      <c r="E14" s="9"/>
      <c r="F14" s="9"/>
      <c r="G14" s="16"/>
      <c r="H14" s="10">
        <v>1433</v>
      </c>
      <c r="I14" s="10">
        <v>0</v>
      </c>
      <c r="K14" s="5" t="str">
        <f>IF(OR(LEFT(A14,3)="Com",A14=""),"",DATE(YEAR(G14)-1,MONTH(G14),DAY(G14)+1))</f>
        <v/>
      </c>
      <c r="L14" s="5" t="str">
        <f>IF(OR(LEFT(A14,3)="Com",A14=""),"",G14)</f>
        <v/>
      </c>
      <c r="M14" s="22" t="str">
        <f>IF(K14="","",IF(K14&gt;$B$4,0,ROUND((H14-I14)*($B$4-K14)/365,2)))</f>
        <v/>
      </c>
      <c r="N14" s="22" t="str">
        <f>IF(K14="","",(H14-I14)-M14)</f>
        <v/>
      </c>
      <c r="O14" s="5" t="str">
        <f>IF(K14="","",IF((M14+N14)&lt;&gt;H14,"***",""))</f>
        <v/>
      </c>
    </row>
    <row r="15" spans="1:15" ht="0.95" customHeight="1" outlineLevel="1" x14ac:dyDescent="0.25">
      <c r="A15" s="3"/>
      <c r="B15" s="3"/>
      <c r="C15" s="14"/>
      <c r="D15" s="3"/>
      <c r="E15" s="3"/>
      <c r="F15" s="3"/>
      <c r="G15" s="14"/>
      <c r="H15" s="7"/>
      <c r="I15" s="7"/>
      <c r="K15" s="5" t="str">
        <f>IF(OR(LEFT(A15,3)="Com",A15=""),"",DATE(YEAR(G15)-1,MONTH(G15),DAY(G15)+1))</f>
        <v/>
      </c>
      <c r="L15" s="5" t="str">
        <f>IF(OR(LEFT(A15,3)="Com",A15=""),"",G15)</f>
        <v/>
      </c>
      <c r="M15" s="18" t="str">
        <f>IF(K15="","",IF(K15&gt;$B$4,0,ROUND((H15-I15)*($B$4-K15)/365,2)))</f>
        <v/>
      </c>
      <c r="N15" s="18" t="str">
        <f>IF(K15="","",(H15-I15)-M15)</f>
        <v/>
      </c>
      <c r="O15" t="str">
        <f>IF(K15="","",IF((M15+N15)&lt;&gt;H15,"***",""))</f>
        <v/>
      </c>
    </row>
    <row r="16" spans="1:15" outlineLevel="1" x14ac:dyDescent="0.25">
      <c r="A16" s="1" t="s">
        <v>24</v>
      </c>
      <c r="B16" s="1" t="s">
        <v>25</v>
      </c>
      <c r="C16" s="13">
        <v>43877</v>
      </c>
      <c r="D16" s="1" t="s">
        <v>26</v>
      </c>
      <c r="E16" s="1" t="s">
        <v>53</v>
      </c>
      <c r="F16" s="12" t="s">
        <v>2</v>
      </c>
      <c r="G16" s="13">
        <v>44286</v>
      </c>
      <c r="H16" s="6">
        <v>193.2</v>
      </c>
      <c r="I16" s="6">
        <v>0</v>
      </c>
      <c r="K16" s="5">
        <f>IF(OR(LEFT(A16,3)="Com",A16=""),"",DATE(YEAR(G16)-1,MONTH(G16),DAY(G16)+1))</f>
        <v>43922</v>
      </c>
      <c r="L16" s="5">
        <f>IF(OR(LEFT(A16,3)="Com",A16=""),"",G16)</f>
        <v>44286</v>
      </c>
      <c r="M16" s="18">
        <f>IF(K16="","",IF(K16&gt;$B$4,0,ROUND((H16-I16)*($B$4-K16)/365,2)))</f>
        <v>145.03</v>
      </c>
      <c r="N16" s="18">
        <f>IF(K16="","",(H16-I16)-M16)</f>
        <v>48.169999999999987</v>
      </c>
      <c r="O16" t="str">
        <f>IF(K16="","",IF((M16+N16)&lt;&gt;H16,"***",""))</f>
        <v/>
      </c>
    </row>
    <row r="17" spans="1:15" outlineLevel="1" x14ac:dyDescent="0.25">
      <c r="A17" s="1" t="s">
        <v>24</v>
      </c>
      <c r="B17" s="1" t="s">
        <v>25</v>
      </c>
      <c r="C17" s="13">
        <v>44011</v>
      </c>
      <c r="D17" s="1" t="s">
        <v>40</v>
      </c>
      <c r="E17" s="1" t="s">
        <v>53</v>
      </c>
      <c r="F17" s="12" t="s">
        <v>2</v>
      </c>
      <c r="G17" s="13">
        <v>44377</v>
      </c>
      <c r="H17" s="6">
        <v>630</v>
      </c>
      <c r="I17" s="6">
        <v>0</v>
      </c>
      <c r="K17" s="5">
        <f>IF(OR(LEFT(A17,3)="Com",A17=""),"",DATE(YEAR(G17)-1,MONTH(G17),DAY(G17)+1))</f>
        <v>44013</v>
      </c>
      <c r="L17" s="5">
        <f>IF(OR(LEFT(A17,3)="Com",A17=""),"",G17)</f>
        <v>44377</v>
      </c>
      <c r="M17" s="18">
        <f>IF(K17="","",IF(K17&gt;$B$4,0,ROUND((H17-I17)*($B$4-K17)/365,2)))</f>
        <v>315.86</v>
      </c>
      <c r="N17" s="18">
        <f>IF(K17="","",(H17-I17)-M17)</f>
        <v>314.14</v>
      </c>
      <c r="O17" t="str">
        <f>IF(K17="","",IF((M17+N17)&lt;&gt;H17,"***",""))</f>
        <v/>
      </c>
    </row>
    <row r="18" spans="1:15" outlineLevel="1" x14ac:dyDescent="0.25">
      <c r="A18" s="1" t="s">
        <v>24</v>
      </c>
      <c r="B18" s="1" t="s">
        <v>25</v>
      </c>
      <c r="C18" s="13">
        <v>44029</v>
      </c>
      <c r="D18" s="1" t="s">
        <v>41</v>
      </c>
      <c r="E18" s="1" t="s">
        <v>53</v>
      </c>
      <c r="F18" s="12" t="s">
        <v>2</v>
      </c>
      <c r="G18" s="13">
        <v>44439</v>
      </c>
      <c r="H18" s="6">
        <v>143.85</v>
      </c>
      <c r="I18" s="6">
        <v>0</v>
      </c>
      <c r="K18" s="5">
        <f>IF(OR(LEFT(A18,3)="Com",A18=""),"",DATE(YEAR(G18)-1,MONTH(G18),DAY(G18)+1))</f>
        <v>44075</v>
      </c>
      <c r="L18" s="5">
        <f>IF(OR(LEFT(A18,3)="Com",A18=""),"",G18)</f>
        <v>44439</v>
      </c>
      <c r="M18" s="18">
        <f>IF(K18="","",IF(K18&gt;$B$4,0,ROUND((H18-I18)*($B$4-K18)/365,2)))</f>
        <v>47.69</v>
      </c>
      <c r="N18" s="18">
        <f>IF(K18="","",(H18-I18)-M18)</f>
        <v>96.16</v>
      </c>
      <c r="O18" t="str">
        <f>IF(K18="","",IF((M18+N18)&lt;&gt;H18,"***",""))</f>
        <v/>
      </c>
    </row>
    <row r="19" spans="1:15" outlineLevel="1" x14ac:dyDescent="0.25">
      <c r="A19" s="1" t="s">
        <v>24</v>
      </c>
      <c r="B19" s="1" t="s">
        <v>25</v>
      </c>
      <c r="C19" s="13">
        <v>44091</v>
      </c>
      <c r="D19" s="1" t="s">
        <v>27</v>
      </c>
      <c r="E19" s="1" t="s">
        <v>53</v>
      </c>
      <c r="F19" s="12" t="s">
        <v>2</v>
      </c>
      <c r="G19" s="13">
        <v>44500</v>
      </c>
      <c r="H19" s="6">
        <v>190.05</v>
      </c>
      <c r="I19" s="6">
        <v>0</v>
      </c>
      <c r="K19" s="5">
        <f>IF(OR(LEFT(A19,3)="Com",A19=""),"",DATE(YEAR(G19)-1,MONTH(G19),DAY(G19)+1))</f>
        <v>44136</v>
      </c>
      <c r="L19" s="5">
        <f>IF(OR(LEFT(A19,3)="Com",A19=""),"",G19)</f>
        <v>44500</v>
      </c>
      <c r="M19" s="18">
        <f>IF(K19="","",IF(K19&gt;$B$4,0,ROUND((H19-I19)*($B$4-K19)/365,2)))</f>
        <v>31.24</v>
      </c>
      <c r="N19" s="18">
        <f>IF(K19="","",(H19-I19)-M19)</f>
        <v>158.81</v>
      </c>
      <c r="O19" t="str">
        <f>IF(K19="","",IF((M19+N19)&lt;&gt;H19,"***",""))</f>
        <v/>
      </c>
    </row>
    <row r="20" spans="1:15" outlineLevel="1" x14ac:dyDescent="0.25">
      <c r="A20" s="1" t="s">
        <v>24</v>
      </c>
      <c r="B20" s="1" t="s">
        <v>25</v>
      </c>
      <c r="C20" s="13">
        <v>44098</v>
      </c>
      <c r="D20" s="1" t="s">
        <v>28</v>
      </c>
      <c r="E20" s="1" t="s">
        <v>53</v>
      </c>
      <c r="F20" s="12" t="s">
        <v>2</v>
      </c>
      <c r="G20" s="13">
        <v>44530</v>
      </c>
      <c r="H20" s="6">
        <v>36.75</v>
      </c>
      <c r="I20" s="6">
        <v>0</v>
      </c>
      <c r="K20" s="5">
        <f>IF(OR(LEFT(A20,3)="Com",A20=""),"",DATE(YEAR(G20)-1,MONTH(G20),DAY(G20)+1))</f>
        <v>44166</v>
      </c>
      <c r="L20" s="5">
        <f>IF(OR(LEFT(A20,3)="Com",A20=""),"",G20)</f>
        <v>44530</v>
      </c>
      <c r="M20" s="18">
        <f>IF(K20="","",IF(K20&gt;$B$4,0,ROUND((H20-I20)*($B$4-K20)/365,2)))</f>
        <v>3.02</v>
      </c>
      <c r="N20" s="18">
        <f>IF(K20="","",(H20-I20)-M20)</f>
        <v>33.729999999999997</v>
      </c>
      <c r="O20" t="str">
        <f>IF(K20="","",IF((M20+N20)&lt;&gt;H20,"***",""))</f>
        <v/>
      </c>
    </row>
    <row r="21" spans="1:15" outlineLevel="1" x14ac:dyDescent="0.25">
      <c r="A21" s="1" t="s">
        <v>24</v>
      </c>
      <c r="B21" s="1" t="s">
        <v>25</v>
      </c>
      <c r="C21" s="13">
        <v>44183</v>
      </c>
      <c r="D21" s="1" t="s">
        <v>42</v>
      </c>
      <c r="E21" s="1" t="s">
        <v>53</v>
      </c>
      <c r="F21" s="12" t="s">
        <v>2</v>
      </c>
      <c r="G21" s="13">
        <v>44592</v>
      </c>
      <c r="H21" s="6">
        <v>199.5</v>
      </c>
      <c r="I21" s="6">
        <v>0</v>
      </c>
      <c r="K21" s="5">
        <f>IF(OR(LEFT(A21,3)="Com",A21=""),"",DATE(YEAR(G21)-1,MONTH(G21),DAY(G21)+1))</f>
        <v>44228</v>
      </c>
      <c r="L21" s="5">
        <f>IF(OR(LEFT(A21,3)="Com",A21=""),"",G21)</f>
        <v>44592</v>
      </c>
      <c r="M21" s="18">
        <f>IF(K21="","",IF(K21&gt;$B$4,0,ROUND((H21-I21)*($B$4-K21)/365,2)))</f>
        <v>0</v>
      </c>
      <c r="N21" s="18">
        <f>IF(K21="","",(H21-I21)-M21)</f>
        <v>199.5</v>
      </c>
      <c r="O21" t="str">
        <f>IF(K21="","",IF((M21+N21)&lt;&gt;H21,"***",""))</f>
        <v/>
      </c>
    </row>
    <row r="22" spans="1:15" x14ac:dyDescent="0.25">
      <c r="A22" s="9" t="s">
        <v>23</v>
      </c>
      <c r="B22" s="9"/>
      <c r="C22" s="16"/>
      <c r="D22" s="9"/>
      <c r="E22" s="9"/>
      <c r="F22" s="9"/>
      <c r="G22" s="16"/>
      <c r="H22" s="10">
        <v>1393.35</v>
      </c>
      <c r="I22" s="10">
        <v>0</v>
      </c>
      <c r="K22" s="5" t="str">
        <f>IF(OR(LEFT(A22,3)="Com",A22=""),"",DATE(YEAR(G22)-1,MONTH(G22),DAY(G22)+1))</f>
        <v/>
      </c>
      <c r="L22" s="5" t="str">
        <f>IF(OR(LEFT(A22,3)="Com",A22=""),"",G22)</f>
        <v/>
      </c>
      <c r="M22" s="22" t="str">
        <f>IF(K22="","",IF(K22&gt;$B$4,0,ROUND((H22-I22)*($B$4-K22)/365,2)))</f>
        <v/>
      </c>
      <c r="N22" s="22" t="str">
        <f>IF(K22="","",(H22-I22)-M22)</f>
        <v/>
      </c>
      <c r="O22" s="5" t="str">
        <f>IF(K22="","",IF((M22+N22)&lt;&gt;H22,"***",""))</f>
        <v/>
      </c>
    </row>
    <row r="23" spans="1:15" ht="0.95" customHeight="1" outlineLevel="1" x14ac:dyDescent="0.25">
      <c r="A23" s="3"/>
      <c r="B23" s="3"/>
      <c r="C23" s="14"/>
      <c r="D23" s="3"/>
      <c r="E23" s="3"/>
      <c r="F23" s="3"/>
      <c r="G23" s="14"/>
      <c r="H23" s="7"/>
      <c r="I23" s="7"/>
      <c r="K23" s="5" t="str">
        <f>IF(OR(LEFT(A23,3)="Com",A23=""),"",DATE(YEAR(G23)-1,MONTH(G23),DAY(G23)+1))</f>
        <v/>
      </c>
      <c r="L23" s="5" t="str">
        <f>IF(OR(LEFT(A23,3)="Com",A23=""),"",G23)</f>
        <v/>
      </c>
      <c r="M23" s="18" t="str">
        <f>IF(K23="","",IF(K23&gt;$B$4,0,ROUND((H23-I23)*($B$4-K23)/365,2)))</f>
        <v/>
      </c>
      <c r="N23" s="18" t="str">
        <f>IF(K23="","",(H23-I23)-M23)</f>
        <v/>
      </c>
      <c r="O23" t="str">
        <f>IF(K23="","",IF((M23+N23)&lt;&gt;H23,"***",""))</f>
        <v/>
      </c>
    </row>
    <row r="24" spans="1:15" outlineLevel="1" x14ac:dyDescent="0.25">
      <c r="A24" s="1" t="s">
        <v>47</v>
      </c>
      <c r="B24" s="1" t="s">
        <v>48</v>
      </c>
      <c r="C24" s="13">
        <v>44154</v>
      </c>
      <c r="D24" s="1" t="s">
        <v>49</v>
      </c>
      <c r="E24" s="1" t="s">
        <v>53</v>
      </c>
      <c r="F24" s="12" t="s">
        <v>2</v>
      </c>
      <c r="G24" s="13">
        <v>44247</v>
      </c>
      <c r="H24" s="6">
        <v>70.489999999999995</v>
      </c>
      <c r="I24" s="6">
        <v>0</v>
      </c>
      <c r="K24" s="5">
        <f>IF(OR(LEFT(A24,3)="Com",A24=""),"",DATE(YEAR(G24)-1,MONTH(G24),DAY(G24)+1))</f>
        <v>43882</v>
      </c>
      <c r="L24" s="5">
        <f>IF(OR(LEFT(A24,3)="Com",A24=""),"",G24)</f>
        <v>44247</v>
      </c>
      <c r="M24" s="18">
        <f>IF(K24="","",IF(K24&gt;$B$4,0,ROUND((H24-I24)*($B$4-K24)/365,2)))</f>
        <v>60.64</v>
      </c>
      <c r="N24" s="18">
        <f>IF(K24="","",(H24-I24)-M24)</f>
        <v>9.8499999999999943</v>
      </c>
      <c r="O24" t="str">
        <f>IF(K24="","",IF((M24+N24)&lt;&gt;H24,"***",""))</f>
        <v/>
      </c>
    </row>
    <row r="25" spans="1:15" x14ac:dyDescent="0.25">
      <c r="A25" s="9" t="s">
        <v>50</v>
      </c>
      <c r="B25" s="9"/>
      <c r="C25" s="16"/>
      <c r="D25" s="9"/>
      <c r="E25" s="9"/>
      <c r="F25" s="9"/>
      <c r="G25" s="16"/>
      <c r="H25" s="10">
        <v>70.489999999999995</v>
      </c>
      <c r="I25" s="10">
        <v>0</v>
      </c>
      <c r="K25" s="5" t="str">
        <f>IF(OR(LEFT(A25,3)="Com",A25=""),"",DATE(YEAR(G25)-1,MONTH(G25),DAY(G25)+1))</f>
        <v/>
      </c>
      <c r="L25" s="5" t="str">
        <f>IF(OR(LEFT(A25,3)="Com",A25=""),"",G25)</f>
        <v/>
      </c>
      <c r="M25" s="22" t="str">
        <f>IF(K25="","",IF(K25&gt;$B$4,0,ROUND((H25-I25)*($B$4-K25)/365,2)))</f>
        <v/>
      </c>
      <c r="N25" s="22" t="str">
        <f>IF(K25="","",(H25-I25)-M25)</f>
        <v/>
      </c>
      <c r="O25" t="str">
        <f>IF(K25="","",IF((M25+N25)&lt;&gt;H25,"***",""))</f>
        <v/>
      </c>
    </row>
    <row r="26" spans="1:15" ht="0.95" customHeight="1" outlineLevel="1" x14ac:dyDescent="0.25">
      <c r="A26" s="3"/>
      <c r="B26" s="3"/>
      <c r="C26" s="14"/>
      <c r="D26" s="3"/>
      <c r="E26" s="3"/>
      <c r="F26" s="3"/>
      <c r="G26" s="14"/>
      <c r="H26" s="7"/>
      <c r="I26" s="7"/>
      <c r="J26" s="8"/>
      <c r="K26" s="5" t="str">
        <f>IF(OR(LEFT(A26,3)="Com",A26=""),"",DATE(YEAR(G26)-1,MONTH(G26),DAY(G26)+1))</f>
        <v/>
      </c>
      <c r="L26" s="5" t="str">
        <f>IF(OR(LEFT(A26,3)="Com",A26=""),"",G26)</f>
        <v/>
      </c>
      <c r="M26" s="18" t="str">
        <f>IF(K26="","",IF(K26&gt;$B$4,0,ROUND((H26-I26)*($B$4-K26)/365,2)))</f>
        <v/>
      </c>
      <c r="N26" s="18" t="str">
        <f>IF(K26="","",(H26-I26)-M26)</f>
        <v/>
      </c>
      <c r="O26" t="str">
        <f>IF(K26="","",IF((M26+N26)&lt;&gt;H26,"***",""))</f>
        <v/>
      </c>
    </row>
    <row r="27" spans="1:15" outlineLevel="1" x14ac:dyDescent="0.25">
      <c r="A27" s="1" t="s">
        <v>13</v>
      </c>
      <c r="B27" s="1" t="s">
        <v>14</v>
      </c>
      <c r="C27" s="13">
        <v>44012</v>
      </c>
      <c r="D27" s="1" t="s">
        <v>54</v>
      </c>
      <c r="E27" s="1" t="s">
        <v>53</v>
      </c>
      <c r="F27" s="12" t="s">
        <v>2</v>
      </c>
      <c r="G27" s="13">
        <v>44196</v>
      </c>
      <c r="H27" s="6">
        <v>1200</v>
      </c>
      <c r="I27" s="6">
        <v>0</v>
      </c>
      <c r="K27" s="5">
        <f>IF(OR(LEFT(A27,3)="Com",A27=""),"",DATE(YEAR(G27)-1,MONTH(G27),DAY(G27)+1))</f>
        <v>43831</v>
      </c>
      <c r="L27" s="5">
        <f>IF(OR(LEFT(A27,3)="Com",A27=""),"",G27)</f>
        <v>44196</v>
      </c>
      <c r="M27" s="18">
        <f>IF(K27="","",IF(K27&gt;$B$4,0,ROUND((H27-I27)*($B$4-K27)/365,2)))</f>
        <v>1200</v>
      </c>
      <c r="N27" s="18">
        <f>IF(K27="","",(H27-I27)-M27)</f>
        <v>0</v>
      </c>
      <c r="O27" t="str">
        <f>IF(K27="","",IF((M27+N27)&lt;&gt;H27,"***",""))</f>
        <v/>
      </c>
    </row>
    <row r="28" spans="1:15" outlineLevel="1" x14ac:dyDescent="0.25">
      <c r="A28" s="1" t="s">
        <v>13</v>
      </c>
      <c r="B28" s="1" t="s">
        <v>14</v>
      </c>
      <c r="C28" s="13">
        <v>44090</v>
      </c>
      <c r="D28" s="1" t="s">
        <v>20</v>
      </c>
      <c r="E28" s="1" t="s">
        <v>53</v>
      </c>
      <c r="F28" s="12" t="s">
        <v>2</v>
      </c>
      <c r="G28" s="13">
        <v>44454</v>
      </c>
      <c r="H28" s="6">
        <v>1470</v>
      </c>
      <c r="I28" s="6">
        <v>0</v>
      </c>
      <c r="K28" s="5">
        <f>IF(OR(LEFT(A28,3)="Com",A28=""),"",DATE(YEAR(G28)-1,MONTH(G28),DAY(G28)+1))</f>
        <v>44090</v>
      </c>
      <c r="L28" s="5">
        <f>IF(OR(LEFT(A28,3)="Com",A28=""),"",G28)</f>
        <v>44454</v>
      </c>
      <c r="M28" s="18">
        <f>IF(K28="","",IF(K28&gt;$B$4,0,ROUND((H28-I28)*($B$4-K28)/365,2)))</f>
        <v>426.9</v>
      </c>
      <c r="N28" s="18">
        <f>IF(K28="","",(H28-I28)-M28)</f>
        <v>1043.0999999999999</v>
      </c>
      <c r="O28" t="str">
        <f>IF(K28="","",IF((M28+N28)&lt;&gt;H28,"***",""))</f>
        <v/>
      </c>
    </row>
    <row r="29" spans="1:15" outlineLevel="1" x14ac:dyDescent="0.25">
      <c r="A29" s="1" t="s">
        <v>13</v>
      </c>
      <c r="B29" s="1" t="s">
        <v>14</v>
      </c>
      <c r="C29" s="13">
        <v>44110</v>
      </c>
      <c r="D29" s="1" t="s">
        <v>21</v>
      </c>
      <c r="E29" s="1" t="s">
        <v>53</v>
      </c>
      <c r="F29" s="12" t="s">
        <v>2</v>
      </c>
      <c r="G29" s="13">
        <v>44474</v>
      </c>
      <c r="H29" s="6">
        <v>279</v>
      </c>
      <c r="I29" s="6">
        <v>0</v>
      </c>
      <c r="K29" s="5">
        <f>IF(OR(LEFT(A29,3)="Com",A29=""),"",DATE(YEAR(G29)-1,MONTH(G29),DAY(G29)+1))</f>
        <v>44110</v>
      </c>
      <c r="L29" s="5">
        <f>IF(OR(LEFT(A29,3)="Com",A29=""),"",G29)</f>
        <v>44474</v>
      </c>
      <c r="M29" s="18">
        <f>IF(K29="","",IF(K29&gt;$B$4,0,ROUND((H29-I29)*($B$4-K29)/365,2)))</f>
        <v>65.739999999999995</v>
      </c>
      <c r="N29" s="18">
        <f>IF(K29="","",(H29-I29)-M29)</f>
        <v>213.26</v>
      </c>
      <c r="O29" t="str">
        <f>IF(K29="","",IF((M29+N29)&lt;&gt;H29,"***",""))</f>
        <v/>
      </c>
    </row>
    <row r="30" spans="1:15" x14ac:dyDescent="0.25">
      <c r="A30" s="9" t="s">
        <v>12</v>
      </c>
      <c r="B30" s="9"/>
      <c r="C30" s="16"/>
      <c r="D30" s="9"/>
      <c r="E30" s="9"/>
      <c r="F30" s="9"/>
      <c r="G30" s="16"/>
      <c r="H30" s="10">
        <v>2949</v>
      </c>
      <c r="I30" s="10">
        <v>0</v>
      </c>
      <c r="K30" s="5" t="str">
        <f>IF(OR(LEFT(A30,3)="Com",A30=""),"",DATE(YEAR(G30)-1,MONTH(G30),DAY(G30)+1))</f>
        <v/>
      </c>
      <c r="L30" s="5" t="str">
        <f>IF(OR(LEFT(A30,3)="Com",A30=""),"",G30)</f>
        <v/>
      </c>
      <c r="M30" s="22" t="str">
        <f>IF(K30="","",IF(K30&gt;$B$4,0,ROUND((H30-I30)*($B$4-K30)/365,2)))</f>
        <v/>
      </c>
      <c r="N30" s="22" t="str">
        <f>IF(K30="","",(H30-I30)-M30)</f>
        <v/>
      </c>
      <c r="O30" t="str">
        <f>IF(K30="","",IF((M30+N30)&lt;&gt;H30,"***",""))</f>
        <v/>
      </c>
    </row>
    <row r="31" spans="1:15" ht="0.95" customHeight="1" outlineLevel="1" x14ac:dyDescent="0.25">
      <c r="A31" s="3"/>
      <c r="B31" s="3"/>
      <c r="C31" s="14"/>
      <c r="D31" s="3"/>
      <c r="E31" s="3"/>
      <c r="F31" s="3"/>
      <c r="G31" s="14"/>
      <c r="H31" s="7"/>
      <c r="I31" s="7"/>
      <c r="K31" s="5" t="str">
        <f>IF(OR(LEFT(A31,3)="Com",A31=""),"",DATE(YEAR(G31)-1,MONTH(G31),DAY(G31)+1))</f>
        <v/>
      </c>
      <c r="L31" s="5" t="str">
        <f>IF(OR(LEFT(A31,3)="Com",A31=""),"",G31)</f>
        <v/>
      </c>
      <c r="M31" s="18" t="str">
        <f>IF(K31="","",IF(K31&gt;$B$4,0,ROUND((H31-I31)*($B$4-K31)/365,2)))</f>
        <v/>
      </c>
      <c r="N31" s="18" t="str">
        <f>IF(K31="","",(H31-I31)-M31)</f>
        <v/>
      </c>
      <c r="O31" t="str">
        <f>IF(K31="","",IF((M31+N31)&lt;&gt;H31,"***",""))</f>
        <v/>
      </c>
    </row>
    <row r="32" spans="1:15" outlineLevel="1" x14ac:dyDescent="0.25">
      <c r="A32" s="1" t="s">
        <v>16</v>
      </c>
      <c r="B32" s="1" t="s">
        <v>17</v>
      </c>
      <c r="C32" s="13">
        <v>43874</v>
      </c>
      <c r="D32" s="1" t="s">
        <v>18</v>
      </c>
      <c r="E32" s="1" t="s">
        <v>53</v>
      </c>
      <c r="F32" s="12" t="s">
        <v>2</v>
      </c>
      <c r="G32" s="13">
        <v>44279</v>
      </c>
      <c r="H32" s="6">
        <v>1227</v>
      </c>
      <c r="I32" s="6">
        <v>0</v>
      </c>
      <c r="K32" s="5">
        <f>IF(OR(LEFT(A32,3)="Com",A32=""),"",DATE(YEAR(G32)-1,MONTH(G32),DAY(G32)+1))</f>
        <v>43915</v>
      </c>
      <c r="L32" s="5">
        <f>IF(OR(LEFT(A32,3)="Com",A32=""),"",G32)</f>
        <v>44279</v>
      </c>
      <c r="M32" s="18">
        <f>IF(K32="","",IF(K32&gt;$B$4,0,ROUND((H32-I32)*($B$4-K32)/365,2)))</f>
        <v>944.62</v>
      </c>
      <c r="N32" s="18">
        <f>IF(K32="","",(H32-I32)-M32)</f>
        <v>282.38</v>
      </c>
      <c r="O32" t="str">
        <f>IF(K32="","",IF((M32+N32)&lt;&gt;H32,"***",""))</f>
        <v/>
      </c>
    </row>
    <row r="33" spans="1:15" outlineLevel="1" x14ac:dyDescent="0.25">
      <c r="A33" s="1" t="s">
        <v>16</v>
      </c>
      <c r="B33" s="1" t="s">
        <v>17</v>
      </c>
      <c r="C33" s="13">
        <v>43965</v>
      </c>
      <c r="D33" s="1" t="s">
        <v>22</v>
      </c>
      <c r="E33" s="1" t="s">
        <v>53</v>
      </c>
      <c r="F33" s="12" t="s">
        <v>2</v>
      </c>
      <c r="G33" s="13">
        <v>44354</v>
      </c>
      <c r="H33" s="6">
        <v>714</v>
      </c>
      <c r="I33" s="6">
        <v>0</v>
      </c>
      <c r="K33" s="5">
        <f>IF(OR(LEFT(A33,3)="Com",A33=""),"",DATE(YEAR(G33)-1,MONTH(G33),DAY(G33)+1))</f>
        <v>43990</v>
      </c>
      <c r="L33" s="5">
        <f>IF(OR(LEFT(A33,3)="Com",A33=""),"",G33)</f>
        <v>44354</v>
      </c>
      <c r="M33" s="18">
        <f>IF(K33="","",IF(K33&gt;$B$4,0,ROUND((H33-I33)*($B$4-K33)/365,2)))</f>
        <v>402.97</v>
      </c>
      <c r="N33" s="18">
        <f>IF(K33="","",(H33-I33)-M33)</f>
        <v>311.02999999999997</v>
      </c>
      <c r="O33" t="str">
        <f>IF(K33="","",IF((M33+N33)&lt;&gt;H33,"***",""))</f>
        <v/>
      </c>
    </row>
    <row r="34" spans="1:15" outlineLevel="1" x14ac:dyDescent="0.25">
      <c r="A34" s="1" t="s">
        <v>16</v>
      </c>
      <c r="B34" s="1" t="s">
        <v>17</v>
      </c>
      <c r="C34" s="13">
        <v>44092</v>
      </c>
      <c r="D34" s="1" t="s">
        <v>19</v>
      </c>
      <c r="E34" s="1" t="s">
        <v>53</v>
      </c>
      <c r="F34" s="12" t="s">
        <v>2</v>
      </c>
      <c r="G34" s="13">
        <v>44484</v>
      </c>
      <c r="H34" s="6">
        <v>1665</v>
      </c>
      <c r="I34" s="6">
        <v>0</v>
      </c>
      <c r="K34" s="5">
        <f>IF(OR(LEFT(A34,3)="Com",A34=""),"",DATE(YEAR(G34)-1,MONTH(G34),DAY(G34)+1))</f>
        <v>44120</v>
      </c>
      <c r="L34" s="5">
        <f>IF(OR(LEFT(A34,3)="Com",A34=""),"",G34)</f>
        <v>44484</v>
      </c>
      <c r="M34" s="18">
        <f>IF(K34="","",IF(K34&gt;$B$4,0,ROUND((H34-I34)*($B$4-K34)/365,2)))</f>
        <v>346.68</v>
      </c>
      <c r="N34" s="18">
        <f>IF(K34="","",(H34-I34)-M34)</f>
        <v>1318.32</v>
      </c>
    </row>
    <row r="35" spans="1:15" x14ac:dyDescent="0.25">
      <c r="A35" s="9" t="s">
        <v>15</v>
      </c>
      <c r="B35" s="9"/>
      <c r="C35" s="16"/>
      <c r="D35" s="9"/>
      <c r="E35" s="9"/>
      <c r="F35" s="9"/>
      <c r="G35" s="16"/>
      <c r="H35" s="10">
        <v>3606</v>
      </c>
      <c r="I35" s="10">
        <v>0</v>
      </c>
      <c r="K35" s="5" t="str">
        <f>IF(OR(LEFT(A35,3)="Com",A35=""),"",DATE(YEAR(G35)-1,MONTH(G35),DAY(G35)+1))</f>
        <v/>
      </c>
      <c r="L35" s="5" t="str">
        <f>IF(OR(LEFT(A35,3)="Com",A35=""),"",G35)</f>
        <v/>
      </c>
      <c r="M35" s="22" t="str">
        <f>IF(K35="","",IF(K35&gt;$B$4,0,ROUND((H35-I35)*($B$4-K35)/365,2)))</f>
        <v/>
      </c>
      <c r="N35" s="22" t="str">
        <f>IF(K35="","",(H35-I35)-M35)</f>
        <v/>
      </c>
    </row>
    <row r="36" spans="1:15" ht="0.95" customHeight="1" outlineLevel="1" x14ac:dyDescent="0.25">
      <c r="A36" s="3"/>
      <c r="B36" s="3"/>
      <c r="C36" s="14"/>
      <c r="D36" s="3"/>
      <c r="E36" s="3"/>
      <c r="F36" s="3"/>
      <c r="G36" s="14"/>
      <c r="H36" s="7"/>
      <c r="I36" s="7"/>
      <c r="K36" s="5" t="str">
        <f>IF(OR(LEFT(A36,3)="Com",A36=""),"",DATE(YEAR(G36)-1,MONTH(G36),DAY(G36)+1))</f>
        <v/>
      </c>
      <c r="L36" s="5" t="str">
        <f>IF(OR(LEFT(A36,3)="Com",A36=""),"",G36)</f>
        <v/>
      </c>
      <c r="M36" s="22" t="str">
        <f>IF(K36="","",IF(K36&gt;$B$4,0,ROUND((H36-I36)*($B$4-K36)/365,2)))</f>
        <v/>
      </c>
      <c r="N36" s="22" t="str">
        <f>IF(K36="","",(H36-I36)-M36)</f>
        <v/>
      </c>
    </row>
    <row r="37" spans="1:15" outlineLevel="1" x14ac:dyDescent="0.25">
      <c r="A37" s="1" t="s">
        <v>43</v>
      </c>
      <c r="B37" s="1" t="s">
        <v>44</v>
      </c>
      <c r="C37" s="13">
        <v>44187</v>
      </c>
      <c r="D37" s="1" t="s">
        <v>45</v>
      </c>
      <c r="E37" s="1" t="s">
        <v>53</v>
      </c>
      <c r="F37" s="12" t="s">
        <v>2</v>
      </c>
      <c r="G37" s="13">
        <v>44651</v>
      </c>
      <c r="H37" s="6">
        <v>202.79</v>
      </c>
      <c r="I37" s="6">
        <v>0</v>
      </c>
      <c r="K37" s="5">
        <f>IF(OR(LEFT(A37,3)="Com",A37=""),"",DATE(YEAR(G37)-1,MONTH(G37),DAY(G37)+1))</f>
        <v>44287</v>
      </c>
      <c r="L37" s="5">
        <f>IF(OR(LEFT(A37,3)="Com",A37=""),"",G37)</f>
        <v>44651</v>
      </c>
      <c r="M37" s="18">
        <f>IF(K37="","",IF(K37&gt;$B$4,0,ROUND((H37-I37)*($B$4-K37)/365,2)))</f>
        <v>0</v>
      </c>
      <c r="N37" s="18">
        <f>IF(K37="","",(H37-I37)-M37)</f>
        <v>202.79</v>
      </c>
    </row>
    <row r="38" spans="1:15" x14ac:dyDescent="0.25">
      <c r="A38" s="9" t="s">
        <v>46</v>
      </c>
      <c r="B38" s="9"/>
      <c r="C38" s="16"/>
      <c r="D38" s="9"/>
      <c r="E38" s="9"/>
      <c r="F38" s="9"/>
      <c r="G38" s="16"/>
      <c r="H38" s="10">
        <v>202.79</v>
      </c>
      <c r="I38" s="10">
        <v>0</v>
      </c>
      <c r="K38" s="5"/>
      <c r="L38" s="5"/>
      <c r="M38" s="22"/>
      <c r="N38" s="22"/>
    </row>
    <row r="39" spans="1:15" x14ac:dyDescent="0.25">
      <c r="A39" s="3" t="s">
        <v>3</v>
      </c>
      <c r="B39" s="3"/>
      <c r="C39" s="14"/>
      <c r="D39" s="3"/>
      <c r="E39" s="3"/>
      <c r="F39" s="3"/>
      <c r="G39" s="14"/>
      <c r="H39" s="7">
        <v>15654.63</v>
      </c>
      <c r="I39" s="7">
        <v>0</v>
      </c>
      <c r="K39" s="5"/>
      <c r="L39" s="5"/>
      <c r="M39" s="22"/>
      <c r="N39" s="22"/>
    </row>
    <row r="40" spans="1:15" x14ac:dyDescent="0.25">
      <c r="A40" s="4"/>
      <c r="B40" s="4"/>
      <c r="C40" s="15"/>
      <c r="D40" s="4"/>
      <c r="E40" s="4"/>
      <c r="F40" s="4"/>
      <c r="G40" s="15"/>
      <c r="H40" s="8"/>
      <c r="I40" s="8"/>
      <c r="K40" s="5"/>
      <c r="L40" s="5"/>
      <c r="M40" s="18"/>
      <c r="N40" s="18"/>
    </row>
    <row r="41" spans="1:15" x14ac:dyDescent="0.25">
      <c r="A41" s="4"/>
      <c r="B41" s="4"/>
      <c r="C41" s="15"/>
      <c r="D41" s="4"/>
      <c r="E41" s="4"/>
      <c r="F41" s="4"/>
      <c r="G41" s="15"/>
      <c r="H41" s="8"/>
      <c r="I41" s="8"/>
      <c r="K41" s="5"/>
      <c r="L41" s="5"/>
      <c r="M41" s="18"/>
      <c r="N41" s="18"/>
    </row>
    <row r="42" spans="1:15" x14ac:dyDescent="0.25">
      <c r="K42" s="5"/>
      <c r="L42" s="5"/>
      <c r="M42" s="18"/>
      <c r="N42" s="18"/>
    </row>
    <row r="43" spans="1:15" x14ac:dyDescent="0.25">
      <c r="K43" s="5"/>
      <c r="L43" s="5"/>
      <c r="M43" s="18"/>
      <c r="N43" s="18"/>
    </row>
    <row r="44" spans="1:15" x14ac:dyDescent="0.25">
      <c r="K44" s="5"/>
      <c r="L44" s="5"/>
      <c r="M44" s="18"/>
      <c r="N44" s="18"/>
    </row>
    <row r="45" spans="1:15" x14ac:dyDescent="0.25">
      <c r="K45" s="5"/>
      <c r="L45" s="5"/>
      <c r="M45" s="18"/>
      <c r="N45" s="18"/>
    </row>
    <row r="46" spans="1:15" x14ac:dyDescent="0.25">
      <c r="K46" s="5"/>
      <c r="L46" s="5"/>
      <c r="M46" s="18"/>
      <c r="N46" s="18"/>
    </row>
    <row r="47" spans="1:15" x14ac:dyDescent="0.25">
      <c r="K47" s="5"/>
      <c r="L47" s="5"/>
      <c r="M47" s="18"/>
      <c r="N47" s="18"/>
    </row>
    <row r="48" spans="1:15" x14ac:dyDescent="0.25">
      <c r="A48" s="4"/>
      <c r="B48" s="4"/>
      <c r="C48" s="15"/>
      <c r="D48" s="4"/>
      <c r="E48" s="4"/>
      <c r="F48" s="4"/>
      <c r="G48" s="15"/>
      <c r="H48" s="8"/>
      <c r="I48" s="8"/>
      <c r="J48" s="8"/>
      <c r="K48" s="5"/>
      <c r="L48" s="5"/>
      <c r="N48" s="8"/>
    </row>
    <row r="49" spans="11:14" x14ac:dyDescent="0.25">
      <c r="K49" s="5"/>
      <c r="L49" s="5"/>
      <c r="N49" s="8"/>
    </row>
    <row r="50" spans="11:14" x14ac:dyDescent="0.25">
      <c r="K50" s="5"/>
      <c r="L50" s="5"/>
      <c r="N50" s="8"/>
    </row>
    <row r="51" spans="11:14" x14ac:dyDescent="0.25">
      <c r="K51" s="5"/>
      <c r="L51" s="5"/>
      <c r="N51" s="8"/>
    </row>
    <row r="52" spans="11:14" x14ac:dyDescent="0.25">
      <c r="K52" s="5"/>
      <c r="L52" s="5"/>
      <c r="N52" s="8"/>
    </row>
    <row r="53" spans="11:14" x14ac:dyDescent="0.25">
      <c r="K53" s="5"/>
      <c r="L53" s="5"/>
      <c r="N53" s="8"/>
    </row>
    <row r="54" spans="11:14" x14ac:dyDescent="0.25">
      <c r="K54" s="5"/>
      <c r="L54" s="5"/>
      <c r="N54" s="8"/>
    </row>
    <row r="55" spans="11:14" x14ac:dyDescent="0.25">
      <c r="K55" s="5"/>
      <c r="L55" s="5"/>
      <c r="N55" s="8"/>
    </row>
    <row r="56" spans="11:14" x14ac:dyDescent="0.25">
      <c r="K56" s="5"/>
      <c r="L56" s="5"/>
      <c r="N56" s="8"/>
    </row>
    <row r="57" spans="11:14" x14ac:dyDescent="0.25">
      <c r="K57" s="5"/>
      <c r="L57" s="5"/>
      <c r="N57" s="8"/>
    </row>
    <row r="58" spans="11:14" x14ac:dyDescent="0.25">
      <c r="K58" s="5"/>
      <c r="L58" s="5"/>
      <c r="N58" s="8"/>
    </row>
    <row r="59" spans="11:14" x14ac:dyDescent="0.25">
      <c r="K59" s="5"/>
      <c r="L59" s="5"/>
      <c r="N59" s="8"/>
    </row>
    <row r="60" spans="11:14" x14ac:dyDescent="0.25">
      <c r="K60" s="5"/>
      <c r="L60" s="5"/>
      <c r="N60" s="8"/>
    </row>
    <row r="61" spans="11:14" x14ac:dyDescent="0.25">
      <c r="K61" s="5"/>
      <c r="L61" s="5"/>
      <c r="N61" s="8"/>
    </row>
    <row r="62" spans="11:14" x14ac:dyDescent="0.25">
      <c r="K62" s="5"/>
      <c r="L62" s="5"/>
      <c r="N62" s="8"/>
    </row>
    <row r="63" spans="11:14" x14ac:dyDescent="0.25">
      <c r="K63" s="5"/>
      <c r="L63" s="5"/>
      <c r="N63" s="8"/>
    </row>
    <row r="64" spans="11:14" x14ac:dyDescent="0.25">
      <c r="K64" s="5"/>
      <c r="L64" s="5"/>
      <c r="N64" s="8"/>
    </row>
    <row r="65" spans="11:14" x14ac:dyDescent="0.25">
      <c r="K65" s="5"/>
      <c r="L65" s="5"/>
      <c r="N65" s="8"/>
    </row>
    <row r="66" spans="11:14" x14ac:dyDescent="0.25">
      <c r="K66" s="5"/>
      <c r="L66" s="5"/>
      <c r="N66" s="8"/>
    </row>
    <row r="67" spans="11:14" x14ac:dyDescent="0.25">
      <c r="K67" s="5"/>
      <c r="L67" s="5"/>
      <c r="N67" s="8"/>
    </row>
    <row r="68" spans="11:14" x14ac:dyDescent="0.25">
      <c r="K68" s="5"/>
      <c r="L68" s="5"/>
      <c r="N68" s="8"/>
    </row>
    <row r="69" spans="11:14" x14ac:dyDescent="0.25">
      <c r="K69" s="5"/>
      <c r="L69" s="5"/>
      <c r="N69" s="8"/>
    </row>
    <row r="70" spans="11:14" x14ac:dyDescent="0.25">
      <c r="K70" s="5"/>
      <c r="L70" s="5"/>
      <c r="N70" s="8"/>
    </row>
    <row r="71" spans="11:14" x14ac:dyDescent="0.25">
      <c r="K71" s="5"/>
      <c r="L71" s="5"/>
      <c r="N71" s="8"/>
    </row>
    <row r="72" spans="11:14" x14ac:dyDescent="0.25">
      <c r="K72" s="5"/>
      <c r="L72" s="5"/>
      <c r="N72" s="8"/>
    </row>
    <row r="73" spans="11:14" x14ac:dyDescent="0.25">
      <c r="L73" s="5"/>
      <c r="M73" s="17"/>
      <c r="N73" s="17"/>
    </row>
    <row r="74" spans="11:14" x14ac:dyDescent="0.25">
      <c r="K74" s="5"/>
      <c r="L74" s="5"/>
      <c r="N74" s="8"/>
    </row>
    <row r="75" spans="11:14" x14ac:dyDescent="0.25">
      <c r="K75" s="5">
        <f>DATE(YEAR(G75)-1,MONTH(G75),DAY(G75)+1)</f>
        <v>693598</v>
      </c>
      <c r="L75" s="5">
        <f t="shared" ref="L75:L138" si="0">$B$4</f>
        <v>44196</v>
      </c>
      <c r="M75">
        <f>IF(K75&gt;$B$4,0,ROUND((H75-I75)*(L75-K75)/366,2))</f>
        <v>0</v>
      </c>
      <c r="N75" s="8">
        <f>(H75-I75)-M75</f>
        <v>0</v>
      </c>
    </row>
    <row r="76" spans="11:14" x14ac:dyDescent="0.25">
      <c r="K76" s="5">
        <f>DATE(YEAR(G76)-1,MONTH(G76),DAY(G76)+1)</f>
        <v>693598</v>
      </c>
      <c r="L76" s="5">
        <f t="shared" si="0"/>
        <v>44196</v>
      </c>
      <c r="M76">
        <f>IF(K76&gt;$B$4,0,ROUND((H76-I76)*(L76-K76)/366,2))</f>
        <v>0</v>
      </c>
      <c r="N76" s="8">
        <f>(H76-I76)-M76</f>
        <v>0</v>
      </c>
    </row>
    <row r="77" spans="11:14" x14ac:dyDescent="0.25">
      <c r="K77" s="5">
        <f>DATE(YEAR(G77)-1,MONTH(G77),DAY(G77)+1)</f>
        <v>693598</v>
      </c>
      <c r="L77" s="5">
        <f t="shared" si="0"/>
        <v>44196</v>
      </c>
      <c r="M77">
        <f>IF(K77&gt;$B$4,0,ROUND((H77-I77)*(L77-K77)/366,2))</f>
        <v>0</v>
      </c>
      <c r="N77" s="8">
        <f>(H77-I77)-M77</f>
        <v>0</v>
      </c>
    </row>
    <row r="78" spans="11:14" x14ac:dyDescent="0.25">
      <c r="K78" s="5">
        <f>DATE(YEAR(G78)-1,MONTH(G78),DAY(G78)+1)</f>
        <v>693598</v>
      </c>
      <c r="L78" s="5">
        <f t="shared" si="0"/>
        <v>44196</v>
      </c>
      <c r="M78">
        <f>IF(K78&gt;$B$4,0,ROUND((H78-I78)*(L78-K78)/366,2))</f>
        <v>0</v>
      </c>
      <c r="N78" s="8">
        <f>(H78-I78)-M78</f>
        <v>0</v>
      </c>
    </row>
    <row r="79" spans="11:14" x14ac:dyDescent="0.25">
      <c r="K79" s="5">
        <f>DATE(YEAR(G79)-1,MONTH(G79),DAY(G79)+1)</f>
        <v>693598</v>
      </c>
      <c r="L79" s="5">
        <f t="shared" si="0"/>
        <v>44196</v>
      </c>
      <c r="M79">
        <f>IF(K79&gt;$B$4,0,ROUND((H79-I79)*(L79-K79)/366,2))</f>
        <v>0</v>
      </c>
      <c r="N79" s="8">
        <f>(H79-I79)-M79</f>
        <v>0</v>
      </c>
    </row>
    <row r="80" spans="11:14" x14ac:dyDescent="0.25">
      <c r="K80" s="5">
        <f>DATE(YEAR(G80)-1,MONTH(G80),DAY(G80)+1)</f>
        <v>693598</v>
      </c>
      <c r="L80" s="5">
        <f t="shared" si="0"/>
        <v>44196</v>
      </c>
      <c r="M80">
        <f>IF(K80&gt;$B$4,0,ROUND((H80-I80)*(L80-K80)/366,2))</f>
        <v>0</v>
      </c>
      <c r="N80" s="8">
        <f>(H80-I80)-M80</f>
        <v>0</v>
      </c>
    </row>
    <row r="81" spans="11:14" x14ac:dyDescent="0.25">
      <c r="K81" s="5">
        <f>DATE(YEAR(G81)-1,MONTH(G81),DAY(G81)+1)</f>
        <v>693598</v>
      </c>
      <c r="L81" s="5">
        <f t="shared" si="0"/>
        <v>44196</v>
      </c>
      <c r="M81">
        <f>IF(K81&gt;$B$4,0,ROUND((H81-I81)*(L81-K81)/366,2))</f>
        <v>0</v>
      </c>
      <c r="N81" s="8">
        <f>(H81-I81)-M81</f>
        <v>0</v>
      </c>
    </row>
    <row r="82" spans="11:14" x14ac:dyDescent="0.25">
      <c r="K82" s="5">
        <f>DATE(YEAR(G82)-1,MONTH(G82),DAY(G82)+1)</f>
        <v>693598</v>
      </c>
      <c r="L82" s="5">
        <f t="shared" si="0"/>
        <v>44196</v>
      </c>
      <c r="M82">
        <f>IF(K82&gt;$B$4,0,ROUND((H82-I82)*(L82-K82)/366,2))</f>
        <v>0</v>
      </c>
      <c r="N82" s="8">
        <f>(H82-I82)-M82</f>
        <v>0</v>
      </c>
    </row>
    <row r="83" spans="11:14" x14ac:dyDescent="0.25">
      <c r="K83" s="5">
        <f>DATE(YEAR(G83)-1,MONTH(G83),DAY(G83)+1)</f>
        <v>693598</v>
      </c>
      <c r="L83" s="5">
        <f t="shared" si="0"/>
        <v>44196</v>
      </c>
      <c r="M83">
        <f>IF(K83&gt;$B$4,0,ROUND((H83-I83)*(L83-K83)/366,2))</f>
        <v>0</v>
      </c>
      <c r="N83" s="8">
        <f>(H83-I83)-M83</f>
        <v>0</v>
      </c>
    </row>
    <row r="84" spans="11:14" x14ac:dyDescent="0.25">
      <c r="K84" s="5">
        <f>DATE(YEAR(G84)-1,MONTH(G84),DAY(G84)+1)</f>
        <v>693598</v>
      </c>
      <c r="L84" s="5">
        <f t="shared" si="0"/>
        <v>44196</v>
      </c>
      <c r="M84">
        <f>IF(K84&gt;$B$4,0,ROUND((H84-I84)*(L84-K84)/366,2))</f>
        <v>0</v>
      </c>
      <c r="N84" s="8">
        <f>(H84-I84)-M84</f>
        <v>0</v>
      </c>
    </row>
    <row r="85" spans="11:14" x14ac:dyDescent="0.25">
      <c r="K85" s="5">
        <f>DATE(YEAR(G85)-1,MONTH(G85),DAY(G85)+1)</f>
        <v>693598</v>
      </c>
      <c r="L85" s="5">
        <f t="shared" si="0"/>
        <v>44196</v>
      </c>
      <c r="M85">
        <f>IF(K85&gt;$B$4,0,ROUND((H85-I85)*(L85-K85)/366,2))</f>
        <v>0</v>
      </c>
      <c r="N85" s="8">
        <f>(H85-I85)-M85</f>
        <v>0</v>
      </c>
    </row>
    <row r="86" spans="11:14" x14ac:dyDescent="0.25">
      <c r="K86" s="5">
        <f>DATE(YEAR(G86)-1,MONTH(G86),DAY(G86)+1)</f>
        <v>693598</v>
      </c>
      <c r="L86" s="5">
        <f t="shared" si="0"/>
        <v>44196</v>
      </c>
      <c r="M86">
        <f>IF(K86&gt;$B$4,0,ROUND((H86-I86)*(L86-K86)/366,2))</f>
        <v>0</v>
      </c>
      <c r="N86" s="8">
        <f>(H86-I86)-M86</f>
        <v>0</v>
      </c>
    </row>
    <row r="87" spans="11:14" x14ac:dyDescent="0.25">
      <c r="K87" s="5">
        <f>DATE(YEAR(G87)-1,MONTH(G87),DAY(G87)+1)</f>
        <v>693598</v>
      </c>
      <c r="L87" s="5">
        <f t="shared" si="0"/>
        <v>44196</v>
      </c>
      <c r="M87">
        <f>IF(K87&gt;$B$4,0,ROUND((H87-I87)*(L87-K87)/366,2))</f>
        <v>0</v>
      </c>
      <c r="N87" s="8">
        <f>(H87-I87)-M87</f>
        <v>0</v>
      </c>
    </row>
    <row r="88" spans="11:14" x14ac:dyDescent="0.25">
      <c r="K88" s="5">
        <f>DATE(YEAR(G88)-1,MONTH(G88),DAY(G88)+1)</f>
        <v>693598</v>
      </c>
      <c r="L88" s="5">
        <f t="shared" si="0"/>
        <v>44196</v>
      </c>
      <c r="M88">
        <f>IF(K88&gt;$B$4,0,ROUND((H88-I88)*(L88-K88)/366,2))</f>
        <v>0</v>
      </c>
      <c r="N88" s="8">
        <f>(H88-I88)-M88</f>
        <v>0</v>
      </c>
    </row>
    <row r="89" spans="11:14" x14ac:dyDescent="0.25">
      <c r="K89" s="5">
        <f>DATE(YEAR(G89)-1,MONTH(G89),DAY(G89)+1)</f>
        <v>693598</v>
      </c>
      <c r="L89" s="5">
        <f t="shared" si="0"/>
        <v>44196</v>
      </c>
      <c r="M89">
        <f>IF(K89&gt;$B$4,0,ROUND((H89-I89)*(L89-K89)/366,2))</f>
        <v>0</v>
      </c>
      <c r="N89" s="8">
        <f>(H89-I89)-M89</f>
        <v>0</v>
      </c>
    </row>
    <row r="90" spans="11:14" x14ac:dyDescent="0.25">
      <c r="K90" s="5">
        <f>DATE(YEAR(G90)-1,MONTH(G90),DAY(G90)+1)</f>
        <v>693598</v>
      </c>
      <c r="L90" s="5">
        <f t="shared" si="0"/>
        <v>44196</v>
      </c>
      <c r="M90">
        <f>IF(K90&gt;$B$4,0,ROUND((H90-I90)*(L90-K90)/366,2))</f>
        <v>0</v>
      </c>
      <c r="N90" s="8">
        <f>(H90-I90)-M90</f>
        <v>0</v>
      </c>
    </row>
    <row r="91" spans="11:14" x14ac:dyDescent="0.25">
      <c r="K91" s="5">
        <f>DATE(YEAR(G91)-1,MONTH(G91),DAY(G91)+1)</f>
        <v>693598</v>
      </c>
      <c r="L91" s="5">
        <f t="shared" si="0"/>
        <v>44196</v>
      </c>
      <c r="M91">
        <f>IF(K91&gt;$B$4,0,ROUND((H91-I91)*(L91-K91)/366,2))</f>
        <v>0</v>
      </c>
      <c r="N91" s="8">
        <f>(H91-I91)-M91</f>
        <v>0</v>
      </c>
    </row>
    <row r="92" spans="11:14" x14ac:dyDescent="0.25">
      <c r="K92" s="5">
        <f>DATE(YEAR(G92)-1,MONTH(G92),DAY(G92)+1)</f>
        <v>693598</v>
      </c>
      <c r="L92" s="5">
        <f t="shared" si="0"/>
        <v>44196</v>
      </c>
      <c r="M92">
        <f>IF(K92&gt;$B$4,0,ROUND((H92-I92)*(L92-K92)/366,2))</f>
        <v>0</v>
      </c>
      <c r="N92" s="8">
        <f>(H92-I92)-M92</f>
        <v>0</v>
      </c>
    </row>
    <row r="93" spans="11:14" x14ac:dyDescent="0.25">
      <c r="K93" s="5">
        <f>DATE(YEAR(G93)-1,MONTH(G93),DAY(G93)+1)</f>
        <v>693598</v>
      </c>
      <c r="L93" s="5">
        <f t="shared" si="0"/>
        <v>44196</v>
      </c>
      <c r="M93">
        <f>IF(K93&gt;$B$4,0,ROUND((H93-I93)*(L93-K93)/366,2))</f>
        <v>0</v>
      </c>
      <c r="N93" s="8">
        <f>(H93-I93)-M93</f>
        <v>0</v>
      </c>
    </row>
    <row r="94" spans="11:14" x14ac:dyDescent="0.25">
      <c r="K94" s="5">
        <f>DATE(YEAR(G94)-1,MONTH(G94),DAY(G94)+1)</f>
        <v>693598</v>
      </c>
      <c r="L94" s="5">
        <f t="shared" si="0"/>
        <v>44196</v>
      </c>
      <c r="M94">
        <f>IF(K94&gt;$B$4,0,ROUND((H94-I94)*(L94-K94)/366,2))</f>
        <v>0</v>
      </c>
      <c r="N94" s="8">
        <f>(H94-I94)-M94</f>
        <v>0</v>
      </c>
    </row>
    <row r="95" spans="11:14" x14ac:dyDescent="0.25">
      <c r="K95" s="5">
        <f>DATE(YEAR(G95)-1,MONTH(G95),DAY(G95)+1)</f>
        <v>693598</v>
      </c>
      <c r="L95" s="5">
        <f t="shared" si="0"/>
        <v>44196</v>
      </c>
      <c r="M95">
        <f>IF(K95&gt;$B$4,0,ROUND((H95-I95)*(L95-K95)/366,2))</f>
        <v>0</v>
      </c>
      <c r="N95" s="8">
        <f>(H95-I95)-M95</f>
        <v>0</v>
      </c>
    </row>
    <row r="96" spans="11:14" x14ac:dyDescent="0.25">
      <c r="K96" s="5">
        <f>DATE(YEAR(G96)-1,MONTH(G96),DAY(G96)+1)</f>
        <v>693598</v>
      </c>
      <c r="L96" s="5">
        <f t="shared" si="0"/>
        <v>44196</v>
      </c>
      <c r="M96">
        <f>IF(K96&gt;$B$4,0,ROUND((H96-I96)*(L96-K96)/366,2))</f>
        <v>0</v>
      </c>
      <c r="N96" s="8">
        <f>(H96-I96)-M96</f>
        <v>0</v>
      </c>
    </row>
    <row r="97" spans="11:14" x14ac:dyDescent="0.25">
      <c r="K97" s="5">
        <f>DATE(YEAR(G97)-1,MONTH(G97),DAY(G97)+1)</f>
        <v>693598</v>
      </c>
      <c r="L97" s="5">
        <f t="shared" si="0"/>
        <v>44196</v>
      </c>
      <c r="M97">
        <f>IF(K97&gt;$B$4,0,ROUND((H97-I97)*(L97-K97)/366,2))</f>
        <v>0</v>
      </c>
      <c r="N97" s="8">
        <f>(H97-I97)-M97</f>
        <v>0</v>
      </c>
    </row>
    <row r="98" spans="11:14" x14ac:dyDescent="0.25">
      <c r="K98" s="5">
        <f>DATE(YEAR(G98)-1,MONTH(G98),DAY(G98)+1)</f>
        <v>693598</v>
      </c>
      <c r="L98" s="5">
        <f t="shared" si="0"/>
        <v>44196</v>
      </c>
      <c r="M98">
        <f>IF(K98&gt;$B$4,0,ROUND((H98-I98)*(L98-K98)/366,2))</f>
        <v>0</v>
      </c>
      <c r="N98" s="8">
        <f>(H98-I98)-M98</f>
        <v>0</v>
      </c>
    </row>
    <row r="99" spans="11:14" x14ac:dyDescent="0.25">
      <c r="K99" s="5">
        <f>DATE(YEAR(G99)-1,MONTH(G99),DAY(G99)+1)</f>
        <v>693598</v>
      </c>
      <c r="L99" s="5">
        <f t="shared" si="0"/>
        <v>44196</v>
      </c>
      <c r="M99">
        <f>IF(K99&gt;$B$4,0,ROUND((H99-I99)*(L99-K99)/366,2))</f>
        <v>0</v>
      </c>
      <c r="N99" s="8">
        <f>(H99-I99)-M99</f>
        <v>0</v>
      </c>
    </row>
    <row r="100" spans="11:14" x14ac:dyDescent="0.25">
      <c r="K100" s="5">
        <f>DATE(YEAR(G100)-1,MONTH(G100),DAY(G100)+1)</f>
        <v>693598</v>
      </c>
      <c r="L100" s="5">
        <f t="shared" si="0"/>
        <v>44196</v>
      </c>
      <c r="M100">
        <f>IF(K100&gt;$B$4,0,ROUND((H100-I100)*(L100-K100)/366,2))</f>
        <v>0</v>
      </c>
      <c r="N100" s="8">
        <f>(H100-I100)-M100</f>
        <v>0</v>
      </c>
    </row>
    <row r="101" spans="11:14" x14ac:dyDescent="0.25">
      <c r="K101" s="5">
        <f>DATE(YEAR(G101)-1,MONTH(G101),DAY(G101)+1)</f>
        <v>693598</v>
      </c>
      <c r="L101" s="5">
        <f t="shared" si="0"/>
        <v>44196</v>
      </c>
      <c r="M101">
        <f>IF(K101&gt;$B$4,0,ROUND((H101-I101)*(L101-K101)/366,2))</f>
        <v>0</v>
      </c>
      <c r="N101" s="8">
        <f>(H101-I101)-M101</f>
        <v>0</v>
      </c>
    </row>
    <row r="102" spans="11:14" x14ac:dyDescent="0.25">
      <c r="K102" s="5">
        <f>DATE(YEAR(G102)-1,MONTH(G102),DAY(G102)+1)</f>
        <v>693598</v>
      </c>
      <c r="L102" s="5">
        <f t="shared" si="0"/>
        <v>44196</v>
      </c>
      <c r="M102">
        <f>IF(K102&gt;$B$4,0,ROUND((H102-I102)*(L102-K102)/366,2))</f>
        <v>0</v>
      </c>
      <c r="N102" s="8">
        <f>(H102-I102)-M102</f>
        <v>0</v>
      </c>
    </row>
    <row r="103" spans="11:14" x14ac:dyDescent="0.25">
      <c r="K103" s="5">
        <f>DATE(YEAR(G103)-1,MONTH(G103),DAY(G103)+1)</f>
        <v>693598</v>
      </c>
      <c r="L103" s="5">
        <f t="shared" si="0"/>
        <v>44196</v>
      </c>
      <c r="M103">
        <f>IF(K103&gt;$B$4,0,ROUND((H103-I103)*(L103-K103)/366,2))</f>
        <v>0</v>
      </c>
      <c r="N103" s="8">
        <f>(H103-I103)-M103</f>
        <v>0</v>
      </c>
    </row>
    <row r="104" spans="11:14" x14ac:dyDescent="0.25">
      <c r="K104" s="5">
        <f>DATE(YEAR(G104)-1,MONTH(G104),DAY(G104)+1)</f>
        <v>693598</v>
      </c>
      <c r="L104" s="5">
        <f t="shared" si="0"/>
        <v>44196</v>
      </c>
      <c r="M104">
        <f>IF(K104&gt;$B$4,0,ROUND((H104-I104)*(L104-K104)/366,2))</f>
        <v>0</v>
      </c>
      <c r="N104" s="8">
        <f>(H104-I104)-M104</f>
        <v>0</v>
      </c>
    </row>
    <row r="105" spans="11:14" x14ac:dyDescent="0.25">
      <c r="K105" s="5">
        <f>DATE(YEAR(G105)-1,MONTH(G105),DAY(G105)+1)</f>
        <v>693598</v>
      </c>
      <c r="L105" s="5">
        <f t="shared" si="0"/>
        <v>44196</v>
      </c>
      <c r="M105">
        <f>IF(K105&gt;$B$4,0,ROUND((H105-I105)*(L105-K105)/366,2))</f>
        <v>0</v>
      </c>
      <c r="N105" s="8">
        <f>(H105-I105)-M105</f>
        <v>0</v>
      </c>
    </row>
    <row r="106" spans="11:14" x14ac:dyDescent="0.25">
      <c r="K106" s="5">
        <f>DATE(YEAR(G106)-1,MONTH(G106),DAY(G106)+1)</f>
        <v>693598</v>
      </c>
      <c r="L106" s="5">
        <f t="shared" si="0"/>
        <v>44196</v>
      </c>
      <c r="M106">
        <f>IF(K106&gt;$B$4,0,ROUND((H106-I106)*(L106-K106)/366,2))</f>
        <v>0</v>
      </c>
      <c r="N106" s="8">
        <f>(H106-I106)-M106</f>
        <v>0</v>
      </c>
    </row>
    <row r="107" spans="11:14" x14ac:dyDescent="0.25">
      <c r="K107" s="5">
        <f>DATE(YEAR(G107)-1,MONTH(G107),DAY(G107)+1)</f>
        <v>693598</v>
      </c>
      <c r="L107" s="5">
        <f t="shared" si="0"/>
        <v>44196</v>
      </c>
      <c r="M107">
        <f>IF(K107&gt;$B$4,0,ROUND((H107-I107)*(L107-K107)/366,2))</f>
        <v>0</v>
      </c>
      <c r="N107" s="8">
        <f>(H107-I107)-M107</f>
        <v>0</v>
      </c>
    </row>
    <row r="108" spans="11:14" x14ac:dyDescent="0.25">
      <c r="K108" s="5">
        <f>DATE(YEAR(G108)-1,MONTH(G108),DAY(G108)+1)</f>
        <v>693598</v>
      </c>
      <c r="L108" s="5">
        <f t="shared" si="0"/>
        <v>44196</v>
      </c>
      <c r="M108">
        <f>IF(K108&gt;$B$4,0,ROUND((H108-I108)*(L108-K108)/366,2))</f>
        <v>0</v>
      </c>
      <c r="N108" s="8">
        <f>(H108-I108)-M108</f>
        <v>0</v>
      </c>
    </row>
    <row r="109" spans="11:14" x14ac:dyDescent="0.25">
      <c r="K109" s="5">
        <f>DATE(YEAR(G109)-1,MONTH(G109),DAY(G109)+1)</f>
        <v>693598</v>
      </c>
      <c r="L109" s="5">
        <f t="shared" si="0"/>
        <v>44196</v>
      </c>
      <c r="M109">
        <v>-910.87</v>
      </c>
      <c r="N109" s="8">
        <f>(H109-I109)-M109</f>
        <v>910.87</v>
      </c>
    </row>
    <row r="110" spans="11:14" x14ac:dyDescent="0.25">
      <c r="K110" s="5">
        <f>DATE(YEAR(G110)-1,MONTH(G110),DAY(G110)+1)</f>
        <v>693598</v>
      </c>
      <c r="L110" s="5">
        <f t="shared" si="0"/>
        <v>44196</v>
      </c>
      <c r="M110">
        <f>IF(K110&gt;$B$4,0,ROUND((H110-I110)*(L110-K110)/366,2))</f>
        <v>0</v>
      </c>
      <c r="N110" s="8">
        <f>(H110-I110)-M110</f>
        <v>0</v>
      </c>
    </row>
    <row r="111" spans="11:14" x14ac:dyDescent="0.25">
      <c r="K111" s="5">
        <f>DATE(YEAR(G111)-1,MONTH(G111),DAY(G111)+1)</f>
        <v>693598</v>
      </c>
      <c r="L111" s="5">
        <f t="shared" si="0"/>
        <v>44196</v>
      </c>
      <c r="M111">
        <f>IF(K111&gt;$B$4,0,ROUND((H111-I111)*(L111-K111)/366,2))</f>
        <v>0</v>
      </c>
      <c r="N111" s="8">
        <f>(H111-I111)-M111</f>
        <v>0</v>
      </c>
    </row>
    <row r="112" spans="11:14" x14ac:dyDescent="0.25">
      <c r="K112" s="5">
        <f>DATE(YEAR(G112)-1,MONTH(G112),DAY(G112)+1)</f>
        <v>693598</v>
      </c>
      <c r="L112" s="5">
        <f t="shared" si="0"/>
        <v>44196</v>
      </c>
      <c r="M112">
        <f>IF(K112&gt;$B$4,0,ROUND((H112-I112)*(L112-K112)/366,2))</f>
        <v>0</v>
      </c>
      <c r="N112" s="8">
        <f>(H112-I112)-M112</f>
        <v>0</v>
      </c>
    </row>
    <row r="113" spans="11:14" x14ac:dyDescent="0.25">
      <c r="K113" s="5">
        <f>DATE(YEAR(G113)-1,MONTH(G113),DAY(G113)+1)</f>
        <v>693598</v>
      </c>
      <c r="L113" s="5">
        <f t="shared" si="0"/>
        <v>44196</v>
      </c>
      <c r="M113">
        <f>IF(K113&gt;$B$4,0,ROUND((H113-I113)*(L113-K113)/366,2))</f>
        <v>0</v>
      </c>
      <c r="N113" s="8">
        <f>(H113-I113)-M113</f>
        <v>0</v>
      </c>
    </row>
    <row r="114" spans="11:14" x14ac:dyDescent="0.25">
      <c r="K114" s="5">
        <f>DATE(YEAR(G114)-1,MONTH(G114),DAY(G114)+1)</f>
        <v>693598</v>
      </c>
      <c r="L114" s="5">
        <f t="shared" si="0"/>
        <v>44196</v>
      </c>
      <c r="M114">
        <f>IF(K114&gt;$B$4,0,ROUND((H114-I114)*(L114-K114)/366,2))</f>
        <v>0</v>
      </c>
      <c r="N114" s="8">
        <f>(H114-I114)-M114</f>
        <v>0</v>
      </c>
    </row>
    <row r="115" spans="11:14" x14ac:dyDescent="0.25">
      <c r="K115" s="5">
        <f>DATE(YEAR(G115)-1,MONTH(G115),DAY(G115)+1)</f>
        <v>693598</v>
      </c>
      <c r="L115" s="5">
        <f t="shared" si="0"/>
        <v>44196</v>
      </c>
      <c r="M115">
        <f>IF(K115&gt;$B$4,0,ROUND((H115-I115)*(L115-K115)/366,2))</f>
        <v>0</v>
      </c>
      <c r="N115" s="8">
        <f>(H115-I115)-M115</f>
        <v>0</v>
      </c>
    </row>
    <row r="116" spans="11:14" x14ac:dyDescent="0.25">
      <c r="K116" s="5">
        <f>DATE(YEAR(G116)-1,MONTH(G116),DAY(G116)+1)</f>
        <v>693598</v>
      </c>
      <c r="L116" s="5">
        <f t="shared" si="0"/>
        <v>44196</v>
      </c>
      <c r="M116">
        <f>IF(K116&gt;$B$4,0,ROUND((H116-I116)*(L116-K116)/366,2))</f>
        <v>0</v>
      </c>
      <c r="N116" s="8">
        <f>(H116-I116)-M116</f>
        <v>0</v>
      </c>
    </row>
    <row r="117" spans="11:14" x14ac:dyDescent="0.25">
      <c r="K117" s="5">
        <f>DATE(YEAR(G117)-1,MONTH(G117),DAY(G117)+1)</f>
        <v>693598</v>
      </c>
      <c r="L117" s="5">
        <f t="shared" si="0"/>
        <v>44196</v>
      </c>
      <c r="M117">
        <f>IF(K117&gt;$B$4,0,ROUND((H117-I117)*(L117-K117)/366,2))</f>
        <v>0</v>
      </c>
      <c r="N117" s="8">
        <f>(H117-I117)-M117</f>
        <v>0</v>
      </c>
    </row>
    <row r="118" spans="11:14" x14ac:dyDescent="0.25">
      <c r="K118" s="5">
        <f>DATE(YEAR(G118)-1,MONTH(G118),DAY(G118)+1)</f>
        <v>693598</v>
      </c>
      <c r="L118" s="5">
        <f t="shared" si="0"/>
        <v>44196</v>
      </c>
      <c r="M118">
        <f>IF(K118&gt;$B$4,0,ROUND((H118-I118)*(L118-K118)/366,2))</f>
        <v>0</v>
      </c>
      <c r="N118" s="8">
        <f>(H118-I118)-M118</f>
        <v>0</v>
      </c>
    </row>
    <row r="119" spans="11:14" x14ac:dyDescent="0.25">
      <c r="K119" s="5">
        <f>DATE(YEAR(G119)-1,MONTH(G119),DAY(G119)+1)</f>
        <v>693598</v>
      </c>
      <c r="L119" s="5">
        <f t="shared" si="0"/>
        <v>44196</v>
      </c>
      <c r="M119">
        <f>IF(K119&gt;$B$4,0,ROUND((H119-I119)*(L119-K119)/366,2))</f>
        <v>0</v>
      </c>
      <c r="N119" s="8">
        <f>(H119-I119)-M119</f>
        <v>0</v>
      </c>
    </row>
    <row r="120" spans="11:14" x14ac:dyDescent="0.25">
      <c r="K120" s="5">
        <f>DATE(YEAR(G120)-1,MONTH(G120),DAY(G120)+1)</f>
        <v>693598</v>
      </c>
      <c r="L120" s="5">
        <f t="shared" si="0"/>
        <v>44196</v>
      </c>
      <c r="M120">
        <f>IF(K120&gt;$B$4,0,ROUND((H120-I120)*(L120-K120)/366,2))</f>
        <v>0</v>
      </c>
      <c r="N120" s="8">
        <f>(H120-I120)-M120</f>
        <v>0</v>
      </c>
    </row>
    <row r="121" spans="11:14" x14ac:dyDescent="0.25">
      <c r="K121" s="5">
        <f>DATE(YEAR(G121)-1,MONTH(G121),DAY(G121)+1)</f>
        <v>693598</v>
      </c>
      <c r="L121" s="5">
        <f t="shared" si="0"/>
        <v>44196</v>
      </c>
      <c r="M121">
        <f>IF(K121&gt;$B$4,0,ROUND((H121-I121)*(L121-K121)/366,2))</f>
        <v>0</v>
      </c>
      <c r="N121" s="8">
        <f>(H121-I121)-M121</f>
        <v>0</v>
      </c>
    </row>
    <row r="122" spans="11:14" x14ac:dyDescent="0.25">
      <c r="K122" s="5">
        <f>DATE(YEAR(G122)-1,MONTH(G122),DAY(G122)+1)</f>
        <v>693598</v>
      </c>
      <c r="L122" s="5">
        <f t="shared" si="0"/>
        <v>44196</v>
      </c>
      <c r="M122">
        <f>IF(K122&gt;$B$4,0,ROUND((H122-I122)*(L122-K122)/366,2))</f>
        <v>0</v>
      </c>
      <c r="N122" s="8">
        <f>(H122-I122)-M122</f>
        <v>0</v>
      </c>
    </row>
    <row r="123" spans="11:14" x14ac:dyDescent="0.25">
      <c r="K123" s="5">
        <f>DATE(YEAR(G123)-1,MONTH(G123),DAY(G123)+1)</f>
        <v>693598</v>
      </c>
      <c r="L123" s="5">
        <f t="shared" si="0"/>
        <v>44196</v>
      </c>
      <c r="M123">
        <f>IF(K123&gt;$B$4,0,ROUND((H123-I123)*(L123-K123)/366,2))</f>
        <v>0</v>
      </c>
      <c r="N123" s="8">
        <f>(H123-I123)-M123</f>
        <v>0</v>
      </c>
    </row>
    <row r="124" spans="11:14" x14ac:dyDescent="0.25">
      <c r="K124" s="5">
        <f>DATE(YEAR(G124)-1,MONTH(G124),DAY(G124)+1)</f>
        <v>693598</v>
      </c>
      <c r="L124" s="5">
        <f t="shared" si="0"/>
        <v>44196</v>
      </c>
      <c r="M124">
        <f>IF(K124&gt;$B$4,0,ROUND((H124-I124)*(L124-K124)/366,2))</f>
        <v>0</v>
      </c>
      <c r="N124" s="8">
        <f>(H124-I124)-M124</f>
        <v>0</v>
      </c>
    </row>
    <row r="125" spans="11:14" x14ac:dyDescent="0.25">
      <c r="K125" s="5">
        <f>DATE(YEAR(G125)-1,MONTH(G125),DAY(G125)+1)</f>
        <v>693598</v>
      </c>
      <c r="L125" s="5">
        <f t="shared" si="0"/>
        <v>44196</v>
      </c>
      <c r="M125">
        <f>IF(K125&gt;$B$4,0,ROUND((H125-I125)*(L125-K125)/366,2))</f>
        <v>0</v>
      </c>
      <c r="N125" s="8">
        <f>(H125-I125)-M125</f>
        <v>0</v>
      </c>
    </row>
    <row r="126" spans="11:14" x14ac:dyDescent="0.25">
      <c r="K126" s="5">
        <f>DATE(YEAR(G126)-1,MONTH(G126),DAY(G126)+1)</f>
        <v>693598</v>
      </c>
      <c r="L126" s="5">
        <f t="shared" si="0"/>
        <v>44196</v>
      </c>
      <c r="M126">
        <f>IF(K126&gt;$B$4,0,ROUND((H126-I126)*(L126-K126)/366,2))</f>
        <v>0</v>
      </c>
      <c r="N126" s="8">
        <f>(H126-I126)-M126</f>
        <v>0</v>
      </c>
    </row>
    <row r="127" spans="11:14" x14ac:dyDescent="0.25">
      <c r="K127" s="5">
        <f>DATE(YEAR(G127)-1,MONTH(G127),DAY(G127)+1)</f>
        <v>693598</v>
      </c>
      <c r="L127" s="5">
        <f t="shared" si="0"/>
        <v>44196</v>
      </c>
      <c r="M127">
        <f>IF(K127&gt;$B$4,0,ROUND((H127-I127)*(L127-K127)/366,2))</f>
        <v>0</v>
      </c>
      <c r="N127" s="8">
        <f>(H127-I127)-M127</f>
        <v>0</v>
      </c>
    </row>
    <row r="128" spans="11:14" x14ac:dyDescent="0.25">
      <c r="K128" s="5">
        <f>DATE(YEAR(G128)-1,MONTH(G128),DAY(G128)+1)</f>
        <v>693598</v>
      </c>
      <c r="L128" s="5">
        <f t="shared" si="0"/>
        <v>44196</v>
      </c>
      <c r="M128">
        <f>IF(K128&gt;$B$4,0,ROUND((H128-I128)*(L128-K128)/366,2))</f>
        <v>0</v>
      </c>
      <c r="N128" s="8">
        <f>(H128-I128)-M128</f>
        <v>0</v>
      </c>
    </row>
    <row r="129" spans="11:14" x14ac:dyDescent="0.25">
      <c r="K129" s="5">
        <f>DATE(YEAR(G129)-1,MONTH(G129),DAY(G129)+1)</f>
        <v>693598</v>
      </c>
      <c r="L129" s="5">
        <f t="shared" si="0"/>
        <v>44196</v>
      </c>
      <c r="M129">
        <f>IF(K129&gt;$B$4,0,ROUND((H129-I129)*(L129-K129)/366,2))</f>
        <v>0</v>
      </c>
      <c r="N129" s="8">
        <f>(H129-I129)-M129</f>
        <v>0</v>
      </c>
    </row>
    <row r="130" spans="11:14" x14ac:dyDescent="0.25">
      <c r="K130" s="5">
        <f>DATE(YEAR(G130)-1,MONTH(G130),DAY(G130)+1)</f>
        <v>693598</v>
      </c>
      <c r="L130" s="5">
        <f t="shared" si="0"/>
        <v>44196</v>
      </c>
      <c r="M130">
        <f>IF(K130&gt;$B$4,0,ROUND((H130-I130)*(L130-K130)/366,2))</f>
        <v>0</v>
      </c>
      <c r="N130" s="8">
        <f>(H130-I130)-M130</f>
        <v>0</v>
      </c>
    </row>
    <row r="131" spans="11:14" x14ac:dyDescent="0.25">
      <c r="K131" s="5">
        <f>DATE(YEAR(G131)-1,MONTH(G131),DAY(G131)+1)</f>
        <v>693598</v>
      </c>
      <c r="L131" s="5">
        <f t="shared" si="0"/>
        <v>44196</v>
      </c>
      <c r="M131">
        <f>IF(K131&gt;$B$4,0,ROUND((H131-I131)*(L131-K131)/366,2))</f>
        <v>0</v>
      </c>
      <c r="N131" s="8">
        <f>(H131-I131)-M131</f>
        <v>0</v>
      </c>
    </row>
    <row r="132" spans="11:14" x14ac:dyDescent="0.25">
      <c r="K132" s="5">
        <f>DATE(YEAR(G132)-1,MONTH(G132),DAY(G132)+1)</f>
        <v>693598</v>
      </c>
      <c r="L132" s="5">
        <f t="shared" si="0"/>
        <v>44196</v>
      </c>
      <c r="M132">
        <f>IF(K132&gt;$B$4,0,ROUND((H132-I132)*(L132-K132)/366,2))</f>
        <v>0</v>
      </c>
      <c r="N132" s="8">
        <f>(H132-I132)-M132</f>
        <v>0</v>
      </c>
    </row>
    <row r="133" spans="11:14" x14ac:dyDescent="0.25">
      <c r="K133" s="5">
        <f>DATE(YEAR(G133)-1,MONTH(G133),DAY(G133)+1)</f>
        <v>693598</v>
      </c>
      <c r="L133" s="5">
        <f t="shared" si="0"/>
        <v>44196</v>
      </c>
      <c r="M133">
        <f>IF(K133&gt;$B$4,0,ROUND((H133-I133)*(L133-K133)/366,2))</f>
        <v>0</v>
      </c>
      <c r="N133" s="8">
        <f>(H133-I133)-M133</f>
        <v>0</v>
      </c>
    </row>
    <row r="134" spans="11:14" x14ac:dyDescent="0.25">
      <c r="K134" s="5">
        <f>DATE(YEAR(G134)-1,MONTH(G134),DAY(G134)+1)</f>
        <v>693598</v>
      </c>
      <c r="L134" s="5">
        <f t="shared" si="0"/>
        <v>44196</v>
      </c>
      <c r="M134">
        <f>IF(K134&gt;$B$4,0,ROUND((H134-I134)*(L134-K134)/366,2))</f>
        <v>0</v>
      </c>
      <c r="N134" s="8">
        <f>(H134-I134)-M134</f>
        <v>0</v>
      </c>
    </row>
    <row r="135" spans="11:14" x14ac:dyDescent="0.25">
      <c r="K135" s="5">
        <f>DATE(YEAR(G135)-1,MONTH(G135),DAY(G135)+1)</f>
        <v>693598</v>
      </c>
      <c r="L135" s="5">
        <f t="shared" si="0"/>
        <v>44196</v>
      </c>
      <c r="M135">
        <f>IF(K135&gt;$B$4,0,ROUND((H135-I135)*(L135-K135)/366,2))</f>
        <v>0</v>
      </c>
      <c r="N135" s="8">
        <f>(H135-I135)-M135</f>
        <v>0</v>
      </c>
    </row>
    <row r="136" spans="11:14" x14ac:dyDescent="0.25">
      <c r="K136" s="5">
        <f>DATE(YEAR(G136)-1,MONTH(G136),DAY(G136)+1)</f>
        <v>693598</v>
      </c>
      <c r="L136" s="5">
        <f t="shared" si="0"/>
        <v>44196</v>
      </c>
      <c r="M136">
        <f>IF(K136&gt;$B$4,0,ROUND((H136-I136)*(L136-K136)/366,2))</f>
        <v>0</v>
      </c>
      <c r="N136" s="8">
        <f>(H136-I136)-M136</f>
        <v>0</v>
      </c>
    </row>
    <row r="137" spans="11:14" x14ac:dyDescent="0.25">
      <c r="K137" s="5">
        <f>DATE(YEAR(G137)-1,MONTH(G137),DAY(G137)+1)</f>
        <v>693598</v>
      </c>
      <c r="L137" s="5">
        <f t="shared" si="0"/>
        <v>44196</v>
      </c>
      <c r="M137">
        <f>IF(K137&gt;$B$4,0,ROUND((H137-I137)*(L137-K137)/366,2))</f>
        <v>0</v>
      </c>
      <c r="N137" s="8">
        <f>(H137-I137)-M137</f>
        <v>0</v>
      </c>
    </row>
    <row r="138" spans="11:14" x14ac:dyDescent="0.25">
      <c r="K138" s="5">
        <f>DATE(YEAR(G138)-1,MONTH(G138),DAY(G138)+1)</f>
        <v>693598</v>
      </c>
      <c r="L138" s="5">
        <f t="shared" si="0"/>
        <v>44196</v>
      </c>
      <c r="M138">
        <f>IF(K138&gt;$B$4,0,ROUND((H138-I138)*(L138-K138)/366,2))</f>
        <v>0</v>
      </c>
      <c r="N138" s="8">
        <f>(H138-I138)-M138</f>
        <v>0</v>
      </c>
    </row>
    <row r="139" spans="11:14" x14ac:dyDescent="0.25">
      <c r="K139" s="5">
        <f>DATE(YEAR(G139)-1,MONTH(G139),DAY(G139)+1)</f>
        <v>693598</v>
      </c>
      <c r="L139" s="5">
        <f t="shared" ref="L139:L202" si="1">$B$4</f>
        <v>44196</v>
      </c>
      <c r="M139">
        <f>IF(K139&gt;$B$4,0,ROUND((H139-I139)*(L139-K139)/366,2))</f>
        <v>0</v>
      </c>
      <c r="N139" s="8">
        <f>(H139-I139)-M139</f>
        <v>0</v>
      </c>
    </row>
    <row r="140" spans="11:14" x14ac:dyDescent="0.25">
      <c r="K140" s="5">
        <f>DATE(YEAR(G140)-1,MONTH(G140),DAY(G140)+1)</f>
        <v>693598</v>
      </c>
      <c r="L140" s="5">
        <f t="shared" si="1"/>
        <v>44196</v>
      </c>
      <c r="M140">
        <f>IF(K140&gt;$B$4,0,ROUND((H140-I140)*(L140-K140)/366,2))</f>
        <v>0</v>
      </c>
      <c r="N140" s="8">
        <f>(H140-I140)-M140</f>
        <v>0</v>
      </c>
    </row>
    <row r="141" spans="11:14" x14ac:dyDescent="0.25">
      <c r="K141" s="5">
        <f>DATE(YEAR(G141)-1,MONTH(G141),DAY(G141)+1)</f>
        <v>693598</v>
      </c>
      <c r="L141" s="5">
        <f t="shared" si="1"/>
        <v>44196</v>
      </c>
      <c r="M141">
        <f>IF(K141&gt;$B$4,0,ROUND((H141-I141)*(L141-K141)/366,2))</f>
        <v>0</v>
      </c>
      <c r="N141" s="8">
        <f>(H141-I141)-M141</f>
        <v>0</v>
      </c>
    </row>
    <row r="142" spans="11:14" x14ac:dyDescent="0.25">
      <c r="K142" s="5">
        <f>DATE(YEAR(G142)-1,MONTH(G142),DAY(G142)+1)</f>
        <v>693598</v>
      </c>
      <c r="L142" s="5">
        <f t="shared" si="1"/>
        <v>44196</v>
      </c>
      <c r="M142">
        <f>IF(K142&gt;$B$4,0,ROUND((H142-I142)*(L142-K142)/366,2))</f>
        <v>0</v>
      </c>
      <c r="N142" s="8">
        <f>(H142-I142)-M142</f>
        <v>0</v>
      </c>
    </row>
    <row r="143" spans="11:14" x14ac:dyDescent="0.25">
      <c r="K143" s="5">
        <f>DATE(YEAR(G143)-1,MONTH(G143),DAY(G143)+1)</f>
        <v>693598</v>
      </c>
      <c r="L143" s="5">
        <f t="shared" si="1"/>
        <v>44196</v>
      </c>
      <c r="M143">
        <f>IF(K143&gt;$B$4,0,ROUND((H143-I143)*(L143-K143)/366,2))</f>
        <v>0</v>
      </c>
      <c r="N143" s="8">
        <f>(H143-I143)-M143</f>
        <v>0</v>
      </c>
    </row>
    <row r="144" spans="11:14" x14ac:dyDescent="0.25">
      <c r="K144" s="5">
        <f>DATE(YEAR(G144)-1,MONTH(G144),DAY(G144)+1)</f>
        <v>693598</v>
      </c>
      <c r="L144" s="5">
        <f t="shared" si="1"/>
        <v>44196</v>
      </c>
      <c r="M144">
        <f>IF(K144&gt;$B$4,0,ROUND((H144-I144)*(L144-K144)/366,2))</f>
        <v>0</v>
      </c>
      <c r="N144" s="8">
        <f>(H144-I144)-M144</f>
        <v>0</v>
      </c>
    </row>
    <row r="145" spans="11:14" x14ac:dyDescent="0.25">
      <c r="K145" s="5">
        <f>DATE(YEAR(G145)-1,MONTH(G145),DAY(G145)+1)</f>
        <v>693598</v>
      </c>
      <c r="L145" s="5">
        <f t="shared" si="1"/>
        <v>44196</v>
      </c>
      <c r="M145">
        <f>IF(K145&gt;$B$4,0,ROUND((H145-I145)*(L145-K145)/366,2))</f>
        <v>0</v>
      </c>
      <c r="N145" s="8">
        <f>(H145-I145)-M145</f>
        <v>0</v>
      </c>
    </row>
    <row r="146" spans="11:14" x14ac:dyDescent="0.25">
      <c r="K146" s="5">
        <f>DATE(YEAR(G146)-1,MONTH(G146),DAY(G146)+1)</f>
        <v>693598</v>
      </c>
      <c r="L146" s="5">
        <f t="shared" si="1"/>
        <v>44196</v>
      </c>
      <c r="M146">
        <f>IF(K146&gt;$B$4,0,ROUND((H146-I146)*(L146-K146)/366,2))</f>
        <v>0</v>
      </c>
      <c r="N146" s="8">
        <f>(H146-I146)-M146</f>
        <v>0</v>
      </c>
    </row>
    <row r="147" spans="11:14" x14ac:dyDescent="0.25">
      <c r="K147" s="5">
        <f>DATE(YEAR(G147)-1,MONTH(G147),DAY(G147)+1)</f>
        <v>693598</v>
      </c>
      <c r="L147" s="5">
        <f t="shared" si="1"/>
        <v>44196</v>
      </c>
      <c r="M147">
        <f>IF(K147&gt;$B$4,0,ROUND((H147-I147)*(L147-K147)/366,2))</f>
        <v>0</v>
      </c>
      <c r="N147" s="8">
        <f>(H147-I147)-M147</f>
        <v>0</v>
      </c>
    </row>
    <row r="148" spans="11:14" x14ac:dyDescent="0.25">
      <c r="K148" s="5">
        <f>DATE(YEAR(G148)-1,MONTH(G148),DAY(G148)+1)</f>
        <v>693598</v>
      </c>
      <c r="L148" s="5">
        <f t="shared" si="1"/>
        <v>44196</v>
      </c>
      <c r="M148">
        <f>IF(K148&gt;$B$4,0,ROUND((H148-I148)*(L148-K148)/366,2))</f>
        <v>0</v>
      </c>
      <c r="N148" s="8">
        <f>(H148-I148)-M148</f>
        <v>0</v>
      </c>
    </row>
    <row r="149" spans="11:14" x14ac:dyDescent="0.25">
      <c r="K149" s="5">
        <f>DATE(YEAR(G149)-1,MONTH(G149),DAY(G149)+1)</f>
        <v>693598</v>
      </c>
      <c r="L149" s="5">
        <f t="shared" si="1"/>
        <v>44196</v>
      </c>
      <c r="M149">
        <f>IF(K149&gt;$B$4,0,ROUND((H149-I149)*(L149-K149)/366,2))</f>
        <v>0</v>
      </c>
      <c r="N149" s="8">
        <f>(H149-I149)-M149</f>
        <v>0</v>
      </c>
    </row>
    <row r="150" spans="11:14" x14ac:dyDescent="0.25">
      <c r="K150" s="5">
        <f>DATE(YEAR(G150)-1,MONTH(G150),DAY(G150)+1)</f>
        <v>693598</v>
      </c>
      <c r="L150" s="5">
        <f t="shared" si="1"/>
        <v>44196</v>
      </c>
      <c r="M150">
        <f>IF(K150&gt;$B$4,0,ROUND((H150-I150)*(L150-K150)/366,2))</f>
        <v>0</v>
      </c>
      <c r="N150" s="8">
        <f>(H150-I150)-M150</f>
        <v>0</v>
      </c>
    </row>
    <row r="151" spans="11:14" x14ac:dyDescent="0.25">
      <c r="K151" s="5">
        <f>DATE(YEAR(G151)-1,MONTH(G151),DAY(G151)+1)</f>
        <v>693598</v>
      </c>
      <c r="L151" s="5">
        <f t="shared" si="1"/>
        <v>44196</v>
      </c>
      <c r="M151">
        <f>IF(K151&gt;$B$4,0,ROUND((H151-I151)*(L151-K151)/366,2))</f>
        <v>0</v>
      </c>
      <c r="N151" s="8">
        <f>(H151-I151)-M151</f>
        <v>0</v>
      </c>
    </row>
    <row r="152" spans="11:14" x14ac:dyDescent="0.25">
      <c r="K152" s="5">
        <f>DATE(YEAR(G152)-1,MONTH(G152),DAY(G152)+1)</f>
        <v>693598</v>
      </c>
      <c r="L152" s="5">
        <f t="shared" si="1"/>
        <v>44196</v>
      </c>
      <c r="M152">
        <f>IF(K152&gt;$B$4,0,ROUND((H152-I152)*(L152-K152)/366,2))</f>
        <v>0</v>
      </c>
      <c r="N152" s="8">
        <f>(H152-I152)-M152</f>
        <v>0</v>
      </c>
    </row>
    <row r="153" spans="11:14" x14ac:dyDescent="0.25">
      <c r="K153" s="5">
        <f>DATE(YEAR(G153)-1,MONTH(G153),DAY(G153)+1)</f>
        <v>693598</v>
      </c>
      <c r="L153" s="5">
        <f t="shared" si="1"/>
        <v>44196</v>
      </c>
      <c r="M153">
        <f>IF(K153&gt;$B$4,0,ROUND((H153-I153)*(L153-K153)/366,2))</f>
        <v>0</v>
      </c>
      <c r="N153" s="8">
        <f>(H153-I153)-M153</f>
        <v>0</v>
      </c>
    </row>
    <row r="154" spans="11:14" x14ac:dyDescent="0.25">
      <c r="K154" s="5">
        <f>DATE(YEAR(G154)-1,MONTH(G154),DAY(G154)+1)</f>
        <v>693598</v>
      </c>
      <c r="L154" s="5">
        <f t="shared" si="1"/>
        <v>44196</v>
      </c>
      <c r="M154">
        <f>IF(K154&gt;$B$4,0,ROUND((H154-I154)*(L154-K154)/366,2))</f>
        <v>0</v>
      </c>
      <c r="N154" s="8">
        <f>(H154-I154)-M154</f>
        <v>0</v>
      </c>
    </row>
    <row r="155" spans="11:14" x14ac:dyDescent="0.25">
      <c r="K155" s="5">
        <f>DATE(YEAR(G155)-1,MONTH(G155),DAY(G155)+1)</f>
        <v>693598</v>
      </c>
      <c r="L155" s="5">
        <f t="shared" si="1"/>
        <v>44196</v>
      </c>
      <c r="M155">
        <f>IF(K155&gt;$B$4,0,ROUND((H155-I155)*(L155-K155)/366,2))</f>
        <v>0</v>
      </c>
      <c r="N155" s="8">
        <f>(H155-I155)-M155</f>
        <v>0</v>
      </c>
    </row>
    <row r="156" spans="11:14" x14ac:dyDescent="0.25">
      <c r="K156" s="5">
        <f>DATE(YEAR(G156)-1,MONTH(G156),DAY(G156)+1)</f>
        <v>693598</v>
      </c>
      <c r="L156" s="5">
        <f t="shared" si="1"/>
        <v>44196</v>
      </c>
      <c r="M156">
        <f>IF(K156&gt;$B$4,0,ROUND((H156-I156)*(L156-K156)/366,2))</f>
        <v>0</v>
      </c>
      <c r="N156" s="8">
        <f>(H156-I156)-M156</f>
        <v>0</v>
      </c>
    </row>
    <row r="157" spans="11:14" x14ac:dyDescent="0.25">
      <c r="K157" s="5">
        <f>DATE(YEAR(G157)-1,MONTH(G157),DAY(G157)+1)</f>
        <v>693598</v>
      </c>
      <c r="L157" s="5">
        <f t="shared" si="1"/>
        <v>44196</v>
      </c>
      <c r="M157">
        <f>IF(K157&gt;$B$4,0,ROUND((H157-I157)*(L157-K157)/366,2))</f>
        <v>0</v>
      </c>
      <c r="N157" s="8">
        <f>(H157-I157)-M157</f>
        <v>0</v>
      </c>
    </row>
    <row r="158" spans="11:14" x14ac:dyDescent="0.25">
      <c r="K158" s="5">
        <f>DATE(YEAR(G158)-1,MONTH(G158),DAY(G158)+1)</f>
        <v>693598</v>
      </c>
      <c r="L158" s="5">
        <f t="shared" si="1"/>
        <v>44196</v>
      </c>
      <c r="M158">
        <f>IF(K158&gt;$B$4,0,ROUND((H158-I158)*(L158-K158)/366,2))</f>
        <v>0</v>
      </c>
      <c r="N158" s="8">
        <f>(H158-I158)-M158</f>
        <v>0</v>
      </c>
    </row>
    <row r="159" spans="11:14" x14ac:dyDescent="0.25">
      <c r="K159" s="5">
        <f>DATE(YEAR(G159)-1,MONTH(G159),DAY(G159)+1)</f>
        <v>693598</v>
      </c>
      <c r="L159" s="5">
        <f t="shared" si="1"/>
        <v>44196</v>
      </c>
      <c r="M159">
        <f>IF(K159&gt;$B$4,0,ROUND((H159-I159)*(L159-K159)/366,2))</f>
        <v>0</v>
      </c>
      <c r="N159" s="8">
        <f>(H159-I159)-M159</f>
        <v>0</v>
      </c>
    </row>
    <row r="160" spans="11:14" x14ac:dyDescent="0.25">
      <c r="K160" s="5">
        <f>DATE(YEAR(G160)-1,MONTH(G160),DAY(G160)+1)</f>
        <v>693598</v>
      </c>
      <c r="L160" s="5">
        <f t="shared" si="1"/>
        <v>44196</v>
      </c>
      <c r="M160">
        <f>IF(K160&gt;$B$4,0,ROUND((H160-I160)*(L160-K160)/366,2))</f>
        <v>0</v>
      </c>
      <c r="N160" s="8">
        <f>(H160-I160)-M160</f>
        <v>0</v>
      </c>
    </row>
    <row r="161" spans="11:14" x14ac:dyDescent="0.25">
      <c r="K161" s="5">
        <f>DATE(YEAR(G161)-1,MONTH(G161),DAY(G161)+1)</f>
        <v>693598</v>
      </c>
      <c r="L161" s="5">
        <f t="shared" si="1"/>
        <v>44196</v>
      </c>
      <c r="M161">
        <f>IF(K161&gt;$B$4,0,ROUND((H161-I161)*(L161-K161)/366,2))</f>
        <v>0</v>
      </c>
      <c r="N161" s="8">
        <f>(H161-I161)-M161</f>
        <v>0</v>
      </c>
    </row>
    <row r="162" spans="11:14" x14ac:dyDescent="0.25">
      <c r="K162" s="5">
        <f>DATE(YEAR(G162)-1,MONTH(G162),DAY(G162)+1)</f>
        <v>693598</v>
      </c>
      <c r="L162" s="5">
        <f t="shared" si="1"/>
        <v>44196</v>
      </c>
      <c r="M162">
        <f>IF(K162&gt;$B$4,0,ROUND((H162-I162)*(L162-K162)/366,2))</f>
        <v>0</v>
      </c>
      <c r="N162" s="8">
        <f>(H162-I162)-M162</f>
        <v>0</v>
      </c>
    </row>
    <row r="163" spans="11:14" x14ac:dyDescent="0.25">
      <c r="K163" s="5">
        <f>DATE(YEAR(G163)-1,MONTH(G163),DAY(G163)+1)</f>
        <v>693598</v>
      </c>
      <c r="L163" s="5">
        <f t="shared" si="1"/>
        <v>44196</v>
      </c>
      <c r="M163">
        <f>IF(K163&gt;$B$4,0,ROUND((H163-I163)*(L163-K163)/366,2))</f>
        <v>0</v>
      </c>
      <c r="N163" s="8">
        <f>(H163-I163)-M163</f>
        <v>0</v>
      </c>
    </row>
    <row r="164" spans="11:14" x14ac:dyDescent="0.25">
      <c r="K164" s="5">
        <f>DATE(YEAR(G164)-1,MONTH(G164),DAY(G164)+1)</f>
        <v>693598</v>
      </c>
      <c r="L164" s="5">
        <f t="shared" si="1"/>
        <v>44196</v>
      </c>
      <c r="M164">
        <f>IF(K164&gt;$B$4,0,ROUND((H164-I164)*(L164-K164)/366,2))</f>
        <v>0</v>
      </c>
      <c r="N164" s="8">
        <f>(H164-I164)-M164</f>
        <v>0</v>
      </c>
    </row>
    <row r="165" spans="11:14" x14ac:dyDescent="0.25">
      <c r="K165" s="11" t="str">
        <f>IF(E165="","",DATE(YEAR(G165)-1,MONTH(G165),DAY(G165)+1))</f>
        <v/>
      </c>
      <c r="L165" s="5" t="str">
        <f>IF(E165="","",$B$4)</f>
        <v/>
      </c>
      <c r="M165" s="17">
        <f>SUM(M75:M164)</f>
        <v>-910.87</v>
      </c>
      <c r="N165" s="17">
        <f>SUM(N75:N164)</f>
        <v>910.87</v>
      </c>
    </row>
    <row r="166" spans="11:14" x14ac:dyDescent="0.25">
      <c r="K166" s="5"/>
      <c r="L166" s="5"/>
      <c r="N166" s="8"/>
    </row>
    <row r="167" spans="11:14" x14ac:dyDescent="0.25">
      <c r="K167" s="5">
        <f>DATE(YEAR(G167)-1,MONTH(G167),DAY(G167)+1)</f>
        <v>693598</v>
      </c>
      <c r="L167" s="5">
        <f t="shared" si="1"/>
        <v>44196</v>
      </c>
      <c r="M167">
        <f>IF(K167&gt;$B$4,0,ROUND((H167-I167)*(L167-K167)/366,2))</f>
        <v>0</v>
      </c>
      <c r="N167" s="8">
        <f>(H167-I167)-M167</f>
        <v>0</v>
      </c>
    </row>
    <row r="168" spans="11:14" x14ac:dyDescent="0.25">
      <c r="K168" s="11" t="str">
        <f>IF(E168="","",DATE(YEAR(G168)-1,MONTH(G168),DAY(G168)+1))</f>
        <v/>
      </c>
      <c r="L168" s="5" t="str">
        <f>IF(E168="","",$B$4)</f>
        <v/>
      </c>
      <c r="M168" s="17">
        <f>SUM(M167:M167)</f>
        <v>0</v>
      </c>
      <c r="N168" s="17">
        <f>SUM(N167:N167)</f>
        <v>0</v>
      </c>
    </row>
    <row r="169" spans="11:14" x14ac:dyDescent="0.25">
      <c r="K169" s="5"/>
      <c r="L169" s="5"/>
      <c r="N169" s="8"/>
    </row>
    <row r="170" spans="11:14" x14ac:dyDescent="0.25">
      <c r="K170" s="5">
        <f>DATE(YEAR(G170)-1,MONTH(G170),DAY(G170)+1)</f>
        <v>693598</v>
      </c>
      <c r="L170" s="5">
        <f t="shared" si="1"/>
        <v>44196</v>
      </c>
      <c r="M170">
        <f>IF(K170&gt;$B$4,0,ROUND((H170-I170)*(L170-K170)/366,2))</f>
        <v>0</v>
      </c>
      <c r="N170" s="8">
        <f>(H170-I170)-M170</f>
        <v>0</v>
      </c>
    </row>
    <row r="171" spans="11:14" x14ac:dyDescent="0.25">
      <c r="K171" s="5">
        <f>DATE(YEAR(G171)-1,MONTH(G171),DAY(G171)+1)</f>
        <v>693598</v>
      </c>
      <c r="L171" s="5">
        <f t="shared" si="1"/>
        <v>44196</v>
      </c>
      <c r="M171">
        <f>IF(K171&gt;$B$4,0,ROUND((H171-I171)*(L171-K171)/366,2))</f>
        <v>0</v>
      </c>
      <c r="N171" s="8">
        <f>(H171-I171)-M171</f>
        <v>0</v>
      </c>
    </row>
    <row r="172" spans="11:14" x14ac:dyDescent="0.25">
      <c r="K172" s="5">
        <f>DATE(YEAR(G172)-1,MONTH(G172),DAY(G172)+1)</f>
        <v>693598</v>
      </c>
      <c r="L172" s="5">
        <f t="shared" si="1"/>
        <v>44196</v>
      </c>
      <c r="M172">
        <f>IF(K172&gt;$B$4,0,ROUND((H172-I172)*(L172-K172)/366,2))</f>
        <v>0</v>
      </c>
      <c r="N172" s="8">
        <f>(H172-I172)-M172</f>
        <v>0</v>
      </c>
    </row>
    <row r="173" spans="11:14" x14ac:dyDescent="0.25">
      <c r="K173" s="5">
        <f>DATE(YEAR(G173)-1,MONTH(G173),DAY(G173)+1)</f>
        <v>693598</v>
      </c>
      <c r="L173" s="5">
        <f t="shared" si="1"/>
        <v>44196</v>
      </c>
      <c r="M173">
        <f>IF(K173&gt;$B$4,0,ROUND((H173-I173)*(L173-K173)/366,2))</f>
        <v>0</v>
      </c>
      <c r="N173" s="8">
        <f>(H173-I173)-M173</f>
        <v>0</v>
      </c>
    </row>
    <row r="174" spans="11:14" x14ac:dyDescent="0.25">
      <c r="K174" s="5">
        <f>DATE(YEAR(G174)-1,MONTH(G174),DAY(G174)+1)</f>
        <v>693598</v>
      </c>
      <c r="L174" s="5">
        <f t="shared" si="1"/>
        <v>44196</v>
      </c>
      <c r="M174">
        <f>IF(K174&gt;$B$4,0,ROUND((H174-I174)*(L174-K174)/366,2))</f>
        <v>0</v>
      </c>
      <c r="N174" s="8">
        <f>(H174-I174)-M174</f>
        <v>0</v>
      </c>
    </row>
    <row r="175" spans="11:14" x14ac:dyDescent="0.25">
      <c r="K175" s="5">
        <f>DATE(YEAR(G175)-1,MONTH(G175),DAY(G175)+1)</f>
        <v>693598</v>
      </c>
      <c r="L175" s="5">
        <f t="shared" si="1"/>
        <v>44196</v>
      </c>
      <c r="M175">
        <f>IF(K175&gt;$B$4,0,ROUND((H175-I175)*(L175-K175)/366,2))</f>
        <v>0</v>
      </c>
      <c r="N175" s="8">
        <f>(H175-I175)-M175</f>
        <v>0</v>
      </c>
    </row>
    <row r="176" spans="11:14" x14ac:dyDescent="0.25">
      <c r="K176" s="5">
        <f>DATE(YEAR(G176)-1,MONTH(G176),DAY(G176)+1)</f>
        <v>693598</v>
      </c>
      <c r="L176" s="5">
        <f t="shared" si="1"/>
        <v>44196</v>
      </c>
      <c r="M176">
        <f>IF(K176&gt;$B$4,0,ROUND((H176-I176)*(L176-K176)/366,2))</f>
        <v>0</v>
      </c>
      <c r="N176" s="8">
        <f>(H176-I176)-M176</f>
        <v>0</v>
      </c>
    </row>
    <row r="177" spans="11:14" x14ac:dyDescent="0.25">
      <c r="K177" s="5">
        <f>DATE(YEAR(G177)-1,MONTH(G177),DAY(G177)+1)</f>
        <v>693598</v>
      </c>
      <c r="L177" s="5">
        <f t="shared" si="1"/>
        <v>44196</v>
      </c>
      <c r="M177">
        <f>IF(K177&gt;$B$4,0,ROUND((H177-I177)*(L177-K177)/366,2))</f>
        <v>0</v>
      </c>
      <c r="N177" s="8">
        <f>(H177-I177)-M177</f>
        <v>0</v>
      </c>
    </row>
    <row r="178" spans="11:14" x14ac:dyDescent="0.25">
      <c r="K178" s="5">
        <f>DATE(YEAR(G178)-1,MONTH(G178),DAY(G178)+1)</f>
        <v>693598</v>
      </c>
      <c r="L178" s="5">
        <f t="shared" si="1"/>
        <v>44196</v>
      </c>
      <c r="M178">
        <f>IF(K178&gt;$B$4,0,ROUND((H178-I178)*(L178-K178)/366,2))</f>
        <v>0</v>
      </c>
      <c r="N178" s="8">
        <f>(H178-I178)-M178</f>
        <v>0</v>
      </c>
    </row>
    <row r="179" spans="11:14" x14ac:dyDescent="0.25">
      <c r="K179" s="5">
        <f>DATE(YEAR(G179)-1,MONTH(G179),DAY(G179)+1)</f>
        <v>693598</v>
      </c>
      <c r="L179" s="5">
        <f t="shared" si="1"/>
        <v>44196</v>
      </c>
      <c r="M179">
        <f>IF(K179&gt;$B$4,0,ROUND((H179-I179)*(L179-K179)/366,2))</f>
        <v>0</v>
      </c>
      <c r="N179" s="8">
        <f>(H179-I179)-M179</f>
        <v>0</v>
      </c>
    </row>
    <row r="180" spans="11:14" x14ac:dyDescent="0.25">
      <c r="K180" s="5">
        <f>DATE(YEAR(G180)-1,MONTH(G180),DAY(G180)+1)</f>
        <v>693598</v>
      </c>
      <c r="L180" s="5">
        <f t="shared" si="1"/>
        <v>44196</v>
      </c>
      <c r="M180">
        <f>IF(K180&gt;$B$4,0,ROUND((H180-I180)*(L180-K180)/366,2))</f>
        <v>0</v>
      </c>
      <c r="N180" s="8">
        <f>(H180-I180)-M180</f>
        <v>0</v>
      </c>
    </row>
    <row r="181" spans="11:14" x14ac:dyDescent="0.25">
      <c r="K181" s="5">
        <f>DATE(YEAR(G181)-1,MONTH(G181),DAY(G181)+1)</f>
        <v>693598</v>
      </c>
      <c r="L181" s="5">
        <f t="shared" si="1"/>
        <v>44196</v>
      </c>
      <c r="M181">
        <f>IF(K181&gt;$B$4,0,ROUND((H181-I181)*(L181-K181)/366,2))</f>
        <v>0</v>
      </c>
      <c r="N181" s="8">
        <f>(H181-I181)-M181</f>
        <v>0</v>
      </c>
    </row>
    <row r="182" spans="11:14" x14ac:dyDescent="0.25">
      <c r="K182" s="5">
        <f>DATE(YEAR(G182)-1,MONTH(G182),DAY(G182)+1)</f>
        <v>693598</v>
      </c>
      <c r="L182" s="5">
        <f t="shared" si="1"/>
        <v>44196</v>
      </c>
      <c r="M182">
        <f>IF(K182&gt;$B$4,0,ROUND((H182-I182)*(L182-K182)/366,2))</f>
        <v>0</v>
      </c>
      <c r="N182" s="8">
        <f>(H182-I182)-M182</f>
        <v>0</v>
      </c>
    </row>
    <row r="183" spans="11:14" x14ac:dyDescent="0.25">
      <c r="K183" s="5">
        <f>DATE(YEAR(G183)-1,MONTH(G183),DAY(G183)+1)</f>
        <v>693598</v>
      </c>
      <c r="L183" s="5">
        <f t="shared" si="1"/>
        <v>44196</v>
      </c>
      <c r="M183">
        <f>IF(K183&gt;$B$4,0,ROUND((H183-I183)*(L183-K183)/366,2))</f>
        <v>0</v>
      </c>
      <c r="N183" s="8">
        <f>(H183-I183)-M183</f>
        <v>0</v>
      </c>
    </row>
    <row r="184" spans="11:14" x14ac:dyDescent="0.25">
      <c r="K184" s="5">
        <f>DATE(YEAR(G184)-1,MONTH(G184),DAY(G184)+1)</f>
        <v>693598</v>
      </c>
      <c r="L184" s="5">
        <f t="shared" si="1"/>
        <v>44196</v>
      </c>
      <c r="M184">
        <f>IF(K184&gt;$B$4,0,ROUND((H184-I184)*(L184-K184)/366,2))</f>
        <v>0</v>
      </c>
      <c r="N184" s="8">
        <f>(H184-I184)-M184</f>
        <v>0</v>
      </c>
    </row>
    <row r="185" spans="11:14" x14ac:dyDescent="0.25">
      <c r="K185" s="5">
        <f>DATE(YEAR(G185)-1,MONTH(G185),DAY(G185)+1)</f>
        <v>693598</v>
      </c>
      <c r="L185" s="5">
        <f t="shared" si="1"/>
        <v>44196</v>
      </c>
      <c r="M185">
        <f>IF(K185&gt;$B$4,0,ROUND((H185-I185)*(L185-K185)/366,2))</f>
        <v>0</v>
      </c>
      <c r="N185" s="8">
        <f>(H185-I185)-M185</f>
        <v>0</v>
      </c>
    </row>
    <row r="186" spans="11:14" x14ac:dyDescent="0.25">
      <c r="K186" s="5">
        <f>DATE(YEAR(G186)-1,MONTH(G186),DAY(G186)+1)</f>
        <v>693598</v>
      </c>
      <c r="L186" s="5">
        <f t="shared" si="1"/>
        <v>44196</v>
      </c>
      <c r="M186">
        <f>IF(K186&gt;$B$4,0,ROUND((H186-I186)*(L186-K186)/366,2))</f>
        <v>0</v>
      </c>
      <c r="N186" s="8">
        <f>(H186-I186)-M186</f>
        <v>0</v>
      </c>
    </row>
    <row r="187" spans="11:14" x14ac:dyDescent="0.25">
      <c r="K187" s="5">
        <f>DATE(YEAR(G187)-1,MONTH(G187),DAY(G187)+1)</f>
        <v>693598</v>
      </c>
      <c r="L187" s="5">
        <f t="shared" si="1"/>
        <v>44196</v>
      </c>
      <c r="M187">
        <f>IF(K187&gt;$B$4,0,ROUND((H187-I187)*(L187-K187)/366,2))</f>
        <v>0</v>
      </c>
      <c r="N187" s="8">
        <f>(H187-I187)-M187</f>
        <v>0</v>
      </c>
    </row>
    <row r="188" spans="11:14" x14ac:dyDescent="0.25">
      <c r="K188" s="5">
        <f>DATE(YEAR(G188)-1,MONTH(G188),DAY(G188)+1)</f>
        <v>693598</v>
      </c>
      <c r="L188" s="5">
        <f t="shared" si="1"/>
        <v>44196</v>
      </c>
      <c r="M188">
        <f>IF(K188&gt;$B$4,0,ROUND((H188-I188)*(L188-K188)/366,2))</f>
        <v>0</v>
      </c>
      <c r="N188" s="8">
        <f>(H188-I188)-M188</f>
        <v>0</v>
      </c>
    </row>
    <row r="189" spans="11:14" x14ac:dyDescent="0.25">
      <c r="K189" s="5">
        <f>DATE(YEAR(G189)-1,MONTH(G189),DAY(G189)+1)</f>
        <v>693598</v>
      </c>
      <c r="L189" s="5">
        <f t="shared" si="1"/>
        <v>44196</v>
      </c>
      <c r="M189">
        <f>IF(K189&gt;$B$4,0,ROUND((H189-I189)*(L189-K189)/366,2))</f>
        <v>0</v>
      </c>
      <c r="N189" s="8">
        <f>(H189-I189)-M189</f>
        <v>0</v>
      </c>
    </row>
    <row r="190" spans="11:14" x14ac:dyDescent="0.25">
      <c r="K190" s="5">
        <f>DATE(YEAR(G190)-1,MONTH(G190),DAY(G190)+1)</f>
        <v>693598</v>
      </c>
      <c r="L190" s="5">
        <f t="shared" si="1"/>
        <v>44196</v>
      </c>
      <c r="M190">
        <f>IF(K190&gt;$B$4,0,ROUND((H190-I190)*(L190-K190)/366,2))</f>
        <v>0</v>
      </c>
      <c r="N190" s="8">
        <f>(H190-I190)-M190</f>
        <v>0</v>
      </c>
    </row>
    <row r="191" spans="11:14" x14ac:dyDescent="0.25">
      <c r="K191" s="5">
        <f>DATE(YEAR(G191)-1,MONTH(G191),DAY(G191)+1)</f>
        <v>693598</v>
      </c>
      <c r="L191" s="5">
        <f t="shared" si="1"/>
        <v>44196</v>
      </c>
      <c r="M191">
        <f>IF(K191&gt;$B$4,0,ROUND((H191-I191)*(L191-K191)/366,2))</f>
        <v>0</v>
      </c>
      <c r="N191" s="8">
        <f>(H191-I191)-M191</f>
        <v>0</v>
      </c>
    </row>
    <row r="192" spans="11:14" x14ac:dyDescent="0.25">
      <c r="K192" s="5">
        <f>DATE(YEAR(G192)-1,MONTH(G192),DAY(G192)+1)</f>
        <v>693598</v>
      </c>
      <c r="L192" s="5">
        <f t="shared" si="1"/>
        <v>44196</v>
      </c>
      <c r="M192">
        <f>IF(K192&gt;$B$4,0,ROUND((H192-I192)*(L192-K192)/366,2))</f>
        <v>0</v>
      </c>
      <c r="N192" s="8">
        <f>(H192-I192)-M192</f>
        <v>0</v>
      </c>
    </row>
    <row r="193" spans="11:14" x14ac:dyDescent="0.25">
      <c r="K193" s="5">
        <f>DATE(YEAR(G193)-1,MONTH(G193),DAY(G193)+1)</f>
        <v>693598</v>
      </c>
      <c r="L193" s="5">
        <f t="shared" si="1"/>
        <v>44196</v>
      </c>
      <c r="M193">
        <f>IF(K193&gt;$B$4,0,ROUND((H193-I193)*(L193-K193)/366,2))</f>
        <v>0</v>
      </c>
      <c r="N193" s="8">
        <f>(H193-I193)-M193</f>
        <v>0</v>
      </c>
    </row>
    <row r="194" spans="11:14" x14ac:dyDescent="0.25">
      <c r="K194" s="5">
        <f>DATE(YEAR(G194)-1,MONTH(G194),DAY(G194)+1)</f>
        <v>693598</v>
      </c>
      <c r="L194" s="5">
        <f t="shared" si="1"/>
        <v>44196</v>
      </c>
      <c r="M194">
        <f>IF(K194&gt;$B$4,0,ROUND((H194-I194)*(L194-K194)/366,2))</f>
        <v>0</v>
      </c>
      <c r="N194" s="8">
        <f>(H194-I194)-M194</f>
        <v>0</v>
      </c>
    </row>
    <row r="195" spans="11:14" x14ac:dyDescent="0.25">
      <c r="K195" s="5">
        <f>DATE(YEAR(G195)-1,MONTH(G195),DAY(G195)+1)</f>
        <v>693598</v>
      </c>
      <c r="L195" s="5">
        <f t="shared" si="1"/>
        <v>44196</v>
      </c>
      <c r="M195">
        <f>IF(K195&gt;$B$4,0,ROUND((H195-I195)*(L195-K195)/366,2))</f>
        <v>0</v>
      </c>
      <c r="N195" s="8">
        <f>(H195-I195)-M195</f>
        <v>0</v>
      </c>
    </row>
    <row r="196" spans="11:14" x14ac:dyDescent="0.25">
      <c r="K196" s="5">
        <f>DATE(YEAR(G196)-1,MONTH(G196),DAY(G196)+1)</f>
        <v>693598</v>
      </c>
      <c r="L196" s="5">
        <f t="shared" si="1"/>
        <v>44196</v>
      </c>
      <c r="M196">
        <f>IF(K196&gt;$B$4,0,ROUND((H196-I196)*(L196-K196)/366,2))</f>
        <v>0</v>
      </c>
      <c r="N196" s="8">
        <f>(H196-I196)-M196</f>
        <v>0</v>
      </c>
    </row>
    <row r="197" spans="11:14" x14ac:dyDescent="0.25">
      <c r="K197" s="5">
        <f>DATE(YEAR(G197)-1,MONTH(G197),DAY(G197)+1)</f>
        <v>693598</v>
      </c>
      <c r="L197" s="5">
        <f t="shared" si="1"/>
        <v>44196</v>
      </c>
      <c r="M197">
        <f>IF(K197&gt;$B$4,0,ROUND((H197-I197)*(L197-K197)/366,2))</f>
        <v>0</v>
      </c>
      <c r="N197" s="8">
        <f>(H197-I197)-M197</f>
        <v>0</v>
      </c>
    </row>
    <row r="198" spans="11:14" x14ac:dyDescent="0.25">
      <c r="K198" s="5">
        <f>DATE(YEAR(G198)-1,MONTH(G198),DAY(G198)+1)</f>
        <v>693598</v>
      </c>
      <c r="L198" s="5">
        <f t="shared" si="1"/>
        <v>44196</v>
      </c>
      <c r="M198">
        <f>IF(K198&gt;$B$4,0,ROUND((H198-I198)*(L198-K198)/366,2))</f>
        <v>0</v>
      </c>
      <c r="N198" s="8">
        <f>(H198-I198)-M198</f>
        <v>0</v>
      </c>
    </row>
    <row r="199" spans="11:14" x14ac:dyDescent="0.25">
      <c r="K199" s="5">
        <f>DATE(YEAR(G199)-1,MONTH(G199),DAY(G199)+1)</f>
        <v>693598</v>
      </c>
      <c r="L199" s="5">
        <f t="shared" si="1"/>
        <v>44196</v>
      </c>
      <c r="M199">
        <f>IF(K199&gt;$B$4,0,ROUND((H199-I199)*(L199-K199)/366,2))</f>
        <v>0</v>
      </c>
      <c r="N199" s="8">
        <f>(H199-I199)-M199</f>
        <v>0</v>
      </c>
    </row>
    <row r="200" spans="11:14" x14ac:dyDescent="0.25">
      <c r="K200" s="5">
        <f>DATE(YEAR(G200)-1,MONTH(G200),DAY(G200)+1)</f>
        <v>693598</v>
      </c>
      <c r="L200" s="5">
        <f t="shared" si="1"/>
        <v>44196</v>
      </c>
      <c r="M200">
        <f>IF(K200&gt;$B$4,0,ROUND((H200-I200)*(L200-K200)/366,2))</f>
        <v>0</v>
      </c>
      <c r="N200" s="8">
        <f>(H200-I200)-M200</f>
        <v>0</v>
      </c>
    </row>
    <row r="201" spans="11:14" x14ac:dyDescent="0.25">
      <c r="K201" s="5">
        <f>DATE(YEAR(G201)-1,MONTH(G201),DAY(G201)+1)</f>
        <v>693598</v>
      </c>
      <c r="L201" s="5">
        <f t="shared" si="1"/>
        <v>44196</v>
      </c>
      <c r="M201">
        <f>IF(K201&gt;$B$4,0,ROUND((H201-I201)*(L201-K201)/366,2))</f>
        <v>0</v>
      </c>
      <c r="N201" s="8">
        <f>(H201-I201)-M201</f>
        <v>0</v>
      </c>
    </row>
    <row r="202" spans="11:14" x14ac:dyDescent="0.25">
      <c r="K202" s="5">
        <f>DATE(YEAR(G202)-1,MONTH(G202),DAY(G202)+1)</f>
        <v>693598</v>
      </c>
      <c r="L202" s="5">
        <f t="shared" si="1"/>
        <v>44196</v>
      </c>
      <c r="M202">
        <f>IF(K202&gt;$B$4,0,ROUND((H202-I202)*(L202-K202)/366,2))</f>
        <v>0</v>
      </c>
      <c r="N202" s="8">
        <f>(H202-I202)-M202</f>
        <v>0</v>
      </c>
    </row>
    <row r="203" spans="11:14" x14ac:dyDescent="0.25">
      <c r="K203" s="5">
        <f>DATE(YEAR(G203)-1,MONTH(G203),DAY(G203)+1)</f>
        <v>693598</v>
      </c>
      <c r="L203" s="5">
        <f t="shared" ref="L203:L266" si="2">$B$4</f>
        <v>44196</v>
      </c>
      <c r="M203">
        <f>IF(K203&gt;$B$4,0,ROUND((H203-I203)*(L203-K203)/366,2))</f>
        <v>0</v>
      </c>
      <c r="N203" s="8">
        <f>(H203-I203)-M203</f>
        <v>0</v>
      </c>
    </row>
    <row r="204" spans="11:14" x14ac:dyDescent="0.25">
      <c r="K204" s="5">
        <f>DATE(YEAR(G204)-1,MONTH(G204),DAY(G204)+1)</f>
        <v>693598</v>
      </c>
      <c r="L204" s="5">
        <f t="shared" si="2"/>
        <v>44196</v>
      </c>
      <c r="M204">
        <f>IF(K204&gt;$B$4,0,ROUND((H204-I204)*(L204-K204)/366,2))</f>
        <v>0</v>
      </c>
      <c r="N204" s="8">
        <f>(H204-I204)-M204</f>
        <v>0</v>
      </c>
    </row>
    <row r="205" spans="11:14" x14ac:dyDescent="0.25">
      <c r="K205" s="5">
        <f>DATE(YEAR(G205)-1,MONTH(G205),DAY(G205)+1)</f>
        <v>693598</v>
      </c>
      <c r="L205" s="5">
        <f t="shared" si="2"/>
        <v>44196</v>
      </c>
      <c r="M205">
        <f>IF(K205&gt;$B$4,0,ROUND((H205-I205)*(L205-K205)/366,2))</f>
        <v>0</v>
      </c>
      <c r="N205" s="8">
        <f>(H205-I205)-M205</f>
        <v>0</v>
      </c>
    </row>
    <row r="206" spans="11:14" x14ac:dyDescent="0.25">
      <c r="K206" s="5">
        <f>DATE(YEAR(G206)-1,MONTH(G206),DAY(G206)+1)</f>
        <v>693598</v>
      </c>
      <c r="L206" s="5">
        <f t="shared" si="2"/>
        <v>44196</v>
      </c>
      <c r="M206">
        <f>IF(K206&gt;$B$4,0,ROUND((H206-I206)*(L206-K206)/366,2))</f>
        <v>0</v>
      </c>
      <c r="N206" s="8">
        <f>(H206-I206)-M206</f>
        <v>0</v>
      </c>
    </row>
    <row r="207" spans="11:14" x14ac:dyDescent="0.25">
      <c r="K207" s="5">
        <f>DATE(YEAR(G207)-1,MONTH(G207),DAY(G207)+1)</f>
        <v>693598</v>
      </c>
      <c r="L207" s="5">
        <f t="shared" si="2"/>
        <v>44196</v>
      </c>
      <c r="M207">
        <f>IF(K207&gt;$B$4,0,ROUND((H207-I207)*(L207-K207)/366,2))</f>
        <v>0</v>
      </c>
      <c r="N207" s="8">
        <f>(H207-I207)-M207</f>
        <v>0</v>
      </c>
    </row>
    <row r="208" spans="11:14" x14ac:dyDescent="0.25">
      <c r="K208" s="5">
        <f>DATE(YEAR(G208)-1,MONTH(G208),DAY(G208)+1)</f>
        <v>693598</v>
      </c>
      <c r="L208" s="5">
        <f t="shared" si="2"/>
        <v>44196</v>
      </c>
      <c r="M208">
        <f>IF(K208&gt;$B$4,0,ROUND((H208-I208)*(L208-K208)/366,2))</f>
        <v>0</v>
      </c>
      <c r="N208" s="8">
        <f>(H208-I208)-M208</f>
        <v>0</v>
      </c>
    </row>
    <row r="209" spans="11:14" x14ac:dyDescent="0.25">
      <c r="K209" s="5"/>
      <c r="L209" s="5"/>
      <c r="M209" s="17">
        <f>SUM(M170:M208)</f>
        <v>0</v>
      </c>
      <c r="N209" s="17">
        <f>SUM(N170:N208)</f>
        <v>0</v>
      </c>
    </row>
    <row r="210" spans="11:14" x14ac:dyDescent="0.25">
      <c r="K210" s="5"/>
      <c r="L210" s="5"/>
      <c r="N210" s="8"/>
    </row>
    <row r="211" spans="11:14" x14ac:dyDescent="0.25">
      <c r="K211" s="5">
        <f>DATE(YEAR(G211)-1,MONTH(G211),DAY(G211)+1)</f>
        <v>693598</v>
      </c>
      <c r="L211" s="5">
        <f t="shared" si="2"/>
        <v>44196</v>
      </c>
      <c r="M211">
        <f>IF(K211&gt;$B$4,0,ROUND((H211-I211)*(L211-K211)/366,2))</f>
        <v>0</v>
      </c>
      <c r="N211" s="8">
        <f>(H211-I211)-M211</f>
        <v>0</v>
      </c>
    </row>
    <row r="212" spans="11:14" x14ac:dyDescent="0.25">
      <c r="K212" s="5">
        <f>DATE(YEAR(G212)-1,MONTH(G212),DAY(G212)+1)</f>
        <v>693598</v>
      </c>
      <c r="L212" s="5">
        <f t="shared" si="2"/>
        <v>44196</v>
      </c>
      <c r="M212">
        <f>IF(K212&gt;$B$4,0,ROUND((H212-I212)*(L212-K212)/366,2))</f>
        <v>0</v>
      </c>
      <c r="N212" s="8">
        <f>(H212-I212)-M212</f>
        <v>0</v>
      </c>
    </row>
    <row r="213" spans="11:14" x14ac:dyDescent="0.25">
      <c r="K213" s="5">
        <f>DATE(YEAR(G213)-1,MONTH(G213),DAY(G213)+1)</f>
        <v>693598</v>
      </c>
      <c r="L213" s="5">
        <f t="shared" si="2"/>
        <v>44196</v>
      </c>
      <c r="M213">
        <f>IF(K213&gt;$B$4,0,ROUND((H213-I213)*(L213-K213)/366,2))</f>
        <v>0</v>
      </c>
      <c r="N213" s="8">
        <f>(H213-I213)-M213</f>
        <v>0</v>
      </c>
    </row>
    <row r="214" spans="11:14" x14ac:dyDescent="0.25">
      <c r="K214" s="5">
        <f>DATE(YEAR(G214)-1,MONTH(G214),DAY(G214)+1)</f>
        <v>693598</v>
      </c>
      <c r="L214" s="5">
        <f t="shared" si="2"/>
        <v>44196</v>
      </c>
      <c r="M214">
        <f>IF(K214&gt;$B$4,0,ROUND((H214-I214)*(L214-K214)/366,2))</f>
        <v>0</v>
      </c>
      <c r="N214" s="8">
        <f>(H214-I214)-M214</f>
        <v>0</v>
      </c>
    </row>
    <row r="215" spans="11:14" x14ac:dyDescent="0.25">
      <c r="K215" s="5">
        <f>DATE(YEAR(G215)-1,MONTH(G215),DAY(G215)+1)</f>
        <v>693598</v>
      </c>
      <c r="L215" s="5">
        <f t="shared" si="2"/>
        <v>44196</v>
      </c>
      <c r="M215">
        <f>IF(K215&gt;$B$4,0,ROUND((H215-I215)*(L215-K215)/366,2))</f>
        <v>0</v>
      </c>
      <c r="N215" s="8">
        <f>(H215-I215)-M215</f>
        <v>0</v>
      </c>
    </row>
    <row r="216" spans="11:14" x14ac:dyDescent="0.25">
      <c r="K216" s="5">
        <f>DATE(YEAR(G216)-1,MONTH(G216),DAY(G216)+1)</f>
        <v>693598</v>
      </c>
      <c r="L216" s="5">
        <f t="shared" si="2"/>
        <v>44196</v>
      </c>
      <c r="M216">
        <f>IF(K216&gt;$B$4,0,ROUND((H216-I216)*(L216-K216)/366,2))</f>
        <v>0</v>
      </c>
      <c r="N216" s="8">
        <f>(H216-I216)-M216</f>
        <v>0</v>
      </c>
    </row>
    <row r="217" spans="11:14" x14ac:dyDescent="0.25">
      <c r="K217" s="5">
        <f>DATE(YEAR(G217)-1,MONTH(G217),DAY(G217)+1)</f>
        <v>693598</v>
      </c>
      <c r="L217" s="5">
        <f t="shared" si="2"/>
        <v>44196</v>
      </c>
      <c r="M217">
        <f>IF(K217&gt;$B$4,0,ROUND((H217-I217)*(L217-K217)/366,2))</f>
        <v>0</v>
      </c>
      <c r="N217" s="8">
        <f>(H217-I217)-M217</f>
        <v>0</v>
      </c>
    </row>
    <row r="218" spans="11:14" x14ac:dyDescent="0.25">
      <c r="K218" s="5">
        <f>DATE(YEAR(G218)-1,MONTH(G218),DAY(G218)+1)</f>
        <v>693598</v>
      </c>
      <c r="L218" s="5">
        <f t="shared" si="2"/>
        <v>44196</v>
      </c>
      <c r="M218">
        <f>IF(K218&gt;$B$4,0,ROUND((H218-I218)*(L218-K218)/366,2))</f>
        <v>0</v>
      </c>
      <c r="N218" s="8">
        <f>(H218-I218)-M218</f>
        <v>0</v>
      </c>
    </row>
    <row r="219" spans="11:14" x14ac:dyDescent="0.25">
      <c r="K219" s="5">
        <f>DATE(YEAR(G219)-1,MONTH(G219),DAY(G219)+1)</f>
        <v>693598</v>
      </c>
      <c r="L219" s="5">
        <f t="shared" si="2"/>
        <v>44196</v>
      </c>
      <c r="M219">
        <f>IF(K219&gt;$B$4,0,ROUND((H219-I219)*(L219-K219)/366,2))</f>
        <v>0</v>
      </c>
      <c r="N219" s="8">
        <f>(H219-I219)-M219</f>
        <v>0</v>
      </c>
    </row>
    <row r="220" spans="11:14" x14ac:dyDescent="0.25">
      <c r="K220" s="5">
        <f>DATE(YEAR(G220)-1,MONTH(G220),DAY(G220)+1)</f>
        <v>693598</v>
      </c>
      <c r="L220" s="5">
        <f t="shared" si="2"/>
        <v>44196</v>
      </c>
      <c r="M220">
        <f>IF(K220&gt;$B$4,0,ROUND((H220-I220)*(L220-K220)/366,2))</f>
        <v>0</v>
      </c>
      <c r="N220" s="8">
        <f>(H220-I220)-M220</f>
        <v>0</v>
      </c>
    </row>
    <row r="221" spans="11:14" x14ac:dyDescent="0.25">
      <c r="K221" s="5">
        <f>DATE(YEAR(G221)-1,MONTH(G221),DAY(G221)+1)</f>
        <v>693598</v>
      </c>
      <c r="L221" s="5">
        <f t="shared" si="2"/>
        <v>44196</v>
      </c>
      <c r="M221">
        <f>IF(K221&gt;$B$4,0,ROUND((H221-I221)*(L221-K221)/366,2))</f>
        <v>0</v>
      </c>
      <c r="N221" s="8">
        <f>(H221-I221)-M221</f>
        <v>0</v>
      </c>
    </row>
    <row r="222" spans="11:14" x14ac:dyDescent="0.25">
      <c r="K222" s="5">
        <f>DATE(YEAR(G222)-1,MONTH(G222),DAY(G222)+1)</f>
        <v>693598</v>
      </c>
      <c r="L222" s="5">
        <f t="shared" si="2"/>
        <v>44196</v>
      </c>
      <c r="M222">
        <f>IF(K222&gt;$B$4,0,ROUND((H222-I222)*(L222-K222)/366,2))</f>
        <v>0</v>
      </c>
      <c r="N222" s="8">
        <f>(H222-I222)-M222</f>
        <v>0</v>
      </c>
    </row>
    <row r="223" spans="11:14" x14ac:dyDescent="0.25">
      <c r="K223" s="5">
        <f>DATE(YEAR(G223)-1,MONTH(G223),DAY(G223)+1)</f>
        <v>693598</v>
      </c>
      <c r="L223" s="5">
        <f t="shared" si="2"/>
        <v>44196</v>
      </c>
      <c r="M223">
        <f>IF(K223&gt;$B$4,0,ROUND((H223-I223)*(L223-K223)/366,2))</f>
        <v>0</v>
      </c>
      <c r="N223" s="8">
        <f>(H223-I223)-M223</f>
        <v>0</v>
      </c>
    </row>
    <row r="224" spans="11:14" x14ac:dyDescent="0.25">
      <c r="K224" s="5">
        <f>DATE(YEAR(G224)-1,MONTH(G224),DAY(G224)+1)</f>
        <v>693598</v>
      </c>
      <c r="L224" s="5">
        <f t="shared" si="2"/>
        <v>44196</v>
      </c>
      <c r="M224">
        <f>IF(K224&gt;$B$4,0,ROUND((H224-I224)*(L224-K224)/366,2))</f>
        <v>0</v>
      </c>
      <c r="N224" s="8">
        <f>(H224-I224)-M224</f>
        <v>0</v>
      </c>
    </row>
    <row r="225" spans="11:14" x14ac:dyDescent="0.25">
      <c r="K225" s="5">
        <f>DATE(YEAR(G225)-1,MONTH(G225),DAY(G225)+1)</f>
        <v>693598</v>
      </c>
      <c r="L225" s="5">
        <f t="shared" si="2"/>
        <v>44196</v>
      </c>
      <c r="M225">
        <f>IF(K225&gt;$B$4,0,ROUND((H225-I225)*(L225-K225)/366,2))</f>
        <v>0</v>
      </c>
      <c r="N225" s="8">
        <f>(H225-I225)-M225</f>
        <v>0</v>
      </c>
    </row>
    <row r="226" spans="11:14" x14ac:dyDescent="0.25">
      <c r="K226" s="5">
        <f>DATE(YEAR(G226)-1,MONTH(G226),DAY(G226)+1)</f>
        <v>693598</v>
      </c>
      <c r="L226" s="5">
        <f t="shared" si="2"/>
        <v>44196</v>
      </c>
      <c r="M226">
        <f>IF(K226&gt;$B$4,0,ROUND((H226-I226)*(L226-K226)/366,2))</f>
        <v>0</v>
      </c>
      <c r="N226" s="8">
        <f>(H226-I226)-M226</f>
        <v>0</v>
      </c>
    </row>
    <row r="227" spans="11:14" x14ac:dyDescent="0.25">
      <c r="K227" s="5">
        <f>DATE(YEAR(G227)-1,MONTH(G227),DAY(G227)+1)</f>
        <v>693598</v>
      </c>
      <c r="L227" s="5">
        <f t="shared" si="2"/>
        <v>44196</v>
      </c>
      <c r="M227">
        <f>IF(K227&gt;$B$4,0,ROUND((H227-I227)*(L227-K227)/366,2))</f>
        <v>0</v>
      </c>
      <c r="N227" s="8">
        <f>(H227-I227)-M227</f>
        <v>0</v>
      </c>
    </row>
    <row r="228" spans="11:14" x14ac:dyDescent="0.25">
      <c r="K228" s="5">
        <f>DATE(YEAR(G228)-1,MONTH(G228),DAY(G228)+1)</f>
        <v>693598</v>
      </c>
      <c r="L228" s="5">
        <f t="shared" si="2"/>
        <v>44196</v>
      </c>
      <c r="M228">
        <f>IF(K228&gt;$B$4,0,ROUND((H228-I228)*(L228-K228)/366,2))</f>
        <v>0</v>
      </c>
      <c r="N228" s="8">
        <f>(H228-I228)-M228</f>
        <v>0</v>
      </c>
    </row>
    <row r="229" spans="11:14" x14ac:dyDescent="0.25">
      <c r="K229" s="5">
        <f>DATE(YEAR(G229)-1,MONTH(G229),DAY(G229)+1)</f>
        <v>693598</v>
      </c>
      <c r="L229" s="5">
        <f t="shared" si="2"/>
        <v>44196</v>
      </c>
      <c r="M229">
        <f>IF(K229&gt;$B$4,0,ROUND((H229-I229)*(L229-K229)/366,2))</f>
        <v>0</v>
      </c>
      <c r="N229" s="8">
        <f>(H229-I229)-M229</f>
        <v>0</v>
      </c>
    </row>
    <row r="230" spans="11:14" x14ac:dyDescent="0.25">
      <c r="K230" s="5">
        <f>DATE(YEAR(G230)-1,MONTH(G230),DAY(G230)+1)</f>
        <v>693598</v>
      </c>
      <c r="L230" s="5">
        <f t="shared" si="2"/>
        <v>44196</v>
      </c>
      <c r="M230">
        <f>IF(K230&gt;$B$4,0,ROUND((H230-I230)*(L230-K230)/366,2))</f>
        <v>0</v>
      </c>
      <c r="N230" s="8">
        <f>(H230-I230)-M230</f>
        <v>0</v>
      </c>
    </row>
    <row r="231" spans="11:14" x14ac:dyDescent="0.25">
      <c r="K231" s="5">
        <f>DATE(YEAR(G231)-1,MONTH(G231),DAY(G231)+1)</f>
        <v>693598</v>
      </c>
      <c r="L231" s="5">
        <f t="shared" si="2"/>
        <v>44196</v>
      </c>
      <c r="M231">
        <f>IF(K231&gt;$B$4,0,ROUND((H231-I231)*(L231-K231)/366,2))</f>
        <v>0</v>
      </c>
      <c r="N231" s="8">
        <f>(H231-I231)-M231</f>
        <v>0</v>
      </c>
    </row>
    <row r="232" spans="11:14" x14ac:dyDescent="0.25">
      <c r="K232" s="5">
        <f>DATE(YEAR(G232)-1,MONTH(G232),DAY(G232)+1)</f>
        <v>693598</v>
      </c>
      <c r="L232" s="5">
        <f t="shared" si="2"/>
        <v>44196</v>
      </c>
      <c r="M232">
        <f>IF(K232&gt;$B$4,0,ROUND((H232-I232)*(L232-K232)/366,2))</f>
        <v>0</v>
      </c>
      <c r="N232" s="8">
        <f>(H232-I232)-M232</f>
        <v>0</v>
      </c>
    </row>
    <row r="233" spans="11:14" x14ac:dyDescent="0.25">
      <c r="K233" s="5"/>
      <c r="L233" s="5"/>
      <c r="M233" s="17">
        <f>SUM(M211:M232)</f>
        <v>0</v>
      </c>
      <c r="N233" s="17">
        <f>SUM(N211:N232)</f>
        <v>0</v>
      </c>
    </row>
    <row r="234" spans="11:14" x14ac:dyDescent="0.25">
      <c r="K234" s="5"/>
      <c r="L234" s="5"/>
      <c r="N234" s="8"/>
    </row>
    <row r="235" spans="11:14" x14ac:dyDescent="0.25">
      <c r="K235" s="5">
        <f>DATE(YEAR(G235)-1,MONTH(G235),DAY(G235)+1)</f>
        <v>693598</v>
      </c>
      <c r="L235" s="5">
        <f t="shared" si="2"/>
        <v>44196</v>
      </c>
      <c r="M235">
        <f>IF(K235&gt;$B$4,0,ROUND((H235-I235)*(L235-K235)/366,2))</f>
        <v>0</v>
      </c>
      <c r="N235" s="8">
        <f>(H235-I235)-M235</f>
        <v>0</v>
      </c>
    </row>
    <row r="236" spans="11:14" x14ac:dyDescent="0.25">
      <c r="K236" s="5">
        <f>DATE(YEAR(G236)-1,MONTH(G236),DAY(G236)+1)</f>
        <v>693598</v>
      </c>
      <c r="L236" s="5">
        <f t="shared" si="2"/>
        <v>44196</v>
      </c>
      <c r="M236">
        <f>IF(K236&gt;$B$4,0,ROUND((H236-I236)*(L236-K236)/366,2))</f>
        <v>0</v>
      </c>
      <c r="N236" s="8">
        <f>(H236-I236)-M236</f>
        <v>0</v>
      </c>
    </row>
    <row r="237" spans="11:14" x14ac:dyDescent="0.25">
      <c r="K237" s="5">
        <f>DATE(YEAR(G237)-1,MONTH(G237),DAY(G237)+1)</f>
        <v>693598</v>
      </c>
      <c r="L237" s="5">
        <f t="shared" si="2"/>
        <v>44196</v>
      </c>
      <c r="M237">
        <f>IF(K237&gt;$B$4,0,ROUND((H237-I237)*(L237-K237)/366,2))</f>
        <v>0</v>
      </c>
      <c r="N237" s="8">
        <f>(H237-I237)-M237</f>
        <v>0</v>
      </c>
    </row>
    <row r="238" spans="11:14" x14ac:dyDescent="0.25">
      <c r="K238" s="5">
        <f>DATE(YEAR(G238)-1,MONTH(G238),DAY(G238)+1)</f>
        <v>693598</v>
      </c>
      <c r="L238" s="5">
        <f t="shared" si="2"/>
        <v>44196</v>
      </c>
      <c r="M238">
        <f>IF(K238&gt;$B$4,0,ROUND((H238-I238)*(L238-K238)/366,2))</f>
        <v>0</v>
      </c>
      <c r="N238" s="8">
        <f>(H238-I238)-M238</f>
        <v>0</v>
      </c>
    </row>
    <row r="239" spans="11:14" x14ac:dyDescent="0.25">
      <c r="K239" s="5">
        <f>DATE(YEAR(G239)-1,MONTH(G239),DAY(G239)+1)</f>
        <v>693598</v>
      </c>
      <c r="L239" s="5">
        <f t="shared" si="2"/>
        <v>44196</v>
      </c>
      <c r="M239">
        <f>IF(K239&gt;$B$4,0,ROUND((H239-I239)*(L239-K239)/366,2))</f>
        <v>0</v>
      </c>
      <c r="N239" s="8">
        <f>(H239-I239)-M239</f>
        <v>0</v>
      </c>
    </row>
    <row r="240" spans="11:14" x14ac:dyDescent="0.25">
      <c r="K240" s="5">
        <f>DATE(YEAR(G240)-1,MONTH(G240),DAY(G240)+1)</f>
        <v>693598</v>
      </c>
      <c r="L240" s="5">
        <f t="shared" si="2"/>
        <v>44196</v>
      </c>
      <c r="M240">
        <f>IF(K240&gt;$B$4,0,ROUND((H240-I240)*(L240-K240)/366,2))</f>
        <v>0</v>
      </c>
      <c r="N240" s="8">
        <f>(H240-I240)-M240</f>
        <v>0</v>
      </c>
    </row>
    <row r="241" spans="11:14" x14ac:dyDescent="0.25">
      <c r="K241" s="5">
        <f>DATE(YEAR(G241)-1,MONTH(G241),DAY(G241)+1)</f>
        <v>693598</v>
      </c>
      <c r="L241" s="5">
        <f t="shared" si="2"/>
        <v>44196</v>
      </c>
      <c r="M241">
        <f>IF(K241&gt;$B$4,0,ROUND((H241-I241)*(L241-K241)/366,2))</f>
        <v>0</v>
      </c>
      <c r="N241" s="8">
        <f>(H241-I241)-M241</f>
        <v>0</v>
      </c>
    </row>
    <row r="242" spans="11:14" x14ac:dyDescent="0.25">
      <c r="K242" s="5">
        <f>DATE(YEAR(G242)-1,MONTH(G242),DAY(G242)+1)</f>
        <v>693598</v>
      </c>
      <c r="L242" s="5">
        <f t="shared" si="2"/>
        <v>44196</v>
      </c>
      <c r="M242">
        <f>IF(K242&gt;$B$4,0,ROUND((H242-I242)*(L242-K242)/366,2))</f>
        <v>0</v>
      </c>
      <c r="N242" s="8">
        <f>(H242-I242)-M242</f>
        <v>0</v>
      </c>
    </row>
    <row r="243" spans="11:14" x14ac:dyDescent="0.25">
      <c r="K243" s="5">
        <f>DATE(YEAR(G243)-1,MONTH(G243),DAY(G243)+1)</f>
        <v>693598</v>
      </c>
      <c r="L243" s="5">
        <f t="shared" si="2"/>
        <v>44196</v>
      </c>
      <c r="M243">
        <f>IF(K243&gt;$B$4,0,ROUND((H243-I243)*(L243-K243)/366,2))</f>
        <v>0</v>
      </c>
      <c r="N243" s="8">
        <f>(H243-I243)-M243</f>
        <v>0</v>
      </c>
    </row>
    <row r="244" spans="11:14" x14ac:dyDescent="0.25">
      <c r="K244" s="5">
        <f>DATE(YEAR(G244)-1,MONTH(G244),DAY(G244)+1)</f>
        <v>693598</v>
      </c>
      <c r="L244" s="5">
        <f t="shared" si="2"/>
        <v>44196</v>
      </c>
      <c r="M244">
        <f>IF(K244&gt;$B$4,0,ROUND((H244-I244)*(L244-K244)/366,2))</f>
        <v>0</v>
      </c>
      <c r="N244" s="8">
        <f>(H244-I244)-M244</f>
        <v>0</v>
      </c>
    </row>
    <row r="245" spans="11:14" x14ac:dyDescent="0.25">
      <c r="K245" s="5">
        <f>DATE(YEAR(G245)-1,MONTH(G245),DAY(G245)+1)</f>
        <v>693598</v>
      </c>
      <c r="L245" s="5">
        <f t="shared" si="2"/>
        <v>44196</v>
      </c>
      <c r="M245">
        <f>IF(K245&gt;$B$4,0,ROUND((H245-I245)*(L245-K245)/366,2))</f>
        <v>0</v>
      </c>
      <c r="N245" s="8">
        <f>(H245-I245)-M245</f>
        <v>0</v>
      </c>
    </row>
    <row r="246" spans="11:14" x14ac:dyDescent="0.25">
      <c r="K246" s="5">
        <f>DATE(YEAR(G246)-1,MONTH(G246),DAY(G246)+1)</f>
        <v>693598</v>
      </c>
      <c r="L246" s="5">
        <f t="shared" si="2"/>
        <v>44196</v>
      </c>
      <c r="M246">
        <f>IF(K246&gt;$B$4,0,ROUND((H246-I246)*(L246-K246)/366,2))</f>
        <v>0</v>
      </c>
      <c r="N246" s="8">
        <f>(H246-I246)-M246</f>
        <v>0</v>
      </c>
    </row>
    <row r="247" spans="11:14" x14ac:dyDescent="0.25">
      <c r="K247" s="5">
        <f>DATE(YEAR(G247)-1,MONTH(G247),DAY(G247)+1)</f>
        <v>693598</v>
      </c>
      <c r="L247" s="5">
        <f t="shared" si="2"/>
        <v>44196</v>
      </c>
      <c r="M247">
        <f>IF(K247&gt;$B$4,0,ROUND((H247-I247)*(L247-K247)/366,2))</f>
        <v>0</v>
      </c>
      <c r="N247" s="8">
        <f>(H247-I247)-M247</f>
        <v>0</v>
      </c>
    </row>
    <row r="248" spans="11:14" x14ac:dyDescent="0.25">
      <c r="K248" s="5">
        <f>DATE(YEAR(G248)-1,MONTH(G248),DAY(G248)+1)</f>
        <v>693598</v>
      </c>
      <c r="L248" s="5">
        <f t="shared" si="2"/>
        <v>44196</v>
      </c>
      <c r="M248">
        <f>IF(K248&gt;$B$4,0,ROUND((H248-I248)*(L248-K248)/366,2))</f>
        <v>0</v>
      </c>
      <c r="N248" s="8">
        <f>(H248-I248)-M248</f>
        <v>0</v>
      </c>
    </row>
    <row r="249" spans="11:14" x14ac:dyDescent="0.25">
      <c r="K249" s="5">
        <f>DATE(YEAR(G249)-1,MONTH(G249),DAY(G249)+1)</f>
        <v>693598</v>
      </c>
      <c r="L249" s="5">
        <f t="shared" si="2"/>
        <v>44196</v>
      </c>
      <c r="M249">
        <f>IF(K249&gt;$B$4,0,ROUND((H249-I249)*(L249-K249)/366,2))</f>
        <v>0</v>
      </c>
      <c r="N249" s="8">
        <f>(H249-I249)-M249</f>
        <v>0</v>
      </c>
    </row>
    <row r="250" spans="11:14" x14ac:dyDescent="0.25">
      <c r="K250" s="5">
        <f>DATE(YEAR(G250)-1,MONTH(G250),DAY(G250)+1)</f>
        <v>693598</v>
      </c>
      <c r="L250" s="5">
        <f t="shared" si="2"/>
        <v>44196</v>
      </c>
      <c r="M250">
        <f>IF(K250&gt;$B$4,0,ROUND((H250-I250)*(L250-K250)/366,2))</f>
        <v>0</v>
      </c>
      <c r="N250" s="8">
        <f>(H250-I250)-M250</f>
        <v>0</v>
      </c>
    </row>
    <row r="251" spans="11:14" x14ac:dyDescent="0.25">
      <c r="K251" s="5">
        <f>DATE(YEAR(G251)-1,MONTH(G251),DAY(G251)+1)</f>
        <v>693598</v>
      </c>
      <c r="L251" s="5">
        <f t="shared" si="2"/>
        <v>44196</v>
      </c>
      <c r="M251">
        <f>IF(K251&gt;$B$4,0,ROUND((H251-I251)*(L251-K251)/366,2))</f>
        <v>0</v>
      </c>
      <c r="N251" s="8">
        <f>(H251-I251)-M251</f>
        <v>0</v>
      </c>
    </row>
    <row r="252" spans="11:14" x14ac:dyDescent="0.25">
      <c r="K252" s="5">
        <f>DATE(YEAR(G252)-1,MONTH(G252),DAY(G252)+1)</f>
        <v>693598</v>
      </c>
      <c r="L252" s="5">
        <f t="shared" si="2"/>
        <v>44196</v>
      </c>
      <c r="M252">
        <f>IF(K252&gt;$B$4,0,ROUND((H252-I252)*(L252-K252)/366,2))</f>
        <v>0</v>
      </c>
      <c r="N252" s="8">
        <f>(H252-I252)-M252</f>
        <v>0</v>
      </c>
    </row>
    <row r="253" spans="11:14" x14ac:dyDescent="0.25">
      <c r="K253" s="5">
        <f>DATE(YEAR(G253)-1,MONTH(G253),DAY(G253)+1)</f>
        <v>693598</v>
      </c>
      <c r="L253" s="5">
        <f t="shared" si="2"/>
        <v>44196</v>
      </c>
      <c r="M253">
        <f>IF(K253&gt;$B$4,0,ROUND((H253-I253)*(L253-K253)/366,2))</f>
        <v>0</v>
      </c>
      <c r="N253" s="8">
        <f>(H253-I253)-M253</f>
        <v>0</v>
      </c>
    </row>
    <row r="254" spans="11:14" x14ac:dyDescent="0.25">
      <c r="K254" s="5">
        <f>DATE(YEAR(G254)-1,MONTH(G254),DAY(G254)+1)</f>
        <v>693598</v>
      </c>
      <c r="L254" s="5">
        <f t="shared" si="2"/>
        <v>44196</v>
      </c>
      <c r="M254">
        <f>IF(K254&gt;$B$4,0,ROUND((H254-I254)*(L254-K254)/366,2))</f>
        <v>0</v>
      </c>
      <c r="N254" s="8">
        <f>(H254-I254)-M254</f>
        <v>0</v>
      </c>
    </row>
    <row r="255" spans="11:14" x14ac:dyDescent="0.25">
      <c r="K255" s="5">
        <f>DATE(YEAR(G255)-1,MONTH(G255),DAY(G255)+1)</f>
        <v>693598</v>
      </c>
      <c r="L255" s="5">
        <f t="shared" si="2"/>
        <v>44196</v>
      </c>
      <c r="M255">
        <f>IF(K255&gt;$B$4,0,ROUND((H255-I255)*(L255-K255)/366,2))</f>
        <v>0</v>
      </c>
      <c r="N255" s="8">
        <f>(H255-I255)-M255</f>
        <v>0</v>
      </c>
    </row>
    <row r="256" spans="11:14" x14ac:dyDescent="0.25">
      <c r="K256" s="5">
        <f>DATE(YEAR(G256)-1,MONTH(G256),DAY(G256)+1)</f>
        <v>693598</v>
      </c>
      <c r="L256" s="5">
        <f t="shared" si="2"/>
        <v>44196</v>
      </c>
      <c r="M256">
        <f>IF(K256&gt;$B$4,0,ROUND((H256-I256)*(L256-K256)/366,2))</f>
        <v>0</v>
      </c>
      <c r="N256" s="8">
        <f>(H256-I256)-M256</f>
        <v>0</v>
      </c>
    </row>
    <row r="257" spans="11:14" x14ac:dyDescent="0.25">
      <c r="K257" s="5">
        <f>DATE(YEAR(G257)-1,MONTH(G257),DAY(G257)+1)</f>
        <v>693598</v>
      </c>
      <c r="L257" s="5">
        <f t="shared" si="2"/>
        <v>44196</v>
      </c>
      <c r="M257">
        <f>IF(K257&gt;$B$4,0,ROUND((H257-I257)*(L257-K257)/366,2))</f>
        <v>0</v>
      </c>
      <c r="N257" s="8">
        <f>(H257-I257)-M257</f>
        <v>0</v>
      </c>
    </row>
    <row r="258" spans="11:14" x14ac:dyDescent="0.25">
      <c r="K258" s="5">
        <f>DATE(YEAR(G258)-1,MONTH(G258),DAY(G258)+1)</f>
        <v>693598</v>
      </c>
      <c r="L258" s="5">
        <f t="shared" si="2"/>
        <v>44196</v>
      </c>
      <c r="M258">
        <f>IF(K258&gt;$B$4,0,ROUND((H258-I258)*(L258-K258)/366,2))</f>
        <v>0</v>
      </c>
      <c r="N258" s="8">
        <f>(H258-I258)-M258</f>
        <v>0</v>
      </c>
    </row>
    <row r="259" spans="11:14" x14ac:dyDescent="0.25">
      <c r="K259" s="5">
        <f>DATE(YEAR(G259)-1,MONTH(G259),DAY(G259)+1)</f>
        <v>693598</v>
      </c>
      <c r="L259" s="5">
        <f t="shared" si="2"/>
        <v>44196</v>
      </c>
      <c r="M259">
        <f>IF(K259&gt;$B$4,0,ROUND((H259-I259)*(L259-K259)/366,2))</f>
        <v>0</v>
      </c>
      <c r="N259" s="8">
        <f>(H259-I259)-M259</f>
        <v>0</v>
      </c>
    </row>
    <row r="260" spans="11:14" x14ac:dyDescent="0.25">
      <c r="K260" s="5">
        <f>DATE(YEAR(G260)-1,MONTH(G260),DAY(G260)+1)</f>
        <v>693598</v>
      </c>
      <c r="L260" s="5">
        <f t="shared" si="2"/>
        <v>44196</v>
      </c>
      <c r="M260">
        <f>IF(K260&gt;$B$4,0,ROUND((H260-I260)*(L260-K260)/366,2))</f>
        <v>0</v>
      </c>
      <c r="N260" s="8">
        <f>(H260-I260)-M260</f>
        <v>0</v>
      </c>
    </row>
    <row r="261" spans="11:14" x14ac:dyDescent="0.25">
      <c r="K261" s="5">
        <f>DATE(YEAR(G261)-1,MONTH(G261),DAY(G261)+1)</f>
        <v>693598</v>
      </c>
      <c r="L261" s="5">
        <f t="shared" si="2"/>
        <v>44196</v>
      </c>
      <c r="M261">
        <f>IF(K261&gt;$B$4,0,ROUND((H261-I261)*(L261-K261)/366,2))</f>
        <v>0</v>
      </c>
      <c r="N261" s="8">
        <f>(H261-I261)-M261</f>
        <v>0</v>
      </c>
    </row>
    <row r="262" spans="11:14" x14ac:dyDescent="0.25">
      <c r="K262" s="5">
        <f>DATE(YEAR(G262)-1,MONTH(G262),DAY(G262)+1)</f>
        <v>693598</v>
      </c>
      <c r="L262" s="5">
        <f t="shared" si="2"/>
        <v>44196</v>
      </c>
      <c r="M262">
        <f>IF(K262&gt;$B$4,0,ROUND((H262-I262)*(L262-K262)/366,2))</f>
        <v>0</v>
      </c>
      <c r="N262" s="8">
        <f>(H262-I262)-M262</f>
        <v>0</v>
      </c>
    </row>
    <row r="263" spans="11:14" x14ac:dyDescent="0.25">
      <c r="K263" s="5">
        <f>DATE(YEAR(G263)-1,MONTH(G263),DAY(G263)+1)</f>
        <v>693598</v>
      </c>
      <c r="L263" s="5">
        <f t="shared" si="2"/>
        <v>44196</v>
      </c>
      <c r="M263">
        <f>IF(K263&gt;$B$4,0,ROUND((H263-I263)*(L263-K263)/366,2))</f>
        <v>0</v>
      </c>
      <c r="N263" s="8">
        <f>(H263-I263)-M263</f>
        <v>0</v>
      </c>
    </row>
    <row r="264" spans="11:14" x14ac:dyDescent="0.25">
      <c r="K264" s="5">
        <f>DATE(YEAR(G264)-1,MONTH(G264),DAY(G264)+1)</f>
        <v>693598</v>
      </c>
      <c r="L264" s="5">
        <f t="shared" si="2"/>
        <v>44196</v>
      </c>
      <c r="M264">
        <f>IF(K264&gt;$B$4,0,ROUND((H264-I264)*(L264-K264)/366,2))</f>
        <v>0</v>
      </c>
      <c r="N264" s="8">
        <f>(H264-I264)-M264</f>
        <v>0</v>
      </c>
    </row>
    <row r="265" spans="11:14" x14ac:dyDescent="0.25">
      <c r="K265" s="5">
        <f>DATE(YEAR(G265)-1,MONTH(G265),DAY(G265)+1)</f>
        <v>693598</v>
      </c>
      <c r="L265" s="5">
        <f t="shared" si="2"/>
        <v>44196</v>
      </c>
      <c r="M265">
        <f>IF(K265&gt;$B$4,0,ROUND((H265-I265)*(L265-K265)/366,2))</f>
        <v>0</v>
      </c>
      <c r="N265" s="8">
        <f>(H265-I265)-M265</f>
        <v>0</v>
      </c>
    </row>
    <row r="266" spans="11:14" x14ac:dyDescent="0.25">
      <c r="K266" s="5">
        <f>DATE(YEAR(G266)-1,MONTH(G266),DAY(G266)+1)</f>
        <v>693598</v>
      </c>
      <c r="L266" s="5">
        <f t="shared" si="2"/>
        <v>44196</v>
      </c>
      <c r="M266">
        <f>IF(K266&gt;$B$4,0,ROUND((H266-I266)*(L266-K266)/366,2))</f>
        <v>0</v>
      </c>
      <c r="N266" s="8">
        <f>(H266-I266)-M266</f>
        <v>0</v>
      </c>
    </row>
    <row r="267" spans="11:14" x14ac:dyDescent="0.25">
      <c r="K267" s="5">
        <f>DATE(YEAR(G267)-1,MONTH(G267),DAY(G267)+1)</f>
        <v>693598</v>
      </c>
      <c r="L267" s="5">
        <f t="shared" ref="L267:L323" si="3">$B$4</f>
        <v>44196</v>
      </c>
      <c r="M267">
        <f>IF(K267&gt;$B$4,0,ROUND((H267-I267)*(L267-K267)/366,2))</f>
        <v>0</v>
      </c>
      <c r="N267" s="8">
        <f>(H267-I267)-M267</f>
        <v>0</v>
      </c>
    </row>
    <row r="268" spans="11:14" x14ac:dyDescent="0.25">
      <c r="K268" s="5">
        <f>DATE(YEAR(G268)-1,MONTH(G268),DAY(G268)+1)</f>
        <v>693598</v>
      </c>
      <c r="L268" s="5">
        <f t="shared" si="3"/>
        <v>44196</v>
      </c>
      <c r="M268">
        <f>IF(K268&gt;$B$4,0,ROUND((H268-I268)*(L268-K268)/366,2))</f>
        <v>0</v>
      </c>
      <c r="N268" s="8">
        <f>(H268-I268)-M268</f>
        <v>0</v>
      </c>
    </row>
    <row r="269" spans="11:14" x14ac:dyDescent="0.25">
      <c r="K269" s="5">
        <f>DATE(YEAR(G269)-1,MONTH(G269),DAY(G269)+1)</f>
        <v>693598</v>
      </c>
      <c r="L269" s="5">
        <f t="shared" si="3"/>
        <v>44196</v>
      </c>
      <c r="M269">
        <f>IF(K269&gt;$B$4,0,ROUND((H269-I269)*(L269-K269)/366,2))</f>
        <v>0</v>
      </c>
      <c r="N269" s="8">
        <f>(H269-I269)-M269</f>
        <v>0</v>
      </c>
    </row>
    <row r="270" spans="11:14" x14ac:dyDescent="0.25">
      <c r="K270" s="5">
        <f>DATE(YEAR(G270)-1,MONTH(G270),DAY(G270)+1)</f>
        <v>693598</v>
      </c>
      <c r="L270" s="5">
        <f t="shared" si="3"/>
        <v>44196</v>
      </c>
      <c r="M270">
        <f>IF(K270&gt;$B$4,0,ROUND((H270-I270)*(L270-K270)/366,2))</f>
        <v>0</v>
      </c>
      <c r="N270" s="8">
        <f>(H270-I270)-M270</f>
        <v>0</v>
      </c>
    </row>
    <row r="271" spans="11:14" x14ac:dyDescent="0.25">
      <c r="K271" s="5">
        <f>DATE(YEAR(G271)-1,MONTH(G271),DAY(G271)+1)</f>
        <v>693598</v>
      </c>
      <c r="L271" s="5">
        <f t="shared" si="3"/>
        <v>44196</v>
      </c>
      <c r="M271">
        <f>IF(K271&gt;$B$4,0,ROUND((H271-I271)*(L271-K271)/366,2))</f>
        <v>0</v>
      </c>
      <c r="N271" s="8">
        <f>(H271-I271)-M271</f>
        <v>0</v>
      </c>
    </row>
    <row r="272" spans="11:14" x14ac:dyDescent="0.25">
      <c r="K272" s="5">
        <f>DATE(YEAR(G272)-1,MONTH(G272),DAY(G272)+1)</f>
        <v>693598</v>
      </c>
      <c r="L272" s="5">
        <f t="shared" si="3"/>
        <v>44196</v>
      </c>
      <c r="M272">
        <f>IF(K272&gt;$B$4,0,ROUND((H272-I272)*(L272-K272)/366,2))</f>
        <v>0</v>
      </c>
      <c r="N272" s="8">
        <f>(H272-I272)-M272</f>
        <v>0</v>
      </c>
    </row>
    <row r="273" spans="11:14" x14ac:dyDescent="0.25">
      <c r="K273" s="5">
        <f>DATE(YEAR(G273)-1,MONTH(G273),DAY(G273)+1)</f>
        <v>693598</v>
      </c>
      <c r="L273" s="5">
        <f t="shared" si="3"/>
        <v>44196</v>
      </c>
      <c r="M273">
        <f>IF(K273&gt;$B$4,0,ROUND((H273-I273)*(L273-K273)/366,2))</f>
        <v>0</v>
      </c>
      <c r="N273" s="8">
        <f>(H273-I273)-M273</f>
        <v>0</v>
      </c>
    </row>
    <row r="274" spans="11:14" x14ac:dyDescent="0.25">
      <c r="K274" s="5">
        <f>DATE(YEAR(G274)-1,MONTH(G274),DAY(G274)+1)</f>
        <v>693598</v>
      </c>
      <c r="L274" s="5">
        <f t="shared" si="3"/>
        <v>44196</v>
      </c>
      <c r="M274">
        <f>IF(K274&gt;$B$4,0,ROUND((H274-I274)*(L274-K274)/366,2))</f>
        <v>0</v>
      </c>
      <c r="N274" s="8">
        <f>(H274-I274)-M274</f>
        <v>0</v>
      </c>
    </row>
    <row r="275" spans="11:14" x14ac:dyDescent="0.25">
      <c r="K275" s="5"/>
      <c r="L275" s="5"/>
      <c r="M275" s="17">
        <f>SUM(M235:M274)</f>
        <v>0</v>
      </c>
      <c r="N275" s="17">
        <f>SUM(N235:N274)</f>
        <v>0</v>
      </c>
    </row>
    <row r="276" spans="11:14" x14ac:dyDescent="0.25">
      <c r="K276" s="5"/>
      <c r="L276" s="5"/>
      <c r="N276" s="8"/>
    </row>
    <row r="277" spans="11:14" x14ac:dyDescent="0.25">
      <c r="K277" s="5">
        <f>DATE(YEAR(G277)-1,MONTH(G277),DAY(G277)+1)</f>
        <v>693598</v>
      </c>
      <c r="L277" s="5">
        <f t="shared" si="3"/>
        <v>44196</v>
      </c>
      <c r="M277">
        <f>IF(K277&gt;$B$4,0,ROUND((H277-I277)*(L277-K277)/366,2))</f>
        <v>0</v>
      </c>
      <c r="N277" s="8">
        <f>(H277-I277)-M277</f>
        <v>0</v>
      </c>
    </row>
    <row r="278" spans="11:14" x14ac:dyDescent="0.25">
      <c r="K278" s="5">
        <f>DATE(YEAR(G278)-1,MONTH(G278),DAY(G278)+1)</f>
        <v>693598</v>
      </c>
      <c r="L278" s="5">
        <f t="shared" si="3"/>
        <v>44196</v>
      </c>
      <c r="M278">
        <f>IF(K278&gt;$B$4,0,ROUND((H278-I278)*(L278-K278)/366,2))</f>
        <v>0</v>
      </c>
      <c r="N278" s="8">
        <f>(H278-I278)-M278</f>
        <v>0</v>
      </c>
    </row>
    <row r="279" spans="11:14" x14ac:dyDescent="0.25">
      <c r="K279" s="5">
        <f>DATE(YEAR(G279)-1,MONTH(G279),DAY(G279)+1)</f>
        <v>693598</v>
      </c>
      <c r="L279" s="5">
        <f t="shared" si="3"/>
        <v>44196</v>
      </c>
      <c r="M279">
        <f>IF(K279&gt;$B$4,0,ROUND((H279-I279)*(L279-K279)/366,2))</f>
        <v>0</v>
      </c>
      <c r="N279" s="8">
        <f>(H279-I279)-M279</f>
        <v>0</v>
      </c>
    </row>
    <row r="280" spans="11:14" x14ac:dyDescent="0.25">
      <c r="K280" s="5">
        <f>DATE(YEAR(G280)-1,MONTH(G280),DAY(G280)+1)</f>
        <v>693598</v>
      </c>
      <c r="L280" s="5">
        <f t="shared" si="3"/>
        <v>44196</v>
      </c>
      <c r="M280">
        <f>IF(K280&gt;$B$4,0,ROUND((H280-I280)*(L280-K280)/366,2))</f>
        <v>0</v>
      </c>
      <c r="N280" s="8">
        <f>(H280-I280)-M280</f>
        <v>0</v>
      </c>
    </row>
    <row r="281" spans="11:14" x14ac:dyDescent="0.25">
      <c r="K281" s="5">
        <f>DATE(YEAR(G281)-1,MONTH(G281),DAY(G281)+1)</f>
        <v>693598</v>
      </c>
      <c r="L281" s="5">
        <f t="shared" si="3"/>
        <v>44196</v>
      </c>
      <c r="M281">
        <f>IF(K281&gt;$B$4,0,ROUND((H281-I281)*(L281-K281)/366,2))</f>
        <v>0</v>
      </c>
      <c r="N281" s="8">
        <f>(H281-I281)-M281</f>
        <v>0</v>
      </c>
    </row>
    <row r="282" spans="11:14" x14ac:dyDescent="0.25">
      <c r="K282" s="5">
        <f>DATE(YEAR(G282)-1,MONTH(G282),DAY(G282)+1)</f>
        <v>693598</v>
      </c>
      <c r="L282" s="5">
        <f t="shared" si="3"/>
        <v>44196</v>
      </c>
      <c r="M282">
        <f>IF(K282&gt;$B$4,0,ROUND((H282-I282)*(L282-K282)/366,2))</f>
        <v>0</v>
      </c>
      <c r="N282" s="8">
        <f>(H282-I282)-M282</f>
        <v>0</v>
      </c>
    </row>
    <row r="283" spans="11:14" x14ac:dyDescent="0.25">
      <c r="K283" s="5">
        <f>DATE(YEAR(G283)-1,MONTH(G283),DAY(G283)+1)</f>
        <v>693598</v>
      </c>
      <c r="L283" s="5">
        <f t="shared" si="3"/>
        <v>44196</v>
      </c>
      <c r="M283">
        <f>IF(K283&gt;$B$4,0,ROUND((H283-I283)*(L283-K283)/366,2))</f>
        <v>0</v>
      </c>
      <c r="N283" s="8">
        <f>(H283-I283)-M283</f>
        <v>0</v>
      </c>
    </row>
    <row r="284" spans="11:14" x14ac:dyDescent="0.25">
      <c r="K284" s="5">
        <f>DATE(YEAR(G284)-1,MONTH(G284),DAY(G284)+1)</f>
        <v>693598</v>
      </c>
      <c r="L284" s="5">
        <f t="shared" si="3"/>
        <v>44196</v>
      </c>
      <c r="M284">
        <f>IF(K284&gt;$B$4,0,ROUND((H284-I284)*(L284-K284)/366,2))</f>
        <v>0</v>
      </c>
      <c r="N284" s="8">
        <f>(H284-I284)-M284</f>
        <v>0</v>
      </c>
    </row>
    <row r="285" spans="11:14" x14ac:dyDescent="0.25">
      <c r="K285" s="5">
        <f>DATE(YEAR(G285)-1,MONTH(G285),DAY(G285)+1)</f>
        <v>693598</v>
      </c>
      <c r="L285" s="5">
        <f t="shared" si="3"/>
        <v>44196</v>
      </c>
      <c r="M285">
        <f>IF(K285&gt;$B$4,0,ROUND((H285-I285)*(L285-K285)/366,2))</f>
        <v>0</v>
      </c>
      <c r="N285" s="8">
        <f>(H285-I285)-M285</f>
        <v>0</v>
      </c>
    </row>
    <row r="286" spans="11:14" x14ac:dyDescent="0.25">
      <c r="K286" s="5">
        <f>DATE(YEAR(G286)-1,MONTH(G286),DAY(G286)+1)</f>
        <v>693598</v>
      </c>
      <c r="L286" s="5">
        <f t="shared" si="3"/>
        <v>44196</v>
      </c>
      <c r="M286">
        <f>IF(K286&gt;$B$4,0,ROUND((H286-I286)*(L286-K286)/366,2))</f>
        <v>0</v>
      </c>
      <c r="N286" s="8">
        <f>(H286-I286)-M286</f>
        <v>0</v>
      </c>
    </row>
    <row r="287" spans="11:14" x14ac:dyDescent="0.25">
      <c r="K287" s="5">
        <f>DATE(YEAR(G287)-1,MONTH(G287),DAY(G287)+1)</f>
        <v>693598</v>
      </c>
      <c r="L287" s="5">
        <f t="shared" si="3"/>
        <v>44196</v>
      </c>
      <c r="M287">
        <f>IF(K287&gt;$B$4,0,ROUND((H287-I287)*(L287-K287)/366,2))</f>
        <v>0</v>
      </c>
      <c r="N287" s="8">
        <f>(H287-I287)-M287</f>
        <v>0</v>
      </c>
    </row>
    <row r="288" spans="11:14" x14ac:dyDescent="0.25">
      <c r="K288" s="5">
        <f>DATE(YEAR(G288)-1,MONTH(G288),DAY(G288)+1)</f>
        <v>693598</v>
      </c>
      <c r="L288" s="5">
        <f t="shared" si="3"/>
        <v>44196</v>
      </c>
      <c r="M288">
        <f>IF(K288&gt;$B$4,0,ROUND((H288-I288)*(L288-K288)/366,2))</f>
        <v>0</v>
      </c>
      <c r="N288" s="8">
        <f>(H288-I288)-M288</f>
        <v>0</v>
      </c>
    </row>
    <row r="289" spans="11:14" x14ac:dyDescent="0.25">
      <c r="K289" s="5">
        <f>DATE(YEAR(G289)-1,MONTH(G289),DAY(G289)+1)</f>
        <v>693598</v>
      </c>
      <c r="L289" s="5">
        <f t="shared" si="3"/>
        <v>44196</v>
      </c>
      <c r="M289">
        <f>IF(K289&gt;$B$4,0,ROUND((H289-I289)*(L289-K289)/366,2))</f>
        <v>0</v>
      </c>
      <c r="N289" s="8">
        <f>(H289-I289)-M289</f>
        <v>0</v>
      </c>
    </row>
    <row r="290" spans="11:14" x14ac:dyDescent="0.25">
      <c r="K290" s="5">
        <f>DATE(YEAR(G290)-1,MONTH(G290),DAY(G290)+1)</f>
        <v>693598</v>
      </c>
      <c r="L290" s="5">
        <f t="shared" si="3"/>
        <v>44196</v>
      </c>
      <c r="M290">
        <f>IF(K290&gt;$B$4,0,ROUND((H290-I290)*(L290-K290)/366,2))</f>
        <v>0</v>
      </c>
      <c r="N290" s="8">
        <f>(H290-I290)-M290</f>
        <v>0</v>
      </c>
    </row>
    <row r="291" spans="11:14" x14ac:dyDescent="0.25">
      <c r="K291" s="5">
        <f>DATE(YEAR(G291)-1,MONTH(G291),DAY(G291)+1)</f>
        <v>693598</v>
      </c>
      <c r="L291" s="5">
        <f t="shared" si="3"/>
        <v>44196</v>
      </c>
      <c r="M291">
        <f>IF(K291&gt;$B$4,0,ROUND((H291-I291)*(L291-K291)/366,2))</f>
        <v>0</v>
      </c>
      <c r="N291" s="8">
        <f>(H291-I291)-M291</f>
        <v>0</v>
      </c>
    </row>
    <row r="292" spans="11:14" x14ac:dyDescent="0.25">
      <c r="K292" s="5">
        <f>DATE(YEAR(G292)-1,MONTH(G292),DAY(G292)+1)</f>
        <v>693598</v>
      </c>
      <c r="L292" s="5">
        <f t="shared" si="3"/>
        <v>44196</v>
      </c>
      <c r="M292">
        <f>IF(K292&gt;$B$4,0,ROUND((H292-I292)*(L292-K292)/366,2))</f>
        <v>0</v>
      </c>
      <c r="N292" s="8">
        <f>(H292-I292)-M292</f>
        <v>0</v>
      </c>
    </row>
    <row r="293" spans="11:14" x14ac:dyDescent="0.25">
      <c r="K293" s="5">
        <f>DATE(YEAR(G293)-1,MONTH(G293),DAY(G293)+1)</f>
        <v>693598</v>
      </c>
      <c r="L293" s="5">
        <f t="shared" si="3"/>
        <v>44196</v>
      </c>
      <c r="M293">
        <f>IF(K293&gt;$B$4,0,ROUND((H293-I293)*(L293-K293)/366,2))</f>
        <v>0</v>
      </c>
      <c r="N293" s="8">
        <f>(H293-I293)-M293</f>
        <v>0</v>
      </c>
    </row>
    <row r="294" spans="11:14" x14ac:dyDescent="0.25">
      <c r="K294" s="5">
        <f>DATE(YEAR(G294)-1,MONTH(G294),DAY(G294)+1)</f>
        <v>693598</v>
      </c>
      <c r="L294" s="5">
        <f t="shared" si="3"/>
        <v>44196</v>
      </c>
      <c r="M294">
        <f>IF(K294&gt;$B$4,0,ROUND((H294-I294)*(L294-K294)/366,2))</f>
        <v>0</v>
      </c>
      <c r="N294" s="8">
        <f>(H294-I294)-M294</f>
        <v>0</v>
      </c>
    </row>
    <row r="295" spans="11:14" x14ac:dyDescent="0.25">
      <c r="K295" s="5"/>
      <c r="L295" s="5"/>
      <c r="M295" s="17">
        <f>SUM(M277:M294)</f>
        <v>0</v>
      </c>
      <c r="N295" s="17">
        <f>SUM(N277:N294)</f>
        <v>0</v>
      </c>
    </row>
    <row r="296" spans="11:14" x14ac:dyDescent="0.25">
      <c r="K296" s="5"/>
      <c r="L296" s="5"/>
      <c r="N296" s="8"/>
    </row>
    <row r="297" spans="11:14" x14ac:dyDescent="0.25">
      <c r="K297" s="5">
        <f>DATE(YEAR(G297)-1,MONTH(G297),DAY(G297)+1)</f>
        <v>693598</v>
      </c>
      <c r="L297" s="5">
        <f t="shared" si="3"/>
        <v>44196</v>
      </c>
      <c r="M297">
        <f>IF(K297&gt;$B$4,0,ROUND((H297-I297)*(L297-K297)/366,2))</f>
        <v>0</v>
      </c>
      <c r="N297" s="8">
        <f>(H297-I297)-M297</f>
        <v>0</v>
      </c>
    </row>
    <row r="298" spans="11:14" x14ac:dyDescent="0.25">
      <c r="K298" s="5">
        <f>DATE(YEAR(G298)-1,MONTH(G298),DAY(G298)+1)</f>
        <v>693598</v>
      </c>
      <c r="L298" s="5">
        <f t="shared" si="3"/>
        <v>44196</v>
      </c>
      <c r="M298">
        <f>IF(K298&gt;$B$4,0,ROUND((H298-I298)*(L298-K298)/366,2))</f>
        <v>0</v>
      </c>
      <c r="N298" s="8">
        <f>(H298-I298)-M298</f>
        <v>0</v>
      </c>
    </row>
    <row r="299" spans="11:14" x14ac:dyDescent="0.25">
      <c r="K299" s="5">
        <f>DATE(YEAR(G299)-1,MONTH(G299),DAY(G299)+1)</f>
        <v>693598</v>
      </c>
      <c r="L299" s="5">
        <f t="shared" si="3"/>
        <v>44196</v>
      </c>
      <c r="M299">
        <f>IF(K299&gt;$B$4,0,ROUND((H299-I299)*(L299-K299)/366,2))</f>
        <v>0</v>
      </c>
      <c r="N299" s="8">
        <f>(H299-I299)-M299</f>
        <v>0</v>
      </c>
    </row>
    <row r="300" spans="11:14" x14ac:dyDescent="0.25">
      <c r="K300" s="5">
        <f>DATE(YEAR(G300)-1,MONTH(G300),DAY(G300)+1)</f>
        <v>693598</v>
      </c>
      <c r="L300" s="5">
        <f t="shared" si="3"/>
        <v>44196</v>
      </c>
      <c r="M300">
        <v>486.7</v>
      </c>
      <c r="N300" s="8">
        <v>0</v>
      </c>
    </row>
    <row r="301" spans="11:14" x14ac:dyDescent="0.25">
      <c r="K301" s="5">
        <f>DATE(YEAR(G301)-1,MONTH(G301),DAY(G301)+1)</f>
        <v>693598</v>
      </c>
      <c r="L301" s="5">
        <f t="shared" si="3"/>
        <v>44196</v>
      </c>
      <c r="M301">
        <v>-2701.8</v>
      </c>
      <c r="N301" s="8">
        <v>0</v>
      </c>
    </row>
    <row r="302" spans="11:14" x14ac:dyDescent="0.25">
      <c r="K302" s="5">
        <f>DATE(YEAR(G302)-1,MONTH(G302),DAY(G302)+1)</f>
        <v>693598</v>
      </c>
      <c r="L302" s="5">
        <f t="shared" si="3"/>
        <v>44196</v>
      </c>
      <c r="M302">
        <f>IF(K302&gt;$B$4,0,ROUND((H302-I302)*(L302-K302)/366,2))</f>
        <v>0</v>
      </c>
      <c r="N302" s="8">
        <f>(H302-I302)-M302</f>
        <v>0</v>
      </c>
    </row>
    <row r="303" spans="11:14" x14ac:dyDescent="0.25">
      <c r="K303" s="5">
        <f>DATE(YEAR(G303)-1,MONTH(G303),DAY(G303)+1)</f>
        <v>693598</v>
      </c>
      <c r="L303" s="5">
        <f t="shared" si="3"/>
        <v>44196</v>
      </c>
      <c r="M303">
        <f>IF(K303&gt;$B$4,0,ROUND((H303-I303)*(L303-K303)/366,2))</f>
        <v>0</v>
      </c>
      <c r="N303" s="8">
        <f>(H303-I303)-M303</f>
        <v>0</v>
      </c>
    </row>
    <row r="304" spans="11:14" x14ac:dyDescent="0.25">
      <c r="K304" s="5">
        <f>DATE(YEAR(G304)-1,MONTH(G304),DAY(G304)+1)</f>
        <v>693598</v>
      </c>
      <c r="L304" s="5">
        <f t="shared" si="3"/>
        <v>44196</v>
      </c>
      <c r="M304">
        <f>IF(K304&gt;$B$4,0,ROUND((H304-I304)*(L304-K304)/366,2))</f>
        <v>0</v>
      </c>
      <c r="N304" s="8">
        <f>(H304-I304)-M304</f>
        <v>0</v>
      </c>
    </row>
    <row r="305" spans="11:14" x14ac:dyDescent="0.25">
      <c r="K305" s="5">
        <f>DATE(YEAR(G305)-1,MONTH(G305),DAY(G305)+1)</f>
        <v>693598</v>
      </c>
      <c r="L305" s="5">
        <f t="shared" si="3"/>
        <v>44196</v>
      </c>
      <c r="M305">
        <f>IF(K305&gt;$B$4,0,ROUND((H305-I305)*(L305-K305)/366,2))</f>
        <v>0</v>
      </c>
      <c r="N305" s="8">
        <f>(H305-I305)-M305</f>
        <v>0</v>
      </c>
    </row>
    <row r="306" spans="11:14" x14ac:dyDescent="0.25">
      <c r="K306" s="5">
        <f>DATE(YEAR(G306)-1,MONTH(G306),DAY(G306)+1)</f>
        <v>693598</v>
      </c>
      <c r="L306" s="5">
        <f t="shared" si="3"/>
        <v>44196</v>
      </c>
      <c r="M306">
        <f>IF(K306&gt;$B$4,0,ROUND((H306-I306)*(L306-K306)/366,2))</f>
        <v>0</v>
      </c>
      <c r="N306" s="8">
        <f>(H306-I306)-M306</f>
        <v>0</v>
      </c>
    </row>
    <row r="307" spans="11:14" x14ac:dyDescent="0.25">
      <c r="K307" s="5">
        <f>DATE(YEAR(G307)-1,MONTH(G307),DAY(G307)+1)</f>
        <v>693598</v>
      </c>
      <c r="L307" s="5">
        <f t="shared" si="3"/>
        <v>44196</v>
      </c>
      <c r="M307">
        <f>IF(K307&gt;$B$4,0,ROUND((H307-I307)*(L307-K307)/366,2))</f>
        <v>0</v>
      </c>
      <c r="N307" s="8">
        <f>(H307-I307)-M307</f>
        <v>0</v>
      </c>
    </row>
    <row r="308" spans="11:14" x14ac:dyDescent="0.25">
      <c r="K308" s="5">
        <f>DATE(YEAR(G308)-1,MONTH(G308),DAY(G308)+1)</f>
        <v>693598</v>
      </c>
      <c r="L308" s="5">
        <f t="shared" si="3"/>
        <v>44196</v>
      </c>
      <c r="M308">
        <f>IF(K308&gt;$B$4,0,ROUND((H308-I308)*(L308-K308)/366,2))</f>
        <v>0</v>
      </c>
      <c r="N308" s="8">
        <f>(H308-I308)-M308</f>
        <v>0</v>
      </c>
    </row>
    <row r="309" spans="11:14" x14ac:dyDescent="0.25">
      <c r="K309" s="5">
        <f>DATE(YEAR(G309)-1,MONTH(G309),DAY(G309)+1)</f>
        <v>693598</v>
      </c>
      <c r="L309" s="5">
        <f t="shared" si="3"/>
        <v>44196</v>
      </c>
      <c r="M309">
        <f>IF(K309&gt;$B$4,0,ROUND((H309-I309)*(L309-K309)/366,2))</f>
        <v>0</v>
      </c>
      <c r="N309" s="8">
        <f>(H309-I309)-M309</f>
        <v>0</v>
      </c>
    </row>
    <row r="310" spans="11:14" x14ac:dyDescent="0.25">
      <c r="K310" s="5">
        <f>DATE(YEAR(G310)-1,MONTH(G310),DAY(G310)+1)</f>
        <v>693598</v>
      </c>
      <c r="L310" s="5">
        <f t="shared" si="3"/>
        <v>44196</v>
      </c>
      <c r="M310">
        <f>IF(K310&gt;$B$4,0,ROUND((H310-I310)*(L310-K310)/366,2))</f>
        <v>0</v>
      </c>
      <c r="N310" s="8">
        <f>(H310-I310)-M310</f>
        <v>0</v>
      </c>
    </row>
    <row r="311" spans="11:14" x14ac:dyDescent="0.25">
      <c r="K311" s="5">
        <f>DATE(YEAR(G311)-1,MONTH(G311),DAY(G311)+1)</f>
        <v>693598</v>
      </c>
      <c r="L311" s="5">
        <f t="shared" si="3"/>
        <v>44196</v>
      </c>
      <c r="M311">
        <f>IF(K311&gt;$B$4,0,ROUND((H311-I311)*(L311-K311)/366,2))</f>
        <v>0</v>
      </c>
      <c r="N311" s="8">
        <f>(H311-I311)-M311</f>
        <v>0</v>
      </c>
    </row>
    <row r="312" spans="11:14" x14ac:dyDescent="0.25">
      <c r="K312" s="5"/>
      <c r="L312" s="5"/>
      <c r="M312" s="17">
        <f>SUM(M297:M311)</f>
        <v>-2215.1000000000004</v>
      </c>
      <c r="N312" s="17">
        <f>SUM(N297:N311)</f>
        <v>0</v>
      </c>
    </row>
    <row r="313" spans="11:14" x14ac:dyDescent="0.25">
      <c r="K313" s="5"/>
      <c r="L313" s="5"/>
      <c r="N313" s="8"/>
    </row>
    <row r="314" spans="11:14" x14ac:dyDescent="0.25">
      <c r="K314" s="5">
        <f>DATE(YEAR(G314)-1,MONTH(G314),DAY(G314)+1)</f>
        <v>693598</v>
      </c>
      <c r="L314" s="5">
        <f t="shared" si="3"/>
        <v>44196</v>
      </c>
      <c r="M314">
        <f>IF(K314&gt;$B$4,0,ROUND((H314-I314)*(L314-K314)/366,2))</f>
        <v>0</v>
      </c>
      <c r="N314" s="8">
        <f>(H314-I314)-M314</f>
        <v>0</v>
      </c>
    </row>
    <row r="315" spans="11:14" x14ac:dyDescent="0.25">
      <c r="K315" s="5">
        <f>DATE(YEAR(G315)-1,MONTH(G315),DAY(G315)+1)</f>
        <v>693598</v>
      </c>
      <c r="L315" s="5">
        <f t="shared" si="3"/>
        <v>44196</v>
      </c>
      <c r="M315">
        <f>IF(K315&gt;$B$4,0,ROUND((H315-I315)*(L315-K315)/366,2))</f>
        <v>0</v>
      </c>
      <c r="N315" s="8">
        <f>(H315-I315)-M315</f>
        <v>0</v>
      </c>
    </row>
    <row r="316" spans="11:14" x14ac:dyDescent="0.25">
      <c r="K316" s="5">
        <f>DATE(YEAR(G316)-1,MONTH(G316),DAY(G316)+1)</f>
        <v>693598</v>
      </c>
      <c r="L316" s="5">
        <f t="shared" si="3"/>
        <v>44196</v>
      </c>
      <c r="M316">
        <f>IF(K316&gt;$B$4,0,ROUND((H316-I316)*(L316-K316)/366,2))</f>
        <v>0</v>
      </c>
      <c r="N316" s="8">
        <f>(H316-I316)-M316</f>
        <v>0</v>
      </c>
    </row>
    <row r="317" spans="11:14" x14ac:dyDescent="0.25">
      <c r="K317" s="5">
        <f>DATE(YEAR(G317)-1,MONTH(G317),DAY(G317)+1)</f>
        <v>693598</v>
      </c>
      <c r="L317" s="5">
        <f t="shared" si="3"/>
        <v>44196</v>
      </c>
      <c r="M317">
        <f>IF(K317&gt;$B$4,0,ROUND((H317-I317)*(L317-K317)/366,2))</f>
        <v>0</v>
      </c>
      <c r="N317" s="8">
        <f>(H317-I317)-M317</f>
        <v>0</v>
      </c>
    </row>
    <row r="318" spans="11:14" x14ac:dyDescent="0.25">
      <c r="K318" s="5">
        <f>DATE(YEAR(G318)-1,MONTH(G318),DAY(G318)+1)</f>
        <v>693598</v>
      </c>
      <c r="L318" s="5">
        <f t="shared" si="3"/>
        <v>44196</v>
      </c>
      <c r="M318">
        <f>IF(K318&gt;$B$4,0,ROUND((H318-I318)*(L318-K318)/366,2))</f>
        <v>0</v>
      </c>
      <c r="N318" s="8">
        <f>(H318-I318)-M318</f>
        <v>0</v>
      </c>
    </row>
    <row r="319" spans="11:14" x14ac:dyDescent="0.25">
      <c r="K319" s="5">
        <f>DATE(YEAR(G319)-1,MONTH(G319),DAY(G319)+1)</f>
        <v>693598</v>
      </c>
      <c r="L319" s="5">
        <f t="shared" si="3"/>
        <v>44196</v>
      </c>
      <c r="M319">
        <f>IF(K319&gt;$B$4,0,ROUND((H319-I319)*(L319-K319)/366,2))</f>
        <v>0</v>
      </c>
      <c r="N319" s="8">
        <f>(H319-I319)-M319</f>
        <v>0</v>
      </c>
    </row>
    <row r="320" spans="11:14" x14ac:dyDescent="0.25">
      <c r="K320" s="5">
        <f>DATE(YEAR(G320)-1,MONTH(G320),DAY(G320)+1)</f>
        <v>693598</v>
      </c>
      <c r="L320" s="5">
        <f t="shared" si="3"/>
        <v>44196</v>
      </c>
      <c r="M320">
        <f>IF(K320&gt;$B$4,0,ROUND((H320-I320)*(L320-K320)/366,2))</f>
        <v>0</v>
      </c>
      <c r="N320" s="8">
        <f>(H320-I320)-M320</f>
        <v>0</v>
      </c>
    </row>
    <row r="321" spans="1:14" x14ac:dyDescent="0.25">
      <c r="K321" s="5">
        <f>DATE(YEAR(G321)-1,MONTH(G321),DAY(G321)+1)</f>
        <v>693598</v>
      </c>
      <c r="L321" s="5">
        <f t="shared" si="3"/>
        <v>44196</v>
      </c>
      <c r="M321">
        <f>IF(K321&gt;$B$4,0,ROUND((H321-I321)*(L321-K321)/366,2))</f>
        <v>0</v>
      </c>
      <c r="N321" s="8">
        <f>(H321-I321)-M321</f>
        <v>0</v>
      </c>
    </row>
    <row r="322" spans="1:14" x14ac:dyDescent="0.25">
      <c r="K322" s="5">
        <f>DATE(YEAR(G322)-1,MONTH(G322),DAY(G322)+1)</f>
        <v>693598</v>
      </c>
      <c r="L322" s="5">
        <f t="shared" si="3"/>
        <v>44196</v>
      </c>
      <c r="M322">
        <f>IF(K322&gt;$B$4,0,ROUND((H322-I322)*(L322-K322)/366,2))</f>
        <v>0</v>
      </c>
      <c r="N322" s="8">
        <f>(H322-I322)-M322</f>
        <v>0</v>
      </c>
    </row>
    <row r="323" spans="1:14" x14ac:dyDescent="0.25">
      <c r="K323" s="5">
        <f>DATE(YEAR(G323)-1,MONTH(G323),DAY(G323)+1)</f>
        <v>693598</v>
      </c>
      <c r="L323" s="5">
        <f t="shared" si="3"/>
        <v>44196</v>
      </c>
      <c r="M323">
        <f>IF(K323&gt;$B$4,0,ROUND((H323-I323)*(L323-K323)/366,2))</f>
        <v>0</v>
      </c>
      <c r="N323" s="8">
        <f>(H323-I323)-M323</f>
        <v>0</v>
      </c>
    </row>
    <row r="324" spans="1:14" x14ac:dyDescent="0.25">
      <c r="K324" s="5"/>
      <c r="L324" s="5"/>
      <c r="M324" s="17">
        <f>SUM(M314:M323)</f>
        <v>0</v>
      </c>
      <c r="N324" s="17">
        <f>SUM(N314:N323)</f>
        <v>0</v>
      </c>
    </row>
    <row r="325" spans="1:14" x14ac:dyDescent="0.25">
      <c r="K325" s="5"/>
      <c r="L325" s="5"/>
      <c r="M325" s="17">
        <f>M73+M165+M168+M209+M233+M275+M295+M312+M324</f>
        <v>-3125.9700000000003</v>
      </c>
      <c r="N325" s="17">
        <f>N73+N165+N168+N209+N233+N275+N295+N312+N324</f>
        <v>910.87</v>
      </c>
    </row>
    <row r="326" spans="1:14" x14ac:dyDescent="0.25">
      <c r="A326" s="4"/>
      <c r="B326" s="4"/>
      <c r="C326" s="15"/>
      <c r="D326" s="4"/>
      <c r="E326" s="4"/>
      <c r="F326" s="4"/>
      <c r="G326" s="15"/>
      <c r="H326" s="8"/>
      <c r="I326" s="8"/>
      <c r="J326" s="8"/>
      <c r="K326" s="5"/>
      <c r="L326" s="5"/>
      <c r="N326" s="8"/>
    </row>
    <row r="328" spans="1:14" x14ac:dyDescent="0.25">
      <c r="A328" s="4"/>
      <c r="B328" s="4"/>
      <c r="C328" s="15"/>
      <c r="D328" s="4"/>
      <c r="E328" s="4"/>
      <c r="F328" s="4"/>
      <c r="G328" s="15"/>
      <c r="H328" s="8"/>
      <c r="I328" s="8"/>
      <c r="J328" s="8"/>
    </row>
    <row r="331" spans="1:14" x14ac:dyDescent="0.25">
      <c r="A331" s="4"/>
      <c r="B331" s="4"/>
      <c r="C331" s="4"/>
      <c r="D331" s="4"/>
      <c r="E331" s="4"/>
      <c r="F331" s="5"/>
      <c r="G331" s="8"/>
      <c r="H331" s="8"/>
      <c r="I331" s="8"/>
      <c r="J331" s="8"/>
    </row>
    <row r="768" spans="1:10" x14ac:dyDescent="0.25">
      <c r="A768" s="4"/>
      <c r="B768" s="4"/>
      <c r="C768" s="4"/>
      <c r="D768" s="4"/>
      <c r="E768" s="4"/>
      <c r="F768" s="5"/>
      <c r="G768" s="8"/>
      <c r="H768" s="8"/>
      <c r="I768" s="8"/>
      <c r="J768" s="8"/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65" fitToHeight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Constant</dc:creator>
  <cp:lastModifiedBy>Frederic Constant</cp:lastModifiedBy>
  <cp:lastPrinted>2020-06-08T11:42:48Z</cp:lastPrinted>
  <dcterms:created xsi:type="dcterms:W3CDTF">2020-06-08T09:42:23Z</dcterms:created>
  <dcterms:modified xsi:type="dcterms:W3CDTF">2021-01-01T10:09:48Z</dcterms:modified>
</cp:coreProperties>
</file>