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Professionnel\Documents\BDC essai\"/>
    </mc:Choice>
  </mc:AlternateContent>
  <xr:revisionPtr revIDLastSave="0" documentId="13_ncr:1_{79044627-086F-4460-86A4-F07940AE40BF}" xr6:coauthVersionLast="45" xr6:coauthVersionMax="45" xr10:uidLastSave="{00000000-0000-0000-0000-000000000000}"/>
  <bookViews>
    <workbookView xWindow="-108" yWindow="-108" windowWidth="16536" windowHeight="9432" tabRatio="406" xr2:uid="{00000000-000D-0000-FFFF-FFFF00000000}"/>
  </bookViews>
  <sheets>
    <sheet name="BDC" sheetId="1" r:id="rId1"/>
    <sheet name="Feuil1" sheetId="4" state="hidden" r:id="rId2"/>
  </sheets>
  <externalReferences>
    <externalReference r:id="rId3"/>
  </externalReferences>
  <definedNames>
    <definedName name="Liste_CCAG">[1]!CCAG</definedName>
    <definedName name="Liste_Fournisseurs">[1]!Fournisseurs</definedName>
    <definedName name="Liste_Marche">[1]!Marche</definedName>
    <definedName name="Liste_Valideur1">[1]!Valideur1</definedName>
    <definedName name="Liste_Valideur2">[1]!Valideur2</definedName>
    <definedName name="_xlnm.Print_Area" localSheetId="0">BDC!$A$1:$H$45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1" l="1"/>
  <c r="E6" i="4" l="1"/>
  <c r="E5" i="4"/>
  <c r="E4" i="4"/>
  <c r="D13" i="4"/>
  <c r="C13" i="4"/>
  <c r="B13" i="4"/>
  <c r="A13" i="4"/>
  <c r="A15" i="4"/>
  <c r="A14" i="4" l="1"/>
  <c r="A27" i="1" l="1"/>
  <c r="A28" i="1"/>
  <c r="E16" i="4"/>
  <c r="E15" i="4"/>
  <c r="E14" i="4"/>
  <c r="E13" i="4"/>
  <c r="E12" i="4"/>
  <c r="E11" i="4"/>
  <c r="E10" i="4"/>
  <c r="G3" i="4" l="1"/>
  <c r="J8" i="4" l="1"/>
  <c r="J7" i="4"/>
  <c r="J6" i="4"/>
  <c r="J5" i="4"/>
  <c r="J4" i="4"/>
  <c r="J3" i="4"/>
  <c r="J2" i="4"/>
  <c r="H15" i="4"/>
  <c r="H14" i="4"/>
  <c r="H13" i="4"/>
  <c r="H3" i="4"/>
  <c r="H2" i="4"/>
  <c r="G2" i="4"/>
  <c r="G41" i="1" s="1"/>
  <c r="E3" i="4"/>
  <c r="E2" i="4"/>
  <c r="A5" i="4"/>
  <c r="A4" i="4"/>
  <c r="A3" i="4"/>
  <c r="A2" i="4"/>
  <c r="G24" i="1" l="1"/>
  <c r="G23" i="1"/>
  <c r="G22" i="1"/>
  <c r="G21" i="1"/>
  <c r="G18" i="1"/>
  <c r="G17" i="1"/>
  <c r="E5" i="1" l="1"/>
  <c r="E3" i="1"/>
  <c r="A11" i="1" l="1"/>
  <c r="A10" i="1"/>
  <c r="A9" i="1"/>
  <c r="A8" i="1"/>
  <c r="G16" i="1" l="1"/>
  <c r="G25" i="1" s="1"/>
  <c r="I41" i="1" l="1"/>
  <c r="G27" i="1"/>
  <c r="G28" i="1" s="1"/>
</calcChain>
</file>

<file path=xl/sharedStrings.xml><?xml version="1.0" encoding="utf-8"?>
<sst xmlns="http://schemas.openxmlformats.org/spreadsheetml/2006/main" count="53" uniqueCount="52">
  <si>
    <t>DESCRIPTION</t>
  </si>
  <si>
    <t>MONTANT</t>
  </si>
  <si>
    <t>Qté</t>
  </si>
  <si>
    <t>Adresse de livraison:</t>
  </si>
  <si>
    <t>TOTAL TTC</t>
  </si>
  <si>
    <t>Référence interne :</t>
  </si>
  <si>
    <t>FOURNISSEUR :</t>
  </si>
  <si>
    <t>Bon de Commande</t>
  </si>
  <si>
    <t>DATE :</t>
  </si>
  <si>
    <t>Service</t>
  </si>
  <si>
    <t>Signature :</t>
  </si>
  <si>
    <t>BON POUR COMMANDE</t>
  </si>
  <si>
    <t>Fournitures Courantes et Services</t>
  </si>
  <si>
    <t xml:space="preserve">  Concernant cet achat, le CCAG</t>
  </si>
  <si>
    <t>s'applique en lieu et place des CGV.</t>
  </si>
  <si>
    <t>DRESSE PAR LE SOUSSIGNE</t>
  </si>
  <si>
    <t>Imputation budgétaire :</t>
  </si>
  <si>
    <t>Conditions Générales d'Achat</t>
  </si>
  <si>
    <r>
      <t xml:space="preserve">Paiement par mandat administratif 30 jours </t>
    </r>
    <r>
      <rPr>
        <b/>
        <sz val="14"/>
        <rFont val="Calibri"/>
        <family val="2"/>
        <scheme val="minor"/>
      </rPr>
      <t>à réception</t>
    </r>
    <r>
      <rPr>
        <sz val="14"/>
        <rFont val="Calibri"/>
        <family val="2"/>
        <scheme val="minor"/>
      </rPr>
      <t xml:space="preserve"> Chorus Pro</t>
    </r>
  </si>
  <si>
    <t>Pour le Président et par délégation,</t>
  </si>
  <si>
    <t>P.U. TTC</t>
  </si>
  <si>
    <t>Inventaire :</t>
  </si>
  <si>
    <t>M-</t>
  </si>
  <si>
    <t>D-</t>
  </si>
  <si>
    <t>N° d'Engagement CHORUS PRO :</t>
  </si>
  <si>
    <t>Le Directeur du SMITED,</t>
  </si>
  <si>
    <t>Référence de marché =</t>
  </si>
  <si>
    <t>La Responsable administrative et financière, 
C. BARATON</t>
  </si>
  <si>
    <t>Il est consultable sur le site : https://www.economie.gouv.fr/daj/cahiers-clauses-administratives-generales-et-techniques</t>
  </si>
  <si>
    <t>CCAG</t>
  </si>
  <si>
    <t>Demandeur</t>
  </si>
  <si>
    <t>Valideur1</t>
  </si>
  <si>
    <t>Valideur2</t>
  </si>
  <si>
    <t>Libellé</t>
  </si>
  <si>
    <t>adresse</t>
  </si>
  <si>
    <t>CP</t>
  </si>
  <si>
    <t>Ville</t>
  </si>
  <si>
    <t>NumMarche</t>
  </si>
  <si>
    <t>Type_BDC</t>
  </si>
  <si>
    <r>
      <t xml:space="preserve">Depuis le 01/01/2020, vos factures sont à adresser obligatoirement sur le portail Chorus Pro :
</t>
    </r>
    <r>
      <rPr>
        <b/>
        <sz val="13"/>
        <rFont val="Calibri"/>
        <family val="2"/>
        <scheme val="minor"/>
      </rPr>
      <t xml:space="preserve">* au SIRET indiqué sur le présent bon de commande : 
* avec la référence d'engagement indiquée sur le présent bon de commande
* avec la référence de marché (si elle existe)
</t>
    </r>
    <r>
      <rPr>
        <sz val="13"/>
        <rFont val="Calibri"/>
        <family val="2"/>
        <scheme val="minor"/>
      </rPr>
      <t xml:space="preserve">* accompagnées du devis correspondant
* accompagnées d'un RIB en l'absence de références bancaires sur vos factures
</t>
    </r>
    <r>
      <rPr>
        <b/>
        <sz val="13"/>
        <color rgb="FFFF0000"/>
        <rFont val="Calibri"/>
        <family val="2"/>
        <scheme val="minor"/>
      </rPr>
      <t>Toute facture adressée par un autre biais ou avec des références erronées fera l'objet d'un rejet de notre part.
Toute facture ne rentrant pas dans les exceptions indiquées dans l'Arrêté du 6 Juin 2016 "fixant la liste des dépenses des organismes publics nationaux dont le paiement peut intervenir avant service fait" sera rejetée pour facturation antérieure à la prestation effectuée ou fourniture livrée.</t>
    </r>
  </si>
  <si>
    <t>BARATON Christelle</t>
  </si>
  <si>
    <t>Selon Devis</t>
  </si>
  <si>
    <t>admin@smited79.fr; contact@smited79.fr</t>
  </si>
  <si>
    <t>ZAE DE MONTPLAISIR
79220 CHAMPDENIERS
Tel : 05-49-75-42-00</t>
  </si>
  <si>
    <t>2021-S-</t>
  </si>
  <si>
    <t>STRUCTURE - SMITED</t>
  </si>
  <si>
    <t>S-</t>
  </si>
  <si>
    <t>BUREAUX</t>
  </si>
  <si>
    <t>TOTAL HT</t>
  </si>
  <si>
    <t>TAUX T.V.A.</t>
  </si>
  <si>
    <t>T.V.A.</t>
  </si>
  <si>
    <t>SECOF CALIPAGE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</si>
</sst>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 \ "/>
    <numFmt numFmtId="166" formatCode="[$-40C]d\ mmmm\ yyyy;@"/>
  </numFmts>
  <fonts count="40" x14ac:knownFonts="1">
    <font>
      <sz val="10"/>
      <name val="Arial"/>
      <charset val="186"/>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alibri"/>
      <family val="2"/>
      <scheme val="minor"/>
    </font>
    <font>
      <b/>
      <sz val="11"/>
      <name val="Calibri"/>
      <family val="2"/>
      <scheme val="minor"/>
    </font>
    <font>
      <b/>
      <sz val="12"/>
      <name val="Calibri"/>
      <family val="2"/>
      <scheme val="minor"/>
    </font>
    <font>
      <sz val="12"/>
      <name val="Calibri"/>
      <family val="2"/>
      <scheme val="minor"/>
    </font>
    <font>
      <sz val="11"/>
      <name val="Calibri"/>
      <family val="2"/>
      <scheme val="minor"/>
    </font>
    <font>
      <b/>
      <sz val="13"/>
      <color rgb="FFFF0000"/>
      <name val="Calibri"/>
      <family val="2"/>
      <scheme val="minor"/>
    </font>
    <font>
      <b/>
      <i/>
      <u/>
      <sz val="12"/>
      <name val="Calibri"/>
      <family val="2"/>
      <scheme val="minor"/>
    </font>
    <font>
      <b/>
      <u/>
      <sz val="14"/>
      <name val="Calibri"/>
      <family val="2"/>
      <scheme val="minor"/>
    </font>
    <font>
      <b/>
      <sz val="14"/>
      <name val="Calibri"/>
      <family val="2"/>
      <scheme val="minor"/>
    </font>
    <font>
      <b/>
      <i/>
      <u/>
      <sz val="14"/>
      <name val="Calibri"/>
      <family val="2"/>
      <scheme val="minor"/>
    </font>
    <font>
      <sz val="14"/>
      <name val="Calibri"/>
      <family val="2"/>
      <scheme val="minor"/>
    </font>
    <font>
      <b/>
      <sz val="22"/>
      <color theme="6"/>
      <name val="Calibri"/>
      <family val="2"/>
      <scheme val="minor"/>
    </font>
    <font>
      <i/>
      <sz val="12"/>
      <name val="Calibri"/>
      <family val="2"/>
      <scheme val="minor"/>
    </font>
    <font>
      <b/>
      <sz val="14"/>
      <color rgb="FFFF0000"/>
      <name val="Calibri"/>
      <family val="2"/>
      <scheme val="minor"/>
    </font>
    <font>
      <b/>
      <sz val="24"/>
      <color theme="6"/>
      <name val="Calibri"/>
      <family val="2"/>
      <scheme val="minor"/>
    </font>
    <font>
      <sz val="13"/>
      <name val="Calibri"/>
      <family val="2"/>
      <scheme val="minor"/>
    </font>
    <font>
      <b/>
      <sz val="13"/>
      <name val="Calibri"/>
      <family val="2"/>
      <scheme val="minor"/>
    </font>
    <font>
      <i/>
      <sz val="11"/>
      <name val="Calibri"/>
      <family val="2"/>
      <scheme val="minor"/>
    </font>
    <font>
      <b/>
      <i/>
      <u/>
      <sz val="16"/>
      <name val="Calibri"/>
      <family val="2"/>
      <scheme val="minor"/>
    </font>
    <font>
      <b/>
      <sz val="16"/>
      <color rgb="FFFF0000"/>
      <name val="Calibri"/>
      <family val="2"/>
      <scheme val="minor"/>
    </font>
    <font>
      <sz val="10"/>
      <name val="Arial"/>
      <family val="2"/>
    </font>
    <font>
      <b/>
      <sz val="20"/>
      <name val="Calibri"/>
      <family val="2"/>
      <scheme val="minor"/>
    </font>
    <font>
      <sz val="10"/>
      <color theme="0"/>
      <name val="Calibri"/>
      <family val="2"/>
      <scheme val="minor"/>
    </font>
    <font>
      <sz val="8"/>
      <color rgb="FF000000"/>
      <name val="Segoe UI"/>
      <family val="2"/>
    </font>
    <font>
      <b/>
      <sz val="16"/>
      <name val="Calibri"/>
      <family val="2"/>
      <scheme val="minor"/>
    </font>
    <font>
      <u/>
      <sz val="10"/>
      <color theme="10"/>
      <name val="Arial"/>
      <family val="2"/>
    </font>
    <font>
      <b/>
      <sz val="20"/>
      <color rgb="FFFF0000"/>
      <name val="Calibri"/>
      <family val="2"/>
      <scheme val="minor"/>
    </font>
    <font>
      <b/>
      <sz val="18"/>
      <name val="Calibri"/>
      <family val="2"/>
      <scheme val="minor"/>
    </font>
    <font>
      <u/>
      <sz val="11"/>
      <color theme="10"/>
      <name val="Calibri"/>
      <family val="2"/>
      <scheme val="minor"/>
    </font>
    <font>
      <u/>
      <sz val="12"/>
      <name val="Calibri"/>
      <family val="2"/>
      <scheme val="minor"/>
    </font>
    <font>
      <i/>
      <sz val="12"/>
      <color rgb="FF0070C0"/>
      <name val="Calibri"/>
      <family val="2"/>
      <scheme val="minor"/>
    </font>
    <font>
      <u/>
      <sz val="11"/>
      <color theme="1"/>
      <name val="Calibri"/>
      <family val="2"/>
      <scheme val="minor"/>
    </font>
    <font>
      <sz val="10"/>
      <name val="Arial"/>
      <family val="2"/>
    </font>
    <font>
      <b/>
      <u/>
      <sz val="16"/>
      <color theme="8"/>
      <name val="Calibri"/>
      <family val="2"/>
      <scheme val="minor"/>
    </font>
  </fonts>
  <fills count="7">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bgColor indexed="64"/>
      </patternFill>
    </fill>
  </fills>
  <borders count="32">
    <border>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indexed="64"/>
      </top>
      <bottom style="thin">
        <color indexed="64"/>
      </bottom>
      <diagonal/>
    </border>
    <border>
      <left/>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s>
  <cellStyleXfs count="6">
    <xf numFmtId="0" fontId="0" fillId="0" borderId="0"/>
    <xf numFmtId="164" fontId="26" fillId="0" borderId="0" applyFont="0" applyFill="0" applyBorder="0" applyAlignment="0" applyProtection="0"/>
    <xf numFmtId="0" fontId="4" fillId="0" borderId="0"/>
    <xf numFmtId="9" fontId="4" fillId="0" borderId="0" applyFont="0" applyFill="0" applyBorder="0" applyAlignment="0" applyProtection="0"/>
    <xf numFmtId="0" fontId="31" fillId="0" borderId="0" applyNumberFormat="0" applyFill="0" applyBorder="0" applyAlignment="0" applyProtection="0"/>
    <xf numFmtId="9" fontId="38" fillId="0" borderId="0" applyFont="0" applyFill="0" applyBorder="0" applyAlignment="0" applyProtection="0"/>
  </cellStyleXfs>
  <cellXfs count="164">
    <xf numFmtId="0" fontId="0" fillId="0" borderId="0" xfId="0"/>
    <xf numFmtId="0" fontId="6" fillId="0" borderId="0" xfId="0" applyFont="1" applyAlignment="1">
      <alignment vertical="center"/>
    </xf>
    <xf numFmtId="0" fontId="13" fillId="0" borderId="0" xfId="0" applyFont="1" applyAlignment="1">
      <alignment horizontal="center" vertical="center"/>
    </xf>
    <xf numFmtId="2" fontId="16" fillId="3" borderId="12" xfId="0" applyNumberFormat="1" applyFont="1" applyFill="1" applyBorder="1" applyAlignment="1" applyProtection="1">
      <alignment horizontal="center" vertical="center"/>
      <protection locked="0"/>
    </xf>
    <xf numFmtId="2" fontId="16" fillId="3" borderId="3" xfId="0" applyNumberFormat="1" applyFont="1" applyFill="1" applyBorder="1" applyAlignment="1" applyProtection="1">
      <alignment horizontal="center" vertical="center"/>
      <protection locked="0"/>
    </xf>
    <xf numFmtId="2" fontId="16" fillId="3" borderId="2" xfId="0" applyNumberFormat="1" applyFont="1" applyFill="1" applyBorder="1" applyAlignment="1" applyProtection="1">
      <alignment horizontal="center" vertical="center"/>
      <protection locked="0"/>
    </xf>
    <xf numFmtId="0" fontId="6" fillId="3" borderId="0" xfId="0" applyFont="1" applyFill="1" applyAlignment="1">
      <alignment vertical="center"/>
    </xf>
    <xf numFmtId="0" fontId="10" fillId="3" borderId="0" xfId="0" applyFont="1" applyFill="1" applyAlignment="1">
      <alignment vertical="center"/>
    </xf>
    <xf numFmtId="0" fontId="10" fillId="3" borderId="0" xfId="0" applyFont="1" applyFill="1" applyAlignment="1">
      <alignment horizontal="left" vertical="center" indent="17"/>
    </xf>
    <xf numFmtId="0" fontId="6" fillId="3" borderId="0" xfId="0" applyFont="1" applyFill="1" applyAlignment="1" applyProtection="1">
      <alignment vertical="center"/>
      <protection locked="0"/>
    </xf>
    <xf numFmtId="0" fontId="12" fillId="3" borderId="0" xfId="0" applyFont="1" applyFill="1" applyAlignment="1">
      <alignment horizontal="left" vertical="center"/>
    </xf>
    <xf numFmtId="0" fontId="9" fillId="3" borderId="0" xfId="0" applyFont="1" applyFill="1" applyAlignment="1">
      <alignment vertical="center"/>
    </xf>
    <xf numFmtId="165" fontId="16" fillId="3" borderId="0" xfId="0" applyNumberFormat="1" applyFont="1" applyFill="1" applyAlignment="1">
      <alignment horizontal="right" vertical="center"/>
    </xf>
    <xf numFmtId="0" fontId="8" fillId="3" borderId="0" xfId="0" applyFont="1" applyFill="1" applyAlignment="1">
      <alignment vertical="center"/>
    </xf>
    <xf numFmtId="165" fontId="14" fillId="3" borderId="0" xfId="0" applyNumberFormat="1" applyFont="1" applyFill="1" applyAlignment="1">
      <alignment horizontal="right" vertical="center"/>
    </xf>
    <xf numFmtId="0" fontId="16" fillId="3" borderId="12"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5" fillId="3" borderId="0" xfId="0" applyFont="1" applyFill="1" applyAlignment="1">
      <alignment horizontal="left" vertical="center"/>
    </xf>
    <xf numFmtId="0" fontId="23" fillId="3" borderId="0" xfId="0" applyFont="1" applyFill="1" applyAlignment="1" applyProtection="1">
      <alignment vertical="center"/>
      <protection locked="0"/>
    </xf>
    <xf numFmtId="0" fontId="18" fillId="3" borderId="0" xfId="0" applyFont="1" applyFill="1" applyAlignment="1">
      <alignment horizontal="right" vertical="center"/>
    </xf>
    <xf numFmtId="0" fontId="18" fillId="3" borderId="0" xfId="0" applyFont="1" applyFill="1" applyAlignment="1" applyProtection="1">
      <alignment horizontal="right" vertical="center"/>
      <protection locked="0"/>
    </xf>
    <xf numFmtId="0" fontId="23" fillId="3" borderId="0" xfId="0" applyFont="1" applyFill="1" applyAlignment="1" applyProtection="1">
      <alignment horizontal="right" vertical="center"/>
      <protection locked="0"/>
    </xf>
    <xf numFmtId="0" fontId="16" fillId="3" borderId="0" xfId="0" applyFont="1" applyFill="1" applyAlignment="1">
      <alignment vertical="center"/>
    </xf>
    <xf numFmtId="0" fontId="19" fillId="3" borderId="0" xfId="0" applyFont="1" applyFill="1" applyBorder="1" applyAlignment="1">
      <alignment vertical="center" wrapText="1"/>
    </xf>
    <xf numFmtId="0" fontId="24" fillId="3" borderId="0" xfId="0" applyFont="1" applyFill="1" applyAlignment="1"/>
    <xf numFmtId="164" fontId="16" fillId="3" borderId="5" xfId="1" applyFont="1" applyFill="1" applyBorder="1" applyAlignment="1" applyProtection="1">
      <alignment horizontal="center" vertical="center"/>
      <protection locked="0"/>
    </xf>
    <xf numFmtId="164" fontId="16" fillId="3" borderId="8" xfId="1" applyFont="1" applyFill="1" applyBorder="1" applyAlignment="1" applyProtection="1">
      <alignment horizontal="center" vertical="center"/>
      <protection locked="0"/>
    </xf>
    <xf numFmtId="164" fontId="16" fillId="3" borderId="10" xfId="1" applyFont="1" applyFill="1" applyBorder="1" applyAlignment="1" applyProtection="1">
      <alignment horizontal="center" vertical="center"/>
      <protection locked="0"/>
    </xf>
    <xf numFmtId="0" fontId="28" fillId="3" borderId="8" xfId="0" applyFont="1" applyFill="1" applyBorder="1" applyAlignment="1">
      <alignment vertical="center"/>
    </xf>
    <xf numFmtId="0" fontId="31" fillId="0" borderId="0" xfId="4"/>
    <xf numFmtId="0" fontId="25" fillId="3" borderId="22" xfId="0" applyFont="1" applyFill="1" applyBorder="1" applyAlignment="1">
      <alignment horizontal="center" vertical="center" wrapText="1"/>
    </xf>
    <xf numFmtId="0" fontId="3" fillId="0" borderId="0" xfId="2" applyFont="1" applyAlignment="1">
      <alignment vertical="center"/>
    </xf>
    <xf numFmtId="0" fontId="34" fillId="0" borderId="0" xfId="4" applyFont="1"/>
    <xf numFmtId="0" fontId="10" fillId="0" borderId="0" xfId="0" applyFont="1"/>
    <xf numFmtId="0" fontId="6" fillId="0" borderId="0" xfId="0" applyFont="1" applyAlignment="1" applyProtection="1">
      <alignment vertical="center"/>
      <protection locked="0"/>
    </xf>
    <xf numFmtId="0" fontId="32" fillId="3" borderId="25" xfId="0" applyFont="1" applyFill="1" applyBorder="1" applyAlignment="1" applyProtection="1">
      <alignment horizontal="right" vertical="center" wrapText="1"/>
      <protection locked="0"/>
    </xf>
    <xf numFmtId="0" fontId="32" fillId="3" borderId="23" xfId="0" applyFont="1" applyFill="1" applyBorder="1" applyAlignment="1" applyProtection="1">
      <alignment horizontal="left" vertical="center" wrapText="1"/>
      <protection locked="0"/>
    </xf>
    <xf numFmtId="0" fontId="21" fillId="3" borderId="18" xfId="0" applyFont="1" applyFill="1" applyBorder="1" applyAlignment="1" applyProtection="1">
      <alignment vertical="center"/>
    </xf>
    <xf numFmtId="0" fontId="21" fillId="3" borderId="19" xfId="0" applyFont="1" applyFill="1" applyBorder="1" applyAlignment="1" applyProtection="1">
      <alignment vertical="center"/>
    </xf>
    <xf numFmtId="0" fontId="21" fillId="3" borderId="20" xfId="0" applyFont="1" applyFill="1" applyBorder="1" applyAlignment="1" applyProtection="1">
      <alignment vertical="center"/>
    </xf>
    <xf numFmtId="0" fontId="33" fillId="3" borderId="5" xfId="0" applyFont="1" applyFill="1" applyBorder="1" applyAlignment="1" applyProtection="1">
      <alignment horizontal="center" vertical="center" wrapText="1"/>
    </xf>
    <xf numFmtId="0" fontId="28" fillId="0" borderId="0" xfId="0" applyFont="1" applyAlignment="1">
      <alignment vertical="center"/>
    </xf>
    <xf numFmtId="0" fontId="37" fillId="0" borderId="0" xfId="2" applyFont="1" applyAlignment="1">
      <alignment horizontal="center" vertical="center"/>
    </xf>
    <xf numFmtId="0" fontId="2" fillId="0" borderId="26" xfId="2" applyFont="1" applyBorder="1" applyAlignment="1">
      <alignment vertical="center"/>
    </xf>
    <xf numFmtId="0" fontId="4" fillId="0" borderId="0" xfId="2" applyAlignment="1">
      <alignment vertical="center"/>
    </xf>
    <xf numFmtId="0" fontId="4" fillId="0" borderId="26" xfId="2" applyBorder="1" applyAlignment="1">
      <alignment vertical="center"/>
    </xf>
    <xf numFmtId="0" fontId="2" fillId="0" borderId="27" xfId="2" applyFont="1" applyBorder="1" applyAlignment="1">
      <alignment vertical="center"/>
    </xf>
    <xf numFmtId="0" fontId="4" fillId="0" borderId="27" xfId="2" applyBorder="1" applyAlignment="1">
      <alignment vertical="center"/>
    </xf>
    <xf numFmtId="0" fontId="4" fillId="0" borderId="28" xfId="2" applyBorder="1" applyAlignment="1">
      <alignment vertical="center"/>
    </xf>
    <xf numFmtId="0" fontId="2" fillId="0" borderId="28" xfId="2" applyFont="1" applyBorder="1" applyAlignment="1">
      <alignment vertical="center"/>
    </xf>
    <xf numFmtId="10" fontId="0" fillId="0" borderId="0" xfId="3" applyNumberFormat="1" applyFont="1" applyAlignment="1">
      <alignment vertical="center"/>
    </xf>
    <xf numFmtId="0" fontId="37" fillId="0" borderId="0" xfId="3" applyNumberFormat="1" applyFont="1" applyAlignment="1">
      <alignment horizontal="center" vertical="center"/>
    </xf>
    <xf numFmtId="0" fontId="0" fillId="0" borderId="0" xfId="3" applyNumberFormat="1" applyFont="1" applyAlignment="1">
      <alignment vertical="center"/>
    </xf>
    <xf numFmtId="0" fontId="4" fillId="0" borderId="26" xfId="2" applyBorder="1" applyAlignment="1">
      <alignment vertical="center" wrapText="1"/>
    </xf>
    <xf numFmtId="0" fontId="0" fillId="0" borderId="27" xfId="0" applyBorder="1"/>
    <xf numFmtId="0" fontId="0" fillId="0" borderId="28" xfId="0" applyBorder="1"/>
    <xf numFmtId="10" fontId="37" fillId="0" borderId="0" xfId="3" applyNumberFormat="1" applyFont="1" applyBorder="1" applyAlignment="1">
      <alignment horizontal="center" vertical="center"/>
    </xf>
    <xf numFmtId="10" fontId="0" fillId="0" borderId="0" xfId="3" applyNumberFormat="1" applyFont="1" applyBorder="1" applyAlignment="1">
      <alignment vertical="center"/>
    </xf>
    <xf numFmtId="0" fontId="37" fillId="0" borderId="0" xfId="2" applyFont="1" applyBorder="1" applyAlignment="1">
      <alignment horizontal="center" vertical="center"/>
    </xf>
    <xf numFmtId="0" fontId="36" fillId="3" borderId="0" xfId="0" applyFont="1" applyFill="1" applyAlignment="1">
      <alignment vertical="top" wrapText="1"/>
    </xf>
    <xf numFmtId="0" fontId="21" fillId="3" borderId="0" xfId="0" applyFont="1" applyFill="1" applyBorder="1" applyAlignment="1" applyProtection="1">
      <alignment horizontal="left" vertical="center"/>
    </xf>
    <xf numFmtId="0" fontId="21" fillId="3" borderId="17" xfId="0" applyFont="1" applyFill="1" applyBorder="1" applyAlignment="1" applyProtection="1">
      <alignment horizontal="left" vertical="center"/>
    </xf>
    <xf numFmtId="0" fontId="11" fillId="3" borderId="16"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11" fillId="3" borderId="17" xfId="0" applyFont="1" applyFill="1" applyBorder="1" applyAlignment="1" applyProtection="1">
      <alignment horizontal="left" vertical="center" wrapText="1"/>
    </xf>
    <xf numFmtId="0" fontId="21" fillId="3" borderId="16"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wrapText="1"/>
    </xf>
    <xf numFmtId="0" fontId="18" fillId="5" borderId="0" xfId="0" applyFont="1" applyFill="1" applyAlignment="1" applyProtection="1">
      <alignment horizontal="right" vertical="center"/>
      <protection locked="0"/>
    </xf>
    <xf numFmtId="0" fontId="1" fillId="0" borderId="27" xfId="2" applyFont="1" applyBorder="1" applyAlignment="1">
      <alignment vertical="center"/>
    </xf>
    <xf numFmtId="0" fontId="0" fillId="0" borderId="0" xfId="0" applyBorder="1"/>
    <xf numFmtId="0" fontId="5" fillId="0" borderId="0" xfId="0" applyFont="1" applyBorder="1"/>
    <xf numFmtId="10" fontId="0" fillId="0" borderId="0" xfId="0" applyNumberFormat="1" applyBorder="1"/>
    <xf numFmtId="49" fontId="18" fillId="5" borderId="0" xfId="0" applyNumberFormat="1" applyFont="1" applyFill="1" applyAlignment="1" applyProtection="1">
      <alignment horizontal="left" vertical="center"/>
      <protection locked="0"/>
    </xf>
    <xf numFmtId="0" fontId="14" fillId="6" borderId="1" xfId="0" applyFont="1" applyFill="1" applyBorder="1" applyAlignment="1">
      <alignment horizontal="center" vertical="center"/>
    </xf>
    <xf numFmtId="0" fontId="14" fillId="6" borderId="21" xfId="0" applyFont="1" applyFill="1" applyBorder="1" applyAlignment="1">
      <alignment horizontal="center" vertical="center"/>
    </xf>
    <xf numFmtId="164" fontId="16" fillId="3" borderId="8" xfId="1" applyFont="1" applyFill="1" applyBorder="1" applyAlignment="1" applyProtection="1">
      <alignment horizontal="center" vertical="center"/>
    </xf>
    <xf numFmtId="164" fontId="16" fillId="3" borderId="9" xfId="1" applyFont="1" applyFill="1" applyBorder="1" applyAlignment="1" applyProtection="1">
      <alignment horizontal="center" vertical="center"/>
    </xf>
    <xf numFmtId="0" fontId="23" fillId="3" borderId="0" xfId="0" applyFont="1" applyFill="1" applyAlignment="1">
      <alignment horizontal="center" vertical="center"/>
    </xf>
    <xf numFmtId="0" fontId="23" fillId="3" borderId="0" xfId="0" applyFont="1" applyFill="1" applyAlignment="1" applyProtection="1">
      <alignment horizontal="center" vertical="center"/>
      <protection locked="0"/>
    </xf>
    <xf numFmtId="0" fontId="23" fillId="5" borderId="0" xfId="0" applyFont="1" applyFill="1" applyAlignment="1" applyProtection="1">
      <alignment horizontal="center" vertical="center"/>
      <protection locked="0"/>
    </xf>
    <xf numFmtId="0" fontId="21" fillId="3" borderId="16"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wrapText="1"/>
    </xf>
    <xf numFmtId="0" fontId="21" fillId="3" borderId="17" xfId="0" applyFont="1" applyFill="1" applyBorder="1" applyAlignment="1" applyProtection="1">
      <alignment horizontal="center" vertical="center" wrapText="1"/>
    </xf>
    <xf numFmtId="0" fontId="16" fillId="3" borderId="10"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11" xfId="0" applyFont="1" applyFill="1" applyBorder="1" applyAlignment="1" applyProtection="1">
      <alignment horizontal="center" vertical="center" wrapText="1"/>
      <protection locked="0"/>
    </xf>
    <xf numFmtId="0" fontId="14" fillId="4" borderId="5" xfId="0" applyFont="1" applyFill="1" applyBorder="1" applyAlignment="1" applyProtection="1">
      <alignment horizontal="left" vertical="center"/>
      <protection locked="0"/>
    </xf>
    <xf numFmtId="0" fontId="14" fillId="4" borderId="6" xfId="0" applyFont="1" applyFill="1" applyBorder="1" applyAlignment="1" applyProtection="1">
      <alignment horizontal="left" vertical="center"/>
      <protection locked="0"/>
    </xf>
    <xf numFmtId="0" fontId="14" fillId="4" borderId="7" xfId="0" applyFont="1" applyFill="1" applyBorder="1" applyAlignment="1" applyProtection="1">
      <alignment horizontal="left" vertical="center"/>
      <protection locked="0"/>
    </xf>
    <xf numFmtId="0" fontId="9" fillId="4" borderId="8" xfId="0" applyFont="1" applyFill="1" applyBorder="1" applyAlignment="1">
      <alignment horizontal="left" vertical="center"/>
    </xf>
    <xf numFmtId="0" fontId="9" fillId="4" borderId="0" xfId="0" applyFont="1" applyFill="1" applyBorder="1" applyAlignment="1">
      <alignment horizontal="left" vertical="center"/>
    </xf>
    <xf numFmtId="0" fontId="9" fillId="4" borderId="9" xfId="0" applyFont="1" applyFill="1" applyBorder="1" applyAlignment="1">
      <alignment horizontal="left" vertical="center"/>
    </xf>
    <xf numFmtId="0" fontId="14" fillId="3" borderId="0" xfId="0" applyFont="1" applyFill="1" applyAlignment="1" applyProtection="1">
      <alignment horizontal="left" vertical="center"/>
      <protection locked="0"/>
    </xf>
    <xf numFmtId="0" fontId="16" fillId="0" borderId="0" xfId="0" applyFont="1" applyFill="1" applyAlignment="1">
      <alignment horizontal="left" vertical="center"/>
    </xf>
    <xf numFmtId="0" fontId="36" fillId="0" borderId="0" xfId="0" applyFont="1" applyFill="1" applyAlignment="1">
      <alignment horizontal="left" vertical="center"/>
    </xf>
    <xf numFmtId="0" fontId="16" fillId="3" borderId="8" xfId="0" applyFont="1" applyFill="1" applyBorder="1" applyAlignment="1" applyProtection="1">
      <alignment horizontal="center" vertical="center" wrapText="1"/>
      <protection locked="0"/>
    </xf>
    <xf numFmtId="0" fontId="16" fillId="3" borderId="0" xfId="0" applyFont="1" applyFill="1" applyBorder="1" applyAlignment="1" applyProtection="1">
      <alignment horizontal="center" vertical="center" wrapText="1"/>
      <protection locked="0"/>
    </xf>
    <xf numFmtId="0" fontId="16" fillId="3" borderId="9" xfId="0" applyFont="1" applyFill="1" applyBorder="1" applyAlignment="1" applyProtection="1">
      <alignment horizontal="center" vertical="center" wrapText="1"/>
      <protection locked="0"/>
    </xf>
    <xf numFmtId="0" fontId="32" fillId="0" borderId="0" xfId="0" applyFont="1" applyBorder="1" applyAlignment="1">
      <alignment horizontal="center" vertical="center" wrapText="1"/>
    </xf>
    <xf numFmtId="0" fontId="33" fillId="3" borderId="6" xfId="0" applyFont="1" applyFill="1" applyBorder="1" applyAlignment="1" applyProtection="1">
      <alignment horizontal="center" vertical="center" wrapText="1"/>
      <protection locked="0"/>
    </xf>
    <xf numFmtId="0" fontId="33" fillId="3" borderId="7" xfId="0" applyFont="1" applyFill="1" applyBorder="1" applyAlignment="1" applyProtection="1">
      <alignment horizontal="center" vertical="center" wrapText="1"/>
      <protection locked="0"/>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8" fillId="3" borderId="8"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6" fillId="3" borderId="8"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9" xfId="0" applyFont="1" applyFill="1" applyBorder="1" applyAlignment="1">
      <alignment horizontal="center" vertical="center"/>
    </xf>
    <xf numFmtId="0" fontId="35" fillId="3" borderId="8" xfId="0" applyFont="1" applyFill="1" applyBorder="1" applyAlignment="1">
      <alignment horizontal="left" vertical="center"/>
    </xf>
    <xf numFmtId="0" fontId="35" fillId="3" borderId="0" xfId="0" applyFont="1" applyFill="1" applyBorder="1" applyAlignment="1">
      <alignment horizontal="left" vertical="center"/>
    </xf>
    <xf numFmtId="0" fontId="35" fillId="3" borderId="9" xfId="0" applyFont="1" applyFill="1" applyBorder="1" applyAlignment="1">
      <alignment horizontal="left" vertical="center"/>
    </xf>
    <xf numFmtId="0" fontId="6" fillId="3" borderId="10"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1" xfId="0" applyFont="1" applyFill="1" applyBorder="1" applyAlignment="1">
      <alignment horizontal="center" vertical="center"/>
    </xf>
    <xf numFmtId="0" fontId="8" fillId="3" borderId="0" xfId="0" applyFont="1" applyFill="1" applyBorder="1" applyAlignment="1">
      <alignment horizontal="left" vertical="center" indent="3"/>
    </xf>
    <xf numFmtId="0" fontId="8" fillId="3" borderId="9" xfId="0" applyFont="1" applyFill="1" applyBorder="1" applyAlignment="1">
      <alignment horizontal="left" vertical="center" indent="3"/>
    </xf>
    <xf numFmtId="0" fontId="7" fillId="3" borderId="8"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11" fillId="3" borderId="16"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11" fillId="3" borderId="17" xfId="0" applyFont="1" applyFill="1" applyBorder="1" applyAlignment="1" applyProtection="1">
      <alignment horizontal="left" vertical="center" wrapText="1"/>
    </xf>
    <xf numFmtId="0" fontId="16" fillId="3" borderId="16"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6" fillId="3" borderId="17" xfId="0" applyFont="1" applyFill="1" applyBorder="1" applyAlignment="1" applyProtection="1">
      <alignment horizontal="left" vertical="center" wrapText="1"/>
    </xf>
    <xf numFmtId="0" fontId="27" fillId="3" borderId="29" xfId="0" applyFont="1" applyFill="1" applyBorder="1" applyAlignment="1">
      <alignment horizontal="center" vertical="center"/>
    </xf>
    <xf numFmtId="0" fontId="27" fillId="3" borderId="30" xfId="0" applyFont="1" applyFill="1" applyBorder="1" applyAlignment="1">
      <alignment horizontal="center" vertical="center"/>
    </xf>
    <xf numFmtId="0" fontId="27" fillId="3" borderId="31" xfId="0" applyFont="1" applyFill="1" applyBorder="1" applyAlignment="1">
      <alignment horizontal="center" vertical="center"/>
    </xf>
    <xf numFmtId="0" fontId="17" fillId="3" borderId="0" xfId="0" applyFont="1" applyFill="1" applyAlignment="1">
      <alignment horizontal="center" vertical="center"/>
    </xf>
    <xf numFmtId="0" fontId="30" fillId="3" borderId="0" xfId="0" applyFont="1" applyFill="1" applyAlignment="1">
      <alignment horizontal="center" vertical="top"/>
    </xf>
    <xf numFmtId="0" fontId="9" fillId="3" borderId="0" xfId="0" applyFont="1" applyFill="1" applyAlignment="1">
      <alignment horizontal="left" vertical="center" wrapText="1"/>
    </xf>
    <xf numFmtId="0" fontId="39" fillId="0" borderId="0" xfId="0" applyFont="1" applyFill="1" applyAlignment="1" applyProtection="1">
      <alignment horizontal="left" vertical="center"/>
    </xf>
    <xf numFmtId="0" fontId="36" fillId="3" borderId="0" xfId="0" applyFont="1" applyFill="1" applyAlignment="1">
      <alignment horizontal="center" vertical="top" wrapText="1"/>
    </xf>
    <xf numFmtId="0" fontId="14" fillId="6" borderId="21" xfId="0" applyFont="1" applyFill="1" applyBorder="1" applyAlignment="1">
      <alignment horizontal="center" vertical="center"/>
    </xf>
    <xf numFmtId="0" fontId="14" fillId="6" borderId="1" xfId="0" applyFont="1" applyFill="1" applyBorder="1" applyAlignment="1">
      <alignment horizontal="center" vertical="center"/>
    </xf>
    <xf numFmtId="166" fontId="14" fillId="3" borderId="0" xfId="0" applyNumberFormat="1" applyFont="1" applyFill="1" applyAlignment="1" applyProtection="1">
      <alignment horizontal="center" vertical="center" shrinkToFit="1"/>
      <protection locked="0"/>
    </xf>
    <xf numFmtId="0" fontId="14" fillId="6" borderId="24" xfId="0" applyFont="1" applyFill="1" applyBorder="1" applyAlignment="1">
      <alignment horizontal="center" vertical="center"/>
    </xf>
    <xf numFmtId="0" fontId="13" fillId="3" borderId="8" xfId="0" applyFont="1" applyFill="1" applyBorder="1" applyAlignment="1" applyProtection="1">
      <alignment horizontal="center" vertical="center" wrapText="1"/>
      <protection locked="0"/>
    </xf>
    <xf numFmtId="0" fontId="13" fillId="3" borderId="0" xfId="0" applyFont="1" applyFill="1" applyBorder="1" applyAlignment="1" applyProtection="1">
      <alignment horizontal="center" vertical="center" wrapText="1"/>
      <protection locked="0"/>
    </xf>
    <xf numFmtId="0" fontId="13" fillId="3" borderId="9" xfId="0" applyFont="1" applyFill="1" applyBorder="1" applyAlignment="1" applyProtection="1">
      <alignment horizontal="center" vertical="center" wrapText="1"/>
      <protection locked="0"/>
    </xf>
    <xf numFmtId="164" fontId="16" fillId="3" borderId="5" xfId="1" applyFont="1" applyFill="1" applyBorder="1" applyAlignment="1" applyProtection="1">
      <alignment horizontal="center" vertical="center"/>
    </xf>
    <xf numFmtId="164" fontId="16" fillId="3" borderId="7" xfId="1" applyFont="1" applyFill="1" applyBorder="1" applyAlignment="1" applyProtection="1">
      <alignment horizontal="center" vertical="center"/>
    </xf>
    <xf numFmtId="164" fontId="16" fillId="2" borderId="21" xfId="1" applyFont="1" applyFill="1" applyBorder="1" applyAlignment="1" applyProtection="1">
      <alignment horizontal="center" vertical="center"/>
    </xf>
    <xf numFmtId="164" fontId="16" fillId="2" borderId="1" xfId="1" applyFont="1" applyFill="1" applyBorder="1" applyAlignment="1" applyProtection="1">
      <alignment horizontal="center" vertical="center"/>
    </xf>
    <xf numFmtId="0" fontId="8" fillId="3" borderId="0" xfId="0" applyFont="1" applyFill="1" applyBorder="1" applyAlignment="1">
      <alignment horizontal="center" vertical="center"/>
    </xf>
    <xf numFmtId="0" fontId="8" fillId="3" borderId="9" xfId="0" applyFont="1" applyFill="1" applyBorder="1" applyAlignment="1">
      <alignment horizontal="center" vertical="center"/>
    </xf>
    <xf numFmtId="10" fontId="16" fillId="3" borderId="21" xfId="5" applyNumberFormat="1" applyFont="1" applyFill="1" applyBorder="1" applyAlignment="1" applyProtection="1">
      <alignment horizontal="center" vertical="center"/>
    </xf>
    <xf numFmtId="10" fontId="16" fillId="3" borderId="1" xfId="5" applyNumberFormat="1" applyFont="1" applyFill="1" applyBorder="1" applyAlignment="1" applyProtection="1">
      <alignment horizontal="center" vertical="center"/>
    </xf>
    <xf numFmtId="0" fontId="20" fillId="3" borderId="13" xfId="0" applyFont="1" applyFill="1" applyBorder="1" applyAlignment="1" applyProtection="1">
      <alignment horizontal="center" vertical="center"/>
    </xf>
    <xf numFmtId="0" fontId="20" fillId="3" borderId="14" xfId="0" applyFont="1" applyFill="1" applyBorder="1" applyAlignment="1" applyProtection="1">
      <alignment horizontal="center" vertical="center"/>
    </xf>
    <xf numFmtId="0" fontId="20" fillId="3" borderId="15" xfId="0" applyFont="1" applyFill="1" applyBorder="1" applyAlignment="1" applyProtection="1">
      <alignment horizontal="center" vertical="center"/>
    </xf>
    <xf numFmtId="164" fontId="21" fillId="0" borderId="16" xfId="0" applyNumberFormat="1" applyFont="1" applyBorder="1" applyAlignment="1" applyProtection="1">
      <alignment horizontal="center" vertical="center"/>
    </xf>
    <xf numFmtId="164" fontId="21" fillId="0" borderId="0" xfId="0" applyNumberFormat="1" applyFont="1" applyBorder="1" applyAlignment="1" applyProtection="1">
      <alignment horizontal="center" vertical="center"/>
    </xf>
    <xf numFmtId="164" fontId="21" fillId="0" borderId="17" xfId="0" applyNumberFormat="1" applyFont="1" applyBorder="1" applyAlignment="1" applyProtection="1">
      <alignment horizontal="center" vertical="center"/>
    </xf>
    <xf numFmtId="0" fontId="9" fillId="4" borderId="10" xfId="0" applyFont="1" applyFill="1" applyBorder="1" applyAlignment="1">
      <alignment horizontal="left" vertical="center"/>
    </xf>
    <xf numFmtId="0" fontId="9" fillId="4" borderId="4" xfId="0" applyFont="1" applyFill="1" applyBorder="1" applyAlignment="1">
      <alignment horizontal="left" vertical="center"/>
    </xf>
    <xf numFmtId="0" fontId="9" fillId="4" borderId="11" xfId="0" applyFont="1" applyFill="1" applyBorder="1" applyAlignment="1">
      <alignment horizontal="left" vertical="center"/>
    </xf>
    <xf numFmtId="0" fontId="21" fillId="3" borderId="0" xfId="0" applyFont="1" applyFill="1" applyBorder="1" applyAlignment="1" applyProtection="1">
      <alignment horizontal="left" vertical="center"/>
    </xf>
    <xf numFmtId="0" fontId="21" fillId="3" borderId="17" xfId="0" applyFont="1" applyFill="1" applyBorder="1" applyAlignment="1" applyProtection="1">
      <alignment horizontal="left" vertical="center"/>
    </xf>
    <xf numFmtId="0" fontId="22" fillId="5" borderId="0" xfId="0" applyFont="1" applyFill="1" applyBorder="1" applyAlignment="1" applyProtection="1">
      <alignment horizontal="center" vertical="center"/>
      <protection locked="0"/>
    </xf>
  </cellXfs>
  <cellStyles count="6">
    <cellStyle name="Lien hypertexte" xfId="4" builtinId="8"/>
    <cellStyle name="Monétaire" xfId="1" builtinId="4"/>
    <cellStyle name="Normal" xfId="0" builtinId="0"/>
    <cellStyle name="Normal 2" xfId="2" xr:uid="{AB2A297A-B829-48E8-94FC-CB0FF210DEBF}"/>
    <cellStyle name="Pourcentage" xfId="5" builtinId="5"/>
    <cellStyle name="Pourcentage 2" xfId="3" xr:uid="{73EA6194-DB86-4690-991D-699BF42077DE}"/>
  </cellStyles>
  <dxfs count="15">
    <dxf>
      <font>
        <color rgb="FF9C0006"/>
      </font>
      <fill>
        <patternFill>
          <bgColor rgb="FFFFC7CE"/>
        </patternFill>
      </fill>
    </dxf>
    <dxf>
      <font>
        <color theme="8"/>
      </font>
    </dxf>
    <dxf>
      <font>
        <color theme="6"/>
      </font>
    </dxf>
    <dxf>
      <font>
        <color theme="0" tint="-4.9989318521683403E-2"/>
      </font>
    </dxf>
    <dxf>
      <font>
        <strike val="0"/>
        <color theme="0" tint="-4.9989318521683403E-2"/>
      </font>
    </dxf>
    <dxf>
      <font>
        <color theme="0"/>
      </font>
    </dxf>
    <dxf>
      <font>
        <color theme="0"/>
      </font>
    </dxf>
    <dxf>
      <font>
        <color theme="8"/>
      </font>
    </dxf>
    <dxf>
      <font>
        <color theme="0"/>
      </font>
    </dxf>
    <dxf>
      <font>
        <color theme="0"/>
      </font>
    </dxf>
    <dxf>
      <font>
        <color theme="0"/>
      </font>
      <fill>
        <patternFill>
          <bgColor theme="0"/>
        </patternFill>
      </fill>
    </dxf>
    <dxf>
      <font>
        <color theme="0"/>
      </font>
    </dxf>
    <dxf>
      <font>
        <color theme="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42" lockText="1" noThreeD="1"/>
</file>

<file path=xl/ctrlProps/ctrlProp2.xml><?xml version="1.0" encoding="utf-8"?>
<formControlPr xmlns="http://schemas.microsoft.com/office/spreadsheetml/2009/9/main" objectType="CheckBox" fmlaLink="$I$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60960</xdr:colOff>
          <xdr:row>39</xdr:row>
          <xdr:rowOff>38100</xdr:rowOff>
        </xdr:from>
        <xdr:to>
          <xdr:col>9</xdr:col>
          <xdr:colOff>434340</xdr:colOff>
          <xdr:row>40</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Absent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6</xdr:row>
          <xdr:rowOff>38100</xdr:rowOff>
        </xdr:from>
        <xdr:to>
          <xdr:col>9</xdr:col>
          <xdr:colOff>434340</xdr:colOff>
          <xdr:row>7</xdr:row>
          <xdr:rowOff>53340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Invest</a:t>
              </a:r>
            </a:p>
          </xdr:txBody>
        </xdr:sp>
        <xdr:clientData fLocksWithSheet="0" fPrintsWithSheet="0"/>
      </xdr:twoCellAnchor>
    </mc:Choice>
    <mc:Fallback/>
  </mc:AlternateContent>
  <xdr:twoCellAnchor editAs="oneCell">
    <xdr:from>
      <xdr:col>0</xdr:col>
      <xdr:colOff>91440</xdr:colOff>
      <xdr:row>0</xdr:row>
      <xdr:rowOff>29991</xdr:rowOff>
    </xdr:from>
    <xdr:to>
      <xdr:col>0</xdr:col>
      <xdr:colOff>2392680</xdr:colOff>
      <xdr:row>5</xdr:row>
      <xdr:rowOff>22636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47" t="13253" r="6376"/>
        <a:stretch/>
      </xdr:blipFill>
      <xdr:spPr>
        <a:xfrm>
          <a:off x="91440" y="29991"/>
          <a:ext cx="2301240" cy="13642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2.%20FINANCES\2.1%20COMPTABILITE\2.1.7%20Bons%20de%20Commande\Bons%20de%20commande%202021\Donn&#233;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Marchés"/>
      <sheetName val="ANNUAIRE"/>
    </sheetNames>
    <definedNames>
      <definedName name="CCAG" refersTo="='données'!$A$2:$A$10"/>
      <definedName name="Fournisseurs" refersTo="='ANNUAIRE'!$A$2:$A$1048576"/>
      <definedName name="Marche" refersTo="='Marchés'!$A$9:$A$1048576"/>
      <definedName name="Valideur1" refersTo="='données'!$G$2:$G$3"/>
      <definedName name="Valideur2" refersTo="='données'!$H$13:$H$20"/>
    </definedNames>
    <sheetDataSet>
      <sheetData sheetId="0">
        <row r="2">
          <cell r="A2" t="str">
            <v>Fournitures Courantes et Services</v>
          </cell>
          <cell r="E2" t="str">
            <v>BARATON Christelle</v>
          </cell>
          <cell r="G2" t="str">
            <v>Le Directeur du SMITED,</v>
          </cell>
          <cell r="H2" t="str">
            <v>Alain GIRAULT</v>
          </cell>
        </row>
        <row r="3">
          <cell r="A3" t="str">
            <v>Prestations Intellectuelles</v>
          </cell>
          <cell r="E3" t="str">
            <v>BUTEL Florence</v>
          </cell>
          <cell r="G3" t="str">
            <v>Le Président du SMITED</v>
          </cell>
          <cell r="H3" t="str">
            <v>Yves CHOUTEAU</v>
          </cell>
        </row>
        <row r="4">
          <cell r="A4" t="str">
            <v>Tech. de l'Info. et de la Comm.</v>
          </cell>
        </row>
        <row r="5">
          <cell r="A5" t="str">
            <v>Travaux</v>
          </cell>
          <cell r="E5" t="str">
            <v>CHEVALIER Fabrice</v>
          </cell>
        </row>
        <row r="6">
          <cell r="A6"/>
        </row>
        <row r="7">
          <cell r="A7"/>
          <cell r="E7" t="str">
            <v>GIRAULT Alain</v>
          </cell>
        </row>
        <row r="8">
          <cell r="A8"/>
          <cell r="E8" t="str">
            <v>JOUINOT François</v>
          </cell>
        </row>
        <row r="9">
          <cell r="A9"/>
        </row>
        <row r="10">
          <cell r="A10"/>
          <cell r="E10"/>
        </row>
        <row r="11">
          <cell r="E11"/>
        </row>
        <row r="12">
          <cell r="A12" t="str">
            <v>Libellé</v>
          </cell>
          <cell r="E12"/>
        </row>
        <row r="13">
          <cell r="A13" t="str">
            <v>BUREAUX</v>
          </cell>
          <cell r="B13" t="str">
            <v>ZAE DE MONTPLAISIR</v>
          </cell>
          <cell r="C13">
            <v>79220</v>
          </cell>
          <cell r="D13" t="str">
            <v>CHAMPDENIERS</v>
          </cell>
          <cell r="E13"/>
          <cell r="H13" t="str">
            <v>La Responsable administrative et financière, 
C. BARATON</v>
          </cell>
        </row>
        <row r="14">
          <cell r="A14" t="str">
            <v>LA LOGE</v>
          </cell>
          <cell r="E14"/>
          <cell r="H14" t="str">
            <v>F. BUTEL</v>
          </cell>
        </row>
        <row r="15">
          <cell r="A15" t="str">
            <v>QUAI DE TRANSFERT LOUBEAU</v>
          </cell>
          <cell r="E15"/>
          <cell r="H15" t="str">
            <v>M. SACHOT</v>
          </cell>
        </row>
        <row r="16">
          <cell r="A16" t="str">
            <v>USINE TMB</v>
          </cell>
          <cell r="E16"/>
          <cell r="H16"/>
        </row>
        <row r="17">
          <cell r="A17" t="str">
            <v>REMISE EN MAINS PROPRES SUR SITE</v>
          </cell>
          <cell r="H17"/>
        </row>
        <row r="18">
          <cell r="A18" t="str">
            <v>PRESTATION SUR SITE</v>
          </cell>
          <cell r="H18"/>
        </row>
        <row r="19">
          <cell r="H19"/>
        </row>
        <row r="20">
          <cell r="H20"/>
        </row>
      </sheetData>
      <sheetData sheetId="1">
        <row r="2">
          <cell r="A2" t="str">
            <v>2020-02</v>
          </cell>
        </row>
        <row r="3">
          <cell r="A3" t="str">
            <v>2020-05</v>
          </cell>
        </row>
        <row r="4">
          <cell r="A4" t="str">
            <v>2020-06</v>
          </cell>
        </row>
        <row r="5">
          <cell r="A5" t="str">
            <v>2020-07</v>
          </cell>
        </row>
        <row r="6">
          <cell r="A6" t="str">
            <v>2020-08</v>
          </cell>
        </row>
        <row r="7">
          <cell r="A7" t="str">
            <v>2018-025-02</v>
          </cell>
        </row>
        <row r="8">
          <cell r="A8" t="str">
            <v>2018-025-01</v>
          </cell>
        </row>
      </sheetData>
      <sheetData sheetId="2">
        <row r="1">
          <cell r="A1" t="str">
            <v>Fournisseur</v>
          </cell>
          <cell r="B1" t="str">
            <v>Adresse.1ère ligne</v>
          </cell>
          <cell r="C1" t="str">
            <v>Adresse.2ème ligne</v>
          </cell>
          <cell r="D1" t="str">
            <v>Adresse.3ème ligne</v>
          </cell>
          <cell r="E1" t="str">
            <v>Adresse.Adresse électronique</v>
          </cell>
          <cell r="F1" t="str">
            <v>CHORUS</v>
          </cell>
          <cell r="G1" t="str">
            <v>COURRIER</v>
          </cell>
          <cell r="H1" t="str">
            <v>MAIL</v>
          </cell>
        </row>
        <row r="2">
          <cell r="A2" t="str">
            <v>2 SEVRIENNE SERVICE</v>
          </cell>
          <cell r="B2" t="str">
            <v xml:space="preserve"> ZAE LES GRANDS RAVARDS</v>
          </cell>
          <cell r="C2" t="str">
            <v>79410 SAINT GELAIS</v>
          </cell>
          <cell r="E2" t="str">
            <v>2sevrienne@wanadoo.fr</v>
          </cell>
          <cell r="F2" t="str">
            <v>X</v>
          </cell>
        </row>
        <row r="3">
          <cell r="A3" t="str">
            <v>ACP FORMATION SAS</v>
          </cell>
          <cell r="B3" t="str">
            <v>35 Rue DU LOUVRE</v>
          </cell>
          <cell r="C3" t="str">
            <v>75002 PARIS</v>
          </cell>
          <cell r="E3" t="str">
            <v>inscription@acpformation.fr</v>
          </cell>
          <cell r="F3" t="str">
            <v>X</v>
          </cell>
        </row>
        <row r="4">
          <cell r="A4" t="str">
            <v xml:space="preserve">ACTEMIUM </v>
          </cell>
          <cell r="B4" t="str">
            <v>20 Route DE SAUMUR</v>
          </cell>
          <cell r="C4" t="str">
            <v>BP 10527</v>
          </cell>
          <cell r="D4" t="str">
            <v>79106 THOUARS CEDEX</v>
          </cell>
          <cell r="E4" t="str">
            <v>frederic.bossis@actemium.com</v>
          </cell>
          <cell r="F4" t="str">
            <v>X</v>
          </cell>
        </row>
        <row r="5">
          <cell r="A5" t="str">
            <v>ACTIWORK SAS</v>
          </cell>
          <cell r="B5" t="str">
            <v>260 Rue DES BARRONNIERES</v>
          </cell>
          <cell r="C5" t="str">
            <v>01700 BEYNOST</v>
          </cell>
          <cell r="E5" t="str">
            <v>contact@actiwork.fr</v>
          </cell>
          <cell r="F5" t="str">
            <v>X</v>
          </cell>
        </row>
        <row r="6">
          <cell r="A6" t="str">
            <v>ACTUEL VET SARL</v>
          </cell>
          <cell r="B6" t="str">
            <v>6 Rue Léonard de Vinci</v>
          </cell>
          <cell r="C6" t="str">
            <v>Zone de Belle Aire Nord</v>
          </cell>
          <cell r="D6" t="str">
            <v>17440 AYTRE</v>
          </cell>
          <cell r="E6" t="str">
            <v>magasin.niort@actuel-vet.fr</v>
          </cell>
          <cell r="F6" t="str">
            <v>X</v>
          </cell>
        </row>
        <row r="7">
          <cell r="A7" t="str">
            <v>ADC SAS</v>
          </cell>
          <cell r="B7" t="str">
            <v>23 Avenue ARISTIDE BRIAND</v>
          </cell>
          <cell r="C7" t="str">
            <v>BP 069</v>
          </cell>
          <cell r="D7" t="str">
            <v>79202 PARTHENAY</v>
          </cell>
          <cell r="E7" t="str">
            <v>adc@adc.fr</v>
          </cell>
          <cell r="F7" t="str">
            <v>X</v>
          </cell>
        </row>
        <row r="8">
          <cell r="A8" t="str">
            <v>ADECCO SAS</v>
          </cell>
          <cell r="B8" t="str">
            <v>4 Rue LOUIS GUERIN</v>
          </cell>
          <cell r="C8" t="str">
            <v>69100 VILLEURBANNE</v>
          </cell>
          <cell r="E8" t="str">
            <v>amelie.herault@adecco.fr; adecco.354@adecco.fr</v>
          </cell>
          <cell r="F8" t="str">
            <v>X</v>
          </cell>
        </row>
        <row r="9">
          <cell r="A9" t="str">
            <v>AFC PRO</v>
          </cell>
          <cell r="B9" t="str">
            <v>1 Rue des Hardrevins</v>
          </cell>
          <cell r="C9" t="str">
            <v>79300 BRESSUIRE</v>
          </cell>
          <cell r="E9" t="str">
            <v>secretariat@afc-formations-securite.fr</v>
          </cell>
          <cell r="F9" t="str">
            <v>X</v>
          </cell>
        </row>
        <row r="10">
          <cell r="A10" t="str">
            <v>AFPI POITOU CHARENTES</v>
          </cell>
          <cell r="B10" t="str">
            <v>23 Rue MARTIN LUTHER KING</v>
          </cell>
          <cell r="C10" t="str">
            <v>79000 NIORT</v>
          </cell>
          <cell r="E10" t="str">
            <v>srcf@fi-pc.fr</v>
          </cell>
          <cell r="F10" t="str">
            <v>X</v>
          </cell>
        </row>
        <row r="11">
          <cell r="A11" t="str">
            <v>AFTRAL</v>
          </cell>
          <cell r="B11" t="str">
            <v>PARC ACTIVITES LES COLONNES</v>
          </cell>
          <cell r="C11" t="str">
            <v>79180 CHAURAY</v>
          </cell>
          <cell r="E11" t="str">
            <v>contact@aftral.com</v>
          </cell>
          <cell r="F11" t="str">
            <v>X</v>
          </cell>
        </row>
        <row r="12">
          <cell r="A12" t="str">
            <v>AGIR LABORATOIRE SAS</v>
          </cell>
          <cell r="B12" t="str">
            <v xml:space="preserve"> Rue DES LANDES ROUSSES</v>
          </cell>
          <cell r="C12" t="str">
            <v>85170 LE POIRE SUR VIE</v>
          </cell>
          <cell r="E12" t="str">
            <v>contact@agir-labo.fr</v>
          </cell>
          <cell r="F12" t="str">
            <v>X</v>
          </cell>
        </row>
        <row r="13">
          <cell r="A13" t="str">
            <v>AGM</v>
          </cell>
          <cell r="B13" t="str">
            <v>9 Boulevard DU FRENE</v>
          </cell>
          <cell r="C13" t="str">
            <v>79200 CHATILLON SUR THOUET</v>
          </cell>
          <cell r="E13" t="str">
            <v>agm79@orange.fr</v>
          </cell>
          <cell r="F13" t="str">
            <v>X</v>
          </cell>
        </row>
        <row r="14">
          <cell r="A14" t="str">
            <v>AIRVAUDAIS VAL DE THOUET CC</v>
          </cell>
          <cell r="B14" t="str">
            <v>33 Place DES PROMENADES</v>
          </cell>
          <cell r="C14" t="str">
            <v>79600 AIRVAULT</v>
          </cell>
          <cell r="E14" t="str">
            <v>dechets@cc-avt.fr</v>
          </cell>
          <cell r="F14" t="str">
            <v>X</v>
          </cell>
        </row>
        <row r="15">
          <cell r="A15" t="str">
            <v>ALCEGA CONSEIL SARL</v>
          </cell>
          <cell r="B15" t="str">
            <v>12 Rue JEAN JAURES</v>
          </cell>
          <cell r="C15" t="str">
            <v>79000 NIORT</v>
          </cell>
          <cell r="E15" t="str">
            <v>ludovicdemornac@gmail.com</v>
          </cell>
          <cell r="F15" t="str">
            <v>X</v>
          </cell>
        </row>
        <row r="16">
          <cell r="A16" t="str">
            <v>ALEXANDRA PALACE</v>
          </cell>
          <cell r="B16" t="str">
            <v xml:space="preserve"> LE PETIT CHENE</v>
          </cell>
          <cell r="C16" t="str">
            <v>79310 MAZIERES</v>
          </cell>
          <cell r="E16" t="str">
            <v>alexandrapalace@younancollection.com</v>
          </cell>
          <cell r="H16" t="str">
            <v>X</v>
          </cell>
        </row>
        <row r="17">
          <cell r="A17" t="str">
            <v>ALLIANCE PAYSAGE SARL</v>
          </cell>
          <cell r="B17" t="str">
            <v>ZI LA FOLIE</v>
          </cell>
          <cell r="C17" t="str">
            <v>85310 LA CHAIZE LE VICOMTE</v>
          </cell>
          <cell r="F17" t="str">
            <v>X</v>
          </cell>
        </row>
        <row r="18">
          <cell r="A18" t="str">
            <v>ALPHA GEOMETRE SERLAL</v>
          </cell>
          <cell r="B18" t="str">
            <v>44 Boulevard DE L'EUROPE</v>
          </cell>
          <cell r="C18" t="str">
            <v>79300 BRESSUIRE</v>
          </cell>
          <cell r="E18" t="str">
            <v xml:space="preserve">alpha-geometre@wanadoo.fr                                                                           </v>
          </cell>
          <cell r="F18" t="str">
            <v>X</v>
          </cell>
        </row>
        <row r="19">
          <cell r="A19" t="str">
            <v>ALTEAD LMT SAS</v>
          </cell>
          <cell r="B19" t="str">
            <v xml:space="preserve"> Avenue LOUIS CHENE</v>
          </cell>
          <cell r="C19" t="str">
            <v>79100 ST-JEAN DE THOUARS</v>
          </cell>
          <cell r="E19" t="str">
            <v>duranteau@altead.com; cholet@altead.com; thouars@altead.com</v>
          </cell>
          <cell r="F19" t="str">
            <v>X</v>
          </cell>
        </row>
        <row r="20">
          <cell r="A20" t="str">
            <v>ALTELA SAS</v>
          </cell>
          <cell r="B20" t="str">
            <v xml:space="preserve"> ZI LASGARRENES</v>
          </cell>
          <cell r="C20" t="str">
            <v>65600 SEMEAC</v>
          </cell>
          <cell r="E20" t="str">
            <v xml:space="preserve">cadet@altela.com; chaigneau@altela.com                                                                                    </v>
          </cell>
          <cell r="F20" t="str">
            <v>X</v>
          </cell>
        </row>
        <row r="21">
          <cell r="A21" t="str">
            <v>ALYATIS SARL</v>
          </cell>
          <cell r="B21" t="str">
            <v>31 Rue DE LA BOULITRIE</v>
          </cell>
          <cell r="C21" t="str">
            <v>85490 BENET</v>
          </cell>
          <cell r="E21" t="str">
            <v>contact@alyatis.fr</v>
          </cell>
          <cell r="F21" t="str">
            <v>X</v>
          </cell>
        </row>
        <row r="22">
          <cell r="A22" t="str">
            <v>AM-CAT SAS</v>
          </cell>
          <cell r="B22" t="str">
            <v xml:space="preserve"> ZI de Seillereau</v>
          </cell>
          <cell r="C22" t="str">
            <v>79330 ST-VARENT</v>
          </cell>
          <cell r="E22" t="str">
            <v>am-cat@wanadoo.fr</v>
          </cell>
          <cell r="F22" t="str">
            <v>X</v>
          </cell>
        </row>
        <row r="23">
          <cell r="A23" t="str">
            <v>AMORCE ASSOC.</v>
          </cell>
          <cell r="B23" t="str">
            <v>CS20102</v>
          </cell>
          <cell r="C23" t="str">
            <v>69623 VILLEURBANNE CEDEX</v>
          </cell>
          <cell r="E23" t="str">
            <v xml:space="preserve">amorce@amorce.asso.fr                                                                               </v>
          </cell>
          <cell r="F23" t="str">
            <v>X</v>
          </cell>
        </row>
        <row r="24">
          <cell r="A24" t="str">
            <v>APAVE CETE SASU</v>
          </cell>
          <cell r="B24" t="str">
            <v>BP 289</v>
          </cell>
          <cell r="C24" t="str">
            <v>59019 LILLE</v>
          </cell>
          <cell r="E24" t="str">
            <v>johann.bertret@apave.com</v>
          </cell>
          <cell r="F24" t="str">
            <v>X</v>
          </cell>
        </row>
        <row r="25">
          <cell r="A25" t="str">
            <v>APEI L'ARTISANERIE</v>
          </cell>
          <cell r="B25" t="str">
            <v>CS 20096</v>
          </cell>
          <cell r="C25" t="str">
            <v>18203 ST AMAND MONTROND CEDEX</v>
          </cell>
          <cell r="E25" t="str">
            <v>apei@apei.asso.fr</v>
          </cell>
          <cell r="F25" t="str">
            <v>X</v>
          </cell>
        </row>
        <row r="26">
          <cell r="A26" t="str">
            <v>APEI LE VERDIER</v>
          </cell>
          <cell r="B26" t="str">
            <v>BP 101 SAINT AMAND MONTROND</v>
          </cell>
          <cell r="C26" t="str">
            <v>18204 ST AMAND MONTROND CEDEX</v>
          </cell>
          <cell r="E26" t="str">
            <v>apei@apei.asso.fr</v>
          </cell>
          <cell r="F26" t="str">
            <v>X</v>
          </cell>
        </row>
        <row r="27">
          <cell r="A27" t="str">
            <v>ASFODEP INSERTION ASSOCIATION</v>
          </cell>
          <cell r="C27" t="str">
            <v>79000 NIORT</v>
          </cell>
          <cell r="E27" t="str">
            <v>contact@asfodep.fr</v>
          </cell>
          <cell r="F27" t="str">
            <v>X</v>
          </cell>
        </row>
        <row r="28">
          <cell r="A28" t="str">
            <v>ASFONA ASSOC</v>
          </cell>
          <cell r="B28" t="str">
            <v>CS 80004</v>
          </cell>
          <cell r="C28" t="str">
            <v>79231 PRAHECQ CEDEX</v>
          </cell>
          <cell r="E28" t="str">
            <v>accueil@asfona.fr</v>
          </cell>
          <cell r="F28" t="str">
            <v>X</v>
          </cell>
        </row>
        <row r="29">
          <cell r="A29" t="str">
            <v>ASSOC INT CANT MAZIERES</v>
          </cell>
          <cell r="C29" t="str">
            <v>79310 MAZIERES</v>
          </cell>
          <cell r="E29" t="str">
            <v xml:space="preserve">aicm@cc-parthenay.fr                                                                                </v>
          </cell>
          <cell r="F29" t="str">
            <v>X</v>
          </cell>
        </row>
        <row r="30">
          <cell r="A30" t="str">
            <v>ASSOC INT.  DU PAYS MELLOIS</v>
          </cell>
          <cell r="B30" t="str">
            <v>BP 57</v>
          </cell>
          <cell r="C30" t="str">
            <v>79500 MELLE</v>
          </cell>
          <cell r="E30" t="str">
            <v xml:space="preserve">aipm2@orange.fr                                                                                     </v>
          </cell>
          <cell r="F30" t="str">
            <v>X</v>
          </cell>
        </row>
        <row r="31">
          <cell r="A31" t="str">
            <v>ASSOCIATION DES MAIRES 79</v>
          </cell>
          <cell r="B31" t="str">
            <v>15 Rue THIERS</v>
          </cell>
          <cell r="C31" t="str">
            <v>79025 NIORT CÉDEX9</v>
          </cell>
          <cell r="E31" t="str">
            <v>a.d.m.79@wanadoo.fr</v>
          </cell>
          <cell r="F31" t="str">
            <v>X</v>
          </cell>
        </row>
        <row r="32">
          <cell r="A32" t="str">
            <v>ASSURANCES PILLIOT</v>
          </cell>
          <cell r="B32" t="str">
            <v xml:space="preserve"> Rue DE LA WITTERNESSE</v>
          </cell>
          <cell r="C32" t="str">
            <v>BP 40 002</v>
          </cell>
          <cell r="D32" t="str">
            <v>62921 AIRE SUR LA LYS CEDEX</v>
          </cell>
          <cell r="F32" t="str">
            <v>X</v>
          </cell>
        </row>
        <row r="33">
          <cell r="A33" t="str">
            <v>ASVI SARL</v>
          </cell>
          <cell r="B33" t="str">
            <v xml:space="preserve"> ZA LE CHAMP DES ORMEAU</v>
          </cell>
          <cell r="C33" t="str">
            <v>79100 STE-RADEGONDE</v>
          </cell>
          <cell r="E33" t="str">
            <v>asviazarias@gmail.com</v>
          </cell>
          <cell r="F33" t="str">
            <v>X</v>
          </cell>
        </row>
        <row r="34">
          <cell r="A34" t="str">
            <v>ATELIER DUBIN CHARRIER SAS</v>
          </cell>
          <cell r="B34" t="str">
            <v>42 Route DES TUILERIES</v>
          </cell>
          <cell r="C34" t="str">
            <v>79220 SURIN</v>
          </cell>
          <cell r="E34" t="str">
            <v>atelier.dubin.charrier@gmail.com</v>
          </cell>
          <cell r="F34" t="str">
            <v>X</v>
          </cell>
        </row>
        <row r="35">
          <cell r="A35" t="str">
            <v>ATELIER POITEVIN 2SEVRES SARL</v>
          </cell>
          <cell r="B35" t="str">
            <v>ATELIER DE LA BROUSSE</v>
          </cell>
          <cell r="C35" t="str">
            <v>79400 AZAY LE BRULE</v>
          </cell>
          <cell r="E35" t="str">
            <v>contact@ap2s.eu</v>
          </cell>
          <cell r="F35" t="str">
            <v>X</v>
          </cell>
        </row>
        <row r="36">
          <cell r="A36" t="str">
            <v xml:space="preserve">ATLANCE INGENIERIE </v>
          </cell>
          <cell r="C36" t="str">
            <v>49000 ANGERS</v>
          </cell>
          <cell r="E36" t="str">
            <v>contact@atlance-ing.fr</v>
          </cell>
          <cell r="F36" t="str">
            <v>X</v>
          </cell>
        </row>
        <row r="37">
          <cell r="A37" t="str">
            <v>ATLINE SERVICES SAS</v>
          </cell>
          <cell r="C37" t="str">
            <v>75782 PARIS CEDEX 16</v>
          </cell>
          <cell r="E37" t="str">
            <v>contact@atline.fr</v>
          </cell>
          <cell r="F37" t="str">
            <v>X</v>
          </cell>
        </row>
        <row r="38">
          <cell r="A38" t="str">
            <v>AUREA</v>
          </cell>
          <cell r="B38" t="str">
            <v>3 Rue Joseph et Marie Hackin</v>
          </cell>
          <cell r="C38" t="str">
            <v>75116 PARIS</v>
          </cell>
          <cell r="E38" t="str">
            <v>factures@aurea.eu</v>
          </cell>
          <cell r="F38" t="str">
            <v>X</v>
          </cell>
        </row>
        <row r="39">
          <cell r="A39" t="str">
            <v>AURIAU SAS</v>
          </cell>
          <cell r="B39" t="str">
            <v>20 Rue du Général de Gaulle</v>
          </cell>
          <cell r="C39" t="str">
            <v>86330 LA GRIMAUDIERE</v>
          </cell>
          <cell r="E39" t="str">
            <v>grimaudiere@auriausas.com; iteuil@auriausas.com; surgeres@auriausas.com; montigny@auriausas.com</v>
          </cell>
          <cell r="F39" t="str">
            <v>X</v>
          </cell>
        </row>
        <row r="40">
          <cell r="A40" t="str">
            <v>AUVRAY Sébastien SARL</v>
          </cell>
          <cell r="C40" t="str">
            <v>79400 EXIREUIL</v>
          </cell>
          <cell r="E40" t="str">
            <v>auvraysebastien@sfr.fr</v>
          </cell>
          <cell r="F40" t="str">
            <v>X</v>
          </cell>
        </row>
        <row r="41">
          <cell r="A41" t="str">
            <v>AXXES SAS</v>
          </cell>
          <cell r="C41" t="str">
            <v>69814 TASSIN LA DEMI LUNE CEDEX</v>
          </cell>
          <cell r="E41" t="str">
            <v>st-martin@axxes.fr</v>
          </cell>
          <cell r="F41" t="str">
            <v>X</v>
          </cell>
        </row>
        <row r="42">
          <cell r="A42" t="str">
            <v>AYME ET FILS SA</v>
          </cell>
          <cell r="C42" t="str">
            <v>79200 CHATILLON SUR THOUET</v>
          </cell>
          <cell r="E42" t="str">
            <v>ayme@ayme.fr</v>
          </cell>
          <cell r="F42" t="str">
            <v>X</v>
          </cell>
        </row>
        <row r="43">
          <cell r="A43" t="str">
            <v>AZ ARCHITECTES</v>
          </cell>
          <cell r="C43" t="str">
            <v>85200  FONTENAY LE COMTE</v>
          </cell>
          <cell r="E43" t="str">
            <v>contact@az-architectes.com</v>
          </cell>
          <cell r="F43" t="str">
            <v>X</v>
          </cell>
        </row>
        <row r="44">
          <cell r="A44" t="str">
            <v>AZAY CHAUFFAGE SARL</v>
          </cell>
          <cell r="B44" t="str">
            <v>ZONE D'ACTIVITE DE BAUSSAIS</v>
          </cell>
          <cell r="C44" t="str">
            <v>79260 LA CRECHE</v>
          </cell>
          <cell r="E44" t="str">
            <v>azay.chauffage@wanadoo.fr</v>
          </cell>
          <cell r="F44" t="str">
            <v>X</v>
          </cell>
        </row>
        <row r="45">
          <cell r="A45" t="str">
            <v>BERGER LEVRAULT SA</v>
          </cell>
          <cell r="B45" t="str">
            <v>892 Rue YVES KERMEN</v>
          </cell>
          <cell r="C45" t="str">
            <v>92100 BOULOGNE BILLANCOURT</v>
          </cell>
          <cell r="E45" t="str">
            <v>recouvrement@berger-levrault.com</v>
          </cell>
          <cell r="F45" t="str">
            <v>X</v>
          </cell>
        </row>
        <row r="46">
          <cell r="A46" t="str">
            <v>BERGERAT MONNOYEUR SAS</v>
          </cell>
          <cell r="B46" t="str">
            <v>103 Avenue RENE ANTOUNE</v>
          </cell>
          <cell r="C46" t="str">
            <v>ZAC JEAN MERMOZ</v>
          </cell>
          <cell r="D46" t="str">
            <v>33320 EYSINES</v>
          </cell>
          <cell r="E46" t="str">
            <v>dominique.montoya@b-m.fr</v>
          </cell>
          <cell r="F46" t="str">
            <v>X</v>
          </cell>
        </row>
        <row r="47">
          <cell r="A47" t="str">
            <v>BERGERAT MONNOYEUR SERVICES</v>
          </cell>
          <cell r="B47" t="str">
            <v xml:space="preserve"> BP 169</v>
          </cell>
          <cell r="E47" t="str">
            <v>philippe.robert@b-m.fr</v>
          </cell>
          <cell r="F47" t="str">
            <v>X</v>
          </cell>
        </row>
        <row r="48">
          <cell r="A48" t="str">
            <v>BERTIN TECHNOLOGIES SAS</v>
          </cell>
          <cell r="B48" t="str">
            <v>10 B Avenue AMPERE</v>
          </cell>
          <cell r="C48" t="str">
            <v>PARC D'ACTIVITES DU PAS DU LAC</v>
          </cell>
          <cell r="D48" t="str">
            <v>78180 MONTIGNY LE BRETONNEUX</v>
          </cell>
          <cell r="E48" t="str">
            <v>isabelle.chaumeton@bertin.fr</v>
          </cell>
          <cell r="F48" t="str">
            <v>X</v>
          </cell>
        </row>
        <row r="49">
          <cell r="A49" t="str">
            <v>BEWIDE</v>
          </cell>
          <cell r="B49" t="str">
            <v>1 Place DE STRASBOURG</v>
          </cell>
          <cell r="C49" t="str">
            <v>29200 BREST</v>
          </cell>
          <cell r="E49" t="str">
            <v>contact@webencheres.fr</v>
          </cell>
          <cell r="F49" t="str">
            <v>X</v>
          </cell>
        </row>
        <row r="50">
          <cell r="A50" t="str">
            <v>BILLAUD SEGEBA SARL</v>
          </cell>
          <cell r="B50" t="str">
            <v xml:space="preserve"> Parc d'activité du Mou</v>
          </cell>
          <cell r="C50" t="str">
            <v>79300 BRESSUIRE</v>
          </cell>
          <cell r="E50" t="str">
            <v>xdaire@billaud-segeba.fr</v>
          </cell>
          <cell r="F50" t="str">
            <v>X</v>
          </cell>
        </row>
        <row r="51">
          <cell r="A51" t="str">
            <v>BMAIR FRANCE SARL</v>
          </cell>
          <cell r="B51" t="str">
            <v>63 Avenue DE VERSAILLES</v>
          </cell>
          <cell r="C51" t="str">
            <v>75016 PARIS</v>
          </cell>
          <cell r="E51" t="str">
            <v>commercial@bmair.fr</v>
          </cell>
          <cell r="F51" t="str">
            <v>X</v>
          </cell>
        </row>
        <row r="52">
          <cell r="A52" t="str">
            <v>BODIN ASSAINISSEMENT SARL</v>
          </cell>
          <cell r="B52" t="str">
            <v>12 Rue MICHEL DUGAST</v>
          </cell>
          <cell r="C52" t="str">
            <v>85200  FONTENAY LE COMTE</v>
          </cell>
          <cell r="E52" t="str">
            <v>contact@assainissement-bodin.fr</v>
          </cell>
          <cell r="F52" t="str">
            <v>X</v>
          </cell>
        </row>
        <row r="53">
          <cell r="A53" t="str">
            <v>BOINOT GUILLAUME EIRL</v>
          </cell>
          <cell r="B53" t="str">
            <v>4 A Rue DE LA PERCEPTION</v>
          </cell>
          <cell r="C53" t="str">
            <v>79330 ST-VARENT</v>
          </cell>
          <cell r="E53" t="str">
            <v>guiboinot@aol.com</v>
          </cell>
          <cell r="F53" t="str">
            <v>X</v>
          </cell>
        </row>
        <row r="54">
          <cell r="A54" t="str">
            <v>BOISLIVEAU TP SAS</v>
          </cell>
          <cell r="B54" t="str">
            <v>53 Route DE ST MAIXENT</v>
          </cell>
          <cell r="C54" t="str">
            <v>79800 LA MOTHE ST-HERAY</v>
          </cell>
          <cell r="E54" t="str">
            <v xml:space="preserve">societeboisliveau@lafarge.com; info@boisliveau-tp.com                                                                       </v>
          </cell>
          <cell r="F54" t="str">
            <v>X</v>
          </cell>
        </row>
        <row r="55">
          <cell r="A55" t="str">
            <v>BOMAG SAS</v>
          </cell>
          <cell r="B55" t="str">
            <v>2 Avenue du Général de Gaulle</v>
          </cell>
          <cell r="C55" t="str">
            <v>91170 VIRY CHATILLON</v>
          </cell>
          <cell r="E55" t="str">
            <v>finance.bomagfrance@bomag.com</v>
          </cell>
          <cell r="F55" t="str">
            <v>X</v>
          </cell>
        </row>
        <row r="56">
          <cell r="A56" t="str">
            <v>BOSSARD SAS</v>
          </cell>
          <cell r="B56" t="str">
            <v>15 Rue DU COMMERCE</v>
          </cell>
          <cell r="C56" t="str">
            <v>ZONE ACTI SUD  BP 36</v>
          </cell>
          <cell r="D56" t="str">
            <v>85000 LA ROCHE SUR YON</v>
          </cell>
          <cell r="E56" t="str">
            <v>contact@bossard-sa.fr</v>
          </cell>
          <cell r="F56" t="str">
            <v>X</v>
          </cell>
        </row>
        <row r="57">
          <cell r="A57" t="str">
            <v>BOUCHET IMPRIMERIE SARL</v>
          </cell>
          <cell r="B57" t="str">
            <v xml:space="preserve"> Route DE NIORT</v>
          </cell>
          <cell r="C57" t="str">
            <v>BP 102</v>
          </cell>
          <cell r="D57" t="str">
            <v>79401 ST MAIXENT L ECOLE CEDEX</v>
          </cell>
          <cell r="E57" t="str">
            <v>impr.bouchet@orange.fr</v>
          </cell>
          <cell r="F57" t="str">
            <v>X</v>
          </cell>
        </row>
        <row r="58">
          <cell r="A58" t="str">
            <v>BOULANGER SA</v>
          </cell>
          <cell r="B58" t="str">
            <v xml:space="preserve"> Rue JEAN BAPTISTE COLBERT</v>
          </cell>
          <cell r="C58" t="str">
            <v>ESPACE MENDES FRANCE</v>
          </cell>
          <cell r="D58" t="str">
            <v>79000 NIORT</v>
          </cell>
          <cell r="E58" t="str">
            <v>caisses-niort@boulanger.com</v>
          </cell>
          <cell r="F58" t="str">
            <v>X</v>
          </cell>
        </row>
        <row r="59">
          <cell r="A59" t="str">
            <v>BOUSSEMART THIERRY</v>
          </cell>
          <cell r="B59" t="str">
            <v>192 Avenue DE LA ROCHELLE</v>
          </cell>
          <cell r="C59" t="str">
            <v>79000 NIORT</v>
          </cell>
          <cell r="F59" t="str">
            <v>X</v>
          </cell>
        </row>
        <row r="60">
          <cell r="A60" t="str">
            <v>BRANGEON ENVIRONNEMENT SASU</v>
          </cell>
          <cell r="B60" t="str">
            <v>7 Route DE MONTJEAN</v>
          </cell>
          <cell r="C60" t="str">
            <v>CS 80046</v>
          </cell>
          <cell r="D60" t="str">
            <v>49620 LA POMMERAYE</v>
          </cell>
          <cell r="E60" t="str">
            <v>brangeon.environnement@brangeon.fr</v>
          </cell>
          <cell r="F60" t="str">
            <v>X</v>
          </cell>
        </row>
        <row r="61">
          <cell r="A61" t="str">
            <v>BROSSARD ANDRE ETS  SARL</v>
          </cell>
          <cell r="B61" t="str">
            <v>9 GRAND RUE</v>
          </cell>
          <cell r="C61" t="str">
            <v>79220 CHAMPDENIERS</v>
          </cell>
          <cell r="E61" t="str">
            <v>sarlbrossard@wanadoo.fr</v>
          </cell>
          <cell r="H61" t="str">
            <v>X</v>
          </cell>
        </row>
        <row r="62">
          <cell r="A62" t="str">
            <v>BURGEAP SA</v>
          </cell>
          <cell r="B62" t="str">
            <v>9 Rue DU CHENE LASSE</v>
          </cell>
          <cell r="C62" t="str">
            <v>44800 SAINT HERBLAIN</v>
          </cell>
          <cell r="E62" t="str">
            <v>l.papas@groupeginger.com</v>
          </cell>
          <cell r="F62" t="str">
            <v>X</v>
          </cell>
        </row>
        <row r="63">
          <cell r="A63" t="str">
            <v>CABINET EQUALEOS</v>
          </cell>
          <cell r="B63" t="str">
            <v>3317 Rue DE LA HAIE</v>
          </cell>
          <cell r="C63" t="str">
            <v>76230 BOIS GUILLAUME</v>
          </cell>
          <cell r="E63" t="str">
            <v>pe.lemarchand@equaleos.fr</v>
          </cell>
          <cell r="F63" t="str">
            <v>X</v>
          </cell>
        </row>
        <row r="64">
          <cell r="A64" t="str">
            <v>CAMFIL SAS</v>
          </cell>
          <cell r="B64" t="str">
            <v>7781 Boulevard DE LA REPUBLIQUE</v>
          </cell>
          <cell r="C64" t="str">
            <v>92257 LA GARENNE COLOMBES CX</v>
          </cell>
          <cell r="E64" t="str">
            <v>lge.accueil@camfil.com</v>
          </cell>
          <cell r="F64" t="str">
            <v>X</v>
          </cell>
        </row>
        <row r="65">
          <cell r="A65" t="str">
            <v>CAPPE SOUPLET SARL</v>
          </cell>
          <cell r="B65" t="str">
            <v xml:space="preserve"> ZAE Bessines</v>
          </cell>
          <cell r="C65" t="str">
            <v>Parc d'act. Le Bois Chamaillard</v>
          </cell>
          <cell r="D65" t="str">
            <v>79000 NIORT</v>
          </cell>
          <cell r="E65" t="str">
            <v>comptabilite.cappesouplet@dexis.eu</v>
          </cell>
          <cell r="F65" t="str">
            <v>X</v>
          </cell>
        </row>
        <row r="66">
          <cell r="A66" t="str">
            <v>CATTEC SARL</v>
          </cell>
          <cell r="B66" t="str">
            <v xml:space="preserve"> VASSAL</v>
          </cell>
          <cell r="C66" t="str">
            <v>47290 BEAUGAS</v>
          </cell>
          <cell r="E66" t="str">
            <v>contact@cattec.com</v>
          </cell>
          <cell r="F66" t="str">
            <v>X</v>
          </cell>
        </row>
        <row r="67">
          <cell r="A67" t="str">
            <v>CBTP SARL</v>
          </cell>
          <cell r="B67" t="str">
            <v>3 Rue LEPINE</v>
          </cell>
          <cell r="C67" t="str">
            <v>ZA LA RICHARDIERE  BP 33 216</v>
          </cell>
          <cell r="D67" t="str">
            <v>35532 NOYAL SUR VILAINE CEDEX</v>
          </cell>
          <cell r="E67" t="str">
            <v>cathie.lenormand@lcbtp.com</v>
          </cell>
          <cell r="F67" t="str">
            <v>X</v>
          </cell>
        </row>
        <row r="68">
          <cell r="A68" t="str">
            <v>CDG 29</v>
          </cell>
          <cell r="B68" t="str">
            <v>7 Boulevard du finistere</v>
          </cell>
          <cell r="C68" t="str">
            <v>29336 QUIMPER CEDEX</v>
          </cell>
          <cell r="E68" t="str">
            <v>paie.droitprive@cdg29.bzh</v>
          </cell>
          <cell r="F68" t="str">
            <v>X</v>
          </cell>
        </row>
        <row r="69">
          <cell r="A69" t="str">
            <v>CDGFPT79</v>
          </cell>
          <cell r="B69" t="str">
            <v>9 Rue CHAIGNEAU</v>
          </cell>
          <cell r="C69" t="str">
            <v>CS 80030</v>
          </cell>
          <cell r="D69" t="str">
            <v>79403 ST-MAIXENT L'ECOLE CEDEX</v>
          </cell>
          <cell r="E69" t="str">
            <v>finances@cdg79.fr</v>
          </cell>
          <cell r="F69" t="str">
            <v>X</v>
          </cell>
        </row>
        <row r="70">
          <cell r="A70" t="str">
            <v>CHAMBRE DE COMMERCE ET INDUSTRIE</v>
          </cell>
          <cell r="B70" t="str">
            <v>10 Place DU TEMPLE</v>
          </cell>
          <cell r="C70" t="str">
            <v>79000 NIORT</v>
          </cell>
          <cell r="E70" t="str">
            <v>comptabilitecci79@cci79.com</v>
          </cell>
          <cell r="F70" t="str">
            <v>X</v>
          </cell>
        </row>
        <row r="71">
          <cell r="A71" t="str">
            <v>CHAMBRE DE METIERS ARTISANAT</v>
          </cell>
          <cell r="B71" t="str">
            <v>22 Rue DES HERBILLAUX</v>
          </cell>
          <cell r="C71" t="str">
            <v>79000 NIORT</v>
          </cell>
          <cell r="E71" t="str">
            <v>t.schoumacher@cma-niort.fr</v>
          </cell>
          <cell r="F71" t="str">
            <v>X</v>
          </cell>
        </row>
        <row r="72">
          <cell r="A72" t="str">
            <v>CHANTECAILLE Vincent SARL</v>
          </cell>
          <cell r="B72" t="str">
            <v xml:space="preserve"> Rue du Pont d'Homme</v>
          </cell>
          <cell r="C72" t="str">
            <v>79230 VOUILLE</v>
          </cell>
          <cell r="E72" t="str">
            <v>vincent.chantecaille@wanadoo.fr</v>
          </cell>
          <cell r="F72" t="str">
            <v>X</v>
          </cell>
        </row>
        <row r="73">
          <cell r="A73" t="str">
            <v>CHIMIREC DELVERT SAS</v>
          </cell>
          <cell r="B73" t="str">
            <v xml:space="preserve"> ZI de la Viaube</v>
          </cell>
          <cell r="C73" t="str">
            <v>86131 JAUNAY CLAN</v>
          </cell>
          <cell r="E73" t="str">
            <v xml:space="preserve">chimirec-delvert@chimirec.fr                                                                        </v>
          </cell>
          <cell r="F73" t="str">
            <v>X</v>
          </cell>
        </row>
        <row r="74">
          <cell r="A74" t="str">
            <v>CHRONO Flex</v>
          </cell>
          <cell r="B74" t="str">
            <v>13 Rue Olympe de Gouges</v>
          </cell>
          <cell r="C74" t="str">
            <v>44817 SAINT HERBLAIN CEDEX</v>
          </cell>
          <cell r="E74" t="str">
            <v>administratif@chronoflex.com</v>
          </cell>
          <cell r="F74" t="str">
            <v>X</v>
          </cell>
        </row>
        <row r="75">
          <cell r="A75" t="str">
            <v>CIMENTS CALCIA SAS</v>
          </cell>
          <cell r="B75" t="str">
            <v xml:space="preserve"> Les Technodes</v>
          </cell>
          <cell r="C75" t="str">
            <v>78931 GUERVILLE CEDEX</v>
          </cell>
          <cell r="E75" t="str">
            <v>creditclient@ciments-calcia.fr</v>
          </cell>
          <cell r="F75" t="str">
            <v>X</v>
          </cell>
        </row>
        <row r="76">
          <cell r="A76" t="str">
            <v>CIMME SODIMAT SAS</v>
          </cell>
          <cell r="B76" t="str">
            <v>16 Rue DU ROUGE BOUTON</v>
          </cell>
          <cell r="C76" t="str">
            <v>59113 SECLIN</v>
          </cell>
          <cell r="E76" t="str">
            <v>contact59@cimme-sodimat.fr</v>
          </cell>
          <cell r="F76" t="str">
            <v>X</v>
          </cell>
        </row>
        <row r="77">
          <cell r="A77" t="str">
            <v>CIN SARL</v>
          </cell>
          <cell r="B77" t="str">
            <v>8 Rue ALFRED NOBEL</v>
          </cell>
          <cell r="C77" t="str">
            <v>79043 NIORT CEDEX 9</v>
          </cell>
          <cell r="E77" t="str">
            <v>dupont@cin79.fr; cin@cin79.fr</v>
          </cell>
          <cell r="F77" t="str">
            <v>X</v>
          </cell>
        </row>
        <row r="78">
          <cell r="A78" t="str">
            <v>CLARA AUTOMOBILES</v>
          </cell>
          <cell r="B78" t="str">
            <v>8 Rue DES PRAIRIES</v>
          </cell>
          <cell r="C78" t="str">
            <v>17810 ST GEORGES LES COTEAUX</v>
          </cell>
          <cell r="E78" t="str">
            <v>contactsaintes@clara-automobiles.com</v>
          </cell>
          <cell r="F78" t="str">
            <v>X</v>
          </cell>
        </row>
        <row r="79">
          <cell r="A79" t="str">
            <v>CLENET MANUTENTION SAS</v>
          </cell>
          <cell r="B79" t="str">
            <v>3 Rue GUSTAVE EIFFEL</v>
          </cell>
          <cell r="C79" t="str">
            <v>49070 SAINT JEAN DE LINIERES</v>
          </cell>
          <cell r="E79" t="str">
            <v>info@clenet-manutention.com</v>
          </cell>
          <cell r="F79" t="str">
            <v>X</v>
          </cell>
        </row>
        <row r="80">
          <cell r="A80" t="str">
            <v>CNAS</v>
          </cell>
          <cell r="B80" t="str">
            <v>7 Allée DES MUSARDISES</v>
          </cell>
          <cell r="C80" t="str">
            <v>33187 LE HAILLAN</v>
          </cell>
          <cell r="E80" t="str">
            <v>so@cnas.fr</v>
          </cell>
          <cell r="F80" t="str">
            <v>X</v>
          </cell>
        </row>
        <row r="81">
          <cell r="A81" t="str">
            <v>COINTET ET ASSOCIES SARL</v>
          </cell>
          <cell r="B81" t="str">
            <v>6 Rue ALFRED KASTLER</v>
          </cell>
          <cell r="C81" t="str">
            <v>17000 LA ROCHELLE</v>
          </cell>
          <cell r="E81" t="str">
            <v>cointetassocies@cointet-architecte.fr</v>
          </cell>
          <cell r="F81" t="str">
            <v>X</v>
          </cell>
        </row>
        <row r="82">
          <cell r="A82" t="str">
            <v>COLLECTE TRAITMT DECHETS CA2B</v>
          </cell>
          <cell r="B82" t="str">
            <v>27 Boulevard DU COLONEL AUBRY</v>
          </cell>
          <cell r="C82" t="str">
            <v>79300 BRESSUIRE</v>
          </cell>
          <cell r="E82" t="str">
            <v>contact@agglo2b.fr</v>
          </cell>
          <cell r="F82" t="str">
            <v>X</v>
          </cell>
        </row>
        <row r="83">
          <cell r="A83" t="str">
            <v>COM AGGLO NIORTAIS</v>
          </cell>
          <cell r="B83" t="str">
            <v>140 Rue DES EQUARTS</v>
          </cell>
          <cell r="C83" t="str">
            <v>79000 NIORT</v>
          </cell>
          <cell r="F83" t="str">
            <v>X</v>
          </cell>
        </row>
        <row r="84">
          <cell r="A84" t="str">
            <v>COMPAGNIE PETROLIERE DE L OUEST</v>
          </cell>
          <cell r="B84" t="str">
            <v>11 Route DE POMPIERRE</v>
          </cell>
          <cell r="C84" t="str">
            <v>44186 NANTES CEDEX 4</v>
          </cell>
          <cell r="E84" t="str">
            <v>nadine.blandin@cpodist.com; frederique.bouchez@cpodist.com</v>
          </cell>
          <cell r="F84" t="str">
            <v>X</v>
          </cell>
        </row>
        <row r="85">
          <cell r="A85" t="str">
            <v>COMUTEX</v>
          </cell>
          <cell r="B85" t="str">
            <v>17 Boulevard ALFRED DE VIGNY</v>
          </cell>
          <cell r="C85" t="str">
            <v>79100 THOUARS</v>
          </cell>
          <cell r="E85" t="str">
            <v>contact@comutex.fr</v>
          </cell>
          <cell r="F85" t="str">
            <v>X</v>
          </cell>
        </row>
        <row r="86">
          <cell r="A86" t="str">
            <v>CONSEIL DEP AMENAGT BATIMENTS</v>
          </cell>
          <cell r="B86" t="str">
            <v xml:space="preserve"> MAIL LUCIE AUBRAC</v>
          </cell>
          <cell r="C86" t="str">
            <v>79000 NIORT</v>
          </cell>
          <cell r="E86" t="str">
            <v>willy.rouil@deux-sevres.fr</v>
          </cell>
          <cell r="F86" t="str">
            <v>X</v>
          </cell>
        </row>
        <row r="87">
          <cell r="A87" t="str">
            <v>CONSEIL DEP SERVICE ROUTES (Bressuire)</v>
          </cell>
          <cell r="B87" t="str">
            <v>11 Boulevard ALFRED DE VIGNY</v>
          </cell>
          <cell r="C87" t="str">
            <v>79100 THOUARS</v>
          </cell>
          <cell r="E87" t="str">
            <v>contact@deux-sevres.fr</v>
          </cell>
          <cell r="F87" t="str">
            <v>X</v>
          </cell>
        </row>
        <row r="88">
          <cell r="A88" t="str">
            <v>CONSEIL DEP SERVICE ROUTES (Thouars)</v>
          </cell>
          <cell r="B88" t="str">
            <v>66 Boulevard EDGAR QUINET</v>
          </cell>
          <cell r="C88" t="str">
            <v>79200 PARTHENAY</v>
          </cell>
          <cell r="E88" t="str">
            <v>contact@deux-sevres.fr</v>
          </cell>
          <cell r="F88" t="str">
            <v>X</v>
          </cell>
        </row>
        <row r="89">
          <cell r="A89" t="str">
            <v>CONSEIL SECURITE VIGILANCE</v>
          </cell>
          <cell r="B89" t="str">
            <v>20 Place DU PORT</v>
          </cell>
          <cell r="C89" t="str">
            <v>79000 NIORT</v>
          </cell>
          <cell r="E89" t="str">
            <v>csvsecurite8@gmail.com</v>
          </cell>
          <cell r="F89" t="str">
            <v>X</v>
          </cell>
        </row>
        <row r="90">
          <cell r="A90" t="str">
            <v>CORB SARL</v>
          </cell>
          <cell r="B90" t="str">
            <v xml:space="preserve"> ZA DE VERDALE</v>
          </cell>
          <cell r="C90" t="str">
            <v>79400 ST-MAIXENT L'ECOLE</v>
          </cell>
          <cell r="F90" t="str">
            <v>X</v>
          </cell>
        </row>
        <row r="91">
          <cell r="A91" t="str">
            <v>COULONGES THOUARSAIS COM</v>
          </cell>
          <cell r="B91" t="str">
            <v>23 Rue PRINCIPALE</v>
          </cell>
          <cell r="C91" t="str">
            <v>79330 COULONGES-THOUARSAIS</v>
          </cell>
          <cell r="F91" t="str">
            <v>X</v>
          </cell>
        </row>
        <row r="92">
          <cell r="A92" t="str">
            <v>COURILLEAU GUY SA</v>
          </cell>
          <cell r="B92" t="str">
            <v>89 Boulevard DE POITIERS</v>
          </cell>
          <cell r="C92" t="str">
            <v>79300 BRESSUIRE</v>
          </cell>
          <cell r="F92" t="str">
            <v>X</v>
          </cell>
        </row>
        <row r="93">
          <cell r="A93" t="str">
            <v>COVED SAS</v>
          </cell>
          <cell r="B93" t="str">
            <v>9 Avenue DIDIER DAURAT</v>
          </cell>
          <cell r="C93" t="str">
            <v>31432 TOULOUSE CEDEX 4</v>
          </cell>
          <cell r="E93" t="str">
            <v>antoine.decontencin@coved.com</v>
          </cell>
          <cell r="F93" t="str">
            <v>X</v>
          </cell>
        </row>
        <row r="94">
          <cell r="A94" t="str">
            <v>COVIMED SOLAIRE FRANCE SARL</v>
          </cell>
          <cell r="B94" t="str">
            <v>11 B Rue DES FONTAINES</v>
          </cell>
          <cell r="C94" t="str">
            <v>31410 LAVERNOSE LACASSE</v>
          </cell>
          <cell r="E94" t="str">
            <v>contact@covimed.fr</v>
          </cell>
          <cell r="F94" t="str">
            <v>X</v>
          </cell>
        </row>
        <row r="95">
          <cell r="A95" t="str">
            <v>CPIE - ASS APEM</v>
          </cell>
          <cell r="B95" t="str">
            <v>6 Rue LE JARDIN DES SENS</v>
          </cell>
          <cell r="C95" t="str">
            <v>79340 LES CHATELIERS</v>
          </cell>
          <cell r="E95" t="str">
            <v>accueil@cpie79.fr</v>
          </cell>
          <cell r="F95" t="str">
            <v>X</v>
          </cell>
        </row>
        <row r="96">
          <cell r="A96" t="str">
            <v>CSM</v>
          </cell>
          <cell r="B96" t="str">
            <v>ZI LE PETIT NIORTEAU</v>
          </cell>
          <cell r="C96" t="str">
            <v>79310 MAZIERES EN GATINE</v>
          </cell>
          <cell r="E96" t="str">
            <v>csm79@hotmail.fr</v>
          </cell>
          <cell r="F96" t="str">
            <v>X</v>
          </cell>
        </row>
        <row r="97">
          <cell r="A97" t="str">
            <v>DELCOURT SAS</v>
          </cell>
          <cell r="B97" t="str">
            <v>24 Rue MARCQ EN BAROEUL</v>
          </cell>
          <cell r="C97" t="str">
            <v>59290 WASQUEHAL</v>
          </cell>
          <cell r="E97" t="str">
            <v>sarl.delcourt@wanadoo.fr</v>
          </cell>
          <cell r="F97" t="str">
            <v>X</v>
          </cell>
        </row>
        <row r="98">
          <cell r="A98" t="str">
            <v>DESSABLES JEROME DJP</v>
          </cell>
          <cell r="E98" t="str">
            <v>dje.dessables@gmail.com</v>
          </cell>
          <cell r="H98" t="str">
            <v>X</v>
          </cell>
        </row>
        <row r="99">
          <cell r="A99" t="str">
            <v xml:space="preserve">DIAC LOCATION </v>
          </cell>
          <cell r="B99" t="str">
            <v>14 Avenue DU PAVE NEUF</v>
          </cell>
          <cell r="C99" t="str">
            <v>93168 NOISY LE GRAND</v>
          </cell>
          <cell r="E99" t="str">
            <v>dl.service-client@diaclocation.fr</v>
          </cell>
          <cell r="F99" t="str">
            <v>X</v>
          </cell>
        </row>
        <row r="100">
          <cell r="A100" t="str">
            <v>DIF PRO MA SARL</v>
          </cell>
          <cell r="B100" t="str">
            <v xml:space="preserve"> Route DE LA ROCHE</v>
          </cell>
          <cell r="C100" t="str">
            <v>79500 MELLE</v>
          </cell>
          <cell r="E100" t="str">
            <v xml:space="preserve">difproma@orange.fr                                                                                  </v>
          </cell>
          <cell r="F100" t="str">
            <v>X</v>
          </cell>
        </row>
        <row r="101">
          <cell r="A101" t="str">
            <v>DSVI SARL</v>
          </cell>
          <cell r="B101" t="str">
            <v>269 Avenue ST JEAN D'ANGELY</v>
          </cell>
          <cell r="C101" t="str">
            <v>79000 NIORT</v>
          </cell>
          <cell r="E101" t="str">
            <v>dsvi@seguin-trucks.com</v>
          </cell>
          <cell r="F101" t="str">
            <v>X</v>
          </cell>
        </row>
        <row r="102">
          <cell r="A102" t="str">
            <v>EB2C SAS</v>
          </cell>
          <cell r="B102" t="str">
            <v xml:space="preserve"> Rue DE L'HOMMERAIE</v>
          </cell>
          <cell r="C102" t="str">
            <v>79400 AZAY LE BRULE</v>
          </cell>
          <cell r="E102" t="str">
            <v>info@saboureau.fr</v>
          </cell>
          <cell r="F102" t="str">
            <v>X</v>
          </cell>
        </row>
        <row r="103">
          <cell r="A103" t="str">
            <v>EC2I</v>
          </cell>
          <cell r="B103" t="str">
            <v>9 Allée des Métiers</v>
          </cell>
          <cell r="C103" t="str">
            <v>ZA des Grands Champs</v>
          </cell>
          <cell r="D103" t="str">
            <v>79260 LA CRECHE</v>
          </cell>
        </row>
        <row r="104">
          <cell r="A104" t="str">
            <v>ECHOLINE SAS</v>
          </cell>
          <cell r="B104" t="str">
            <v xml:space="preserve"> Immeuble LE MEMPHIS 3547</v>
          </cell>
          <cell r="C104" t="str">
            <v>31670 LABEGE</v>
          </cell>
          <cell r="E104" t="str">
            <v>tristan.watts@echoline.fr</v>
          </cell>
          <cell r="F104" t="str">
            <v>X</v>
          </cell>
        </row>
        <row r="105">
          <cell r="A105" t="str">
            <v>ED CONSULTANTS SAS</v>
          </cell>
          <cell r="B105" t="str">
            <v>5 Rue CARNOT</v>
          </cell>
          <cell r="C105" t="str">
            <v>86110 MIREBEAU</v>
          </cell>
          <cell r="E105" t="str">
            <v>erwan.douroux.audit@gmail.com</v>
          </cell>
          <cell r="F105" t="str">
            <v>X</v>
          </cell>
        </row>
        <row r="106">
          <cell r="A106" t="str">
            <v>EDF COLLECTIVITE SA</v>
          </cell>
          <cell r="B106" t="str">
            <v>1 Rue MARIUS LACROIX</v>
          </cell>
          <cell r="C106" t="str">
            <v>17021 LA ROCHELLE CEDEX</v>
          </cell>
          <cell r="E106" t="str">
            <v>edfcollectivites-grandcentre@edf.fr</v>
          </cell>
          <cell r="F106" t="str">
            <v>X</v>
          </cell>
        </row>
        <row r="107">
          <cell r="A107" t="str">
            <v>EEAC</v>
          </cell>
          <cell r="B107" t="str">
            <v>5 Impasse DES PERDRIX</v>
          </cell>
          <cell r="C107" t="str">
            <v>79370 CELLE SUR BELLE</v>
          </cell>
          <cell r="E107" t="str">
            <v xml:space="preserve">eeac@wanadoo.fr                                                                                     </v>
          </cell>
          <cell r="F107" t="str">
            <v>X</v>
          </cell>
        </row>
        <row r="108">
          <cell r="A108" t="str">
            <v>EGDC</v>
          </cell>
          <cell r="B108" t="str">
            <v xml:space="preserve"> ZI DE LONGCHAMPS</v>
          </cell>
          <cell r="C108" t="str">
            <v>79143 CERIZAY CÉDEX</v>
          </cell>
          <cell r="E108" t="str">
            <v>accueil@egdc-sa.fr</v>
          </cell>
          <cell r="F108" t="str">
            <v>X</v>
          </cell>
        </row>
        <row r="109">
          <cell r="A109" t="str">
            <v>EKSAE</v>
          </cell>
          <cell r="B109" t="str">
            <v xml:space="preserve"> 10-12 BVD DE L'OISE</v>
          </cell>
          <cell r="C109" t="str">
            <v>IMMEUBLE LE GRAND AXE</v>
          </cell>
          <cell r="D109" t="str">
            <v>95031 CERGY PONTOISE</v>
          </cell>
          <cell r="E109" t="str">
            <v>sbonnet@cegid.com</v>
          </cell>
          <cell r="F109" t="str">
            <v>X</v>
          </cell>
        </row>
        <row r="110">
          <cell r="A110" t="str">
            <v>ENKO INDUSTRIE SAS</v>
          </cell>
          <cell r="B110" t="str">
            <v>83 GRAND RUE</v>
          </cell>
          <cell r="C110" t="str">
            <v>49400 VILLEBERNIER</v>
          </cell>
          <cell r="E110" t="str">
            <v>contact@enko-industrie.com</v>
          </cell>
          <cell r="F110" t="str">
            <v>X</v>
          </cell>
        </row>
        <row r="111">
          <cell r="A111" t="str">
            <v>ERYMA SAS</v>
          </cell>
          <cell r="B111" t="str">
            <v>20 Rue DE L'ARC DE TRIOMPHE</v>
          </cell>
          <cell r="C111" t="str">
            <v>75017 PARIS</v>
          </cell>
          <cell r="E111" t="str">
            <v>cdp33.tls@eryma.com</v>
          </cell>
          <cell r="F111" t="str">
            <v>X</v>
          </cell>
        </row>
        <row r="112">
          <cell r="A112" t="str">
            <v>EUROBEN</v>
          </cell>
          <cell r="B112" t="str">
            <v>331 Boulevard de la République</v>
          </cell>
          <cell r="C112" t="str">
            <v>ZI B</v>
          </cell>
          <cell r="D112" t="str">
            <v>62232 ANNEZIN</v>
          </cell>
          <cell r="E112" t="str">
            <v>l.caudron@euroben.fr</v>
          </cell>
        </row>
        <row r="113">
          <cell r="A113" t="str">
            <v>EURO CAUTION COURTAGE SARL</v>
          </cell>
          <cell r="B113" t="str">
            <v>14 Allée DE CRUYE</v>
          </cell>
          <cell r="C113" t="str">
            <v>78870 BAILLY</v>
          </cell>
          <cell r="E113" t="str">
            <v>lbancal@e-c-c.fr</v>
          </cell>
          <cell r="F113" t="str">
            <v>X</v>
          </cell>
        </row>
        <row r="114">
          <cell r="A114" t="str">
            <v>EXELFIL</v>
          </cell>
          <cell r="B114" t="str">
            <v>POLIGON INDUSTRIAL S/N 25200</v>
          </cell>
          <cell r="C114" t="str">
            <v>CERVERA (LLEIDA) - Espagne</v>
          </cell>
          <cell r="E114" t="str">
            <v>exelfil@exelfil.com; raa@exelfil.com</v>
          </cell>
        </row>
        <row r="115">
          <cell r="A115" t="str">
            <v>FABRE MANUTENTION SAS</v>
          </cell>
          <cell r="B115" t="str">
            <v>9 Rue JACQUES CARTIER</v>
          </cell>
          <cell r="C115" t="str">
            <v>79260 LA CRECHE</v>
          </cell>
          <cell r="E115" t="str">
            <v>jim.gaboriau@fabre-manutention.com</v>
          </cell>
          <cell r="F115" t="str">
            <v>X</v>
          </cell>
        </row>
        <row r="116">
          <cell r="A116" t="str">
            <v>FALLOURD ET FILS SARL</v>
          </cell>
          <cell r="B116" t="str">
            <v>15 Avenue DE LA GARE</v>
          </cell>
          <cell r="C116" t="str">
            <v>79400 ST-MAIXENT L'ECOLE</v>
          </cell>
          <cell r="E116" t="str">
            <v>sasfallourd@gmail.com</v>
          </cell>
          <cell r="F116" t="str">
            <v>X</v>
          </cell>
        </row>
        <row r="117">
          <cell r="A117" t="str">
            <v>FISHER SCIENTIFIC S.A.S.</v>
          </cell>
          <cell r="B117" t="str">
            <v>700 Boulevard SEBASTIEN BRANT</v>
          </cell>
          <cell r="C117" t="str">
            <v>67403 ILLKIRCH</v>
          </cell>
          <cell r="E117" t="str">
            <v>fr.fischer@thermofischer.com</v>
          </cell>
          <cell r="F117" t="str">
            <v>X</v>
          </cell>
        </row>
        <row r="118">
          <cell r="A118" t="str">
            <v>FMVE EIRL (Ferre&amp;Mot.Val d'Egray</v>
          </cell>
          <cell r="B118" t="str">
            <v xml:space="preserve"> ZA Route de Mazières</v>
          </cell>
          <cell r="C118" t="str">
            <v>79220 CHAMPDENIERS</v>
          </cell>
          <cell r="E118" t="str">
            <v>fmve@orange.fr</v>
          </cell>
          <cell r="F118" t="str">
            <v>X</v>
          </cell>
        </row>
        <row r="119">
          <cell r="A119" t="str">
            <v>FOLLEMENT FLEURS</v>
          </cell>
          <cell r="B119" t="str">
            <v>28 Rue DE GENEVE</v>
          </cell>
          <cell r="C119" t="str">
            <v>79220 CHAMPDENIERS</v>
          </cell>
          <cell r="E119" t="str">
            <v>follementfleurs@hotmail.fr</v>
          </cell>
          <cell r="G119" t="str">
            <v>X</v>
          </cell>
        </row>
        <row r="120">
          <cell r="A120" t="str">
            <v>FRANCE DAE SAS</v>
          </cell>
          <cell r="B120" t="str">
            <v>235 Rue Isaac Newton</v>
          </cell>
          <cell r="C120" t="str">
            <v>83700 SAINT RAPHAEL</v>
          </cell>
          <cell r="E120" t="str">
            <v>contact@dae-defibrillateur.com</v>
          </cell>
          <cell r="F120" t="str">
            <v>X</v>
          </cell>
        </row>
        <row r="121">
          <cell r="A121" t="str">
            <v>GARAGE GUERINEAU SARL</v>
          </cell>
          <cell r="B121" t="str">
            <v xml:space="preserve"> ZI LA CROIX D'INGAND</v>
          </cell>
          <cell r="E121" t="str">
            <v>guerineau.antoine@wanadoo.fr</v>
          </cell>
          <cell r="F121" t="str">
            <v>X</v>
          </cell>
        </row>
        <row r="122">
          <cell r="A122" t="str">
            <v>GARAGE JAULIN SARL</v>
          </cell>
          <cell r="B122" t="str">
            <v>11 Avenue CHARLES DE GAULLE</v>
          </cell>
          <cell r="E122" t="str">
            <v>administratif@garagejaulin.fr</v>
          </cell>
          <cell r="F122" t="str">
            <v>X</v>
          </cell>
        </row>
        <row r="123">
          <cell r="A123" t="str">
            <v>GARAGE TRUCKS MELLOIS SARL</v>
          </cell>
          <cell r="B123" t="str">
            <v xml:space="preserve"> LES BOIS HAUTS</v>
          </cell>
          <cell r="E123" t="str">
            <v>garage-trucks-mellois-compta@orange.fr</v>
          </cell>
          <cell r="F123" t="str">
            <v>X</v>
          </cell>
        </row>
        <row r="124">
          <cell r="A124" t="str">
            <v>GATARD SAS</v>
          </cell>
          <cell r="B124" t="str">
            <v>2 Boulevard PORT GENTIL</v>
          </cell>
          <cell r="E124" t="str">
            <v>monbricomoncoutant@gatard.fr</v>
          </cell>
          <cell r="F124" t="str">
            <v>X</v>
          </cell>
        </row>
        <row r="125">
          <cell r="A125" t="str">
            <v>GAURIT AEOS SARL</v>
          </cell>
          <cell r="B125" t="str">
            <v>6 Rue DES TERRES FORTES</v>
          </cell>
          <cell r="E125" t="str">
            <v>gaurit@aeos-environnement.fr</v>
          </cell>
          <cell r="F125" t="str">
            <v>X</v>
          </cell>
        </row>
        <row r="126">
          <cell r="A126" t="str">
            <v>GEMA SAS</v>
          </cell>
          <cell r="B126" t="str">
            <v>175 Rue SAINT LOUIS</v>
          </cell>
          <cell r="E126" t="str">
            <v>gema@gema-sas.fr</v>
          </cell>
          <cell r="F126" t="str">
            <v>X</v>
          </cell>
        </row>
        <row r="127">
          <cell r="A127" t="str">
            <v>GEOLOGIK ENVIRONNEMENT SAS</v>
          </cell>
          <cell r="B127" t="str">
            <v>47 Rue DE LA ROCHEJAQUELEIN</v>
          </cell>
          <cell r="E127" t="str">
            <v>geologik@free.fr</v>
          </cell>
          <cell r="F127" t="str">
            <v>X</v>
          </cell>
        </row>
        <row r="128">
          <cell r="A128" t="str">
            <v>GEOSCOP</v>
          </cell>
          <cell r="B128" t="str">
            <v>15 Rue Du Meunier</v>
          </cell>
          <cell r="C128" t="str">
            <v>44880 SAUTRON</v>
          </cell>
          <cell r="E128" t="str">
            <v>geoscop@geoscop.com</v>
          </cell>
          <cell r="F128" t="str">
            <v>X</v>
          </cell>
        </row>
        <row r="129">
          <cell r="A129" t="str">
            <v>GFM SARL</v>
          </cell>
          <cell r="B129" t="str">
            <v xml:space="preserve"> Zone Indus Grand Chemin</v>
          </cell>
          <cell r="C129" t="str">
            <v>79210 PRIN DEYRANCON</v>
          </cell>
          <cell r="E129" t="str">
            <v>gfm@gfm79.com</v>
          </cell>
          <cell r="F129" t="str">
            <v>X</v>
          </cell>
        </row>
        <row r="130">
          <cell r="A130" t="str">
            <v>GN2C CHAUDRONNERIE</v>
          </cell>
          <cell r="B130" t="str">
            <v>1 Avenue DU FRENE</v>
          </cell>
          <cell r="C130" t="str">
            <v>79200 CHATILLON SUR THOUET</v>
          </cell>
          <cell r="E130" t="str">
            <v>gn2c@gn2c-chaudronnerie.fr</v>
          </cell>
          <cell r="F130" t="str">
            <v>X</v>
          </cell>
        </row>
        <row r="131">
          <cell r="A131" t="str">
            <v>GOUIN SARL</v>
          </cell>
          <cell r="B131" t="str">
            <v>342 Avenue DE PARIS</v>
          </cell>
          <cell r="C131" t="str">
            <v>79010 NIORT CEDEX 9</v>
          </cell>
          <cell r="E131" t="str">
            <v>facturation@etsgouin.fr</v>
          </cell>
          <cell r="F131" t="str">
            <v>X</v>
          </cell>
        </row>
        <row r="132">
          <cell r="A132" t="str">
            <v>GRAPHIC APPLICATION SARL</v>
          </cell>
          <cell r="B132" t="str">
            <v>7 Rue LOUIS BREBION</v>
          </cell>
          <cell r="C132" t="str">
            <v>79400 ST-MAIXENT L'ECOLE</v>
          </cell>
          <cell r="E132" t="str">
            <v>contact@graphic.fr</v>
          </cell>
          <cell r="F132" t="str">
            <v>X</v>
          </cell>
        </row>
        <row r="133">
          <cell r="A133" t="str">
            <v>GROUPAMA</v>
          </cell>
          <cell r="B133" t="str">
            <v>2 Avenue DE LIMOGES</v>
          </cell>
          <cell r="C133" t="str">
            <v>79044 NIORT CEDEX 9</v>
          </cell>
          <cell r="E133" t="str">
            <v>groupama-pro@groupama-ca.fr; fpouzet@groupama-ca.fr</v>
          </cell>
          <cell r="F133" t="str">
            <v>X</v>
          </cell>
        </row>
        <row r="134">
          <cell r="A134" t="str">
            <v>GROUPE MONITEUR SAS</v>
          </cell>
          <cell r="B134" t="str">
            <v>10 Place DU GENERAL DE GAULLE</v>
          </cell>
          <cell r="C134" t="str">
            <v>92186 ANTONY CEDEX</v>
          </cell>
          <cell r="E134" t="str">
            <v>christian.fehr@infopro-digital.com</v>
          </cell>
          <cell r="F134" t="str">
            <v>X</v>
          </cell>
        </row>
        <row r="135">
          <cell r="A135" t="str">
            <v>GUERINEAU LAURENT SARL</v>
          </cell>
          <cell r="B135" t="str">
            <v>147 Rue DES GERMONIERES</v>
          </cell>
          <cell r="C135" t="str">
            <v>79330 ST-VARENT</v>
          </cell>
          <cell r="E135" t="str">
            <v>guerineau-laurent@orange.fr</v>
          </cell>
          <cell r="F135" t="str">
            <v>X</v>
          </cell>
        </row>
        <row r="136">
          <cell r="A136" t="str">
            <v>GUERY SAS</v>
          </cell>
          <cell r="B136" t="str">
            <v xml:space="preserve"> Route DE CHEMILLE</v>
          </cell>
          <cell r="E136" t="str">
            <v>contact@guery.com</v>
          </cell>
          <cell r="F136" t="str">
            <v>X</v>
          </cell>
        </row>
        <row r="137">
          <cell r="A137" t="str">
            <v>GUILMAN DEXIS</v>
          </cell>
          <cell r="B137" t="str">
            <v xml:space="preserve"> Rue DU MOULIN DE LA ROUSSELIERE</v>
          </cell>
          <cell r="E137" t="str">
            <v>nantes.cappe-soredis@dexis.eu</v>
          </cell>
          <cell r="F137" t="str">
            <v>X</v>
          </cell>
        </row>
        <row r="138">
          <cell r="A138" t="str">
            <v>HERY TEDDY</v>
          </cell>
          <cell r="B138" t="str">
            <v xml:space="preserve"> Lieu Dit LA MICHINTIERE</v>
          </cell>
          <cell r="C138" t="str">
            <v>79220 CHAMPDENIERS</v>
          </cell>
        </row>
        <row r="139">
          <cell r="A139" t="str">
            <v>HOFFMAN GROUP</v>
          </cell>
          <cell r="B139" t="str">
            <v>1 Rue GAY LUSSAC</v>
          </cell>
          <cell r="C139" t="str">
            <v>67410 DRUSENHEIM</v>
          </cell>
          <cell r="E139" t="str">
            <v>n.rohfritsch@hoffmann-group.com; j.merlet@hotffmann-group.com</v>
          </cell>
          <cell r="F139" t="str">
            <v>X</v>
          </cell>
        </row>
        <row r="140">
          <cell r="A140" t="str">
            <v>HOME CONTROL SASU</v>
          </cell>
          <cell r="B140" t="str">
            <v>8 Rue DE LA SEPPE</v>
          </cell>
          <cell r="C140" t="str">
            <v>79180 CHAURAY</v>
          </cell>
          <cell r="E140" t="str">
            <v>contact@homecontrol.fr</v>
          </cell>
          <cell r="F140" t="str">
            <v>X</v>
          </cell>
        </row>
        <row r="141">
          <cell r="A141" t="str">
            <v>IANESCO CHIMIE ASSOC</v>
          </cell>
          <cell r="B141" t="str">
            <v>6 Rue CAROL HEITZ</v>
          </cell>
          <cell r="C141" t="str">
            <v>86038 POITIERS CEDEX</v>
          </cell>
          <cell r="E141" t="str">
            <v>ianesco@ianesco.fr</v>
          </cell>
          <cell r="F141" t="str">
            <v>X</v>
          </cell>
        </row>
        <row r="142">
          <cell r="A142" t="str">
            <v>ID VERDE SASU</v>
          </cell>
          <cell r="B142" t="str">
            <v xml:space="preserve"> ZI PRIN DEYRANÇON</v>
          </cell>
          <cell r="C142" t="str">
            <v>79210 PRIN DEYRANCON</v>
          </cell>
          <cell r="E142" t="str">
            <v>nicolas.sauzet@idverde.com; audrey.tenailleau@idverde.com</v>
          </cell>
          <cell r="F142" t="str">
            <v>X</v>
          </cell>
        </row>
        <row r="143">
          <cell r="A143" t="str">
            <v>IDE ENVIRONNEMENT SA</v>
          </cell>
          <cell r="B143" t="str">
            <v>4 Rue JULES VEDRINES</v>
          </cell>
          <cell r="C143" t="str">
            <v>31031 TOULOUSE CEDEX 4</v>
          </cell>
          <cell r="E143" t="str">
            <v xml:space="preserve">contact-ide@ide-environnement.com                                                                   </v>
          </cell>
          <cell r="F143" t="str">
            <v>X</v>
          </cell>
        </row>
        <row r="144">
          <cell r="A144" t="str">
            <v>CLUB IDENTICAR</v>
          </cell>
          <cell r="B144" t="str">
            <v>144 Avenue Roger Salengro</v>
          </cell>
          <cell r="C144" t="str">
            <v>92372 CHAVILLE CEDEX</v>
          </cell>
          <cell r="E144" t="str">
            <v>relation.client@club.identicar.fr</v>
          </cell>
        </row>
        <row r="145">
          <cell r="A145" t="str">
            <v>IGESOL SARL</v>
          </cell>
          <cell r="B145" t="str">
            <v>12 Boulevard DE LA VIE</v>
          </cell>
          <cell r="C145" t="str">
            <v>85170 BELLEVIGNY</v>
          </cell>
          <cell r="E145" t="str">
            <v>contact@igesol-bet.fr</v>
          </cell>
          <cell r="F145" t="str">
            <v>X</v>
          </cell>
        </row>
        <row r="146">
          <cell r="A146" t="str">
            <v>IMAXIO SA</v>
          </cell>
          <cell r="B146" t="str">
            <v>78 Avenue DU MIDI</v>
          </cell>
          <cell r="C146" t="str">
            <v>63808 COURNON D'AUVERGNE CEDEX</v>
          </cell>
          <cell r="E146" t="str">
            <v>commande_adv@csp-epl.com</v>
          </cell>
          <cell r="F146" t="str">
            <v>X</v>
          </cell>
        </row>
        <row r="147">
          <cell r="A147" t="str">
            <v>IMPRIMERIE NATIONALE SA</v>
          </cell>
          <cell r="B147" t="str">
            <v>58 Boulevard GOUVION ST CYR</v>
          </cell>
          <cell r="C147" t="str">
            <v>75017 PARIS</v>
          </cell>
          <cell r="E147" t="str">
            <v>comptabilite.cartes@imprimerienationale.fr</v>
          </cell>
          <cell r="F147" t="str">
            <v>X</v>
          </cell>
        </row>
        <row r="148">
          <cell r="A148" t="str">
            <v>INDDIGO</v>
          </cell>
          <cell r="B148" t="str">
            <v>367 Avenue Du Grand Ariétaz</v>
          </cell>
          <cell r="C148" t="str">
            <v>73024 CHAMBERY CEDEX</v>
          </cell>
          <cell r="E148" t="str">
            <v>mh.roux@inddigo.com</v>
          </cell>
          <cell r="F148" t="str">
            <v>X</v>
          </cell>
        </row>
        <row r="149">
          <cell r="A149" t="str">
            <v>INERIS</v>
          </cell>
          <cell r="B149" t="str">
            <v xml:space="preserve"> BP 2</v>
          </cell>
          <cell r="C149" t="str">
            <v>60550 VERNEUIL EN HALATTE</v>
          </cell>
          <cell r="F149" t="str">
            <v>X</v>
          </cell>
        </row>
        <row r="150">
          <cell r="A150" t="str">
            <v>INITIAL SAS</v>
          </cell>
          <cell r="B150" t="str">
            <v>1 LA CHARDIERE</v>
          </cell>
          <cell r="C150" t="str">
            <v>85250 CHAVAGNES EN PAILLERS</v>
          </cell>
          <cell r="E150" t="str">
            <v>latifa.fakani@rentokil-initial.com</v>
          </cell>
          <cell r="F150" t="str">
            <v>X</v>
          </cell>
        </row>
        <row r="151">
          <cell r="A151" t="str">
            <v>IPSO SERVICES SARL</v>
          </cell>
          <cell r="B151" t="str">
            <v>28 Rue DE GIRASSAT</v>
          </cell>
          <cell r="C151" t="str">
            <v>79000 NIORT</v>
          </cell>
          <cell r="E151" t="str">
            <v>contact@ipso2.fr</v>
          </cell>
          <cell r="F151" t="str">
            <v>X</v>
          </cell>
        </row>
        <row r="152">
          <cell r="A152" t="str">
            <v>IRCANTEC</v>
          </cell>
          <cell r="B152" t="str">
            <v xml:space="preserve"> CAISSE DES DEPOTS &amp; CO</v>
          </cell>
          <cell r="C152" t="str">
            <v>49039 ANGERS</v>
          </cell>
          <cell r="E152" t="str">
            <v>valerie.paris@caissedesdepots.fr; sophie.caron@caissedesdepots.fr</v>
          </cell>
          <cell r="F152" t="str">
            <v>X</v>
          </cell>
        </row>
        <row r="153">
          <cell r="A153" t="str">
            <v>ITGA SA</v>
          </cell>
          <cell r="B153" t="str">
            <v xml:space="preserve"> Rue DE LA TERRE ADELIE</v>
          </cell>
          <cell r="C153" t="str">
            <v>35768 SAINT GREGOIRE CEDEX</v>
          </cell>
          <cell r="E153" t="str">
            <v>service.compta@itga.fr</v>
          </cell>
          <cell r="F153" t="str">
            <v>X</v>
          </cell>
        </row>
        <row r="154">
          <cell r="A154" t="str">
            <v>IVOIRE</v>
          </cell>
          <cell r="B154" t="str">
            <v xml:space="preserve"> IVOIRE</v>
          </cell>
          <cell r="C154" t="str">
            <v>95333 DOMONT CEDEX</v>
          </cell>
          <cell r="E154" t="str">
            <v>contact@voeux-solidaires.com</v>
          </cell>
          <cell r="F154" t="str">
            <v>X</v>
          </cell>
        </row>
        <row r="155">
          <cell r="A155" t="str">
            <v>JACQUET EURL</v>
          </cell>
          <cell r="B155" t="str">
            <v xml:space="preserve"> RUE PIERRE BELLANGER</v>
          </cell>
          <cell r="C155" t="str">
            <v>79100 ST-JEAN DE THOUARS</v>
          </cell>
          <cell r="E155" t="str">
            <v>contact@jacquetcouverture.fr</v>
          </cell>
          <cell r="F155" t="str">
            <v>X</v>
          </cell>
        </row>
        <row r="156">
          <cell r="A156" t="str">
            <v>JAULIN CARROSSERIE</v>
          </cell>
          <cell r="B156" t="str">
            <v>13 Rue LOUIS BREBION</v>
          </cell>
          <cell r="C156" t="str">
            <v>79400 ST-MAIXENT L'ECOLE</v>
          </cell>
          <cell r="E156" t="str">
            <v>administratif@garagejaulin.fr</v>
          </cell>
          <cell r="F156" t="str">
            <v>X</v>
          </cell>
        </row>
        <row r="157">
          <cell r="A157" t="str">
            <v>JCB FINANCE</v>
          </cell>
          <cell r="B157" t="str">
            <v>12 Rue DU PORT</v>
          </cell>
          <cell r="C157" t="str">
            <v>92022 NANTERRE</v>
          </cell>
          <cell r="E157" t="str">
            <v>france.jcbfinance@jcb.com; serviceclient.jcb@fineasy.com</v>
          </cell>
          <cell r="F157" t="str">
            <v>X</v>
          </cell>
        </row>
        <row r="158">
          <cell r="A158" t="str">
            <v>JEAPI SAS KODEN</v>
          </cell>
          <cell r="B158" t="str">
            <v>51 Rue NICOLAS APPERT</v>
          </cell>
          <cell r="C158" t="str">
            <v>87280 LIMOGES</v>
          </cell>
          <cell r="E158" t="str">
            <v>s.guinfoleau@jeapideskcentre.fr</v>
          </cell>
          <cell r="F158" t="str">
            <v>X</v>
          </cell>
        </row>
        <row r="159">
          <cell r="A159" t="str">
            <v>JPL AUDIO SARL</v>
          </cell>
          <cell r="B159" t="str">
            <v xml:space="preserve"> Rue PIERRE DE COUBERTIN</v>
          </cell>
          <cell r="C159" t="str">
            <v>79200 POMPAIRE</v>
          </cell>
          <cell r="E159" t="str">
            <v>jplaudio@orange.fr</v>
          </cell>
          <cell r="F159" t="str">
            <v>X</v>
          </cell>
        </row>
        <row r="160">
          <cell r="A160" t="str">
            <v>JV GROUP SAS</v>
          </cell>
          <cell r="B160" t="str">
            <v xml:space="preserve"> ZA AURALIS</v>
          </cell>
          <cell r="C160" t="str">
            <v>79600 TESSONNIERE</v>
          </cell>
          <cell r="E160" t="str">
            <v>e.sommermont@jv-group.fr</v>
          </cell>
          <cell r="F160" t="str">
            <v>X</v>
          </cell>
        </row>
        <row r="161">
          <cell r="A161" t="str">
            <v>KARCHER SAS</v>
          </cell>
          <cell r="B161" t="str">
            <v>5 Avenue DES COQUELICOTS</v>
          </cell>
          <cell r="C161" t="str">
            <v>94865 BONNEUIL SUR MARNE</v>
          </cell>
          <cell r="E161" t="str">
            <v>martine.berreby@fr.kaercher.com; jean.silbande@fr.kaercher.com</v>
          </cell>
          <cell r="F161" t="str">
            <v>X</v>
          </cell>
        </row>
        <row r="162">
          <cell r="A162" t="str">
            <v>KEVAC</v>
          </cell>
          <cell r="B162" t="str">
            <v>115 Rue DE CUREMBOURG</v>
          </cell>
          <cell r="C162" t="str">
            <v>45400 FLEURY LES AUBRAIS</v>
          </cell>
          <cell r="E162" t="str">
            <v>info@kevac.fr</v>
          </cell>
          <cell r="F162" t="str">
            <v>X</v>
          </cell>
        </row>
        <row r="163">
          <cell r="A163" t="str">
            <v>KPMG SAS</v>
          </cell>
          <cell r="B163" t="str">
            <v>7 Boulevard ALBERT EINSTEIN</v>
          </cell>
          <cell r="C163" t="str">
            <v>BP 41125</v>
          </cell>
          <cell r="D163" t="str">
            <v>44311 NANTES CEDEX 3</v>
          </cell>
          <cell r="E163" t="str">
            <v>bbardon@kpmg.fr</v>
          </cell>
          <cell r="F163" t="str">
            <v>X</v>
          </cell>
        </row>
        <row r="164">
          <cell r="A164" t="str">
            <v>LA CROIX DES VIGNES SARL</v>
          </cell>
          <cell r="E164" t="str">
            <v>lacroixdesvignes79@gmail.com</v>
          </cell>
          <cell r="H164" t="str">
            <v>X</v>
          </cell>
        </row>
        <row r="165">
          <cell r="A165" t="str">
            <v>LA GAZETTE</v>
          </cell>
          <cell r="B165" t="str">
            <v>17 Rue D'UZES</v>
          </cell>
          <cell r="C165" t="str">
            <v>75108 PARIS CEDEX 02</v>
          </cell>
          <cell r="E165" t="str">
            <v>abonnement@lagazettedescommunes.com</v>
          </cell>
          <cell r="F165" t="str">
            <v>X</v>
          </cell>
        </row>
        <row r="166">
          <cell r="A166" t="str">
            <v>LA NOUVELLE REPUBLIQUE SA</v>
          </cell>
          <cell r="B166" t="str">
            <v>232 Avenue DE GRAMMONT</v>
          </cell>
          <cell r="C166" t="str">
            <v>37048 TOURS CEDEX 1</v>
          </cell>
          <cell r="E166" t="str">
            <v>abonnements@nrco.fr</v>
          </cell>
          <cell r="F166" t="str">
            <v>X</v>
          </cell>
        </row>
        <row r="167">
          <cell r="A167" t="str">
            <v>LA POSTE</v>
          </cell>
          <cell r="B167" t="str">
            <v>1 Place DU MARECHAL JUIN</v>
          </cell>
          <cell r="C167" t="str">
            <v>79220 CHAMPDENIERS</v>
          </cell>
          <cell r="F167" t="str">
            <v>X</v>
          </cell>
        </row>
        <row r="168">
          <cell r="A168" t="str">
            <v>LA TRIBUNE DE L'ASSURANCE</v>
          </cell>
          <cell r="B168" t="str">
            <v>10 Rue Pergolèse</v>
          </cell>
          <cell r="C168" t="str">
            <v>75016 PARIS</v>
          </cell>
          <cell r="E168" t="str">
            <v>thibault.depertat@tribune-assurance.fr; patricia.julien@tribune-assurance.fr</v>
          </cell>
          <cell r="F168" t="str">
            <v>X</v>
          </cell>
        </row>
        <row r="169">
          <cell r="A169" t="str">
            <v>LASAT</v>
          </cell>
          <cell r="B169" t="str">
            <v xml:space="preserve"> ZAE MONTPLAISIR</v>
          </cell>
          <cell r="C169" t="str">
            <v>79220 CHAMPDENIERS</v>
          </cell>
          <cell r="E169" t="str">
            <v>contact-cptar@qualyse.fr</v>
          </cell>
          <cell r="F169" t="str">
            <v>X</v>
          </cell>
        </row>
        <row r="170">
          <cell r="A170" t="str">
            <v>LE BŒUF COURONNE</v>
          </cell>
          <cell r="E170" t="str">
            <v>leboeufresto@gmail.com</v>
          </cell>
          <cell r="H170" t="str">
            <v>X</v>
          </cell>
        </row>
        <row r="171">
          <cell r="A171" t="str">
            <v>LE COURRIER DE L'OUEST SAS</v>
          </cell>
          <cell r="B171" t="str">
            <v>4 Boulevard ALBERT BLANCHOIN</v>
          </cell>
          <cell r="C171" t="str">
            <v>BP 728</v>
          </cell>
          <cell r="D171" t="str">
            <v>49007 ANGERS CEDEX 01</v>
          </cell>
          <cell r="E171" t="str">
            <v>service.clients@courrier-ouest.com</v>
          </cell>
          <cell r="F171" t="str">
            <v>X</v>
          </cell>
        </row>
        <row r="172">
          <cell r="A172" t="str">
            <v>LE FLOCH DEPOLLUTION SA</v>
          </cell>
          <cell r="B172" t="str">
            <v xml:space="preserve"> ZA DE PENPRAT</v>
          </cell>
          <cell r="C172" t="str">
            <v>29600 SAINTE SEVE</v>
          </cell>
          <cell r="E172" t="str">
            <v>contact@leflochdepollution.com</v>
          </cell>
          <cell r="F172" t="str">
            <v>X</v>
          </cell>
        </row>
        <row r="173">
          <cell r="A173" t="str">
            <v>LECHLER FRANCE SAS</v>
          </cell>
          <cell r="B173" t="str">
            <v xml:space="preserve"> 66-72 rue Marceau</v>
          </cell>
          <cell r="C173" t="str">
            <v>93558 MONTREUIL CEDEX</v>
          </cell>
          <cell r="E173" t="str">
            <v>f.chanel@lechler.fr; k.dourrham@lechler.fr</v>
          </cell>
          <cell r="F173" t="str">
            <v>X</v>
          </cell>
        </row>
        <row r="174">
          <cell r="A174" t="str">
            <v>LEGALLAIS SAS</v>
          </cell>
          <cell r="B174" t="str">
            <v>7 Rue D'ATALANTE - CITIS</v>
          </cell>
          <cell r="C174" t="str">
            <v>14200 HEROUVILLE ST CLAIR</v>
          </cell>
          <cell r="E174" t="str">
            <v>legallais@legallais.com</v>
          </cell>
          <cell r="F174" t="str">
            <v>X</v>
          </cell>
        </row>
        <row r="175">
          <cell r="A175" t="str">
            <v>LEGRAS INDUSTRIES SA</v>
          </cell>
          <cell r="B175" t="str">
            <v xml:space="preserve"> BP 204</v>
          </cell>
          <cell r="C175" t="str">
            <v>51206 EPERNAY CEDEX</v>
          </cell>
          <cell r="E175" t="str">
            <v>info@legras.fr</v>
          </cell>
          <cell r="F175" t="str">
            <v>X</v>
          </cell>
        </row>
        <row r="176">
          <cell r="A176" t="str">
            <v>LOCA SER</v>
          </cell>
          <cell r="B176" t="str">
            <v>55 Boulevard DU MARECHAL JUIN</v>
          </cell>
          <cell r="C176" t="str">
            <v>49426 SAUMUR CÉDEX</v>
          </cell>
          <cell r="E176" t="str">
            <v>thouars@locaser.fr</v>
          </cell>
          <cell r="F176" t="str">
            <v>X</v>
          </cell>
        </row>
        <row r="177">
          <cell r="A177" t="str">
            <v>LORHO GARAGE SARL</v>
          </cell>
          <cell r="B177" t="str">
            <v>4 Route DE ST MAIXENT</v>
          </cell>
          <cell r="C177" t="str">
            <v>79220 CHAMPDENIERS</v>
          </cell>
          <cell r="E177" t="str">
            <v>garagelorho@orange.fr</v>
          </cell>
          <cell r="F177" t="str">
            <v>X</v>
          </cell>
        </row>
        <row r="178">
          <cell r="A178" t="str">
            <v>LOXAM SA</v>
          </cell>
          <cell r="B178" t="str">
            <v xml:space="preserve"> Avenue DE LA ROCHELLE</v>
          </cell>
          <cell r="C178" t="str">
            <v>79000 NIORT-BESSINES FR</v>
          </cell>
          <cell r="E178" t="str">
            <v>niort.sud@loxam.fr</v>
          </cell>
          <cell r="F178" t="str">
            <v>X</v>
          </cell>
        </row>
        <row r="179">
          <cell r="A179" t="str">
            <v>LUBEXCEL SAS</v>
          </cell>
          <cell r="B179" t="str">
            <v xml:space="preserve"> Rue JACQUELINE AURIOL</v>
          </cell>
          <cell r="C179" t="str">
            <v>85170 BELLEVILLE SUR VIE</v>
          </cell>
          <cell r="E179" t="str">
            <v>andre.michaud@lubexcel.com</v>
          </cell>
          <cell r="F179" t="str">
            <v>X</v>
          </cell>
        </row>
        <row r="180">
          <cell r="A180" t="str">
            <v>LUMELEC LOIRE SAS</v>
          </cell>
          <cell r="B180" t="str">
            <v>2 Allée DE SAUMUR</v>
          </cell>
          <cell r="C180" t="str">
            <v>86170 NEUVILLE DU POITOU</v>
          </cell>
          <cell r="E180" t="str">
            <v>lumelec@lumelec.fr</v>
          </cell>
          <cell r="F180" t="str">
            <v>X</v>
          </cell>
        </row>
        <row r="181">
          <cell r="A181" t="str">
            <v>M3  SAS</v>
          </cell>
          <cell r="B181" t="str">
            <v xml:space="preserve"> ZA DE MENDES FRANCE</v>
          </cell>
          <cell r="C181" t="str">
            <v>79000 NIORT</v>
          </cell>
          <cell r="E181" t="str">
            <v>compta.clients@m3france.fr</v>
          </cell>
          <cell r="F181" t="str">
            <v>X</v>
          </cell>
        </row>
        <row r="182">
          <cell r="A182" t="str">
            <v>MABEO Industries</v>
          </cell>
          <cell r="B182" t="str">
            <v>38 Route d'Héricourt</v>
          </cell>
          <cell r="C182" t="str">
            <v>25209 MONTBELIARD</v>
          </cell>
          <cell r="E182" t="str">
            <v>marlene.genet@mabeo-industries.fr</v>
          </cell>
          <cell r="F182" t="str">
            <v>X</v>
          </cell>
        </row>
        <row r="183">
          <cell r="A183" t="str">
            <v>MAC ENVIRONNEMENT</v>
          </cell>
          <cell r="B183" t="str">
            <v>43 Rue Principale</v>
          </cell>
          <cell r="C183" t="str">
            <v>60360 DOMELIERS</v>
          </cell>
          <cell r="E183" t="str">
            <v>mac@macenvironnement.com</v>
          </cell>
          <cell r="F183" t="str">
            <v>X</v>
          </cell>
        </row>
        <row r="184">
          <cell r="A184" t="str">
            <v>MAINTENANCE CONSEILS INDUSTRIELS</v>
          </cell>
          <cell r="B184" t="str">
            <v>7 Rue BAUDOUIN</v>
          </cell>
          <cell r="C184" t="str">
            <v>91310 MONTLHERY</v>
          </cell>
          <cell r="F184" t="str">
            <v>X</v>
          </cell>
        </row>
        <row r="185">
          <cell r="A185" t="str">
            <v>MALADIN JOEL</v>
          </cell>
          <cell r="B185" t="str">
            <v>18 Rue DU GRAND VERGER</v>
          </cell>
          <cell r="C185" t="str">
            <v>79410 CHERVEUX</v>
          </cell>
          <cell r="E185" t="str">
            <v>maladin.joel@orange.fr</v>
          </cell>
          <cell r="H185" t="str">
            <v>X</v>
          </cell>
        </row>
        <row r="186">
          <cell r="A186" t="str">
            <v>MAM FINANCES (L'ANNEXE)</v>
          </cell>
          <cell r="B186" t="str">
            <v>13 Avenue DE BLOSSAC</v>
          </cell>
          <cell r="C186" t="str">
            <v>79400 ST-MAIXENT L'ECOLE</v>
          </cell>
          <cell r="E186" t="str">
            <v>annexe.guion@gmail.com</v>
          </cell>
          <cell r="H186" t="str">
            <v>X</v>
          </cell>
        </row>
        <row r="187">
          <cell r="A187" t="str">
            <v>MANUTAN COLLECTIVITES SAS</v>
          </cell>
          <cell r="B187" t="str">
            <v>143 Boulevard AMPERE</v>
          </cell>
          <cell r="C187" t="str">
            <v>79074 NIORT CEDEX 9</v>
          </cell>
          <cell r="E187" t="str">
            <v>tresorerie@manutan.fr</v>
          </cell>
          <cell r="F187" t="str">
            <v>X</v>
          </cell>
        </row>
        <row r="188">
          <cell r="A188" t="str">
            <v>MARTIN BERNARD NOTAIRE</v>
          </cell>
          <cell r="B188" t="str">
            <v>4 Route DE MAZIERES</v>
          </cell>
          <cell r="C188" t="str">
            <v>79220 CHAMPDENIERS</v>
          </cell>
          <cell r="E188" t="str">
            <v>bernard.martin@notaires.fr</v>
          </cell>
          <cell r="F188" t="str">
            <v>X</v>
          </cell>
        </row>
        <row r="189">
          <cell r="A189" t="str">
            <v>MAUFFREY PAYS DE LOIRE SAS</v>
          </cell>
          <cell r="B189" t="str">
            <v>5 Rue PORTE DE L'EUROPE</v>
          </cell>
          <cell r="C189" t="str">
            <v>49120 CHEMILLE</v>
          </cell>
          <cell r="E189" t="str">
            <v>Julie.GAUDIN@mauffrey.com</v>
          </cell>
          <cell r="F189" t="str">
            <v>X</v>
          </cell>
        </row>
        <row r="190">
          <cell r="A190" t="str">
            <v>MAURY BOBINAGE SAS</v>
          </cell>
          <cell r="B190" t="str">
            <v>5 Rue DU TUMULUS</v>
          </cell>
          <cell r="C190" t="str">
            <v>79100 THOUARS</v>
          </cell>
          <cell r="E190" t="str">
            <v>guillaume.maury@maury-bobinage.fr</v>
          </cell>
          <cell r="F190" t="str">
            <v>X</v>
          </cell>
        </row>
        <row r="191">
          <cell r="A191" t="str">
            <v>MELLOIS EN POITOU COM COM</v>
          </cell>
          <cell r="B191" t="str">
            <v>2 Place DE STRASBOURG</v>
          </cell>
          <cell r="C191" t="str">
            <v>79500 MELLE</v>
          </cell>
          <cell r="F191" t="str">
            <v>X</v>
          </cell>
        </row>
        <row r="192">
          <cell r="A192" t="str">
            <v>METEO FRANCE</v>
          </cell>
          <cell r="B192" t="str">
            <v>73 Avenue DE PARIS</v>
          </cell>
          <cell r="C192" t="str">
            <v>94165 SAINT MANDE CEDEX</v>
          </cell>
          <cell r="E192" t="str">
            <v>claude.chevalier@meteo.fr</v>
          </cell>
          <cell r="F192" t="str">
            <v>X</v>
          </cell>
        </row>
        <row r="193">
          <cell r="A193" t="str">
            <v>METZ RECETTE REGIONALE</v>
          </cell>
          <cell r="E193" t="str">
            <v>sndfr-metz@douane.finances.gouv.fr</v>
          </cell>
          <cell r="F193" t="str">
            <v>X</v>
          </cell>
        </row>
        <row r="194">
          <cell r="A194" t="str">
            <v>MI2S SARL</v>
          </cell>
          <cell r="B194" t="str">
            <v>4 Route DE LA CREUSE</v>
          </cell>
          <cell r="C194" t="str">
            <v>79800 STE-EANNE</v>
          </cell>
          <cell r="E194" t="str">
            <v>t.berton.mi2s@gmail.com</v>
          </cell>
          <cell r="F194" t="str">
            <v>X</v>
          </cell>
        </row>
        <row r="195">
          <cell r="A195" t="str">
            <v>MIGAUD SAS</v>
          </cell>
          <cell r="B195" t="str">
            <v>28 Rue SAINT-PAUL</v>
          </cell>
          <cell r="C195" t="str">
            <v>79240 L'ABSIE</v>
          </cell>
          <cell r="E195" t="str">
            <v>migaud@migaud.fr</v>
          </cell>
          <cell r="F195" t="str">
            <v>X</v>
          </cell>
        </row>
        <row r="196">
          <cell r="A196" t="str">
            <v>MIGEON B SARL</v>
          </cell>
          <cell r="B196" t="str">
            <v>8 Route DE MISSE</v>
          </cell>
          <cell r="C196" t="str">
            <v>79100 ST-JEAN DE THOUARS</v>
          </cell>
          <cell r="E196" t="str">
            <v>contact@migeonb.fr; v.migeon@migeonb.fr</v>
          </cell>
          <cell r="F196" t="str">
            <v>X</v>
          </cell>
        </row>
        <row r="197">
          <cell r="A197" t="str">
            <v>MINEAU WILLY EIRL</v>
          </cell>
          <cell r="B197" t="str">
            <v xml:space="preserve"> Z</v>
          </cell>
          <cell r="C197" t="str">
            <v>79220 CHAMPDENIERS</v>
          </cell>
          <cell r="E197" t="str">
            <v>contact@mmotoculture.fr</v>
          </cell>
          <cell r="F197" t="str">
            <v>X</v>
          </cell>
        </row>
        <row r="198">
          <cell r="A198" t="str">
            <v>NALDEO SAS</v>
          </cell>
          <cell r="B198" t="str">
            <v>8 Allée BRANCAS</v>
          </cell>
          <cell r="C198" t="str">
            <v>44007 NANTES CEDEX 1</v>
          </cell>
          <cell r="E198" t="str">
            <v>kaouter.majeri@naldeo.com</v>
          </cell>
          <cell r="F198" t="str">
            <v>X</v>
          </cell>
        </row>
        <row r="199">
          <cell r="A199" t="str">
            <v>NEERIA SA</v>
          </cell>
          <cell r="B199" t="str">
            <v xml:space="preserve"> ROUTE DE CRETON</v>
          </cell>
          <cell r="C199" t="str">
            <v>18110 VASSELAY</v>
          </cell>
          <cell r="F199" t="str">
            <v>X</v>
          </cell>
        </row>
        <row r="200">
          <cell r="A200" t="str">
            <v>NEOLOT STE SARL</v>
          </cell>
          <cell r="B200" t="str">
            <v xml:space="preserve"> Parc D'ACTIV. QUERCY POLE</v>
          </cell>
          <cell r="C200" t="str">
            <v>46100 CAMBES</v>
          </cell>
          <cell r="E200" t="str">
            <v xml:space="preserve">beatrice.barlerin@wanadoo.fr                                                                        </v>
          </cell>
          <cell r="F200" t="str">
            <v>X</v>
          </cell>
        </row>
        <row r="201">
          <cell r="A201" t="str">
            <v>NERBUSSON CLEMENCE</v>
          </cell>
          <cell r="B201" t="str">
            <v>51 Route DE SAINT MAIXENT</v>
          </cell>
          <cell r="C201" t="str">
            <v>79220 CHAMPDENIERS</v>
          </cell>
          <cell r="E201" t="str">
            <v>clemence@fleurdesouliers.fr</v>
          </cell>
          <cell r="H201" t="str">
            <v>X</v>
          </cell>
        </row>
        <row r="202">
          <cell r="A202" t="str">
            <v>NEWLOC SAS</v>
          </cell>
          <cell r="B202" t="str">
            <v xml:space="preserve"> ZI MARIOTTE</v>
          </cell>
          <cell r="C202" t="str">
            <v>17180 PERIGNY</v>
          </cell>
          <cell r="E202" t="str">
            <v xml:space="preserve">contact@newloc.fr                                                                                   </v>
          </cell>
          <cell r="F202" t="str">
            <v>X</v>
          </cell>
        </row>
        <row r="203">
          <cell r="A203" t="str">
            <v>NEXTI SARL</v>
          </cell>
          <cell r="B203" t="str">
            <v>36 Avenue VICTOR LECLERC</v>
          </cell>
          <cell r="C203" t="str">
            <v>79100 THOUARS</v>
          </cell>
          <cell r="F203" t="str">
            <v>X</v>
          </cell>
        </row>
        <row r="204">
          <cell r="A204" t="str">
            <v>NHPS SARL</v>
          </cell>
          <cell r="B204" t="str">
            <v>335 Rue DU MARECHAL LECLERC</v>
          </cell>
          <cell r="C204" t="str">
            <v>79000 NIORT</v>
          </cell>
          <cell r="F204" t="str">
            <v>X</v>
          </cell>
        </row>
        <row r="205">
          <cell r="A205" t="str">
            <v>NIORTAISE DES EAUX</v>
          </cell>
          <cell r="B205" t="str">
            <v>19 Boulevard DES ROCHEREAUX</v>
          </cell>
          <cell r="C205" t="str">
            <v>79182 CHAURAY CEDEX</v>
          </cell>
          <cell r="E205" t="str">
            <v>slussiez@niortaisedeseaux.com</v>
          </cell>
          <cell r="F205" t="str">
            <v>X</v>
          </cell>
        </row>
        <row r="206">
          <cell r="A206" t="str">
            <v>O PLAISIR DU PAIN SARL</v>
          </cell>
          <cell r="B206" t="str">
            <v>1 Route DE SAINT MAIXENT</v>
          </cell>
          <cell r="C206" t="str">
            <v>79220 ST-CHRISTOPHE SUR ROC</v>
          </cell>
          <cell r="E206" t="str">
            <v>oplaisirdupain@outlook.fr</v>
          </cell>
          <cell r="H206" t="str">
            <v>X</v>
          </cell>
        </row>
        <row r="207">
          <cell r="A207" t="str">
            <v>OLFACTO INGENIERIE SARL</v>
          </cell>
          <cell r="B207" t="str">
            <v>12 Rue DU PERTHUISCHAUD</v>
          </cell>
          <cell r="C207" t="str">
            <v>44600 SAINT NAZAIRE</v>
          </cell>
          <cell r="E207" t="str">
            <v>contact@olfacto-ingenierie.eu</v>
          </cell>
          <cell r="F207" t="str">
            <v>X</v>
          </cell>
        </row>
        <row r="208">
          <cell r="A208" t="str">
            <v>ORANGE LEASE</v>
          </cell>
          <cell r="B208" t="str">
            <v>4 Avenue LAURENT CELY</v>
          </cell>
          <cell r="C208" t="str">
            <v>92606 ASNIERES CEDEX</v>
          </cell>
          <cell r="E208" t="str">
            <v>orangelease.gestion@orange.com</v>
          </cell>
          <cell r="F208" t="str">
            <v>X</v>
          </cell>
        </row>
        <row r="209">
          <cell r="A209" t="str">
            <v>ORANGE SA</v>
          </cell>
          <cell r="B209" t="str">
            <v>78 Rue OLIVIER DE SERRES</v>
          </cell>
          <cell r="C209" t="str">
            <v>75015 PARIS</v>
          </cell>
          <cell r="E209" t="str">
            <v>courriel.entreprises@orange.com; service.facture@orange.com</v>
          </cell>
          <cell r="F209" t="str">
            <v>X</v>
          </cell>
        </row>
        <row r="210">
          <cell r="A210" t="str">
            <v>ORFEA ACOUSTIQUE</v>
          </cell>
          <cell r="B210" t="str">
            <v>33 Rue DE L ILE DU ROI</v>
          </cell>
          <cell r="C210" t="str">
            <v>19103 BRIVE CEDEX</v>
          </cell>
          <cell r="E210" t="str">
            <v>agence.brive@orfea-acoustique.com</v>
          </cell>
          <cell r="F210" t="str">
            <v>X</v>
          </cell>
        </row>
        <row r="211">
          <cell r="A211" t="str">
            <v>ORTEC SAS</v>
          </cell>
          <cell r="B211" t="str">
            <v xml:space="preserve"> Rue DU SUD</v>
          </cell>
          <cell r="C211" t="str">
            <v>79000 NIORT</v>
          </cell>
          <cell r="F211" t="str">
            <v>X</v>
          </cell>
        </row>
        <row r="212">
          <cell r="A212" t="str">
            <v>PARME AVOCATS SELARL</v>
          </cell>
          <cell r="B212" t="str">
            <v>12 Boulevard DE COURCELLES</v>
          </cell>
          <cell r="C212" t="str">
            <v>75017 PARIS</v>
          </cell>
          <cell r="F212" t="str">
            <v>X</v>
          </cell>
        </row>
        <row r="213">
          <cell r="A213" t="str">
            <v>PARTHENAY DISTRIBUTION SAS</v>
          </cell>
          <cell r="B213" t="str">
            <v>58 Rue LEONARD DE VINCI</v>
          </cell>
          <cell r="C213" t="str">
            <v>79200 PARTHENAY</v>
          </cell>
          <cell r="E213" t="str">
            <v>comptabilite.parthenay@scachap.fr</v>
          </cell>
          <cell r="F213" t="str">
            <v>X</v>
          </cell>
        </row>
        <row r="214">
          <cell r="A214" t="str">
            <v>PARTHENAY GATINE COM COM</v>
          </cell>
          <cell r="B214" t="str">
            <v xml:space="preserve"> Rue DE LA CITADELLE</v>
          </cell>
          <cell r="C214" t="str">
            <v>79200 PARTHENAY</v>
          </cell>
          <cell r="F214" t="str">
            <v>X</v>
          </cell>
        </row>
        <row r="215">
          <cell r="A215" t="str">
            <v>PASCALE LANG FORMATIONS</v>
          </cell>
          <cell r="B215" t="str">
            <v>25 Rue DE LA MOTTE</v>
          </cell>
          <cell r="C215" t="str">
            <v>17460 RIOUX</v>
          </cell>
          <cell r="E215" t="str">
            <v>pascalelangformations@gmail.com</v>
          </cell>
          <cell r="F215" t="str">
            <v>X</v>
          </cell>
        </row>
        <row r="216">
          <cell r="A216" t="str">
            <v>PELLETIER ETABLISSEMENTS SAS</v>
          </cell>
          <cell r="B216" t="str">
            <v xml:space="preserve"> ZA LES CHAMPS PRIEURS</v>
          </cell>
          <cell r="C216" t="str">
            <v>79120 ROM</v>
          </cell>
          <cell r="E216" t="str">
            <v>contact@pelletier-rom.fr</v>
          </cell>
          <cell r="F216" t="str">
            <v>X</v>
          </cell>
        </row>
        <row r="217">
          <cell r="A217" t="str">
            <v>PELLETIER TP  SAS</v>
          </cell>
          <cell r="B217" t="str">
            <v>51 Rue DE LA VENDEE</v>
          </cell>
          <cell r="C217" t="str">
            <v>79143 CERIZAY CÉDEX</v>
          </cell>
          <cell r="E217" t="str">
            <v>pelletier.tp@wanadoo.fr; sebastien.pelletier.tp@wanadoo.fr; alexis.pelletier.tp@wanadoo.fr; etude.pelletier.tp@wanadoo.fr; travaux.pelletier.tp@wanadoo.fr</v>
          </cell>
          <cell r="F217" t="str">
            <v>X</v>
          </cell>
        </row>
        <row r="218">
          <cell r="A218" t="str">
            <v>PETRAU CONSTRUCTION</v>
          </cell>
          <cell r="B218" t="str">
            <v xml:space="preserve"> ZA DU BAUDROUX</v>
          </cell>
          <cell r="C218" t="str">
            <v>79500 SAINT MARTIN LES MELLE</v>
          </cell>
          <cell r="E218" t="str">
            <v>jcp79@orange.fr</v>
          </cell>
          <cell r="F218" t="str">
            <v>X</v>
          </cell>
        </row>
        <row r="219">
          <cell r="A219" t="str">
            <v>PHARMACIE CHETOUANE EURL</v>
          </cell>
          <cell r="B219" t="str">
            <v>52 RUE DE LA GRANGE LUCAS</v>
          </cell>
          <cell r="F219" t="str">
            <v>X</v>
          </cell>
        </row>
        <row r="220">
          <cell r="A220" t="str">
            <v>PITAULT Thierry EIRL</v>
          </cell>
          <cell r="B220" t="str">
            <v>4 Impasse De L' Abreuvoir</v>
          </cell>
          <cell r="C220" t="str">
            <v>79100 TAIZE</v>
          </cell>
          <cell r="E220" t="str">
            <v>thierry.pitault@gmail.com</v>
          </cell>
          <cell r="F220" t="str">
            <v>X</v>
          </cell>
        </row>
        <row r="221">
          <cell r="A221" t="str">
            <v>POIDS LOURDS 79</v>
          </cell>
          <cell r="B221" t="str">
            <v>Centre Routier</v>
          </cell>
          <cell r="C221" t="str">
            <v>79260 LA CRECHE</v>
          </cell>
          <cell r="E221" t="str">
            <v>a.pougnard@poidslourds86.com</v>
          </cell>
          <cell r="F221" t="str">
            <v>X</v>
          </cell>
        </row>
        <row r="222">
          <cell r="A222" t="str">
            <v>POIDS LOURDS 86</v>
          </cell>
          <cell r="B222" t="str">
            <v>2 Rue BECQUEREL</v>
          </cell>
          <cell r="C222" t="str">
            <v>86000 POITIERS</v>
          </cell>
          <cell r="E222" t="str">
            <v>secretariat.vn@poidslourds86.com; a.pougnard@poidslourds86.com</v>
          </cell>
          <cell r="F222" t="str">
            <v>X</v>
          </cell>
        </row>
        <row r="223">
          <cell r="A223" t="str">
            <v>POLE ECO INDUSTRIES ASSO</v>
          </cell>
          <cell r="B223" t="str">
            <v>3 Rue RAOUL FOLLEREAU</v>
          </cell>
          <cell r="C223" t="str">
            <v>86002 POITIERS</v>
          </cell>
          <cell r="E223" t="str">
            <v>contact@pole-ecoindustries.fr</v>
          </cell>
          <cell r="F223" t="str">
            <v>X</v>
          </cell>
        </row>
        <row r="224">
          <cell r="A224" t="str">
            <v>POLYSSAC PLUS SARL</v>
          </cell>
          <cell r="B224" t="str">
            <v xml:space="preserve"> Impasse DU DR JEAN</v>
          </cell>
          <cell r="C224" t="str">
            <v>16340 L'ISLE D'ESPAGNAC</v>
          </cell>
          <cell r="E224" t="str">
            <v>clients@barre-my.com</v>
          </cell>
          <cell r="F224" t="str">
            <v>X</v>
          </cell>
        </row>
        <row r="225">
          <cell r="A225" t="str">
            <v>POMAPI SARL</v>
          </cell>
          <cell r="B225" t="str">
            <v xml:space="preserve"> Route DE FONTENAY</v>
          </cell>
          <cell r="C225" t="str">
            <v>85120 ANTIGNY</v>
          </cell>
          <cell r="E225" t="str">
            <v>alexis@pomapi.fr; contact@pomapi.fr</v>
          </cell>
          <cell r="F225" t="str">
            <v>X</v>
          </cell>
        </row>
        <row r="226">
          <cell r="A226" t="str">
            <v>POMPES GRUNDFOS DISTRIBUTION SAS</v>
          </cell>
          <cell r="B226" t="str">
            <v>57 Rue de Malacombe</v>
          </cell>
          <cell r="C226" t="str">
            <v>38290 SAINT QUENTIN FALLAVIER</v>
          </cell>
          <cell r="E226" t="str">
            <v>sav-fr@grundfos.com</v>
          </cell>
          <cell r="F226" t="str">
            <v>X</v>
          </cell>
        </row>
        <row r="227">
          <cell r="A227" t="str">
            <v>PORTALP FRANCE</v>
          </cell>
          <cell r="B227" t="str">
            <v>4 Rue DES CHARPENTIERS</v>
          </cell>
          <cell r="C227" t="str">
            <v>95330 PONTOISE</v>
          </cell>
          <cell r="E227" t="str">
            <v>h.serre@portalp.fr</v>
          </cell>
          <cell r="F227" t="str">
            <v>X</v>
          </cell>
        </row>
        <row r="228">
          <cell r="A228" t="str">
            <v>PORTE OUVERTES EMPLOIS</v>
          </cell>
          <cell r="B228" t="str">
            <v>7 Rue ANNE DESRAY</v>
          </cell>
          <cell r="C228" t="str">
            <v>79100 THOUARS</v>
          </cell>
          <cell r="E228" t="str">
            <v>sophie.barre@poe79.fr</v>
          </cell>
          <cell r="F228" t="str">
            <v>X</v>
          </cell>
        </row>
        <row r="229">
          <cell r="A229" t="str">
            <v>PRECIA MOLEN SERVICE SAS</v>
          </cell>
          <cell r="B229" t="str">
            <v xml:space="preserve"> RD 184 LE RUISSOL</v>
          </cell>
          <cell r="C229" t="str">
            <v>07003 PRIVAS CEDEX</v>
          </cell>
          <cell r="E229" t="str">
            <v>valerie.bergeron@preciamolen.fr
victor.bonnet@preciamolen.fr</v>
          </cell>
          <cell r="F229" t="str">
            <v>X</v>
          </cell>
        </row>
        <row r="230">
          <cell r="A230" t="str">
            <v>PROMINENT FRANCE SAS</v>
          </cell>
          <cell r="B230" t="str">
            <v>8 Rue DES FRERES LUMIERE</v>
          </cell>
          <cell r="C230" t="str">
            <v>67038 STRASBOURG CEDEX 2</v>
          </cell>
          <cell r="E230" t="str">
            <v>goyer.noemie@prominent.com</v>
          </cell>
          <cell r="F230" t="str">
            <v>X</v>
          </cell>
        </row>
        <row r="231">
          <cell r="A231" t="str">
            <v>PRONAL SAS</v>
          </cell>
          <cell r="B231" t="str">
            <v xml:space="preserve"> Rue TRIEU DE QUESNOY</v>
          </cell>
          <cell r="C231" t="str">
            <v>59115 LEERS</v>
          </cell>
          <cell r="E231" t="str">
            <v>contact@pronal.com</v>
          </cell>
          <cell r="F231" t="str">
            <v>X</v>
          </cell>
        </row>
        <row r="232">
          <cell r="A232" t="str">
            <v>PUBLIC MEDIA SARL  - LA CONCORDE</v>
          </cell>
          <cell r="B232" t="str">
            <v xml:space="preserve"> BP 47</v>
          </cell>
          <cell r="C232" t="str">
            <v>16700 RUFFEC</v>
          </cell>
          <cell r="E232" t="str">
            <v>brun.agnes2@gmail.com</v>
          </cell>
          <cell r="F232" t="str">
            <v>X</v>
          </cell>
        </row>
        <row r="233">
          <cell r="A233" t="str">
            <v>PURODOR-MAROSAM SAS</v>
          </cell>
          <cell r="B233" t="str">
            <v xml:space="preserve"> Route DE BOURGTHEROULDE ZI</v>
          </cell>
          <cell r="C233" t="str">
            <v>27670 BOSC ROGER EN ROUMOIS</v>
          </cell>
          <cell r="E233" t="str">
            <v>compta.clients@purodor.fr</v>
          </cell>
          <cell r="F233" t="str">
            <v>X</v>
          </cell>
        </row>
        <row r="234">
          <cell r="A234" t="str">
            <v>QBE INSURANCE EUROPE LIMITED</v>
          </cell>
          <cell r="B234" t="str">
            <v>110 Esplanade DU GENERAL DE GAULLE</v>
          </cell>
          <cell r="C234" t="str">
            <v>92931 LA DEFENSE CEDEX</v>
          </cell>
          <cell r="E234" t="str">
            <v>contactqbe@fr.qbe.com; parisaccueil@fr.qbe.com</v>
          </cell>
          <cell r="F234" t="str">
            <v>X</v>
          </cell>
        </row>
        <row r="235">
          <cell r="A235" t="str">
            <v>QUARON SASU</v>
          </cell>
          <cell r="B235" t="str">
            <v>3 Rue DE LA BUHOTIERE</v>
          </cell>
          <cell r="C235" t="str">
            <v>35136 ST JACQUES DE LA LANDE</v>
          </cell>
          <cell r="E235" t="str">
            <v>invoices@quaron.com</v>
          </cell>
          <cell r="F235" t="str">
            <v>X</v>
          </cell>
        </row>
        <row r="236">
          <cell r="A236" t="str">
            <v>RAOUL LENOIR ETS</v>
          </cell>
          <cell r="B236" t="str">
            <v xml:space="preserve"> ZI DU BEARN</v>
          </cell>
          <cell r="C236" t="str">
            <v>54400 COSNES ET ROMAIN</v>
          </cell>
          <cell r="E236" t="str">
            <v>nadege.arcade@raoul-lenoir.com</v>
          </cell>
          <cell r="F236" t="str">
            <v>X</v>
          </cell>
        </row>
        <row r="237">
          <cell r="A237" t="str">
            <v>REDIEN &amp; FILS</v>
          </cell>
          <cell r="B237" t="str">
            <v>374 Avenue de Paris</v>
          </cell>
          <cell r="C237" t="str">
            <v>79000 NIORT</v>
          </cell>
          <cell r="E237" t="str">
            <v>industrie@redien.com</v>
          </cell>
          <cell r="F237" t="str">
            <v>X</v>
          </cell>
        </row>
        <row r="238">
          <cell r="A238" t="str">
            <v>RHONE CHIMIE INDUSTRIE SAS</v>
          </cell>
          <cell r="B238" t="str">
            <v xml:space="preserve"> ZAE CHAMPAGNE</v>
          </cell>
          <cell r="C238" t="str">
            <v>07302 TOURNON SUR RHONE CEDEX</v>
          </cell>
          <cell r="E238" t="str">
            <v>mrenault@rcifrance.com</v>
          </cell>
          <cell r="F238" t="str">
            <v>X</v>
          </cell>
        </row>
        <row r="239">
          <cell r="A239" t="str">
            <v>RMIS SAS</v>
          </cell>
          <cell r="B239" t="str">
            <v xml:space="preserve"> ZA DU PERRIER</v>
          </cell>
          <cell r="C239" t="str">
            <v>38600 VEYRINS-THUELLIN</v>
          </cell>
          <cell r="E239" t="str">
            <v>rmis@rmis.fr</v>
          </cell>
          <cell r="F239" t="str">
            <v>X</v>
          </cell>
        </row>
        <row r="240">
          <cell r="A240" t="str">
            <v>ROUCHER ROMAIN EIRL</v>
          </cell>
          <cell r="B240" t="str">
            <v>25 Rue DU BAS MAUZE</v>
          </cell>
          <cell r="C240" t="str">
            <v>79100 MAUZE THOUARSAIS</v>
          </cell>
          <cell r="E240" t="str">
            <v>mip2r.79@gmail.com</v>
          </cell>
          <cell r="F240" t="str">
            <v>X</v>
          </cell>
        </row>
        <row r="241">
          <cell r="A241" t="str">
            <v>ROUVREAU RECYCLAGE SAS</v>
          </cell>
          <cell r="B241" t="str">
            <v>201 Rue JEAN JAURES</v>
          </cell>
          <cell r="C241" t="str">
            <v>79000 NIORT</v>
          </cell>
          <cell r="E241" t="str">
            <v>contact@rouvreaurecup.com</v>
          </cell>
          <cell r="F241" t="str">
            <v>X</v>
          </cell>
        </row>
        <row r="242">
          <cell r="A242" t="str">
            <v>ROY JEAN CHARLES</v>
          </cell>
          <cell r="B242" t="str">
            <v xml:space="preserve"> LE BOURG</v>
          </cell>
          <cell r="C242" t="str">
            <v>79500 MAISONNAY</v>
          </cell>
          <cell r="E242" t="str">
            <v>multise79@gmail.com</v>
          </cell>
          <cell r="F242" t="str">
            <v>X</v>
          </cell>
        </row>
        <row r="243">
          <cell r="A243" t="str">
            <v>SADEF SAS (M BRICOLAGE)</v>
          </cell>
          <cell r="B243" t="str">
            <v xml:space="preserve"> ZA DU PINIER</v>
          </cell>
          <cell r="C243" t="str">
            <v>79500 ST-LEGER DE LA MARTINIERE</v>
          </cell>
          <cell r="E243" t="str">
            <v>admi.melle@mrbricolage.fr</v>
          </cell>
          <cell r="F243" t="str">
            <v>X</v>
          </cell>
        </row>
        <row r="244">
          <cell r="A244" t="str">
            <v>SAFEGE SA</v>
          </cell>
          <cell r="B244" t="str">
            <v>2 A Avenue DE BERLINCAN</v>
          </cell>
          <cell r="C244" t="str">
            <v>33160 ST-MEDARD EN JALLES</v>
          </cell>
          <cell r="E244" t="str">
            <v>olivier.sireau@suez.com; ludivine.terrier@suez.com; stephanie.lecomte@suez.com</v>
          </cell>
          <cell r="F244" t="str">
            <v>X</v>
          </cell>
        </row>
        <row r="245">
          <cell r="A245" t="str">
            <v>SAGE ENGINEERING SARL</v>
          </cell>
          <cell r="B245" t="str">
            <v>45 Quai CHARLES PASQUA</v>
          </cell>
          <cell r="C245" t="str">
            <v>92300 LEVALLOIS PERRET</v>
          </cell>
          <cell r="F245" t="str">
            <v>X</v>
          </cell>
        </row>
        <row r="246">
          <cell r="A246" t="str">
            <v>SAINT CHRISTOPHE AUTOMOBILES</v>
          </cell>
          <cell r="B246" t="str">
            <v>214 Avenue DE PARIS</v>
          </cell>
          <cell r="C246" t="str">
            <v>79006 NIORT CEDEX</v>
          </cell>
          <cell r="F246" t="str">
            <v>X</v>
          </cell>
        </row>
        <row r="247">
          <cell r="A247" t="str">
            <v>SAPIAN</v>
          </cell>
          <cell r="B247" t="str">
            <v>12 Rue FRUCTIDOR</v>
          </cell>
          <cell r="C247" t="str">
            <v>75017 PARIS</v>
          </cell>
          <cell r="E247" t="str">
            <v>alain.pouponneau@fr.issworld.com</v>
          </cell>
          <cell r="F247" t="str">
            <v>X</v>
          </cell>
        </row>
        <row r="248">
          <cell r="A248" t="str">
            <v>SARRE ET MOSELLE SAS</v>
          </cell>
          <cell r="B248" t="str">
            <v>17 B Avenue POINCARRE</v>
          </cell>
          <cell r="C248" t="str">
            <v>57401 SARREBOURG CEDEX</v>
          </cell>
          <cell r="E248" t="str">
            <v>sarre.moselle@laposte.net; courrier@sarre-moselle.com</v>
          </cell>
          <cell r="F248" t="str">
            <v>X</v>
          </cell>
        </row>
        <row r="249">
          <cell r="A249" t="str">
            <v>SARTOR LONQUE SALALO ASSOCIES</v>
          </cell>
          <cell r="B249" t="str">
            <v>6 Avenue DE VILLARS</v>
          </cell>
          <cell r="C249" t="str">
            <v>75007 PARIS</v>
          </cell>
          <cell r="E249" t="str">
            <v>contact@sartorio.fr</v>
          </cell>
          <cell r="F249" t="str">
            <v>X</v>
          </cell>
        </row>
        <row r="250">
          <cell r="A250" t="str">
            <v>SAT&amp;G</v>
          </cell>
          <cell r="B250" t="str">
            <v>14 Rue DU THALWEG</v>
          </cell>
          <cell r="C250" t="str">
            <v>86000 POITIERS</v>
          </cell>
          <cell r="E250" t="str">
            <v>gdelamare@satg-sarl.com; pneveux@satg-sarl.com</v>
          </cell>
          <cell r="F250" t="str">
            <v>X</v>
          </cell>
        </row>
        <row r="251">
          <cell r="A251" t="str">
            <v>SATEC SAS</v>
          </cell>
          <cell r="B251" t="str">
            <v>4 Place DU HUIT MAI 1945</v>
          </cell>
          <cell r="C251" t="str">
            <v>92300 LEVALLOIS PERRET</v>
          </cell>
          <cell r="E251" t="str">
            <v>stricher@groupe-satec.com</v>
          </cell>
          <cell r="F251" t="str">
            <v>X</v>
          </cell>
        </row>
        <row r="252">
          <cell r="A252" t="str">
            <v>SCHONE SARL</v>
          </cell>
          <cell r="B252" t="str">
            <v xml:space="preserve"> ZA de Baussais</v>
          </cell>
          <cell r="C252" t="str">
            <v>79260 FRANCOIS</v>
          </cell>
          <cell r="E252" t="str">
            <v>pascal.schone@sfr.fr</v>
          </cell>
          <cell r="F252" t="str">
            <v>X</v>
          </cell>
        </row>
        <row r="253">
          <cell r="A253" t="str">
            <v>SDIS 79</v>
          </cell>
          <cell r="B253" t="str">
            <v>100 Rue DE LA GARE</v>
          </cell>
          <cell r="C253" t="str">
            <v>79185 CHAURAY CEDEX</v>
          </cell>
          <cell r="E253" t="str">
            <v>a.fariat@sdis79.fr</v>
          </cell>
          <cell r="F253" t="str">
            <v>X</v>
          </cell>
        </row>
        <row r="254">
          <cell r="A254" t="str">
            <v>SECOF ENTREPRISES - L2R SARL</v>
          </cell>
          <cell r="B254" t="str">
            <v>18 Rue GABIEL</v>
          </cell>
          <cell r="C254" t="str">
            <v>79180 CHAURAY</v>
          </cell>
          <cell r="E254" t="str">
            <v>commercial@secof-entreprise.fr</v>
          </cell>
          <cell r="F254" t="str">
            <v>X</v>
          </cell>
        </row>
        <row r="255">
          <cell r="A255" t="str">
            <v>SECURIMED SA</v>
          </cell>
          <cell r="B255" t="str">
            <v xml:space="preserve"> Rue DU MILLENIUM</v>
          </cell>
          <cell r="C255" t="str">
            <v>59380 SOCX</v>
          </cell>
          <cell r="E255" t="str">
            <v>compta@securimed.fr</v>
          </cell>
          <cell r="F255" t="str">
            <v>X</v>
          </cell>
        </row>
        <row r="256">
          <cell r="A256" t="str">
            <v>SELARL CENTRE IMAGERIE MEDICALE</v>
          </cell>
          <cell r="B256" t="str">
            <v>281 Rue DE LA BURGONCE</v>
          </cell>
          <cell r="C256" t="str">
            <v>79000 NIORT</v>
          </cell>
          <cell r="E256" t="str">
            <v>secretariat.radio@ch-niort.fr</v>
          </cell>
          <cell r="F256" t="str">
            <v>X</v>
          </cell>
        </row>
        <row r="257">
          <cell r="A257" t="str">
            <v>SELIA  SAEML</v>
          </cell>
          <cell r="B257" t="str">
            <v>336 Avenue DE PARIS</v>
          </cell>
          <cell r="C257" t="str">
            <v>79026 NIORT CEDEX</v>
          </cell>
          <cell r="E257" t="str">
            <v>contact@selia-energies.fr</v>
          </cell>
          <cell r="F257" t="str">
            <v>X</v>
          </cell>
        </row>
        <row r="258">
          <cell r="A258" t="str">
            <v>SEMEO</v>
          </cell>
          <cell r="B258" t="str">
            <v>5 ECOPARC</v>
          </cell>
          <cell r="C258" t="str">
            <v>53410 LA GRAVELLE</v>
          </cell>
          <cell r="E258" t="str">
            <v>contact@semeo.fr</v>
          </cell>
          <cell r="F258" t="str">
            <v>X</v>
          </cell>
        </row>
        <row r="259">
          <cell r="A259" t="str">
            <v>SEMI SARL</v>
          </cell>
          <cell r="B259" t="str">
            <v>4 Rue CONDORCET</v>
          </cell>
          <cell r="C259" t="str">
            <v>79000 NIORT</v>
          </cell>
          <cell r="E259" t="str">
            <v>sarlsemi@orange.fr; commandes-semi@orange.fr</v>
          </cell>
          <cell r="F259" t="str">
            <v>X</v>
          </cell>
        </row>
        <row r="260">
          <cell r="A260" t="str">
            <v>SEOLIS SIEDS SAEM</v>
          </cell>
          <cell r="B260" t="str">
            <v>336 Avenue DE PARIS</v>
          </cell>
          <cell r="C260" t="str">
            <v>79025 NIORT CÉDEX9</v>
          </cell>
          <cell r="E260" t="str">
            <v>commercial@seolis.net</v>
          </cell>
          <cell r="F260" t="str">
            <v>X</v>
          </cell>
        </row>
        <row r="261">
          <cell r="A261" t="str">
            <v>SERTAD</v>
          </cell>
          <cell r="B261" t="str">
            <v xml:space="preserve"> LA CORBELIERE</v>
          </cell>
          <cell r="C261" t="str">
            <v>79260 STE NEOMAYE</v>
          </cell>
          <cell r="E261" t="str">
            <v>facturation@sertad.fr</v>
          </cell>
          <cell r="F261" t="str">
            <v>X</v>
          </cell>
        </row>
        <row r="262">
          <cell r="A262" t="str">
            <v>SERVICES VEHICULES PROXIMITE SAS</v>
          </cell>
          <cell r="B262" t="str">
            <v xml:space="preserve"> Rue DU TUMULS</v>
          </cell>
          <cell r="C262" t="str">
            <v>79100 THOUARS</v>
          </cell>
          <cell r="E262" t="str">
            <v>jean-claude.monti@renault-trucks.net; yoni.gaudin@renault-trucks.net</v>
          </cell>
          <cell r="F262" t="str">
            <v>X</v>
          </cell>
        </row>
        <row r="263">
          <cell r="A263" t="str">
            <v>SEPT D ARMOR</v>
          </cell>
          <cell r="B263" t="str">
            <v>ZI DU PRAT</v>
          </cell>
          <cell r="C263" t="str">
            <v>CS 53710</v>
          </cell>
          <cell r="D263" t="str">
            <v>56037 VANNES</v>
          </cell>
          <cell r="E263" t="str">
            <v xml:space="preserve">7darmor@7darmor.com; </v>
          </cell>
          <cell r="F263" t="str">
            <v>X</v>
          </cell>
        </row>
        <row r="264">
          <cell r="A264" t="str">
            <v>SEWERIN SARL</v>
          </cell>
          <cell r="B264" t="str">
            <v>17 Rue AMPERE</v>
          </cell>
          <cell r="C264" t="str">
            <v>67727 HOERDT</v>
          </cell>
          <cell r="E264" t="str">
            <v>sewerin@sewerin.fr</v>
          </cell>
          <cell r="F264" t="str">
            <v>X</v>
          </cell>
        </row>
        <row r="265">
          <cell r="A265" t="str">
            <v>SFR SA</v>
          </cell>
          <cell r="B265" t="str">
            <v xml:space="preserve"> BP 385</v>
          </cell>
          <cell r="E265" t="str">
            <v>serviceclientsfrbusiness@sfr.com</v>
          </cell>
          <cell r="F265" t="str">
            <v>X</v>
          </cell>
        </row>
        <row r="266">
          <cell r="A266" t="str">
            <v>SGR VERTS LOISIRS SARL</v>
          </cell>
          <cell r="B266" t="str">
            <v>10 Rue DU GRAND ROSE</v>
          </cell>
          <cell r="C266" t="str">
            <v>79106 THOUARS CEDEX</v>
          </cell>
          <cell r="E266" t="str">
            <v>sgrvertsloisirs@mafactureirium.com</v>
          </cell>
          <cell r="F266" t="str">
            <v>X</v>
          </cell>
        </row>
        <row r="267">
          <cell r="A267" t="str">
            <v>SGS ICS SAS</v>
          </cell>
          <cell r="B267" t="str">
            <v>29 Avenue ARISTIDE BRIAND</v>
          </cell>
          <cell r="C267" t="str">
            <v>94111 ARCUEIL CEDEX</v>
          </cell>
          <cell r="E267" t="str">
            <v>fr.facturesssc@sgs.com</v>
          </cell>
          <cell r="F267" t="str">
            <v>X</v>
          </cell>
        </row>
        <row r="268">
          <cell r="A268" t="str">
            <v>SICTOM REGIE VAL DE GATINE</v>
          </cell>
          <cell r="B268" t="str">
            <v>20 Rue DE L'EPARGNE</v>
          </cell>
          <cell r="C268" t="str">
            <v>79160 COULONGES SUR L'AUTIZE</v>
          </cell>
          <cell r="E268" t="str">
            <v>comptabilite.sictom@valdegatine.fr</v>
          </cell>
          <cell r="F268" t="str">
            <v>X</v>
          </cell>
        </row>
        <row r="269">
          <cell r="A269" t="str">
            <v>SIEMENS</v>
          </cell>
          <cell r="B269" t="str">
            <v>320 Rue HENRI POTEZ</v>
          </cell>
          <cell r="C269" t="str">
            <v>37210 PARCAY MESLAY</v>
          </cell>
          <cell r="E269" t="str">
            <v>angelique.vivier@siemens.com</v>
          </cell>
          <cell r="F269" t="str">
            <v>X</v>
          </cell>
        </row>
        <row r="270">
          <cell r="A270" t="str">
            <v>SIGNALS - BRADY GROUPE SAS</v>
          </cell>
          <cell r="B270" t="str">
            <v xml:space="preserve"> Rond-point DE LA REPUBLIQUE</v>
          </cell>
          <cell r="C270" t="str">
            <v>17187 PERIGNY CEDEX</v>
          </cell>
          <cell r="E270" t="str">
            <v>comptasignals@bradycorp.com</v>
          </cell>
          <cell r="F270" t="str">
            <v>X</v>
          </cell>
        </row>
        <row r="271">
          <cell r="A271" t="str">
            <v>SIPAC</v>
          </cell>
          <cell r="B271" t="str">
            <v>ZI Des Tuileries</v>
          </cell>
          <cell r="C271" t="str">
            <v>44430 LA REMAUDIERE</v>
          </cell>
          <cell r="E271" t="str">
            <v>contact@sipacomposites.com</v>
          </cell>
          <cell r="F271" t="str">
            <v>X</v>
          </cell>
        </row>
        <row r="272">
          <cell r="A272" t="str">
            <v>SITM TRANSPORTS SA</v>
          </cell>
          <cell r="B272" t="str">
            <v xml:space="preserve"> LE FIEF BARREAU - F -</v>
          </cell>
          <cell r="C272" t="str">
            <v>79600 ST-LOUP LAMAIRE</v>
          </cell>
          <cell r="E272" t="str">
            <v>celine.hally@sitm.gcatrans.com</v>
          </cell>
          <cell r="F272" t="str">
            <v>X</v>
          </cell>
        </row>
        <row r="273">
          <cell r="A273" t="str">
            <v>SMACL</v>
          </cell>
          <cell r="B273" t="str">
            <v>141 Avenue SALVADOR ALLENDE</v>
          </cell>
          <cell r="C273" t="str">
            <v>79031 NIORT CEDEX</v>
          </cell>
          <cell r="E273" t="str">
            <v>region-sud-ouest@smacl.fr</v>
          </cell>
          <cell r="F273" t="str">
            <v>X</v>
          </cell>
        </row>
        <row r="274">
          <cell r="A274" t="str">
            <v>SMC HAUT VAL DE SEVRE</v>
          </cell>
          <cell r="B274" t="str">
            <v xml:space="preserve"> ZI VERDEIL</v>
          </cell>
          <cell r="C274" t="str">
            <v>79800 STE-EANNE</v>
          </cell>
          <cell r="E274" t="str">
            <v>cvourch@smc79.fr</v>
          </cell>
          <cell r="F274" t="str">
            <v>X</v>
          </cell>
        </row>
        <row r="275">
          <cell r="A275" t="str">
            <v>SNAD</v>
          </cell>
          <cell r="B275" t="str">
            <v>33 Rue DE NAPLES</v>
          </cell>
          <cell r="C275" t="str">
            <v>75008 PARIS</v>
          </cell>
          <cell r="E275" t="str">
            <v>fnade@fnade.com</v>
          </cell>
          <cell r="F275" t="str">
            <v>X</v>
          </cell>
        </row>
        <row r="276">
          <cell r="A276" t="str">
            <v>SNATI - SARP SUD-OUEST</v>
          </cell>
          <cell r="B276" t="str">
            <v>6 Rue DE LA PIERRE CREUSE</v>
          </cell>
          <cell r="C276" t="str">
            <v>17414 SAINT JEAN D'ANGELY</v>
          </cell>
          <cell r="E276" t="str">
            <v>charlene.collot@groupe-sarp.com
frederique.boudou@groupe-sarp.com</v>
          </cell>
          <cell r="F276" t="str">
            <v>X</v>
          </cell>
        </row>
        <row r="277">
          <cell r="A277" t="str">
            <v>SOCOMEC SAS</v>
          </cell>
          <cell r="B277" t="str">
            <v>5 Rue DE LA BAVIERE</v>
          </cell>
          <cell r="C277" t="str">
            <v>44240 LA CHAPELLE SUR ERDRE</v>
          </cell>
          <cell r="E277" t="str">
            <v>orders.cims.fr@socomec.com</v>
          </cell>
          <cell r="F277" t="str">
            <v>X</v>
          </cell>
        </row>
        <row r="278">
          <cell r="A278" t="str">
            <v>SOCOR SA</v>
          </cell>
          <cell r="B278" t="str">
            <v xml:space="preserve"> ZAC du Luc</v>
          </cell>
          <cell r="C278" t="str">
            <v>59187 DECHY</v>
          </cell>
          <cell r="E278" t="str">
            <v>k.dannel@socor.fr</v>
          </cell>
          <cell r="F278" t="str">
            <v>X</v>
          </cell>
        </row>
        <row r="279">
          <cell r="A279" t="str">
            <v>SOCOTEC SA</v>
          </cell>
          <cell r="B279" t="str">
            <v>10 Rue J- BAPT BOUSSINGAULT</v>
          </cell>
          <cell r="C279" t="str">
            <v>86000 POITIERS</v>
          </cell>
          <cell r="E279" t="str">
            <v>mickael.mesnier@socotec.com</v>
          </cell>
          <cell r="F279" t="str">
            <v>X</v>
          </cell>
        </row>
        <row r="280">
          <cell r="A280" t="str">
            <v>SODAF GEO INDUSTRIE SARL</v>
          </cell>
          <cell r="B280" t="str">
            <v xml:space="preserve"> Zone Indus LE PETIT BOURBON</v>
          </cell>
          <cell r="C280" t="str">
            <v>85170 BELLEVILLE SUR VIE</v>
          </cell>
          <cell r="E280" t="str">
            <v>contact@sodafgeoindustrie.fr</v>
          </cell>
          <cell r="F280" t="str">
            <v>X</v>
          </cell>
        </row>
        <row r="281">
          <cell r="A281" t="str">
            <v>SOGEFA</v>
          </cell>
          <cell r="B281" t="str">
            <v xml:space="preserve"> RD 373</v>
          </cell>
          <cell r="C281" t="str">
            <v>51260 ANGLURE</v>
          </cell>
          <cell r="E281" t="str">
            <v>contact@sogefa.fr</v>
          </cell>
          <cell r="F281" t="str">
            <v>X</v>
          </cell>
        </row>
        <row r="282">
          <cell r="A282" t="str">
            <v>SOLOMAT SAS</v>
          </cell>
          <cell r="B282" t="str">
            <v>9 Allée DES GRINJOLLES</v>
          </cell>
          <cell r="C282" t="str">
            <v>87022 LIMOGES CEDEX 9</v>
          </cell>
          <cell r="E282" t="str">
            <v>h.beune-audebert@solomat87.com</v>
          </cell>
          <cell r="F282" t="str">
            <v>X</v>
          </cell>
        </row>
        <row r="283">
          <cell r="A283" t="str">
            <v>SOS ENTRETIEN</v>
          </cell>
          <cell r="B283" t="str">
            <v xml:space="preserve"> LA MARIONNIERE</v>
          </cell>
          <cell r="C283" t="str">
            <v>79800 SOUDAN</v>
          </cell>
          <cell r="E283" t="str">
            <v xml:space="preserve">sosentretien@orange.fr                                                                              </v>
          </cell>
          <cell r="F283" t="str">
            <v>X</v>
          </cell>
        </row>
        <row r="284">
          <cell r="A284" t="str">
            <v>SOURCE INNOV EURL</v>
          </cell>
          <cell r="B284" t="str">
            <v>10 Place DES ARTISANS</v>
          </cell>
          <cell r="C284" t="str">
            <v>37300 JOUE LES TOURS</v>
          </cell>
          <cell r="E284" t="str">
            <v>contact@innov-pratic.com</v>
          </cell>
          <cell r="F284" t="str">
            <v>X</v>
          </cell>
        </row>
        <row r="285">
          <cell r="A285" t="str">
            <v>SOVAMAT</v>
          </cell>
          <cell r="B285" t="str">
            <v xml:space="preserve"> Zone Artisanale du Bouillo</v>
          </cell>
          <cell r="C285" t="str">
            <v>79430 LA CHAPELLE ST LAURENT</v>
          </cell>
          <cell r="E285" t="str">
            <v>contact@sovamat.com</v>
          </cell>
          <cell r="F285" t="str">
            <v>X</v>
          </cell>
        </row>
        <row r="286">
          <cell r="A286" t="str">
            <v>SPIE BATIGNOLLES ENERGIE - SOPAC</v>
          </cell>
          <cell r="B286" t="str">
            <v>11 Route DE SAINT MAIXENT</v>
          </cell>
          <cell r="C286" t="str">
            <v>79201 PARTHENAY</v>
          </cell>
          <cell r="E286" t="str">
            <v>communication@spiebatignolles.fr</v>
          </cell>
          <cell r="F286" t="str">
            <v>X</v>
          </cell>
        </row>
        <row r="287">
          <cell r="A287" t="str">
            <v>ST LEGER DISTRIBUTION SAS</v>
          </cell>
          <cell r="B287" t="str">
            <v xml:space="preserve"> Route DE POITIERS</v>
          </cell>
          <cell r="C287" t="str">
            <v>79500 ST-LEGER DE LA MARTINIERE</v>
          </cell>
          <cell r="E287" t="str">
            <v>pdv09267@mousquetaires.com</v>
          </cell>
          <cell r="F287" t="str">
            <v>X</v>
          </cell>
        </row>
        <row r="288">
          <cell r="A288" t="str">
            <v>STA SOL SARL</v>
          </cell>
          <cell r="B288" t="str">
            <v>73 Rue DES MAUGES</v>
          </cell>
          <cell r="C288" t="str">
            <v>49122 BEGROLLES EN MAUGES</v>
          </cell>
          <cell r="F288" t="str">
            <v>X</v>
          </cell>
        </row>
        <row r="289">
          <cell r="A289" t="str">
            <v>STAPELLA SAS</v>
          </cell>
          <cell r="B289" t="str">
            <v>50 Rue LA GRANGE LUCAS</v>
          </cell>
          <cell r="C289" t="str">
            <v>79220 CHAMPDENIERS</v>
          </cell>
          <cell r="E289" t="str">
            <v>superu.champdeniers.compta@systeme-u.fr</v>
          </cell>
          <cell r="F289" t="str">
            <v>X</v>
          </cell>
        </row>
        <row r="290">
          <cell r="A290" t="str">
            <v>STDC SARL</v>
          </cell>
          <cell r="B290" t="str">
            <v xml:space="preserve"> Chemin DES CHAUSSEES</v>
          </cell>
          <cell r="C290" t="str">
            <v>79310 MAZIERES</v>
          </cell>
          <cell r="E290" t="str">
            <v xml:space="preserve">patrickstdc@orange.fr; stdc@orange.fr                                                                               </v>
          </cell>
          <cell r="F290" t="str">
            <v>X</v>
          </cell>
        </row>
        <row r="291">
          <cell r="A291" t="str">
            <v>STRUCTURE SMITED</v>
          </cell>
          <cell r="B291" t="str">
            <v xml:space="preserve"> ZAE DE MONTPLAISIR</v>
          </cell>
          <cell r="C291" t="str">
            <v>79220 CHAMPDENIERS</v>
          </cell>
          <cell r="F291" t="str">
            <v>X</v>
          </cell>
        </row>
        <row r="292">
          <cell r="A292" t="str">
            <v>SUEZ RV SUD OUEST SAS</v>
          </cell>
          <cell r="B292" t="str">
            <v>31 Rue THOMAS EDISON</v>
          </cell>
          <cell r="C292" t="str">
            <v>33610 CANEJAN</v>
          </cell>
          <cell r="E292" t="str">
            <v>cassandre.chere@suez.com</v>
          </cell>
          <cell r="F292" t="str">
            <v>X</v>
          </cell>
        </row>
        <row r="293">
          <cell r="A293" t="str">
            <v>SYND ASST DU MELLOIS - SPANC</v>
          </cell>
          <cell r="B293" t="str">
            <v>2 Rue DU SIMPLOT</v>
          </cell>
          <cell r="C293" t="str">
            <v>79500 MELLE</v>
          </cell>
          <cell r="E293" t="str">
            <v>sam-secretariat@orange.fr</v>
          </cell>
          <cell r="F293" t="str">
            <v>X</v>
          </cell>
        </row>
        <row r="294">
          <cell r="A294" t="str">
            <v>SYND EAUX DE LA GATINE</v>
          </cell>
          <cell r="B294" t="str">
            <v>23 Rue DE BEAULIEU</v>
          </cell>
          <cell r="C294" t="str">
            <v>79202 PARTHENAY</v>
          </cell>
          <cell r="E294" t="str">
            <v>contact@eaux-de-gatine.fr</v>
          </cell>
          <cell r="F294" t="str">
            <v>X</v>
          </cell>
        </row>
        <row r="295">
          <cell r="A295" t="str">
            <v>SYNDICAT TRANSPORTS SCOLAIRES</v>
          </cell>
          <cell r="B295" t="str">
            <v>1 Rue TAIL ROBERT</v>
          </cell>
          <cell r="C295" t="str">
            <v>79800 SOUVIGNE</v>
          </cell>
          <cell r="F295" t="str">
            <v>X</v>
          </cell>
        </row>
        <row r="296">
          <cell r="A296" t="str">
            <v>TALBOT AUTO DISTRIBUTION SAS</v>
          </cell>
          <cell r="B296" t="str">
            <v xml:space="preserve"> ZI Thouars Louzy</v>
          </cell>
          <cell r="C296" t="str">
            <v>79106 THOUARS CEDEX</v>
          </cell>
          <cell r="E296" t="str">
            <v>a-garnier@a-d.fr</v>
          </cell>
          <cell r="F296" t="str">
            <v>X</v>
          </cell>
        </row>
        <row r="297">
          <cell r="A297" t="str">
            <v>TC'PLASTIC</v>
          </cell>
          <cell r="B297" t="str">
            <v xml:space="preserve"> Rue BENJAMIN FRANKLIN</v>
          </cell>
          <cell r="C297" t="str">
            <v>44160 PONCHATEAU</v>
          </cell>
          <cell r="E297" t="str">
            <v>ylefeuvre@tcplastic.com</v>
          </cell>
          <cell r="F297" t="str">
            <v>X</v>
          </cell>
        </row>
        <row r="298">
          <cell r="A298" t="str">
            <v>TEN FRANCE</v>
          </cell>
          <cell r="B298" t="str">
            <v>23 Rue VICTOR GRIGNARD</v>
          </cell>
          <cell r="C298" t="str">
            <v>86061 POITIERS CEDEX 9</v>
          </cell>
          <cell r="E298" t="str">
            <v>abrugiere@tenfrance.com</v>
          </cell>
          <cell r="F298" t="str">
            <v>X</v>
          </cell>
        </row>
        <row r="299">
          <cell r="A299" t="str">
            <v>THOUARS DISTRIBUTION</v>
          </cell>
          <cell r="B299" t="str">
            <v xml:space="preserve"> Route DE SAUMUR - STE VERGE</v>
          </cell>
          <cell r="C299" t="str">
            <v>79104 THOUARS CEDEX</v>
          </cell>
          <cell r="E299" t="str">
            <v>compta.thouars@scaouest.fr</v>
          </cell>
          <cell r="F299" t="str">
            <v>X</v>
          </cell>
        </row>
        <row r="300">
          <cell r="A300" t="str">
            <v>THOUARSAIS COM COM</v>
          </cell>
          <cell r="B300" t="str">
            <v>4 Rue DE LA TREMOILLE</v>
          </cell>
          <cell r="C300" t="str">
            <v>79100 THOUARS</v>
          </cell>
          <cell r="E300" t="str">
            <v>aurelie.rouet@thouars-communaute.fr</v>
          </cell>
          <cell r="F300" t="str">
            <v>X</v>
          </cell>
        </row>
        <row r="301">
          <cell r="A301" t="str">
            <v>THOUARSAIS COM COM</v>
          </cell>
          <cell r="E301" t="str">
            <v>aurelie.rouet@thouars-communaute.fr</v>
          </cell>
          <cell r="F301" t="str">
            <v>X</v>
          </cell>
        </row>
        <row r="302">
          <cell r="A302" t="str">
            <v>THUILLAS</v>
          </cell>
          <cell r="B302" t="str">
            <v xml:space="preserve"> ZAE de Montplaisir</v>
          </cell>
          <cell r="C302" t="str">
            <v>79220 CHAMPDENIERS</v>
          </cell>
          <cell r="E302" t="str">
            <v>sarlthuillas@orange.fr</v>
          </cell>
          <cell r="F302" t="str">
            <v>X</v>
          </cell>
        </row>
        <row r="303">
          <cell r="A303" t="str">
            <v>TMR</v>
          </cell>
          <cell r="B303" t="str">
            <v xml:space="preserve"> ZI de Thouars-Louzy - </v>
          </cell>
          <cell r="C303" t="str">
            <v>79106 THOUARS CEDEX</v>
          </cell>
          <cell r="E303" t="str">
            <v xml:space="preserve">s-atelierthouars@a-d.fr                                                                             </v>
          </cell>
          <cell r="F303" t="str">
            <v>X</v>
          </cell>
        </row>
        <row r="304">
          <cell r="A304" t="str">
            <v>TRAITEMENT DECHETS SMITED</v>
          </cell>
          <cell r="B304" t="str">
            <v xml:space="preserve"> ZAE DE MONTPLAISIR</v>
          </cell>
          <cell r="C304" t="str">
            <v>79220 CHAMPDENIERS</v>
          </cell>
          <cell r="F304" t="str">
            <v>X</v>
          </cell>
        </row>
        <row r="305">
          <cell r="A305" t="str">
            <v>TUBATOL SARL</v>
          </cell>
          <cell r="B305" t="str">
            <v xml:space="preserve"> Rue de la Vigne</v>
          </cell>
          <cell r="C305" t="str">
            <v>79500 ST-LEGER DE LA MARTINIERE</v>
          </cell>
          <cell r="E305" t="str">
            <v xml:space="preserve">sarl.tubatol@free.fr                                                                                </v>
          </cell>
          <cell r="F305" t="str">
            <v>X</v>
          </cell>
        </row>
        <row r="306">
          <cell r="A306" t="str">
            <v>TYCO INTEGRATED FIRE SECURITY FR</v>
          </cell>
          <cell r="B306" t="str">
            <v>1 Rue GIFFARD</v>
          </cell>
          <cell r="C306" t="str">
            <v>78180 MONTIGNY LE BRETONNEUX</v>
          </cell>
          <cell r="E306" t="str">
            <v>tycofis-fr@tycoint.com</v>
          </cell>
          <cell r="F306" t="str">
            <v>X</v>
          </cell>
        </row>
        <row r="307">
          <cell r="A307" t="str">
            <v>UDSP Section Secourisme</v>
          </cell>
          <cell r="B307" t="str">
            <v>100 Rue DE LA GARE</v>
          </cell>
          <cell r="C307" t="str">
            <v>79185 CHAURAY CEDEX</v>
          </cell>
          <cell r="E307" t="str">
            <v>ud79@sdis79.fr</v>
          </cell>
          <cell r="F307" t="str">
            <v>X</v>
          </cell>
        </row>
        <row r="308">
          <cell r="A308" t="str">
            <v>UNION GROUPEMENTS ACHATS PUBLICS</v>
          </cell>
          <cell r="B308" t="str">
            <v>18 Avenue PYTHAGORE</v>
          </cell>
          <cell r="C308" t="str">
            <v>33692 MERIGNAC CEDEX</v>
          </cell>
          <cell r="E308" t="str">
            <v>lfernandes@ugap.fr; jmohammedi@ugap.fr</v>
          </cell>
          <cell r="F308" t="str">
            <v>X</v>
          </cell>
        </row>
        <row r="309">
          <cell r="A309" t="str">
            <v>UNION INDUST METIERS METALLURGIE</v>
          </cell>
          <cell r="B309" t="str">
            <v>15 Avenue LEO LAGRANGE</v>
          </cell>
          <cell r="C309" t="str">
            <v>79027 NIORT CEDEX</v>
          </cell>
          <cell r="E309" t="str">
            <v>mchaigneau@fi-pc.fr</v>
          </cell>
          <cell r="F309" t="str">
            <v>X</v>
          </cell>
        </row>
        <row r="310">
          <cell r="A310" t="str">
            <v>VAMA DOCKS</v>
          </cell>
          <cell r="B310" t="str">
            <v>4 Rue DE L'ILE MACE</v>
          </cell>
          <cell r="C310" t="str">
            <v>44400 REZE</v>
          </cell>
          <cell r="E310" t="str">
            <v>la-roche.vama@prolians.eu</v>
          </cell>
          <cell r="F310" t="str">
            <v>X</v>
          </cell>
        </row>
        <row r="311">
          <cell r="A311" t="str">
            <v>VDCOM SAS</v>
          </cell>
          <cell r="B311" t="str">
            <v>7 Rue du Trébuchet</v>
          </cell>
          <cell r="C311" t="str">
            <v>85170 LE POIRE SUR VIE</v>
          </cell>
          <cell r="E311" t="str">
            <v>estelle.peridy@vdcom.fr</v>
          </cell>
          <cell r="F311" t="str">
            <v>X</v>
          </cell>
        </row>
        <row r="312">
          <cell r="A312" t="str">
            <v>VENTMECA FANS SAS</v>
          </cell>
          <cell r="B312" t="str">
            <v>1 Rond-point DE L'EUROPE</v>
          </cell>
          <cell r="C312" t="str">
            <v>92250 LA GARENNE COLOMBES</v>
          </cell>
          <cell r="E312" t="str">
            <v xml:space="preserve">paris@ventmeca.fr                                                                                   </v>
          </cell>
          <cell r="F312" t="str">
            <v>X</v>
          </cell>
        </row>
        <row r="313">
          <cell r="A313" t="str">
            <v>VEOLIA EAU SCA</v>
          </cell>
          <cell r="B313" t="str">
            <v>52 Rue D'ANJOU</v>
          </cell>
          <cell r="C313" t="str">
            <v>BP 55132</v>
          </cell>
          <cell r="D313" t="str">
            <v>75008 PARIS</v>
          </cell>
          <cell r="F313" t="str">
            <v>X</v>
          </cell>
        </row>
        <row r="314">
          <cell r="A314" t="str">
            <v>VIALETTES DIDER</v>
          </cell>
          <cell r="B314" t="str">
            <v>2 Route DE BEL AIR</v>
          </cell>
          <cell r="C314" t="str">
            <v>79220 LA CHAPELLE BATON</v>
          </cell>
          <cell r="E314" t="str">
            <v>dvialettes@wanadoo.fr</v>
          </cell>
          <cell r="F314" t="str">
            <v>X</v>
          </cell>
        </row>
        <row r="315">
          <cell r="A315" t="str">
            <v>VIAUD SIMIE</v>
          </cell>
          <cell r="B315" t="str">
            <v>310 Rue DU PUITS JAPIE</v>
          </cell>
          <cell r="C315" t="str">
            <v>79410 ECHIRE</v>
          </cell>
          <cell r="E315" t="str">
            <v>dircom@viaud-incendie.fr</v>
          </cell>
          <cell r="F315" t="str">
            <v>X</v>
          </cell>
        </row>
        <row r="316">
          <cell r="A316" t="str">
            <v>VION ENVIRONNEMENT SARL</v>
          </cell>
          <cell r="B316" t="str">
            <v xml:space="preserve"> LA FOYE</v>
          </cell>
          <cell r="C316" t="str">
            <v>79140 CERIZAY</v>
          </cell>
          <cell r="E316" t="str">
            <v>vionenvironnement@gmail.com</v>
          </cell>
          <cell r="F316" t="str">
            <v>X</v>
          </cell>
        </row>
        <row r="317">
          <cell r="A317" t="str">
            <v>VOGELSANG SA</v>
          </cell>
          <cell r="B317" t="str">
            <v xml:space="preserve"> ZA DE FONTGRAVE</v>
          </cell>
          <cell r="C317" t="str">
            <v>26740 MONTBOUCHER SUR JABRON</v>
          </cell>
          <cell r="E317" t="str">
            <v>info@vogelsang.fr</v>
          </cell>
          <cell r="F317" t="str">
            <v>X</v>
          </cell>
        </row>
        <row r="318">
          <cell r="A318" t="str">
            <v>WAZABEE SARL</v>
          </cell>
          <cell r="B318" t="str">
            <v>12 Allée DES GERANIUMS</v>
          </cell>
          <cell r="C318" t="str">
            <v>79000 NIORT</v>
          </cell>
          <cell r="E318" t="str">
            <v>leandre@wazabee-conseils.fr</v>
          </cell>
          <cell r="F318" t="str">
            <v>X</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tabColor rgb="FFFFFF00"/>
    <pageSetUpPr fitToPage="1"/>
  </sheetPr>
  <dimension ref="A1:AN45"/>
  <sheetViews>
    <sheetView showGridLines="0" tabSelected="1" topLeftCell="B1" zoomScaleNormal="100" workbookViewId="0">
      <selection activeCell="C6" sqref="C6"/>
    </sheetView>
  </sheetViews>
  <sheetFormatPr baseColWidth="10" defaultColWidth="9.109375" defaultRowHeight="13.8" x14ac:dyDescent="0.25"/>
  <cols>
    <col min="1" max="1" width="41.5546875" style="1" customWidth="1"/>
    <col min="2" max="2" width="9" style="1" customWidth="1"/>
    <col min="3" max="3" width="19.5546875" style="1" customWidth="1"/>
    <col min="4" max="5" width="11.6640625" style="1" customWidth="1"/>
    <col min="6" max="6" width="18.6640625" style="1" customWidth="1"/>
    <col min="7" max="8" width="12.109375" style="1" customWidth="1"/>
    <col min="9" max="9" width="5.21875" style="1" bestFit="1" customWidth="1"/>
    <col min="10" max="31" width="9.109375" style="1"/>
    <col min="32" max="32" width="18.44140625" style="1" bestFit="1" customWidth="1"/>
    <col min="33" max="33" width="9.109375" style="1"/>
    <col min="34" max="34" width="37.6640625" style="1" bestFit="1" customWidth="1"/>
    <col min="35" max="35" width="9.109375" style="1"/>
    <col min="36" max="36" width="20.109375" style="1" bestFit="1" customWidth="1"/>
    <col min="37" max="37" width="9.109375" style="1"/>
    <col min="38" max="38" width="15.44140625" style="1" bestFit="1" customWidth="1"/>
    <col min="39" max="39" width="9.109375" style="1"/>
    <col min="40" max="40" width="13.77734375" style="1" customWidth="1"/>
    <col min="41" max="16384" width="9.109375" style="1"/>
  </cols>
  <sheetData>
    <row r="1" spans="1:40" ht="28.8" x14ac:dyDescent="0.25">
      <c r="A1" s="43" t="str">
        <f>CONCATENATE("BDC ",$G$7,$H$7," ",$B$13,$C$13," ",LEFT($A$7,10))</f>
        <v>BDC 2021-S- D-1 SECOF CALI</v>
      </c>
      <c r="B1" s="135" t="s">
        <v>45</v>
      </c>
      <c r="C1" s="135"/>
      <c r="D1" s="135"/>
      <c r="E1" s="132" t="s">
        <v>7</v>
      </c>
      <c r="F1" s="132"/>
      <c r="G1" s="132"/>
      <c r="H1" s="132"/>
    </row>
    <row r="2" spans="1:40" ht="16.2" customHeight="1" thickBot="1" x14ac:dyDescent="0.3">
      <c r="B2" s="134" t="s">
        <v>43</v>
      </c>
      <c r="C2" s="134"/>
      <c r="D2" s="8"/>
      <c r="E2" s="6"/>
      <c r="F2" s="6"/>
      <c r="G2" s="6"/>
      <c r="H2" s="6"/>
    </row>
    <row r="3" spans="1:40" ht="26.4" thickBot="1" x14ac:dyDescent="0.35">
      <c r="B3" s="134"/>
      <c r="C3" s="134"/>
      <c r="E3" s="129" t="str">
        <f>CONCATENATE("SIRET : ",IF($B$1="STRUCTURE - SMITED","25790229600025","25790229600033"))</f>
        <v>SIRET : 25790229600025</v>
      </c>
      <c r="F3" s="130"/>
      <c r="G3" s="130"/>
      <c r="H3" s="131"/>
      <c r="AF3" s="34"/>
      <c r="AG3" s="35"/>
      <c r="AH3" s="34"/>
      <c r="AI3" s="35"/>
      <c r="AJ3" s="34"/>
      <c r="AK3" s="35"/>
      <c r="AL3" s="31"/>
      <c r="AM3" s="35"/>
      <c r="AN3" s="31"/>
    </row>
    <row r="4" spans="1:40" ht="15.6" customHeight="1" x14ac:dyDescent="0.3">
      <c r="B4" s="134"/>
      <c r="C4" s="134"/>
      <c r="D4" s="8"/>
      <c r="E4" s="6"/>
      <c r="F4" s="6"/>
      <c r="G4" s="6"/>
      <c r="H4" s="6"/>
      <c r="AF4" s="35"/>
      <c r="AG4" s="35"/>
      <c r="AH4" s="35"/>
      <c r="AI4" s="35"/>
      <c r="AJ4" s="35"/>
      <c r="AK4" s="35"/>
      <c r="AL4" s="35"/>
      <c r="AM4" s="35"/>
      <c r="AN4" s="35"/>
    </row>
    <row r="5" spans="1:40" ht="21" customHeight="1" x14ac:dyDescent="0.3">
      <c r="B5" s="136" t="s">
        <v>42</v>
      </c>
      <c r="C5" s="136"/>
      <c r="D5" s="136"/>
      <c r="E5" s="133" t="str">
        <f>IF($B$1="TRAITEMENT DECHETS - SMITED",CONCATENATE("N° TVA : FR77257902296"),"Etablissement non assujetti à la TVA")</f>
        <v>Etablissement non assujetti à la TVA</v>
      </c>
      <c r="F5" s="133"/>
      <c r="G5" s="133"/>
      <c r="H5" s="133"/>
      <c r="AG5" s="35"/>
      <c r="AH5" s="33"/>
      <c r="AI5" s="35"/>
      <c r="AJ5" s="35"/>
      <c r="AK5" s="35"/>
      <c r="AL5" s="35"/>
      <c r="AM5" s="35"/>
      <c r="AN5" s="35"/>
    </row>
    <row r="6" spans="1:40" ht="30" customHeight="1" x14ac:dyDescent="0.4">
      <c r="A6" s="26" t="s">
        <v>6</v>
      </c>
      <c r="B6" s="61"/>
      <c r="C6" s="61"/>
      <c r="D6" s="61"/>
      <c r="E6" s="133"/>
      <c r="F6" s="133"/>
      <c r="G6" s="133"/>
      <c r="H6" s="133"/>
      <c r="AG6" s="35"/>
      <c r="AH6" s="35"/>
      <c r="AI6" s="35"/>
      <c r="AJ6" s="35"/>
      <c r="AK6" s="35"/>
      <c r="AL6" s="35"/>
      <c r="AM6" s="35"/>
      <c r="AN6" s="35"/>
    </row>
    <row r="7" spans="1:40" ht="15.75" customHeight="1" x14ac:dyDescent="0.3">
      <c r="A7" s="94" t="s">
        <v>51</v>
      </c>
      <c r="B7" s="94"/>
      <c r="C7" s="94"/>
      <c r="E7" s="79" t="s">
        <v>5</v>
      </c>
      <c r="F7" s="79"/>
      <c r="G7" s="69" t="s">
        <v>44</v>
      </c>
      <c r="H7" s="74"/>
      <c r="I7" s="36"/>
      <c r="AG7" s="35"/>
      <c r="AH7" s="35"/>
      <c r="AI7" s="35"/>
      <c r="AJ7" s="35"/>
      <c r="AK7" s="35"/>
      <c r="AL7" s="35"/>
      <c r="AM7" s="35"/>
      <c r="AN7" s="35"/>
    </row>
    <row r="8" spans="1:40" ht="15.75" customHeight="1" x14ac:dyDescent="0.3">
      <c r="A8" s="95" t="str">
        <f>VLOOKUP($A$7,[1]ANNUAIRE!$1:$1048576,2)</f>
        <v>100 Rue DE LA GARE</v>
      </c>
      <c r="B8" s="95"/>
      <c r="C8" s="95"/>
      <c r="D8" s="21"/>
      <c r="E8" s="21"/>
      <c r="F8" s="22"/>
      <c r="G8" s="22"/>
      <c r="H8" s="22"/>
      <c r="AF8" s="35"/>
      <c r="AG8" s="35"/>
      <c r="AH8" s="35"/>
      <c r="AI8" s="35"/>
      <c r="AJ8" s="35"/>
      <c r="AK8" s="35"/>
      <c r="AL8" s="35"/>
      <c r="AM8" s="35"/>
      <c r="AN8" s="35"/>
    </row>
    <row r="9" spans="1:40" ht="15.75" customHeight="1" x14ac:dyDescent="0.3">
      <c r="A9" s="95" t="str">
        <f>VLOOKUP($A$7,[1]ANNUAIRE!$1:$1048576,3)</f>
        <v>79185 CHAURAY CEDEX</v>
      </c>
      <c r="B9" s="95"/>
      <c r="C9" s="95"/>
      <c r="E9" s="79" t="s">
        <v>16</v>
      </c>
      <c r="F9" s="79"/>
      <c r="G9" s="81"/>
      <c r="H9" s="81"/>
      <c r="I9" s="43" t="b">
        <v>0</v>
      </c>
      <c r="AF9" s="35"/>
      <c r="AG9" s="35"/>
      <c r="AH9" s="35"/>
      <c r="AI9" s="35"/>
      <c r="AJ9" s="35"/>
      <c r="AK9" s="35"/>
      <c r="AL9" s="35"/>
      <c r="AM9" s="35"/>
      <c r="AN9" s="35"/>
    </row>
    <row r="10" spans="1:40" ht="15.75" customHeight="1" x14ac:dyDescent="0.3">
      <c r="A10" s="95">
        <f>VLOOKUP($A$7,[1]ANNUAIRE!$1:$1048576,4)</f>
        <v>0</v>
      </c>
      <c r="B10" s="95"/>
      <c r="C10" s="95"/>
      <c r="D10" s="20"/>
      <c r="E10" s="80" t="s">
        <v>21</v>
      </c>
      <c r="F10" s="80"/>
      <c r="G10" s="81"/>
      <c r="H10" s="81"/>
      <c r="AF10" s="35"/>
      <c r="AG10" s="35"/>
      <c r="AH10" s="35"/>
      <c r="AI10" s="35"/>
      <c r="AJ10" s="35"/>
      <c r="AK10" s="35"/>
      <c r="AL10" s="35"/>
      <c r="AM10" s="35"/>
      <c r="AN10" s="35"/>
    </row>
    <row r="11" spans="1:40" ht="15.75" customHeight="1" x14ac:dyDescent="0.25">
      <c r="A11" s="96" t="str">
        <f>VLOOKUP($A$7,[1]ANNUAIRE!$1:$1048576,5)</f>
        <v>a.fariat@sdis79.fr</v>
      </c>
      <c r="B11" s="96"/>
      <c r="C11" s="96"/>
      <c r="D11" s="23"/>
      <c r="E11" s="23"/>
      <c r="F11" s="23"/>
      <c r="G11" s="23"/>
      <c r="H11" s="23"/>
    </row>
    <row r="12" spans="1:40" ht="18.600000000000001" thickBot="1" x14ac:dyDescent="0.3">
      <c r="B12" s="25"/>
      <c r="C12" s="25"/>
      <c r="D12" s="25"/>
      <c r="E12" s="6"/>
      <c r="F12" s="7"/>
      <c r="G12" s="7"/>
      <c r="H12" s="7"/>
    </row>
    <row r="13" spans="1:40" ht="42.6" customHeight="1" thickBot="1" x14ac:dyDescent="0.3">
      <c r="A13" s="32" t="s">
        <v>24</v>
      </c>
      <c r="B13" s="37" t="s">
        <v>23</v>
      </c>
      <c r="C13" s="38">
        <v>1</v>
      </c>
      <c r="D13" s="25"/>
      <c r="E13" s="2" t="s">
        <v>8</v>
      </c>
      <c r="F13" s="139"/>
      <c r="G13" s="139"/>
      <c r="H13" s="139"/>
    </row>
    <row r="14" spans="1:40" ht="30" customHeight="1" x14ac:dyDescent="0.25">
      <c r="A14" s="9"/>
      <c r="B14" s="9"/>
      <c r="C14" s="9"/>
      <c r="D14" s="9"/>
      <c r="E14" s="24"/>
      <c r="F14" s="6"/>
      <c r="G14" s="6"/>
      <c r="H14" s="6"/>
    </row>
    <row r="15" spans="1:40" ht="20.100000000000001" customHeight="1" x14ac:dyDescent="0.25">
      <c r="A15" s="137" t="s">
        <v>0</v>
      </c>
      <c r="B15" s="140"/>
      <c r="C15" s="138"/>
      <c r="D15" s="75" t="s">
        <v>9</v>
      </c>
      <c r="E15" s="75" t="s">
        <v>2</v>
      </c>
      <c r="F15" s="76" t="s">
        <v>20</v>
      </c>
      <c r="G15" s="137" t="s">
        <v>1</v>
      </c>
      <c r="H15" s="138"/>
    </row>
    <row r="16" spans="1:40" ht="20.100000000000001" customHeight="1" x14ac:dyDescent="0.25">
      <c r="A16" s="42" t="s">
        <v>26</v>
      </c>
      <c r="B16" s="101"/>
      <c r="C16" s="102"/>
      <c r="D16" s="15"/>
      <c r="E16" s="3"/>
      <c r="F16" s="27"/>
      <c r="G16" s="144">
        <f>E16*F16</f>
        <v>0</v>
      </c>
      <c r="H16" s="145"/>
    </row>
    <row r="17" spans="1:8" ht="20.100000000000001" customHeight="1" x14ac:dyDescent="0.25">
      <c r="A17" s="97"/>
      <c r="B17" s="98"/>
      <c r="C17" s="99"/>
      <c r="D17" s="16"/>
      <c r="E17" s="4"/>
      <c r="F17" s="28"/>
      <c r="G17" s="77">
        <f t="shared" ref="G17:G24" si="0">E17*F17</f>
        <v>0</v>
      </c>
      <c r="H17" s="78"/>
    </row>
    <row r="18" spans="1:8" ht="20.100000000000001" customHeight="1" x14ac:dyDescent="0.25">
      <c r="A18" s="141" t="s">
        <v>41</v>
      </c>
      <c r="B18" s="142"/>
      <c r="C18" s="143"/>
      <c r="D18" s="16"/>
      <c r="E18" s="4"/>
      <c r="F18" s="28"/>
      <c r="G18" s="77">
        <f t="shared" si="0"/>
        <v>0</v>
      </c>
      <c r="H18" s="78"/>
    </row>
    <row r="19" spans="1:8" ht="20.100000000000001" customHeight="1" x14ac:dyDescent="0.25">
      <c r="A19" s="97"/>
      <c r="B19" s="98"/>
      <c r="C19" s="99"/>
      <c r="D19" s="16"/>
      <c r="E19" s="4"/>
      <c r="F19" s="28"/>
      <c r="G19" s="77"/>
      <c r="H19" s="78"/>
    </row>
    <row r="20" spans="1:8" ht="20.100000000000001" customHeight="1" x14ac:dyDescent="0.25">
      <c r="A20" s="97"/>
      <c r="B20" s="98"/>
      <c r="C20" s="99"/>
      <c r="D20" s="16"/>
      <c r="E20" s="4"/>
      <c r="F20" s="28"/>
      <c r="G20" s="77"/>
      <c r="H20" s="78"/>
    </row>
    <row r="21" spans="1:8" ht="20.100000000000001" customHeight="1" x14ac:dyDescent="0.25">
      <c r="A21" s="97"/>
      <c r="B21" s="98"/>
      <c r="C21" s="99"/>
      <c r="D21" s="16"/>
      <c r="E21" s="4"/>
      <c r="F21" s="28"/>
      <c r="G21" s="77">
        <f t="shared" si="0"/>
        <v>0</v>
      </c>
      <c r="H21" s="78"/>
    </row>
    <row r="22" spans="1:8" ht="20.100000000000001" customHeight="1" x14ac:dyDescent="0.25">
      <c r="A22" s="97"/>
      <c r="B22" s="98"/>
      <c r="C22" s="99"/>
      <c r="D22" s="16"/>
      <c r="E22" s="4"/>
      <c r="F22" s="28"/>
      <c r="G22" s="77">
        <f t="shared" si="0"/>
        <v>0</v>
      </c>
      <c r="H22" s="78"/>
    </row>
    <row r="23" spans="1:8" ht="20.100000000000001" customHeight="1" x14ac:dyDescent="0.25">
      <c r="A23" s="97"/>
      <c r="B23" s="98"/>
      <c r="C23" s="99"/>
      <c r="D23" s="17"/>
      <c r="E23" s="4"/>
      <c r="F23" s="28"/>
      <c r="G23" s="77">
        <f t="shared" si="0"/>
        <v>0</v>
      </c>
      <c r="H23" s="78"/>
    </row>
    <row r="24" spans="1:8" ht="20.100000000000001" customHeight="1" x14ac:dyDescent="0.25">
      <c r="A24" s="85"/>
      <c r="B24" s="86"/>
      <c r="C24" s="87"/>
      <c r="D24" s="18"/>
      <c r="E24" s="5"/>
      <c r="F24" s="29"/>
      <c r="G24" s="77">
        <f t="shared" si="0"/>
        <v>0</v>
      </c>
      <c r="H24" s="78"/>
    </row>
    <row r="25" spans="1:8" ht="20.100000000000001" customHeight="1" x14ac:dyDescent="0.25">
      <c r="A25" s="19" t="s">
        <v>3</v>
      </c>
      <c r="B25" s="19"/>
      <c r="C25" s="19"/>
      <c r="D25" s="10"/>
      <c r="E25" s="11"/>
      <c r="F25" s="12" t="s">
        <v>48</v>
      </c>
      <c r="G25" s="146">
        <f>SUM(G16:H24)</f>
        <v>0</v>
      </c>
      <c r="H25" s="147"/>
    </row>
    <row r="26" spans="1:8" ht="20.100000000000001" customHeight="1" x14ac:dyDescent="0.25">
      <c r="A26" s="88" t="s">
        <v>47</v>
      </c>
      <c r="B26" s="89"/>
      <c r="C26" s="90"/>
      <c r="D26" s="13"/>
      <c r="E26" s="11"/>
      <c r="F26" s="12" t="s">
        <v>49</v>
      </c>
      <c r="G26" s="150">
        <v>0</v>
      </c>
      <c r="H26" s="151"/>
    </row>
    <row r="27" spans="1:8" ht="20.100000000000001" customHeight="1" x14ac:dyDescent="0.25">
      <c r="A27" s="91" t="str">
        <f>VLOOKUP(BDC!$A$26,Feuil1!$A$13:$D$22,2)</f>
        <v>ZAE DE MONTPLAISIR</v>
      </c>
      <c r="B27" s="92"/>
      <c r="C27" s="93"/>
      <c r="D27" s="11"/>
      <c r="E27" s="11"/>
      <c r="F27" s="12" t="s">
        <v>50</v>
      </c>
      <c r="G27" s="146">
        <f>G25*G26</f>
        <v>0</v>
      </c>
      <c r="H27" s="147"/>
    </row>
    <row r="28" spans="1:8" ht="20.100000000000001" customHeight="1" x14ac:dyDescent="0.25">
      <c r="A28" s="158" t="str">
        <f>CONCATENATE(VLOOKUP(BDC!$A$26,Feuil1!$A$13:$D$22,3)," ",VLOOKUP(BDC!$A$26,Feuil1!$A$13:$D$22,4))</f>
        <v>79220 CHAMPDENIERS</v>
      </c>
      <c r="B28" s="159"/>
      <c r="C28" s="160"/>
      <c r="D28" s="11"/>
      <c r="E28" s="11"/>
      <c r="F28" s="14" t="s">
        <v>4</v>
      </c>
      <c r="G28" s="146">
        <f>G27+G25</f>
        <v>0</v>
      </c>
      <c r="H28" s="147"/>
    </row>
    <row r="29" spans="1:8" ht="20.100000000000001" customHeight="1" thickBot="1" x14ac:dyDescent="0.3">
      <c r="A29" s="6"/>
      <c r="B29" s="6"/>
      <c r="C29" s="6"/>
      <c r="D29" s="6"/>
      <c r="E29" s="6"/>
      <c r="F29" s="6"/>
      <c r="G29" s="6"/>
      <c r="H29" s="6"/>
    </row>
    <row r="30" spans="1:8" ht="31.2" x14ac:dyDescent="0.25">
      <c r="A30" s="152" t="s">
        <v>17</v>
      </c>
      <c r="B30" s="153"/>
      <c r="C30" s="153"/>
      <c r="D30" s="153"/>
      <c r="E30" s="153"/>
      <c r="F30" s="153"/>
      <c r="G30" s="153"/>
      <c r="H30" s="154"/>
    </row>
    <row r="31" spans="1:8" ht="17.399999999999999" x14ac:dyDescent="0.25">
      <c r="A31" s="155"/>
      <c r="B31" s="156"/>
      <c r="C31" s="156"/>
      <c r="D31" s="156"/>
      <c r="E31" s="156"/>
      <c r="F31" s="156"/>
      <c r="G31" s="156"/>
      <c r="H31" s="157"/>
    </row>
    <row r="32" spans="1:8" ht="20.100000000000001" customHeight="1" x14ac:dyDescent="0.25">
      <c r="A32" s="67" t="s">
        <v>13</v>
      </c>
      <c r="B32" s="163" t="s">
        <v>12</v>
      </c>
      <c r="C32" s="163"/>
      <c r="D32" s="163"/>
      <c r="E32" s="163"/>
      <c r="F32" s="161" t="s">
        <v>14</v>
      </c>
      <c r="G32" s="161"/>
      <c r="H32" s="162"/>
    </row>
    <row r="33" spans="1:9" ht="20.100000000000001" customHeight="1" x14ac:dyDescent="0.25">
      <c r="A33" s="82" t="s">
        <v>28</v>
      </c>
      <c r="B33" s="83"/>
      <c r="C33" s="83"/>
      <c r="D33" s="83"/>
      <c r="E33" s="83"/>
      <c r="F33" s="83"/>
      <c r="G33" s="83"/>
      <c r="H33" s="84"/>
    </row>
    <row r="34" spans="1:9" ht="15" customHeight="1" x14ac:dyDescent="0.25">
      <c r="A34" s="67"/>
      <c r="B34" s="68"/>
      <c r="C34" s="68"/>
      <c r="D34" s="68"/>
      <c r="E34" s="68"/>
      <c r="F34" s="62"/>
      <c r="G34" s="62"/>
      <c r="H34" s="63"/>
    </row>
    <row r="35" spans="1:9" ht="194.4" customHeight="1" x14ac:dyDescent="0.25">
      <c r="A35" s="123" t="s">
        <v>39</v>
      </c>
      <c r="B35" s="124"/>
      <c r="C35" s="124"/>
      <c r="D35" s="124"/>
      <c r="E35" s="124"/>
      <c r="F35" s="124"/>
      <c r="G35" s="124"/>
      <c r="H35" s="125"/>
    </row>
    <row r="36" spans="1:9" ht="15" customHeight="1" x14ac:dyDescent="0.25">
      <c r="A36" s="64"/>
      <c r="B36" s="65"/>
      <c r="C36" s="65"/>
      <c r="D36" s="65"/>
      <c r="E36" s="65"/>
      <c r="F36" s="65"/>
      <c r="G36" s="65"/>
      <c r="H36" s="66"/>
    </row>
    <row r="37" spans="1:9" ht="20.100000000000001" customHeight="1" x14ac:dyDescent="0.25">
      <c r="A37" s="126" t="s">
        <v>18</v>
      </c>
      <c r="B37" s="127"/>
      <c r="C37" s="127"/>
      <c r="D37" s="127"/>
      <c r="E37" s="127"/>
      <c r="F37" s="127"/>
      <c r="G37" s="127"/>
      <c r="H37" s="128"/>
    </row>
    <row r="38" spans="1:9" ht="15" customHeight="1" thickBot="1" x14ac:dyDescent="0.3">
      <c r="A38" s="39"/>
      <c r="B38" s="40"/>
      <c r="C38" s="40"/>
      <c r="D38" s="40"/>
      <c r="E38" s="40"/>
      <c r="F38" s="40"/>
      <c r="G38" s="40"/>
      <c r="H38" s="41"/>
    </row>
    <row r="39" spans="1:9" ht="20.100000000000001" customHeight="1" x14ac:dyDescent="0.25">
      <c r="A39" s="6"/>
      <c r="B39" s="6"/>
      <c r="C39" s="6"/>
      <c r="D39" s="6"/>
      <c r="E39" s="6"/>
      <c r="F39" s="6"/>
      <c r="G39" s="6"/>
      <c r="H39" s="6"/>
    </row>
    <row r="40" spans="1:9" ht="18" x14ac:dyDescent="0.25">
      <c r="A40" s="103" t="s">
        <v>15</v>
      </c>
      <c r="B40" s="104"/>
      <c r="C40" s="105"/>
      <c r="D40" s="103" t="s">
        <v>11</v>
      </c>
      <c r="E40" s="104"/>
      <c r="F40" s="104"/>
      <c r="G40" s="104"/>
      <c r="H40" s="105"/>
      <c r="I40" s="36"/>
    </row>
    <row r="41" spans="1:9" ht="15.6" customHeight="1" x14ac:dyDescent="0.25">
      <c r="A41" s="106" t="s">
        <v>40</v>
      </c>
      <c r="B41" s="107"/>
      <c r="C41" s="108"/>
      <c r="D41" s="106" t="s">
        <v>25</v>
      </c>
      <c r="E41" s="107"/>
      <c r="F41" s="107"/>
      <c r="G41" s="148" t="str">
        <f>VLOOKUP($D$41,Feuil1!$G$2:$H$3,2)</f>
        <v>Alain GIRAULT</v>
      </c>
      <c r="H41" s="149"/>
      <c r="I41" s="100" t="str">
        <f>IF(G25&gt;=15000,"ATTENTION !! Seul Le Président est habilité à signer ce BDC !!","")</f>
        <v/>
      </c>
    </row>
    <row r="42" spans="1:9" ht="15.6" x14ac:dyDescent="0.25">
      <c r="A42" s="109"/>
      <c r="B42" s="110"/>
      <c r="C42" s="111"/>
      <c r="D42" s="30" t="b">
        <v>0</v>
      </c>
      <c r="E42" s="118" t="s">
        <v>19</v>
      </c>
      <c r="F42" s="118"/>
      <c r="G42" s="118"/>
      <c r="H42" s="119"/>
      <c r="I42" s="100"/>
    </row>
    <row r="43" spans="1:9" ht="15.6" customHeight="1" x14ac:dyDescent="0.25">
      <c r="A43" s="112" t="s">
        <v>10</v>
      </c>
      <c r="B43" s="113"/>
      <c r="C43" s="114"/>
      <c r="D43" s="120" t="s">
        <v>27</v>
      </c>
      <c r="E43" s="121"/>
      <c r="F43" s="121"/>
      <c r="G43" s="121"/>
      <c r="H43" s="122"/>
      <c r="I43" s="100"/>
    </row>
    <row r="44" spans="1:9" ht="14.4" customHeight="1" x14ac:dyDescent="0.25">
      <c r="A44" s="109"/>
      <c r="B44" s="110"/>
      <c r="C44" s="111"/>
      <c r="D44" s="120"/>
      <c r="E44" s="121"/>
      <c r="F44" s="121"/>
      <c r="G44" s="121"/>
      <c r="H44" s="122"/>
      <c r="I44" s="100"/>
    </row>
    <row r="45" spans="1:9" ht="70.2" customHeight="1" x14ac:dyDescent="0.25">
      <c r="A45" s="115"/>
      <c r="B45" s="116"/>
      <c r="C45" s="117"/>
      <c r="D45" s="115"/>
      <c r="E45" s="116"/>
      <c r="F45" s="116"/>
      <c r="G45" s="116"/>
      <c r="H45" s="117"/>
      <c r="I45" s="100"/>
    </row>
  </sheetData>
  <sheetProtection selectLockedCells="1"/>
  <mergeCells count="63">
    <mergeCell ref="G19:H19"/>
    <mergeCell ref="G20:H20"/>
    <mergeCell ref="G21:H21"/>
    <mergeCell ref="G22:H22"/>
    <mergeCell ref="G23:H23"/>
    <mergeCell ref="G28:H28"/>
    <mergeCell ref="G41:H41"/>
    <mergeCell ref="G25:H25"/>
    <mergeCell ref="G26:H26"/>
    <mergeCell ref="G27:H27"/>
    <mergeCell ref="A30:H30"/>
    <mergeCell ref="A31:H31"/>
    <mergeCell ref="A28:C28"/>
    <mergeCell ref="F32:H32"/>
    <mergeCell ref="B32:E32"/>
    <mergeCell ref="A23:C23"/>
    <mergeCell ref="E3:H3"/>
    <mergeCell ref="E1:H1"/>
    <mergeCell ref="E5:H6"/>
    <mergeCell ref="B2:C4"/>
    <mergeCell ref="B1:D1"/>
    <mergeCell ref="B5:D5"/>
    <mergeCell ref="G15:H15"/>
    <mergeCell ref="F13:H13"/>
    <mergeCell ref="A15:C15"/>
    <mergeCell ref="A17:C17"/>
    <mergeCell ref="A18:C18"/>
    <mergeCell ref="G16:H16"/>
    <mergeCell ref="G17:H17"/>
    <mergeCell ref="G18:H18"/>
    <mergeCell ref="A19:C19"/>
    <mergeCell ref="G9:H9"/>
    <mergeCell ref="I41:I45"/>
    <mergeCell ref="B16:C16"/>
    <mergeCell ref="A40:C40"/>
    <mergeCell ref="A41:C41"/>
    <mergeCell ref="A42:C42"/>
    <mergeCell ref="A43:C43"/>
    <mergeCell ref="A44:C45"/>
    <mergeCell ref="E42:H42"/>
    <mergeCell ref="D45:H45"/>
    <mergeCell ref="D43:H44"/>
    <mergeCell ref="D40:H40"/>
    <mergeCell ref="D41:F41"/>
    <mergeCell ref="A35:H35"/>
    <mergeCell ref="A37:H37"/>
    <mergeCell ref="A22:C22"/>
    <mergeCell ref="G24:H24"/>
    <mergeCell ref="E7:F7"/>
    <mergeCell ref="E10:F10"/>
    <mergeCell ref="G10:H10"/>
    <mergeCell ref="A33:H33"/>
    <mergeCell ref="A24:C24"/>
    <mergeCell ref="A26:C26"/>
    <mergeCell ref="A27:C27"/>
    <mergeCell ref="A7:C7"/>
    <mergeCell ref="A8:C8"/>
    <mergeCell ref="A9:C9"/>
    <mergeCell ref="A11:C11"/>
    <mergeCell ref="A10:C10"/>
    <mergeCell ref="E9:F9"/>
    <mergeCell ref="A20:C20"/>
    <mergeCell ref="A21:C21"/>
  </mergeCells>
  <phoneticPr fontId="0" type="noConversion"/>
  <conditionalFormatting sqref="B34:E34 A31:E31 G16 A35:E37">
    <cfRule type="cellIs" dxfId="14" priority="32" operator="equal">
      <formula>0</formula>
    </cfRule>
  </conditionalFormatting>
  <conditionalFormatting sqref="A32:A34">
    <cfRule type="cellIs" dxfId="13" priority="28" operator="equal">
      <formula>0</formula>
    </cfRule>
  </conditionalFormatting>
  <conditionalFormatting sqref="E42">
    <cfRule type="expression" dxfId="12" priority="19">
      <formula>AND($D$42=FALSE)</formula>
    </cfRule>
  </conditionalFormatting>
  <conditionalFormatting sqref="D43">
    <cfRule type="expression" dxfId="11" priority="18">
      <formula>AND($D$42=FALSE)</formula>
    </cfRule>
  </conditionalFormatting>
  <conditionalFormatting sqref="G10:H10 E10">
    <cfRule type="expression" dxfId="10" priority="16">
      <formula>AND($I$9=FALSE)</formula>
    </cfRule>
  </conditionalFormatting>
  <conditionalFormatting sqref="A8:A11">
    <cfRule type="cellIs" dxfId="9" priority="15" operator="equal">
      <formula>0</formula>
    </cfRule>
  </conditionalFormatting>
  <conditionalFormatting sqref="D41:H41">
    <cfRule type="expression" dxfId="8" priority="12">
      <formula>AND($D$42=TRUE)</formula>
    </cfRule>
  </conditionalFormatting>
  <conditionalFormatting sqref="E1 A30">
    <cfRule type="expression" dxfId="7" priority="35">
      <formula>AND($B$1="STRUCTURE - SMITED")</formula>
    </cfRule>
  </conditionalFormatting>
  <conditionalFormatting sqref="A16:C16">
    <cfRule type="expression" dxfId="6" priority="42">
      <formula>AND($B$13="S-")</formula>
    </cfRule>
  </conditionalFormatting>
  <conditionalFormatting sqref="G17:G24">
    <cfRule type="cellIs" dxfId="5" priority="6" operator="equal">
      <formula>0</formula>
    </cfRule>
  </conditionalFormatting>
  <conditionalFormatting sqref="A27:A28">
    <cfRule type="cellIs" dxfId="4" priority="5" operator="equal">
      <formula>0</formula>
    </cfRule>
    <cfRule type="containsErrors" dxfId="3" priority="43">
      <formula>ISERROR(A27)</formula>
    </cfRule>
  </conditionalFormatting>
  <conditionalFormatting sqref="B1:D1">
    <cfRule type="containsText" dxfId="2" priority="3" operator="containsText" text="TRAITEMENT">
      <formula>NOT(ISERROR(SEARCH("TRAITEMENT",B1)))</formula>
    </cfRule>
    <cfRule type="containsText" dxfId="1" priority="4" operator="containsText" text="STRUCTURE">
      <formula>NOT(ISERROR(SEARCH("STRUCTURE",B1)))</formula>
    </cfRule>
  </conditionalFormatting>
  <dataValidations count="5">
    <dataValidation type="whole" allowBlank="1" showInputMessage="1" showErrorMessage="1" errorTitle="Service inexistant" error="Ce service n'existe pas._x000a_Pour tout autre service, choisir le fichier TRAITEMENT DECHETS - SMITED" sqref="D16:D24" xr:uid="{7D131269-BF7A-4E4C-8EEC-A36C1448FEC4}">
      <formula1>0</formula1>
      <formula2>0</formula2>
    </dataValidation>
    <dataValidation type="list" allowBlank="1" showInputMessage="1" showErrorMessage="1" sqref="B34:C34" xr:uid="{28F59754-E3C8-472F-ADA4-22F9F43679BB}">
      <formula1>#REF!</formula1>
    </dataValidation>
    <dataValidation type="list" allowBlank="1" showInputMessage="1" showErrorMessage="1" errorTitle="Service inexistant" error="Ce service n'existe pas._x000a_Si vous vouliez mettre le 1, choisir le budget STRUCTURE - SMITED (cellule A1)" sqref="F35:H37" xr:uid="{4931F77A-C030-4212-8DA1-BD68DAC638A6}">
      <formula1>#REF!</formula1>
    </dataValidation>
    <dataValidation allowBlank="1" showInputMessage="1" showErrorMessage="1" error="ATTENTION !!_x000a_Budget non assujetti à la TVA" sqref="G26:H26" xr:uid="{9C36CBC1-9813-4291-83C7-5F63707171E7}"/>
    <dataValidation type="textLength" operator="equal" allowBlank="1" showInputMessage="1" showErrorMessage="1" sqref="H7" xr:uid="{35802EE3-C9AC-4CFE-A697-51E3AF9DD148}">
      <formula1>3</formula1>
    </dataValidation>
  </dataValidations>
  <pageMargins left="0.5" right="0.5" top="0.5" bottom="0.5" header="0.5" footer="0.5"/>
  <pageSetup paperSize="9" scale="70"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print="0" autoFill="0" autoLine="0" autoPict="0">
                <anchor moveWithCells="1">
                  <from>
                    <xdr:col>8</xdr:col>
                    <xdr:colOff>60960</xdr:colOff>
                    <xdr:row>39</xdr:row>
                    <xdr:rowOff>38100</xdr:rowOff>
                  </from>
                  <to>
                    <xdr:col>9</xdr:col>
                    <xdr:colOff>434340</xdr:colOff>
                    <xdr:row>40</xdr:row>
                    <xdr:rowOff>22860</xdr:rowOff>
                  </to>
                </anchor>
              </controlPr>
            </control>
          </mc:Choice>
        </mc:AlternateContent>
        <mc:AlternateContent xmlns:mc="http://schemas.openxmlformats.org/markup-compatibility/2006">
          <mc:Choice Requires="x14">
            <control shapeId="1026" r:id="rId5" name="Check Box 2">
              <controlPr locked="0" defaultSize="0" print="0" autoFill="0" autoLine="0" autoPict="0">
                <anchor moveWithCells="1">
                  <from>
                    <xdr:col>8</xdr:col>
                    <xdr:colOff>60960</xdr:colOff>
                    <xdr:row>6</xdr:row>
                    <xdr:rowOff>38100</xdr:rowOff>
                  </from>
                  <to>
                    <xdr:col>9</xdr:col>
                    <xdr:colOff>434340</xdr:colOff>
                    <xdr:row>7</xdr:row>
                    <xdr:rowOff>53340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 id="{704C1757-FD65-442B-9FA8-BAC5D6D40833}">
            <xm:f>AND($A$41=Feuil1!$E$5)</xm:f>
            <x14:dxf>
              <font>
                <color rgb="FF9C0006"/>
              </font>
              <fill>
                <patternFill>
                  <bgColor rgb="FFFFC7CE"/>
                </patternFill>
              </fill>
            </x14:dxf>
          </x14:cfRule>
          <xm:sqref>G41:H41</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642E16BD-1AF4-4DB0-8AF5-94D621AF0F59}">
          <x14:formula1>
            <xm:f>Feuil1!$A$2:$A$10</xm:f>
          </x14:formula1>
          <xm:sqref>B32:E32</xm:sqref>
        </x14:dataValidation>
        <x14:dataValidation type="list" allowBlank="1" showInputMessage="1" showErrorMessage="1" xr:uid="{6C7160D4-0E38-4665-829E-0D7D5265C3F9}">
          <x14:formula1>
            <xm:f>Feuil1!$H$13:$H$17</xm:f>
          </x14:formula1>
          <xm:sqref>D43:H44</xm:sqref>
        </x14:dataValidation>
        <x14:dataValidation type="list" allowBlank="1" showInputMessage="1" showErrorMessage="1" xr:uid="{A3BC1164-C11C-496B-835A-74CA5C9BF5A1}">
          <x14:formula1>
            <xm:f>Feuil1!$A$13:$A$17</xm:f>
          </x14:formula1>
          <xm:sqref>A26:C26</xm:sqref>
        </x14:dataValidation>
        <x14:dataValidation type="list" allowBlank="1" showInputMessage="1" showErrorMessage="1" xr:uid="{FD8FA16C-F79C-4D3E-AD8E-A0BD72A88D02}">
          <x14:formula1>
            <xm:f>Feuil1!$G$2:$G$3</xm:f>
          </x14:formula1>
          <xm:sqref>D41:F41</xm:sqref>
        </x14:dataValidation>
        <x14:dataValidation type="list" allowBlank="1" showInputMessage="1" showErrorMessage="1" xr:uid="{EF82E2FC-6398-4AF1-9109-97CCA6EF9725}">
          <x14:formula1>
            <xm:f>Feuil1!$E$2:$E$17</xm:f>
          </x14:formula1>
          <xm:sqref>A41:C41</xm:sqref>
        </x14:dataValidation>
        <x14:dataValidation type="list" allowBlank="1" showInputMessage="1" showErrorMessage="1" xr:uid="{6EA706C4-7100-45F5-8FF9-69E318D0407A}">
          <x14:formula1>
            <xm:f>Feuil1!$C$2:$C$4</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EEC26-F415-4A6B-8054-07784C58D26E}">
  <sheetPr codeName="Feuil2"/>
  <dimension ref="A1:J36"/>
  <sheetViews>
    <sheetView workbookViewId="0">
      <selection activeCell="A22" sqref="A22:C22"/>
    </sheetView>
  </sheetViews>
  <sheetFormatPr baseColWidth="10" defaultRowHeight="13.2" x14ac:dyDescent="0.25"/>
  <cols>
    <col min="1" max="1" width="32" bestFit="1" customWidth="1"/>
    <col min="2" max="2" width="18.6640625" bestFit="1" customWidth="1"/>
    <col min="3" max="3" width="9.33203125" bestFit="1" customWidth="1"/>
    <col min="4" max="4" width="22.6640625" bestFit="1" customWidth="1"/>
    <col min="5" max="5" width="17.44140625" bestFit="1" customWidth="1"/>
    <col min="7" max="7" width="20.6640625" bestFit="1" customWidth="1"/>
    <col min="8" max="8" width="40.88671875" customWidth="1"/>
  </cols>
  <sheetData>
    <row r="1" spans="1:10" ht="15" thickBot="1" x14ac:dyDescent="0.3">
      <c r="A1" s="44" t="s">
        <v>29</v>
      </c>
      <c r="B1" s="44"/>
      <c r="C1" s="58" t="s">
        <v>38</v>
      </c>
      <c r="D1" s="44"/>
      <c r="E1" s="44" t="s">
        <v>30</v>
      </c>
      <c r="F1" s="44"/>
      <c r="G1" s="44" t="s">
        <v>31</v>
      </c>
      <c r="H1" s="44" t="s">
        <v>32</v>
      </c>
      <c r="I1" s="44"/>
      <c r="J1" s="60" t="s">
        <v>37</v>
      </c>
    </row>
    <row r="2" spans="1:10" ht="14.4" x14ac:dyDescent="0.3">
      <c r="A2" s="45" t="str">
        <f>+[1]données!$A$2</f>
        <v>Fournitures Courantes et Services</v>
      </c>
      <c r="B2" s="46"/>
      <c r="C2" s="35" t="s">
        <v>23</v>
      </c>
      <c r="D2" s="46"/>
      <c r="E2" s="47" t="str">
        <f>[1]données!$E$2</f>
        <v>BARATON Christelle</v>
      </c>
      <c r="F2" s="46"/>
      <c r="G2" s="47" t="str">
        <f>[1]données!$G$2</f>
        <v>Le Directeur du SMITED,</v>
      </c>
      <c r="H2" s="46" t="str">
        <f>[1]données!$H$2</f>
        <v>Alain GIRAULT</v>
      </c>
      <c r="I2" s="46"/>
      <c r="J2" s="47" t="str">
        <f>[1]Marchés!$A$2</f>
        <v>2020-02</v>
      </c>
    </row>
    <row r="3" spans="1:10" ht="15" thickBot="1" x14ac:dyDescent="0.35">
      <c r="A3" s="48" t="str">
        <f>+[1]données!$A$3</f>
        <v>Prestations Intellectuelles</v>
      </c>
      <c r="B3" s="46"/>
      <c r="C3" s="35" t="s">
        <v>22</v>
      </c>
      <c r="D3" s="46"/>
      <c r="E3" s="49" t="str">
        <f>[1]données!$E$3</f>
        <v>BUTEL Florence</v>
      </c>
      <c r="F3" s="46"/>
      <c r="G3" s="50" t="str">
        <f>[1]données!$G$3</f>
        <v>Le Président du SMITED</v>
      </c>
      <c r="H3" s="46" t="str">
        <f>[1]données!$H$3</f>
        <v>Yves CHOUTEAU</v>
      </c>
      <c r="I3" s="46"/>
      <c r="J3" s="49" t="str">
        <f>[1]Marchés!$A$3</f>
        <v>2020-05</v>
      </c>
    </row>
    <row r="4" spans="1:10" ht="14.4" x14ac:dyDescent="0.3">
      <c r="A4" s="48" t="str">
        <f>+[1]données!$A$4</f>
        <v>Tech. de l'Info. et de la Comm.</v>
      </c>
      <c r="B4" s="46"/>
      <c r="C4" s="35" t="s">
        <v>46</v>
      </c>
      <c r="D4" s="46"/>
      <c r="E4" s="49" t="str">
        <f>[1]données!$E$5</f>
        <v>CHEVALIER Fabrice</v>
      </c>
      <c r="F4" s="46"/>
      <c r="G4" s="46"/>
      <c r="H4" s="46"/>
      <c r="I4" s="46"/>
      <c r="J4" s="49" t="str">
        <f>[1]Marchés!$A$4</f>
        <v>2020-06</v>
      </c>
    </row>
    <row r="5" spans="1:10" ht="14.4" x14ac:dyDescent="0.25">
      <c r="A5" s="48" t="str">
        <f>+[1]données!$A$5</f>
        <v>Travaux</v>
      </c>
      <c r="B5" s="46"/>
      <c r="C5" s="59"/>
      <c r="D5" s="46"/>
      <c r="E5" s="49" t="str">
        <f>[1]données!$E$7</f>
        <v>GIRAULT Alain</v>
      </c>
      <c r="F5" s="46"/>
      <c r="G5" s="46"/>
      <c r="H5" s="46"/>
      <c r="I5" s="46"/>
      <c r="J5" s="49" t="str">
        <f>[1]Marchés!$A$5</f>
        <v>2020-07</v>
      </c>
    </row>
    <row r="6" spans="1:10" ht="14.4" x14ac:dyDescent="0.25">
      <c r="A6" s="48"/>
      <c r="B6" s="46"/>
      <c r="C6" s="59"/>
      <c r="D6" s="46"/>
      <c r="E6" s="49" t="str">
        <f>[1]données!$E$8</f>
        <v>JOUINOT François</v>
      </c>
      <c r="F6" s="46"/>
      <c r="G6" s="46"/>
      <c r="H6" s="46"/>
      <c r="I6" s="46"/>
      <c r="J6" s="49" t="str">
        <f>[1]Marchés!$A$6</f>
        <v>2020-08</v>
      </c>
    </row>
    <row r="7" spans="1:10" ht="14.4" x14ac:dyDescent="0.25">
      <c r="A7" s="48"/>
      <c r="B7" s="46"/>
      <c r="C7" s="59"/>
      <c r="D7" s="46"/>
      <c r="E7" s="49"/>
      <c r="F7" s="46"/>
      <c r="G7" s="46"/>
      <c r="H7" s="46"/>
      <c r="I7" s="46"/>
      <c r="J7" s="49" t="str">
        <f>[1]Marchés!$A$7</f>
        <v>2018-025-02</v>
      </c>
    </row>
    <row r="8" spans="1:10" ht="14.4" x14ac:dyDescent="0.25">
      <c r="A8" s="48"/>
      <c r="B8" s="46"/>
      <c r="C8" s="59"/>
      <c r="D8" s="46"/>
      <c r="E8" s="49"/>
      <c r="F8" s="46"/>
      <c r="G8" s="46"/>
      <c r="H8" s="46"/>
      <c r="I8" s="46"/>
      <c r="J8" s="49" t="str">
        <f>[1]Marchés!$A$8</f>
        <v>2018-025-01</v>
      </c>
    </row>
    <row r="9" spans="1:10" ht="14.4" x14ac:dyDescent="0.25">
      <c r="A9" s="48"/>
      <c r="B9" s="46"/>
      <c r="C9" s="59"/>
      <c r="D9" s="46"/>
      <c r="E9" s="49"/>
      <c r="F9" s="46"/>
      <c r="G9" s="46"/>
      <c r="H9" s="46"/>
      <c r="I9" s="46"/>
      <c r="J9" s="56"/>
    </row>
    <row r="10" spans="1:10" ht="15" thickBot="1" x14ac:dyDescent="0.3">
      <c r="A10" s="51"/>
      <c r="B10" s="46"/>
      <c r="C10" s="59"/>
      <c r="D10" s="46"/>
      <c r="E10" s="49">
        <f>[1]données!$E$10</f>
        <v>0</v>
      </c>
      <c r="F10" s="46"/>
      <c r="G10" s="46"/>
      <c r="H10" s="46"/>
      <c r="I10" s="46"/>
      <c r="J10" s="56"/>
    </row>
    <row r="11" spans="1:10" ht="14.4" x14ac:dyDescent="0.25">
      <c r="A11" s="46"/>
      <c r="B11" s="46"/>
      <c r="C11" s="52"/>
      <c r="D11" s="46"/>
      <c r="E11" s="49">
        <f>[1]données!$E$11</f>
        <v>0</v>
      </c>
      <c r="F11" s="46"/>
      <c r="G11" s="46"/>
      <c r="H11" s="46"/>
      <c r="I11" s="46"/>
      <c r="J11" s="56"/>
    </row>
    <row r="12" spans="1:10" ht="15" thickBot="1" x14ac:dyDescent="0.3">
      <c r="A12" s="44" t="s">
        <v>33</v>
      </c>
      <c r="B12" s="44" t="s">
        <v>34</v>
      </c>
      <c r="C12" s="53" t="s">
        <v>35</v>
      </c>
      <c r="D12" s="44" t="s">
        <v>36</v>
      </c>
      <c r="E12" s="49">
        <f>[1]données!$E$12</f>
        <v>0</v>
      </c>
      <c r="F12" s="46"/>
      <c r="G12" s="46"/>
      <c r="H12" s="46"/>
      <c r="I12" s="46"/>
      <c r="J12" s="56"/>
    </row>
    <row r="13" spans="1:10" ht="29.4" thickBot="1" x14ac:dyDescent="0.3">
      <c r="A13" s="47" t="str">
        <f>[1]données!$A$13</f>
        <v>BUREAUX</v>
      </c>
      <c r="B13" s="46" t="str">
        <f>[1]données!$B$13</f>
        <v>ZAE DE MONTPLAISIR</v>
      </c>
      <c r="C13" s="54">
        <f>[1]données!$C$13</f>
        <v>79220</v>
      </c>
      <c r="D13" s="46" t="str">
        <f>[1]données!$D$13</f>
        <v>CHAMPDENIERS</v>
      </c>
      <c r="E13" s="49">
        <f>[1]données!$E$13</f>
        <v>0</v>
      </c>
      <c r="F13" s="46"/>
      <c r="G13" s="46"/>
      <c r="H13" s="55" t="str">
        <f>[1]données!$H$13</f>
        <v>La Responsable administrative et financière, 
C. BARATON</v>
      </c>
      <c r="I13" s="46"/>
      <c r="J13" s="57"/>
    </row>
    <row r="14" spans="1:10" ht="14.4" x14ac:dyDescent="0.25">
      <c r="A14" s="49" t="str">
        <f>[1]données!$A$18</f>
        <v>PRESTATION SUR SITE</v>
      </c>
      <c r="B14" s="46"/>
      <c r="C14" s="54"/>
      <c r="D14" s="46"/>
      <c r="E14" s="49">
        <f>[1]données!$E$14</f>
        <v>0</v>
      </c>
      <c r="F14" s="46"/>
      <c r="G14" s="46"/>
      <c r="H14" s="49" t="str">
        <f>[1]données!$H$14</f>
        <v>F. BUTEL</v>
      </c>
      <c r="I14" s="46"/>
    </row>
    <row r="15" spans="1:10" ht="14.4" x14ac:dyDescent="0.25">
      <c r="A15" s="49" t="str">
        <f>[1]données!$A$17</f>
        <v>REMISE EN MAINS PROPRES SUR SITE</v>
      </c>
      <c r="B15" s="46"/>
      <c r="C15" s="54"/>
      <c r="D15" s="46"/>
      <c r="E15" s="49">
        <f>[1]données!$E$15</f>
        <v>0</v>
      </c>
      <c r="F15" s="46"/>
      <c r="G15" s="46"/>
      <c r="H15" s="49" t="str">
        <f>[1]données!$H$15</f>
        <v>M. SACHOT</v>
      </c>
      <c r="I15" s="46"/>
    </row>
    <row r="16" spans="1:10" ht="14.4" x14ac:dyDescent="0.25">
      <c r="A16" s="70"/>
      <c r="B16" s="46"/>
      <c r="C16" s="54"/>
      <c r="D16" s="46"/>
      <c r="E16" s="49">
        <f>[1]données!$E$16</f>
        <v>0</v>
      </c>
      <c r="F16" s="46"/>
      <c r="G16" s="46"/>
      <c r="H16" s="49"/>
      <c r="I16" s="46"/>
    </row>
    <row r="17" spans="1:9" ht="15" thickBot="1" x14ac:dyDescent="0.3">
      <c r="A17" s="70"/>
      <c r="B17" s="46"/>
      <c r="C17" s="54"/>
      <c r="D17" s="46"/>
      <c r="E17" s="50"/>
      <c r="F17" s="46"/>
      <c r="G17" s="46"/>
      <c r="H17" s="50"/>
      <c r="I17" s="46"/>
    </row>
    <row r="18" spans="1:9" ht="14.4" x14ac:dyDescent="0.25">
      <c r="A18" s="49"/>
    </row>
    <row r="19" spans="1:9" x14ac:dyDescent="0.25">
      <c r="A19" s="56"/>
    </row>
    <row r="20" spans="1:9" x14ac:dyDescent="0.25">
      <c r="A20" s="56"/>
    </row>
    <row r="21" spans="1:9" x14ac:dyDescent="0.25">
      <c r="A21" s="56"/>
    </row>
    <row r="22" spans="1:9" ht="13.8" thickBot="1" x14ac:dyDescent="0.3">
      <c r="A22" s="57"/>
    </row>
    <row r="24" spans="1:9" x14ac:dyDescent="0.25">
      <c r="C24" s="71"/>
    </row>
    <row r="25" spans="1:9" x14ac:dyDescent="0.25">
      <c r="C25" s="72"/>
    </row>
    <row r="26" spans="1:9" x14ac:dyDescent="0.25">
      <c r="C26" s="73"/>
    </row>
    <row r="27" spans="1:9" x14ac:dyDescent="0.25">
      <c r="C27" s="73"/>
    </row>
    <row r="28" spans="1:9" x14ac:dyDescent="0.25">
      <c r="C28" s="73"/>
    </row>
    <row r="29" spans="1:9" x14ac:dyDescent="0.25">
      <c r="C29" s="73"/>
    </row>
    <row r="30" spans="1:9" x14ac:dyDescent="0.25">
      <c r="C30" s="73"/>
    </row>
    <row r="31" spans="1:9" x14ac:dyDescent="0.25">
      <c r="C31" s="71"/>
    </row>
    <row r="32" spans="1:9" x14ac:dyDescent="0.25">
      <c r="C32" s="71"/>
    </row>
    <row r="33" spans="3:3" x14ac:dyDescent="0.25">
      <c r="C33" s="71"/>
    </row>
    <row r="34" spans="3:3" x14ac:dyDescent="0.25">
      <c r="C34" s="71"/>
    </row>
    <row r="35" spans="3:3" x14ac:dyDescent="0.25">
      <c r="C35" s="71"/>
    </row>
    <row r="36" spans="3:3" x14ac:dyDescent="0.25">
      <c r="C36" s="71"/>
    </row>
  </sheetData>
  <sortState xmlns:xlrd2="http://schemas.microsoft.com/office/spreadsheetml/2017/richdata2" ref="A13:A17">
    <sortCondition ref="A1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BDC</vt:lpstr>
      <vt:lpstr>Feuil1</vt:lpstr>
      <vt:lpstr>BDC!Zone_d_impression</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AdminG AS. Smited</dc:creator>
  <cp:keywords/>
  <dc:description/>
  <cp:lastModifiedBy>Professionnel</cp:lastModifiedBy>
  <cp:lastPrinted>2020-09-15T10:16:22Z</cp:lastPrinted>
  <dcterms:created xsi:type="dcterms:W3CDTF">2000-07-27T22:23:01Z</dcterms:created>
  <dcterms:modified xsi:type="dcterms:W3CDTF">2020-12-07T07:04:26Z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TC062071001036</vt:lpwstr>
  </property>
</Properties>
</file>