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activeTab="2"/>
  </bookViews>
  <sheets>
    <sheet name="Basefacturation " sheetId="2" r:id="rId1"/>
    <sheet name="Récapfacture" sheetId="1" r:id="rId2"/>
    <sheet name="Basefacturation2" sheetId="3" r:id="rId3"/>
  </sheets>
  <externalReferences>
    <externalReference r:id="rId4"/>
  </externalReferences>
  <definedNames>
    <definedName name="TypeFacture">[1]FACTURE!$XFD$6:$XFD$7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3"/>
  <c r="F11" s="1"/>
  <c r="A12"/>
  <c r="F12" s="1"/>
  <c r="A13"/>
  <c r="F13" s="1"/>
  <c r="A14"/>
  <c r="F14" s="1"/>
  <c r="A15"/>
  <c r="F15" s="1"/>
  <c r="A16"/>
  <c r="F16" s="1"/>
  <c r="A17"/>
  <c r="F17" s="1"/>
  <c r="A18"/>
  <c r="F18" s="1"/>
  <c r="A3"/>
  <c r="F3" s="1"/>
  <c r="A4"/>
  <c r="F4" s="1"/>
  <c r="A5"/>
  <c r="F5" s="1"/>
  <c r="A6"/>
  <c r="F6" s="1"/>
  <c r="A7"/>
  <c r="F7" s="1"/>
  <c r="A8"/>
  <c r="F8" s="1"/>
  <c r="A9"/>
  <c r="F9" s="1"/>
  <c r="A10"/>
  <c r="F10" s="1"/>
  <c r="C11"/>
  <c r="B11"/>
  <c r="C12"/>
  <c r="B12"/>
  <c r="C13"/>
  <c r="B13"/>
  <c r="C14"/>
  <c r="B14"/>
  <c r="C15"/>
  <c r="B15"/>
  <c r="C16"/>
  <c r="B16"/>
  <c r="C17"/>
  <c r="B17"/>
  <c r="C18"/>
  <c r="B18"/>
  <c r="C3"/>
  <c r="B3"/>
  <c r="C4"/>
  <c r="B4"/>
  <c r="C5"/>
  <c r="B5"/>
  <c r="C6"/>
  <c r="B6"/>
  <c r="C7"/>
  <c r="B7"/>
  <c r="C8"/>
  <c r="B8"/>
  <c r="C9"/>
  <c r="B9"/>
  <c r="C10"/>
  <c r="B10"/>
  <c r="E11"/>
  <c r="D11"/>
  <c r="E12"/>
  <c r="D12"/>
  <c r="E13"/>
  <c r="D13"/>
  <c r="E14"/>
  <c r="D14"/>
  <c r="E15"/>
  <c r="D15"/>
  <c r="E16"/>
  <c r="D16"/>
  <c r="E17"/>
  <c r="D17"/>
  <c r="E18"/>
  <c r="D18"/>
  <c r="E3"/>
  <c r="D3"/>
  <c r="E4"/>
  <c r="D4"/>
  <c r="E5"/>
  <c r="D5"/>
  <c r="E6"/>
  <c r="D6"/>
  <c r="E7"/>
  <c r="D7"/>
  <c r="E8"/>
  <c r="D8"/>
  <c r="E9"/>
  <c r="D9"/>
  <c r="E10"/>
  <c r="D10"/>
  <c r="G10" l="1"/>
  <c r="H10" s="1"/>
  <c r="I10" s="1"/>
  <c r="G9"/>
  <c r="H9" s="1"/>
  <c r="I9" s="1"/>
  <c r="G8"/>
  <c r="H8" s="1"/>
  <c r="I8" s="1"/>
  <c r="G7"/>
  <c r="H7" s="1"/>
  <c r="I7" s="1"/>
  <c r="G6"/>
  <c r="H6" s="1"/>
  <c r="I6" s="1"/>
  <c r="G5"/>
  <c r="H5" s="1"/>
  <c r="I5" s="1"/>
  <c r="G4"/>
  <c r="H4" s="1"/>
  <c r="I4" s="1"/>
  <c r="G3"/>
  <c r="H3" s="1"/>
  <c r="I3" s="1"/>
  <c r="G18"/>
  <c r="H18" s="1"/>
  <c r="I18" s="1"/>
  <c r="G17"/>
  <c r="H17" s="1"/>
  <c r="I17" s="1"/>
  <c r="G16"/>
  <c r="H16" s="1"/>
  <c r="I16" s="1"/>
  <c r="G15"/>
  <c r="H15" s="1"/>
  <c r="I15" s="1"/>
  <c r="G14"/>
  <c r="H14" s="1"/>
  <c r="I14" s="1"/>
  <c r="G13"/>
  <c r="H13" s="1"/>
  <c r="I13" s="1"/>
  <c r="G12"/>
  <c r="H12" s="1"/>
  <c r="I12" s="1"/>
  <c r="G11"/>
  <c r="H11" s="1"/>
  <c r="I11" s="1"/>
  <c r="H4" i="1"/>
  <c r="C134" i="2"/>
  <c r="F4" i="1"/>
  <c r="G4" s="1"/>
  <c r="E4"/>
  <c r="C4"/>
  <c r="D4"/>
  <c r="B4"/>
  <c r="A4"/>
  <c r="I3"/>
  <c r="I2"/>
  <c r="AI134" i="2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A2" i="3"/>
  <c r="B2"/>
  <c r="C2"/>
  <c r="D2"/>
  <c r="E2"/>
  <c r="F2"/>
  <c r="I4" i="1" l="1"/>
  <c r="G2" i="3"/>
  <c r="H2" s="1"/>
  <c r="I2" s="1"/>
</calcChain>
</file>

<file path=xl/sharedStrings.xml><?xml version="1.0" encoding="utf-8"?>
<sst xmlns="http://schemas.openxmlformats.org/spreadsheetml/2006/main" count="325" uniqueCount="202">
  <si>
    <t>Type de pièce</t>
  </si>
  <si>
    <t>N° pièce</t>
  </si>
  <si>
    <t>Date Pièce</t>
  </si>
  <si>
    <t>Client</t>
  </si>
  <si>
    <t>Société</t>
  </si>
  <si>
    <t>Total HT</t>
  </si>
  <si>
    <t>Total TVA</t>
  </si>
  <si>
    <t>Total TTC</t>
  </si>
  <si>
    <t>Solde Dû</t>
  </si>
  <si>
    <t>Facture</t>
  </si>
  <si>
    <t>Avoir</t>
  </si>
  <si>
    <t>Bases factures</t>
  </si>
  <si>
    <t>Saisir dans les cases grises</t>
  </si>
  <si>
    <t>Saisissez vos factures à la suite : Attention si c'est un avoir Remplacer FA par AV</t>
  </si>
  <si>
    <t>Type de facture</t>
  </si>
  <si>
    <t>DEVIS (apparaitra dans l'onglet devis)</t>
  </si>
  <si>
    <t>FACTURE N°</t>
  </si>
  <si>
    <t>AVOIR N°</t>
  </si>
  <si>
    <t>Numéro d'ordre facture :</t>
  </si>
  <si>
    <t>FA0666</t>
  </si>
  <si>
    <t>FA0667</t>
  </si>
  <si>
    <t>FA0668</t>
  </si>
  <si>
    <t>FA0661</t>
  </si>
  <si>
    <t>AV0670</t>
  </si>
  <si>
    <t>FA0671</t>
  </si>
  <si>
    <t>FA0672</t>
  </si>
  <si>
    <t>FA0673</t>
  </si>
  <si>
    <t>FA0674</t>
  </si>
  <si>
    <t>FA0675</t>
  </si>
  <si>
    <t>FA0676</t>
  </si>
  <si>
    <t>FA0677</t>
  </si>
  <si>
    <t>FA0678</t>
  </si>
  <si>
    <t>FA0679</t>
  </si>
  <si>
    <t>FA0680</t>
  </si>
  <si>
    <t>FA0681</t>
  </si>
  <si>
    <t>FA0682</t>
  </si>
  <si>
    <t>FA0683</t>
  </si>
  <si>
    <t>FA0684</t>
  </si>
  <si>
    <t>FA0685</t>
  </si>
  <si>
    <t>FA0686</t>
  </si>
  <si>
    <t>FA0687</t>
  </si>
  <si>
    <t>FA0688</t>
  </si>
  <si>
    <t>FA0689</t>
  </si>
  <si>
    <t>FA0690</t>
  </si>
  <si>
    <t>FA0691</t>
  </si>
  <si>
    <t>FA0692</t>
  </si>
  <si>
    <t>FA0693</t>
  </si>
  <si>
    <t>FA0694</t>
  </si>
  <si>
    <t>FA0695</t>
  </si>
  <si>
    <t>FA0696</t>
  </si>
  <si>
    <t>FA0697</t>
  </si>
  <si>
    <t>FA0698</t>
  </si>
  <si>
    <t>Sélectionner numéro client :</t>
  </si>
  <si>
    <t>C00005</t>
  </si>
  <si>
    <t>C00006</t>
  </si>
  <si>
    <t>Rappel nom client :</t>
  </si>
  <si>
    <r>
      <t>Saisir date facture</t>
    </r>
    <r>
      <rPr>
        <i/>
        <sz val="11"/>
        <color theme="1"/>
        <rFont val="Calibri"/>
        <family val="2"/>
        <scheme val="minor"/>
      </rPr>
      <t xml:space="preserve"> (Ctrl + touche point virgule) ; </t>
    </r>
    <r>
      <rPr>
        <i/>
        <sz val="11"/>
        <color rgb="FFFF0000"/>
        <rFont val="Calibri"/>
        <family val="2"/>
        <scheme val="minor"/>
      </rPr>
      <t>obligatoire</t>
    </r>
  </si>
  <si>
    <t>Saisir date échéance</t>
  </si>
  <si>
    <t>Choisir moyen de règlement :</t>
  </si>
  <si>
    <t>chèque</t>
  </si>
  <si>
    <t>virement</t>
  </si>
  <si>
    <r>
      <t xml:space="preserve">Pourcentage de remise global sur la facture </t>
    </r>
    <r>
      <rPr>
        <i/>
        <sz val="11"/>
        <color rgb="FFFF0000"/>
        <rFont val="Calibri"/>
        <family val="2"/>
        <scheme val="minor"/>
      </rPr>
      <t>(facultatif)</t>
    </r>
    <r>
      <rPr>
        <i/>
        <sz val="11"/>
        <color theme="1"/>
        <rFont val="Calibri"/>
        <family val="2"/>
        <scheme val="minor"/>
      </rPr>
      <t xml:space="preserve"> :</t>
    </r>
  </si>
  <si>
    <t>MONTANT TOTAL FACTURE :</t>
  </si>
  <si>
    <t/>
  </si>
  <si>
    <t>Quantité P0001 - 1142001 - Le Pilat-Distribution de Nuit- Du Lundi au samedi :</t>
  </si>
  <si>
    <t>Qté P0002 - 1142003 - Andrézieux-Distribution de Nuit- Du Lundi au samedi :</t>
  </si>
  <si>
    <t>Qté P0003 - 1142004 - Bellevue-Distribution de Nuit- Du Lundi au samedi :</t>
  </si>
  <si>
    <t>Qté P0004 - 1142006 - Montbrison-Distribution de Nuit- Du Lundi au samedi :</t>
  </si>
  <si>
    <t>Qté P0005 - 1142007 - Le Gier-Distribution de Nuit- Du Lundi au samedi :</t>
  </si>
  <si>
    <t>Qté P0006 - 1142009 - Feurs-Distribution de Nuit- Du Lundi au samedi :</t>
  </si>
  <si>
    <t>Qté P0007 - 1142010 - Centre Ville-Distribution de Nuit- Du Lundi au samedi :</t>
  </si>
  <si>
    <t>Qté P0008 - 1142023 - La Talaudière-Distribution de Nuit- Du Lundi au samedi :</t>
  </si>
  <si>
    <t>Qté P0009 - 1142024 - Impératifs et Autres-Distribution de Nuit- Du Lundi au samedi :</t>
  </si>
  <si>
    <t>Qté P0010 - 1142025 - Ondaine - Distribution de Nuit- Du Lundi au samedi :</t>
  </si>
  <si>
    <t>Qté P0011 - 1142026 - St- Etienne - Distribution de Nuit- Du Lundi au samedi :</t>
  </si>
  <si>
    <t>Qté P0012 - TotDistNuit - Distribution de Nuit- Du Lundi au samedi :</t>
  </si>
  <si>
    <t>Qté P0013 - 1242001 - Le Pilat- Distribution de Jour- Du Lundi au samedi :</t>
  </si>
  <si>
    <t>Qté P0014 - 1242002 - Lot - Distribution de Jour- Du Lundi au samedi :</t>
  </si>
  <si>
    <t>Qté P0015 - 1242003 - Andrézieux - Distribution de Jour- Du Lundi au samedi :</t>
  </si>
  <si>
    <t>Qté P0016 - 1242004 - Bellevue - Distribution de Jour- Du Lundi au samedi :</t>
  </si>
  <si>
    <t>Qté P0017 - 1242006 - Montbrison - Distribution de Jour- Du Lundi au samedi :</t>
  </si>
  <si>
    <t>Qté P0018 - 1242007 - Le Gier - Distribution de Jour- Du Lundi au samedi :</t>
  </si>
  <si>
    <t>Qté P0019 - 1242009 - Feurs - Distribution de Jour- Du Lundi au samedi :</t>
  </si>
  <si>
    <t>Qté P0020 - 1242010 - Centre Ville - Distribution de Jour- Du Lundi au samedi :</t>
  </si>
  <si>
    <t>Qté P0021 - 1242023 - La Talaudière - Distribution de Jour- Du Lundi au samedi :</t>
  </si>
  <si>
    <t>Qté P0022 - 1242024 - Impératifs et Autres - Distribution de Jour- Du Lundi au samedi :</t>
  </si>
  <si>
    <t>Qté P0023 - 1242025 - Ondaine - Distribution de Jour- Du Lundi au samedi :</t>
  </si>
  <si>
    <t>Qté P0024 - 1242026 - St- Etienne - Distribution de Jour- Du Lundi au samedi :</t>
  </si>
  <si>
    <t>Qté P0025 - TotDistJour - Distribution de Jour- Du Lundi au samedi :</t>
  </si>
  <si>
    <t>Qté P0026 - 1342045 - Forfait Distribution -PILAT :</t>
  </si>
  <si>
    <t>Qté P0027 - 1342046 - Forfait Distribution -Retour Astom Médical 35572 :</t>
  </si>
  <si>
    <t>Qté P0028 - 2142001 - Ramasse le matin 42 - Points Collecte Matin :</t>
  </si>
  <si>
    <t>Qté P0029 - 2142003 - St-Etienne APM - Ramassage jour :</t>
  </si>
  <si>
    <t>Qté P0030 - 2242001 - Forfait Ramasse -  Astom Médical :</t>
  </si>
  <si>
    <t>Qté P0031 - 2242005 - Collecte Matin Bouygues Telecom  :</t>
  </si>
  <si>
    <t>Qté P0032 - 2242007-1 - Enlèvement Gibaud - Tour 1 :</t>
  </si>
  <si>
    <t>Qté P0033 - 2242007-2 - Enlèvement Gibaud - Tour 2 :</t>
  </si>
  <si>
    <t>Qté P0034 - 7142001 - Distribution SPAREPART - Tournée nuit SP :</t>
  </si>
  <si>
    <t>Qté P0035 - 8142045 - Prestation annexe-Picking colis :</t>
  </si>
  <si>
    <t>Qté P0036 - 8142004 - Prestation annexe-Prise en charge dépôt restant :</t>
  </si>
  <si>
    <t>Qté P0037 - 8542001 - Prestation annexe - Frais de structure - Logistique :</t>
  </si>
  <si>
    <t>Qté P0038 - 4142001 - Prestation SYNCHRO :</t>
  </si>
  <si>
    <t>Qté P0039 - ? - Prestation Emballego :</t>
  </si>
  <si>
    <t>Qté P0040 - 1388 - Navette Saint-Etienne / Moins :</t>
  </si>
  <si>
    <t>Qté P0041 - 1308 - Navette Saint-Etienne / Moins :</t>
  </si>
  <si>
    <t>Qté P0042 - 1065 - Navette Mions /  Saint-Etienne :</t>
  </si>
  <si>
    <t>Qté P0043 - ASF Veauche :</t>
  </si>
  <si>
    <t>Qté P0044 - Auto poid lourd 42 :</t>
  </si>
  <si>
    <t>Qté P0045 - Boite aux Lettres :</t>
  </si>
  <si>
    <t>Qté P0046 - Bouygues Télécom Saint-Etienne C2 :</t>
  </si>
  <si>
    <t>Qté P0047 - Bouygues Télécom Villars :</t>
  </si>
  <si>
    <t>Qté P0048 - Centre Auto Plaine Bellegarde 42 :</t>
  </si>
  <si>
    <t>Qté P0049 - Centre Hospitalier de la Loire :</t>
  </si>
  <si>
    <t>Qté P0050 - CHU DMS :</t>
  </si>
  <si>
    <t>Qté P0051 - Clinique Mutualiste :</t>
  </si>
  <si>
    <t>Qté P0052 - EIS :</t>
  </si>
  <si>
    <t>Qté P0053 - EPA/EDA :</t>
  </si>
  <si>
    <t>Qté P0054 - Gibaud :</t>
  </si>
  <si>
    <t>Qté P0055 - Grand format :</t>
  </si>
  <si>
    <t>Qté P0056 - HOPI :</t>
  </si>
  <si>
    <t>Qté P0057 - HPL :</t>
  </si>
  <si>
    <t>Qté P0058 - Leclerc Andrézieux - Prestation 20m3 :</t>
  </si>
  <si>
    <t>Qté P0059 - Leclerc Andrézieux - Prestation normale :</t>
  </si>
  <si>
    <t>Qté P0060 - Leclerc Andrézieux - Prestation volume :</t>
  </si>
  <si>
    <t>Qté P0061 - Leclerc Firminy - Prestation 20m3 :</t>
  </si>
  <si>
    <t>Qté P0062 - Leclerc Firminy - Prestation normale :</t>
  </si>
  <si>
    <t>Qté P0063 - Leclerc Firminy - Prestation volume :</t>
  </si>
  <si>
    <t>Qté P0064 - Micromania - C2 :</t>
  </si>
  <si>
    <t>Qté P0065 - Micromania - Villars :</t>
  </si>
  <si>
    <t>Qté P0066 - Morassuti :</t>
  </si>
  <si>
    <t>Qté P0067 - OCP :</t>
  </si>
  <si>
    <t>Qté P0068 - Pharmacie  :</t>
  </si>
  <si>
    <t>Qté P0069 - TGO à récupérer :</t>
  </si>
  <si>
    <t>Qté P0070 - TGO transport à rendre :</t>
  </si>
  <si>
    <t>Qté P0071 -  :</t>
  </si>
  <si>
    <t>Qté P0072 - le 01/09/2020  --GRAND FORMAT 1 PAL -  :</t>
  </si>
  <si>
    <t>Qté P0073 - le 01/09/2020  --Leclerc Andrézieux - Prestation normale -  :</t>
  </si>
  <si>
    <t>Qté P0074 - le 02/09/2020  --HPL -  :</t>
  </si>
  <si>
    <t>Qté P0075 - le 02/09/2020  --Leclerc Andrézieux - Prestation normale -  :</t>
  </si>
  <si>
    <t>Qté P0076 - le 02/09/2020  --OCP -  :</t>
  </si>
  <si>
    <t>Qté P0077 - le 02/09/2020  --Micromania - C2 -  :</t>
  </si>
  <si>
    <t>Qté P0078 - le 03/09/2020  --OCP -  :</t>
  </si>
  <si>
    <t>Qté P0079 - le 03/09/2020  --HPL -  :</t>
  </si>
  <si>
    <t>Qté P0080 - le 03/09/2020  --Leclerc Andrézieux - Prestation normale -  :</t>
  </si>
  <si>
    <t>Qté P0081 - le 04/09/2020  --Leclerc Andrézieux - Prestation volume -  :</t>
  </si>
  <si>
    <t>Qté P0082 - le 04/09/2020  --Centre Auto Plaine Bellegarde 42 -  :</t>
  </si>
  <si>
    <t>Qté P0083 - le 04/09/2020  --Centre Auto Plaine Bellegarde 42 -  :</t>
  </si>
  <si>
    <t>Qté P0084 - le 04/09/2020  --Bouygues Télécom Villars - VOLUME :</t>
  </si>
  <si>
    <t>Qté P0085 - le 05/09/2020  --CHU DMS -  :</t>
  </si>
  <si>
    <t>Qté P0086 - le 08/09/2020  --CHU DMS -  :</t>
  </si>
  <si>
    <t>Qté P0087 - le 08/09/2020  --EPA/EDA -  :</t>
  </si>
  <si>
    <t>Qté P0088 - le 08/09/2020  --DR VILLEMAGNE -  :</t>
  </si>
  <si>
    <t>Qté P0089 - le 09/09/2020  --EPA/EDA -  :</t>
  </si>
  <si>
    <t>Qté P0090 - le 09/09/2020  --Leclerc Andrézieux - Prestation volume -  :</t>
  </si>
  <si>
    <t>Qté P0091 - le 10/09/2020  --5 PALETTES -  :</t>
  </si>
  <si>
    <t>Qté P0092 - le 10/09/2020  --Centre Auto Plaine Bellegarde 42 -  :</t>
  </si>
  <si>
    <t>Qté P0093 - le 11/09/2020  --Leclerc Andrézieux - Prestation 20m3 -  :</t>
  </si>
  <si>
    <t>Qté P0094 - le 11/09/2020  --Bouygues Télécom Villars -  :</t>
  </si>
  <si>
    <t>Qté P0095 - le 12/09/2020  --CHU DMS -  :</t>
  </si>
  <si>
    <t>Qté P0096 - le 14/09/2020  --Pharmacie  - PARA ANDREZIEUX :</t>
  </si>
  <si>
    <t>Qté P0097 - le 15/09/2020  --CHU DMS -  :</t>
  </si>
  <si>
    <t>Qté P0098 - le 16/09/2020  --Auto poid lourd 42 -  :</t>
  </si>
  <si>
    <t>Qté P0099 - le 16/09/2020  --Micromania - C2 -  :</t>
  </si>
  <si>
    <t>Qté P0100 - le 16/09/2020  --CHU DMS -  :</t>
  </si>
  <si>
    <t>Qté P0101 - le 17/09/2020  --HPL -  :</t>
  </si>
  <si>
    <t>Qté P0102 - le 18/09/2020  --HOPI -  :</t>
  </si>
  <si>
    <t>Qté P0103 - le 18/09/2020  --EPA/EDA -  :</t>
  </si>
  <si>
    <t>Qté P0104 - le 19/09/2020  --CHU DMS -  :</t>
  </si>
  <si>
    <t>Qté P0105 - le 21/09/2020  --Leclerc Andrézieux - Prestation normale -  :</t>
  </si>
  <si>
    <t>Qté P0106 - le 22/09/2020  --Leclerc Andrézieux - Prestation normale -  :</t>
  </si>
  <si>
    <t>Qté P0107 - le 22/09/2020  --Pharmacie  - DEFOUR :</t>
  </si>
  <si>
    <t>Qté P0108 - le 23/09/2020  --Centre Auto Plaine Bellegarde 42 -  :</t>
  </si>
  <si>
    <t>Qté P0109 - le 23/09/2020  --Bouygues Télécom Villars -  :</t>
  </si>
  <si>
    <t>Qté P0110 - le 23/09/2020  --CHU DMS -  :</t>
  </si>
  <si>
    <t>Qté P0111 - le 24/09/2020  --HPL -  :</t>
  </si>
  <si>
    <t>Qté P0112 - le 24/09/2020  --CHU DMS - ZIMMER :</t>
  </si>
  <si>
    <t>Qté P0113 - le 25/09/2020  --EPA/EDA -  :</t>
  </si>
  <si>
    <t>Qté P0114 - le 25/09/2020  --HPL -  :</t>
  </si>
  <si>
    <t>Qté P0115 - le 26/09/2020  --CHU DMS -  :</t>
  </si>
  <si>
    <t>Qté P0116 - le 28/09/2020  --EPA/EDA -  :</t>
  </si>
  <si>
    <t>Qté P0117 - le 29/09/2020  --Leclerc Firminy - Prestation normale -  :</t>
  </si>
  <si>
    <t>Qté P0118 - le 29/09/2020  --Leclerc Andrézieux - Prestation normale -  :</t>
  </si>
  <si>
    <t>Qté P0119 - le 30/09/2020  --Micromania - C2 -  :</t>
  </si>
  <si>
    <t>Qté P0120 - le 23/09/2020  --Micromania - C2 -  :</t>
  </si>
  <si>
    <t>Qté P0121 -  :</t>
  </si>
  <si>
    <t>x</t>
  </si>
  <si>
    <t>=+'Basefacturation '!C134</t>
  </si>
  <si>
    <t>=+F2+(F2*0,2)</t>
  </si>
  <si>
    <t>=F2*0,2</t>
  </si>
  <si>
    <t>=+'Basefacturation '!D4</t>
  </si>
  <si>
    <t>=+'Basefacturation '!D6</t>
  </si>
  <si>
    <t>=+'Basefacturation '!D7</t>
  </si>
  <si>
    <t>=+'Basefacturation '!D134</t>
  </si>
  <si>
    <t>=+'Basefacturation '!C6</t>
  </si>
  <si>
    <t>=+'Basefacturation '!C7</t>
  </si>
  <si>
    <t>=+'Basefacturation '!C5</t>
  </si>
  <si>
    <t>=+'Basefacturation '!C8</t>
  </si>
  <si>
    <t>=+'Basefacturation '!D5</t>
  </si>
  <si>
    <t>=+'Basefacturation '!D8</t>
  </si>
  <si>
    <t>=F3*0,2</t>
  </si>
  <si>
    <t>=+F3+(F3*0,2)</t>
  </si>
  <si>
    <t>=INDIRECT("Basefacturation '!"&amp;car(65)+LIGNE() &amp;"4"</t>
  </si>
</sst>
</file>

<file path=xl/styles.xml><?xml version="1.0" encoding="utf-8"?>
<styleSheet xmlns="http://schemas.openxmlformats.org/spreadsheetml/2006/main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_-;\-* #,##0.00_-;_-* &quot;-&quot;??_-;_-@_-"/>
    <numFmt numFmtId="166" formatCode="#,##0.00\ &quot;€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0" tint="-0.34998626667073579"/>
      <name val="Calibri"/>
      <family val="2"/>
      <scheme val="minor"/>
    </font>
    <font>
      <b/>
      <i/>
      <sz val="14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4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0" fontId="3" fillId="4" borderId="7" xfId="2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 wrapText="1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7" fillId="0" borderId="0" xfId="1" applyFont="1"/>
    <xf numFmtId="164" fontId="12" fillId="0" borderId="0" xfId="1" applyFont="1" applyAlignment="1">
      <alignment horizontal="right"/>
    </xf>
    <xf numFmtId="164" fontId="7" fillId="0" borderId="0" xfId="1" applyFont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0" fillId="0" borderId="0" xfId="0" applyNumberFormat="1"/>
    <xf numFmtId="49" fontId="0" fillId="0" borderId="0" xfId="0" applyNumberFormat="1"/>
    <xf numFmtId="43" fontId="0" fillId="0" borderId="0" xfId="0" applyNumberFormat="1"/>
    <xf numFmtId="14" fontId="0" fillId="0" borderId="8" xfId="0" applyNumberFormat="1" applyBorder="1"/>
    <xf numFmtId="41" fontId="0" fillId="0" borderId="0" xfId="0" applyNumberFormat="1"/>
    <xf numFmtId="41" fontId="0" fillId="0" borderId="8" xfId="0" applyNumberFormat="1" applyBorder="1"/>
    <xf numFmtId="0" fontId="0" fillId="0" borderId="8" xfId="0" applyBorder="1"/>
    <xf numFmtId="41" fontId="3" fillId="0" borderId="8" xfId="0" applyNumberFormat="1" applyFont="1" applyBorder="1"/>
    <xf numFmtId="0" fontId="3" fillId="0" borderId="8" xfId="0" applyFont="1" applyBorder="1"/>
    <xf numFmtId="14" fontId="3" fillId="0" borderId="8" xfId="0" applyNumberFormat="1" applyFont="1" applyBorder="1"/>
    <xf numFmtId="0" fontId="3" fillId="0" borderId="0" xfId="0" applyFont="1"/>
    <xf numFmtId="0" fontId="3" fillId="0" borderId="8" xfId="0" applyNumberFormat="1" applyFont="1" applyBorder="1"/>
    <xf numFmtId="0" fontId="0" fillId="0" borderId="8" xfId="0" applyNumberFormat="1" applyBorder="1"/>
    <xf numFmtId="0" fontId="0" fillId="0" borderId="0" xfId="0" applyNumberFormat="1"/>
    <xf numFmtId="166" fontId="0" fillId="0" borderId="8" xfId="0" applyNumberFormat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752475</xdr:colOff>
      <xdr:row>0</xdr:row>
      <xdr:rowOff>50603</xdr:rowOff>
    </xdr:from>
    <xdr:ext cx="0" cy="919615"/>
    <xdr:pic>
      <xdr:nvPicPr>
        <xdr:cNvPr id="2" name="Image 1">
          <a:extLst>
            <a:ext uri="{FF2B5EF4-FFF2-40B4-BE49-F238E27FC236}">
              <a16:creationId xmlns:a16="http://schemas.microsoft.com/office/drawing/2014/main" xmlns="" id="{E7212393-51D7-4BA3-9AAD-43CC6F158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632055" y="50603"/>
          <a:ext cx="0" cy="919615"/>
        </a:xfrm>
        <a:prstGeom prst="rect">
          <a:avLst/>
        </a:prstGeom>
      </xdr:spPr>
    </xdr:pic>
    <xdr:clientData/>
  </xdr:oneCellAnchor>
  <xdr:oneCellAnchor>
    <xdr:from>
      <xdr:col>7</xdr:col>
      <xdr:colOff>752475</xdr:colOff>
      <xdr:row>0</xdr:row>
      <xdr:rowOff>50603</xdr:rowOff>
    </xdr:from>
    <xdr:ext cx="0" cy="919615"/>
    <xdr:pic>
      <xdr:nvPicPr>
        <xdr:cNvPr id="3" name="Image 2">
          <a:extLst>
            <a:ext uri="{FF2B5EF4-FFF2-40B4-BE49-F238E27FC236}">
              <a16:creationId xmlns:a16="http://schemas.microsoft.com/office/drawing/2014/main" xmlns="" id="{6A60FE81-84AB-44CC-B210-8DCC7CA8F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06915" y="50603"/>
          <a:ext cx="0" cy="91961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a\OneDrive\Documents\COLIS%20LOIRE%20EXPRESS\Gestion%20Clients\Factures\Facturier-Outil-de-facturation-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s données"/>
      <sheetName val="Base clients"/>
      <sheetName val="Base produits"/>
      <sheetName val="Base facturation"/>
      <sheetName val="FACTURE"/>
      <sheetName val="DEVIS"/>
      <sheetName val="Chiffre d'affaires"/>
    </sheetNames>
    <sheetDataSet>
      <sheetData sheetId="0"/>
      <sheetData sheetId="1"/>
      <sheetData sheetId="2"/>
      <sheetData sheetId="3" refreshError="1"/>
      <sheetData sheetId="4">
        <row r="6">
          <cell r="XFD6" t="str">
            <v>FACTURE N°</v>
          </cell>
        </row>
        <row r="7">
          <cell r="XFD7" t="str">
            <v>AVOIR N°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34"/>
  <sheetViews>
    <sheetView topLeftCell="A31" workbookViewId="0">
      <selection activeCell="C134" sqref="C134"/>
    </sheetView>
  </sheetViews>
  <sheetFormatPr baseColWidth="10" defaultRowHeight="15"/>
  <cols>
    <col min="1" max="1" width="59.7109375" customWidth="1"/>
    <col min="2" max="2" width="15.42578125" customWidth="1"/>
  </cols>
  <sheetData>
    <row r="1" spans="1:35" ht="21">
      <c r="A1" s="2" t="s">
        <v>11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8.75">
      <c r="A2" s="5" t="s">
        <v>12</v>
      </c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1">
      <c r="A3" s="7"/>
      <c r="B3" s="8"/>
      <c r="C3" s="5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42.6" customHeight="1">
      <c r="A4" s="9" t="s">
        <v>14</v>
      </c>
      <c r="B4" s="26" t="s">
        <v>15</v>
      </c>
      <c r="C4" s="10" t="s">
        <v>16</v>
      </c>
      <c r="D4" s="10" t="s">
        <v>16</v>
      </c>
      <c r="E4" s="10" t="s">
        <v>16</v>
      </c>
      <c r="F4" s="10" t="s">
        <v>16</v>
      </c>
      <c r="G4" s="10" t="s">
        <v>17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32.450000000000003" customHeight="1">
      <c r="A5" s="9" t="s">
        <v>18</v>
      </c>
      <c r="B5" s="27"/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0" t="s">
        <v>40</v>
      </c>
      <c r="Y5" s="10" t="s">
        <v>41</v>
      </c>
      <c r="Z5" s="10" t="s">
        <v>42</v>
      </c>
      <c r="AA5" s="10" t="s">
        <v>43</v>
      </c>
      <c r="AB5" s="10" t="s">
        <v>44</v>
      </c>
      <c r="AC5" s="10" t="s">
        <v>45</v>
      </c>
      <c r="AD5" s="10" t="s">
        <v>46</v>
      </c>
      <c r="AE5" s="10" t="s">
        <v>47</v>
      </c>
      <c r="AF5" s="10" t="s">
        <v>48</v>
      </c>
      <c r="AG5" s="10" t="s">
        <v>49</v>
      </c>
      <c r="AH5" s="10" t="s">
        <v>50</v>
      </c>
      <c r="AI5" s="10" t="s">
        <v>51</v>
      </c>
    </row>
    <row r="6" spans="1:35" ht="15.75">
      <c r="A6" s="11" t="s">
        <v>52</v>
      </c>
      <c r="B6" s="12" t="s">
        <v>53</v>
      </c>
      <c r="C6" s="12" t="s">
        <v>53</v>
      </c>
      <c r="D6" s="12" t="s">
        <v>53</v>
      </c>
      <c r="E6" s="12" t="s">
        <v>53</v>
      </c>
      <c r="F6" s="12" t="s">
        <v>54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.75">
      <c r="A7" s="13" t="s">
        <v>55</v>
      </c>
      <c r="B7" s="14" t="s">
        <v>185</v>
      </c>
      <c r="C7" s="14" t="s">
        <v>185</v>
      </c>
      <c r="D7" s="14" t="s">
        <v>185</v>
      </c>
      <c r="E7" s="14" t="s">
        <v>185</v>
      </c>
      <c r="F7" s="14" t="s">
        <v>185</v>
      </c>
      <c r="G7" s="14" t="s">
        <v>63</v>
      </c>
      <c r="H7" s="14" t="s">
        <v>63</v>
      </c>
      <c r="I7" s="14" t="s">
        <v>63</v>
      </c>
      <c r="J7" s="14" t="s">
        <v>63</v>
      </c>
      <c r="K7" s="14" t="s">
        <v>63</v>
      </c>
      <c r="L7" s="14" t="s">
        <v>63</v>
      </c>
      <c r="M7" s="14" t="s">
        <v>63</v>
      </c>
      <c r="N7" s="14" t="s">
        <v>63</v>
      </c>
      <c r="O7" s="14" t="s">
        <v>63</v>
      </c>
      <c r="P7" s="14" t="s">
        <v>63</v>
      </c>
      <c r="Q7" s="14" t="s">
        <v>63</v>
      </c>
      <c r="R7" s="14" t="s">
        <v>63</v>
      </c>
      <c r="S7" s="14" t="s">
        <v>63</v>
      </c>
      <c r="T7" s="14" t="s">
        <v>63</v>
      </c>
      <c r="U7" s="14" t="s">
        <v>63</v>
      </c>
      <c r="V7" s="14" t="s">
        <v>63</v>
      </c>
      <c r="W7" s="14" t="s">
        <v>63</v>
      </c>
      <c r="X7" s="14" t="s">
        <v>63</v>
      </c>
      <c r="Y7" s="14" t="s">
        <v>63</v>
      </c>
      <c r="Z7" s="14" t="s">
        <v>63</v>
      </c>
      <c r="AA7" s="14" t="s">
        <v>63</v>
      </c>
      <c r="AB7" s="14" t="s">
        <v>63</v>
      </c>
      <c r="AC7" s="14" t="s">
        <v>63</v>
      </c>
      <c r="AD7" s="14" t="s">
        <v>63</v>
      </c>
      <c r="AE7" s="14" t="s">
        <v>63</v>
      </c>
      <c r="AF7" s="14" t="s">
        <v>63</v>
      </c>
      <c r="AG7" s="14" t="s">
        <v>63</v>
      </c>
      <c r="AH7" s="14" t="s">
        <v>63</v>
      </c>
      <c r="AI7" s="14" t="s">
        <v>63</v>
      </c>
    </row>
    <row r="8" spans="1:35" ht="26.45" customHeight="1">
      <c r="A8" s="15" t="s">
        <v>56</v>
      </c>
      <c r="B8" s="16">
        <v>44105</v>
      </c>
      <c r="C8" s="16">
        <v>44105</v>
      </c>
      <c r="D8" s="16">
        <v>44105</v>
      </c>
      <c r="E8" s="16">
        <v>44105</v>
      </c>
      <c r="F8" s="16">
        <v>44105</v>
      </c>
      <c r="G8" s="17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26.45" customHeight="1">
      <c r="A9" s="15" t="s">
        <v>57</v>
      </c>
      <c r="B9" s="16">
        <v>44150</v>
      </c>
      <c r="C9" s="16">
        <v>44150</v>
      </c>
      <c r="D9" s="16">
        <v>44150</v>
      </c>
      <c r="E9" s="16">
        <v>44150</v>
      </c>
      <c r="F9" s="16">
        <v>44150</v>
      </c>
      <c r="G9" s="16" t="s">
        <v>63</v>
      </c>
      <c r="H9" s="16" t="s">
        <v>63</v>
      </c>
      <c r="I9" s="16" t="s">
        <v>63</v>
      </c>
      <c r="J9" s="16" t="s">
        <v>63</v>
      </c>
      <c r="K9" s="16" t="s">
        <v>63</v>
      </c>
      <c r="L9" s="16" t="s">
        <v>63</v>
      </c>
      <c r="M9" s="16" t="s">
        <v>63</v>
      </c>
      <c r="N9" s="16" t="s">
        <v>63</v>
      </c>
      <c r="O9" s="16" t="s">
        <v>63</v>
      </c>
      <c r="P9" s="16" t="s">
        <v>63</v>
      </c>
      <c r="Q9" s="16" t="s">
        <v>63</v>
      </c>
      <c r="R9" s="16" t="s">
        <v>63</v>
      </c>
      <c r="S9" s="16" t="s">
        <v>63</v>
      </c>
      <c r="T9" s="16" t="s">
        <v>63</v>
      </c>
      <c r="U9" s="16" t="s">
        <v>63</v>
      </c>
      <c r="V9" s="16" t="s">
        <v>63</v>
      </c>
      <c r="W9" s="16" t="s">
        <v>63</v>
      </c>
      <c r="X9" s="16" t="s">
        <v>63</v>
      </c>
      <c r="Y9" s="16" t="s">
        <v>63</v>
      </c>
      <c r="Z9" s="16" t="s">
        <v>63</v>
      </c>
      <c r="AA9" s="16" t="s">
        <v>63</v>
      </c>
      <c r="AB9" s="16" t="s">
        <v>63</v>
      </c>
      <c r="AC9" s="16" t="s">
        <v>63</v>
      </c>
      <c r="AD9" s="16" t="s">
        <v>63</v>
      </c>
      <c r="AE9" s="16" t="s">
        <v>63</v>
      </c>
      <c r="AF9" s="16" t="s">
        <v>63</v>
      </c>
      <c r="AG9" s="16" t="s">
        <v>63</v>
      </c>
      <c r="AH9" s="16" t="s">
        <v>63</v>
      </c>
      <c r="AI9" s="16" t="s">
        <v>63</v>
      </c>
    </row>
    <row r="10" spans="1:35" ht="26.45" customHeight="1">
      <c r="A10" s="15" t="s">
        <v>58</v>
      </c>
      <c r="B10" s="16" t="s">
        <v>59</v>
      </c>
      <c r="C10" s="16" t="s">
        <v>60</v>
      </c>
      <c r="D10" s="16" t="s">
        <v>60</v>
      </c>
      <c r="E10" s="17" t="s">
        <v>60</v>
      </c>
      <c r="F10" s="17" t="s">
        <v>60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26.45" customHeight="1">
      <c r="A11" s="15" t="s">
        <v>61</v>
      </c>
      <c r="B11" s="18">
        <v>0</v>
      </c>
      <c r="C11" s="18"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30">
      <c r="A12" s="19" t="s">
        <v>64</v>
      </c>
      <c r="B12" s="20">
        <v>5</v>
      </c>
      <c r="C12" s="20"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30">
      <c r="A13" s="19" t="s">
        <v>65</v>
      </c>
      <c r="B13" s="20">
        <v>5</v>
      </c>
      <c r="C13" s="20"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30">
      <c r="A14" s="19" t="s">
        <v>66</v>
      </c>
      <c r="B14" s="21">
        <v>5</v>
      </c>
      <c r="C14" s="20">
        <v>0</v>
      </c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30">
      <c r="A15" s="19" t="s">
        <v>67</v>
      </c>
      <c r="B15" s="21"/>
      <c r="C15" s="20">
        <v>0</v>
      </c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30">
      <c r="A16" s="19" t="s">
        <v>68</v>
      </c>
      <c r="B16" s="21"/>
      <c r="C16" s="20">
        <v>0</v>
      </c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30">
      <c r="A17" s="19" t="s">
        <v>69</v>
      </c>
      <c r="B17" s="21"/>
      <c r="C17" s="20">
        <v>0</v>
      </c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30">
      <c r="A18" s="19" t="s">
        <v>70</v>
      </c>
      <c r="B18" s="21"/>
      <c r="C18" s="20">
        <v>0</v>
      </c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30">
      <c r="A19" s="19" t="s">
        <v>71</v>
      </c>
      <c r="B19" s="21"/>
      <c r="C19" s="20">
        <v>0</v>
      </c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30">
      <c r="A20" s="19" t="s">
        <v>72</v>
      </c>
      <c r="B20" s="21"/>
      <c r="C20" s="20">
        <v>0</v>
      </c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30">
      <c r="A21" s="19" t="s">
        <v>73</v>
      </c>
      <c r="B21" s="21"/>
      <c r="C21" s="20"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30">
      <c r="A22" s="19" t="s">
        <v>74</v>
      </c>
      <c r="B22" s="21"/>
      <c r="C22" s="20"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30">
      <c r="A23" s="19" t="s">
        <v>75</v>
      </c>
      <c r="B23" s="21"/>
      <c r="C23" s="20">
        <v>2425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30">
      <c r="A24" s="19" t="s">
        <v>76</v>
      </c>
      <c r="B24" s="21"/>
      <c r="C24" s="20"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30">
      <c r="A25" s="19" t="s">
        <v>77</v>
      </c>
      <c r="B25" s="21"/>
      <c r="C25" s="20"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30">
      <c r="A26" s="19" t="s">
        <v>78</v>
      </c>
      <c r="B26" s="21"/>
      <c r="C26" s="20"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30">
      <c r="A27" s="19" t="s">
        <v>79</v>
      </c>
      <c r="B27" s="21"/>
      <c r="C27" s="20"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30">
      <c r="A28" s="19" t="s">
        <v>80</v>
      </c>
      <c r="B28" s="21"/>
      <c r="C28" s="20"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30">
      <c r="A29" s="19" t="s">
        <v>81</v>
      </c>
      <c r="B29" s="21"/>
      <c r="C29" s="20"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30">
      <c r="A30" s="19" t="s">
        <v>82</v>
      </c>
      <c r="B30" s="21"/>
      <c r="C30" s="20"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30">
      <c r="A31" s="19" t="s">
        <v>83</v>
      </c>
      <c r="B31" s="21"/>
      <c r="C31" s="20"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30">
      <c r="A32" s="19" t="s">
        <v>84</v>
      </c>
      <c r="B32" s="21"/>
      <c r="C32" s="20"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30">
      <c r="A33" s="19" t="s">
        <v>85</v>
      </c>
      <c r="B33" s="21"/>
      <c r="C33" s="20"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30">
      <c r="A34" s="19" t="s">
        <v>86</v>
      </c>
      <c r="B34" s="21"/>
      <c r="C34" s="20"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30">
      <c r="A35" s="19" t="s">
        <v>87</v>
      </c>
      <c r="B35" s="21"/>
      <c r="C35" s="20"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30">
      <c r="A36" s="19" t="s">
        <v>88</v>
      </c>
      <c r="B36" s="21"/>
      <c r="C36" s="20">
        <v>11407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>
      <c r="A37" s="19" t="s">
        <v>89</v>
      </c>
      <c r="B37" s="21"/>
      <c r="C37" s="20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30">
      <c r="A38" s="19" t="s">
        <v>90</v>
      </c>
      <c r="B38" s="21"/>
      <c r="C38" s="20">
        <v>22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30">
      <c r="A39" s="19" t="s">
        <v>91</v>
      </c>
      <c r="B39" s="21"/>
      <c r="C39" s="20">
        <v>192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>
      <c r="A40" s="19" t="s">
        <v>92</v>
      </c>
      <c r="B40" s="21"/>
      <c r="C40" s="20">
        <v>22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>
      <c r="A41" s="19" t="s">
        <v>93</v>
      </c>
      <c r="B41" s="21"/>
      <c r="C41" s="20">
        <v>22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>
      <c r="A42" s="19" t="s">
        <v>94</v>
      </c>
      <c r="B42" s="21"/>
      <c r="C42" s="20">
        <v>108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>
      <c r="A43" s="19" t="s">
        <v>95</v>
      </c>
      <c r="B43" s="21"/>
      <c r="C43" s="20">
        <v>22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>
      <c r="A44" s="19" t="s">
        <v>96</v>
      </c>
      <c r="B44" s="21"/>
      <c r="C44" s="20">
        <v>22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>
      <c r="A45" s="19" t="s">
        <v>97</v>
      </c>
      <c r="B45" s="21"/>
      <c r="C45" s="20">
        <v>113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>
      <c r="A46" s="19" t="s">
        <v>98</v>
      </c>
      <c r="B46" s="21"/>
      <c r="C46" s="20">
        <v>0</v>
      </c>
      <c r="D46" s="20">
        <v>48447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30">
      <c r="A47" s="19" t="s">
        <v>99</v>
      </c>
      <c r="B47" s="21"/>
      <c r="C47" s="20">
        <v>0</v>
      </c>
      <c r="D47" s="20">
        <v>22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30">
      <c r="A48" s="19" t="s">
        <v>100</v>
      </c>
      <c r="B48" s="21"/>
      <c r="C48" s="20">
        <v>0</v>
      </c>
      <c r="D48" s="20">
        <v>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>
      <c r="A49" s="19" t="s">
        <v>101</v>
      </c>
      <c r="B49" s="21"/>
      <c r="C49" s="20">
        <v>0</v>
      </c>
      <c r="D49" s="20"/>
      <c r="E49" s="20">
        <v>73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>
      <c r="A50" s="19" t="s">
        <v>102</v>
      </c>
      <c r="B50" s="21"/>
      <c r="C50" s="20"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>
      <c r="A51" s="19" t="s">
        <v>103</v>
      </c>
      <c r="B51" s="21"/>
      <c r="C51" s="20">
        <v>0</v>
      </c>
      <c r="D51" s="20"/>
      <c r="E51" s="20"/>
      <c r="F51" s="20">
        <v>22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>
      <c r="A52" s="19" t="s">
        <v>104</v>
      </c>
      <c r="B52" s="21"/>
      <c r="C52" s="20">
        <v>0</v>
      </c>
      <c r="D52" s="20"/>
      <c r="E52" s="20"/>
      <c r="F52" s="20">
        <v>22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>
      <c r="A53" s="19" t="s">
        <v>105</v>
      </c>
      <c r="B53" s="21"/>
      <c r="C53" s="20">
        <v>0</v>
      </c>
      <c r="D53" s="20"/>
      <c r="E53" s="20"/>
      <c r="F53" s="20">
        <v>22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>
      <c r="A54" s="19" t="s">
        <v>106</v>
      </c>
      <c r="B54" s="21"/>
      <c r="C54" s="20"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>
      <c r="A55" s="19" t="s">
        <v>107</v>
      </c>
      <c r="B55" s="21"/>
      <c r="C55" s="20"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>
      <c r="A56" s="19" t="s">
        <v>108</v>
      </c>
      <c r="B56" s="21"/>
      <c r="C56" s="20"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>
      <c r="A57" s="19" t="s">
        <v>109</v>
      </c>
      <c r="B57" s="21"/>
      <c r="C57" s="20"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>
      <c r="A58" s="19" t="s">
        <v>110</v>
      </c>
      <c r="B58" s="21"/>
      <c r="C58" s="20"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>
      <c r="A59" s="19" t="s">
        <v>111</v>
      </c>
      <c r="B59" s="21"/>
      <c r="C59" s="20"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>
      <c r="A60" s="19" t="s">
        <v>112</v>
      </c>
      <c r="B60" s="21"/>
      <c r="C60" s="20"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>
      <c r="A61" s="19" t="s">
        <v>113</v>
      </c>
      <c r="B61" s="21"/>
      <c r="C61" s="20"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>
      <c r="A62" s="19" t="s">
        <v>114</v>
      </c>
      <c r="B62" s="21"/>
      <c r="C62" s="20"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>
      <c r="A63" s="19" t="s">
        <v>115</v>
      </c>
      <c r="B63" s="21"/>
      <c r="C63" s="20"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>
      <c r="A64" s="19" t="s">
        <v>116</v>
      </c>
      <c r="B64" s="21"/>
      <c r="C64" s="20"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>
      <c r="A65" s="19" t="s">
        <v>117</v>
      </c>
      <c r="B65" s="21"/>
      <c r="C65" s="20">
        <v>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>
      <c r="A66" s="19" t="s">
        <v>118</v>
      </c>
      <c r="B66" s="21"/>
      <c r="C66" s="20">
        <v>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>
      <c r="A67" s="19" t="s">
        <v>119</v>
      </c>
      <c r="B67" s="21"/>
      <c r="C67" s="20"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>
      <c r="A68" s="19" t="s">
        <v>120</v>
      </c>
      <c r="B68" s="21"/>
      <c r="C68" s="20">
        <v>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>
      <c r="A69" s="19" t="s">
        <v>121</v>
      </c>
      <c r="B69" s="21"/>
      <c r="C69" s="20">
        <v>0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>
      <c r="A70" s="19" t="s">
        <v>122</v>
      </c>
      <c r="B70" s="21"/>
      <c r="C70" s="20">
        <v>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>
      <c r="A71" s="19" t="s">
        <v>123</v>
      </c>
      <c r="B71" s="21"/>
      <c r="C71" s="20"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>
      <c r="A72" s="19" t="s">
        <v>124</v>
      </c>
      <c r="B72" s="21"/>
      <c r="C72" s="20"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>
      <c r="A73" s="19" t="s">
        <v>125</v>
      </c>
      <c r="B73" s="21"/>
      <c r="C73" s="20">
        <v>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>
      <c r="A74" s="19" t="s">
        <v>126</v>
      </c>
      <c r="B74" s="21"/>
      <c r="C74" s="20">
        <v>0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>
      <c r="A75" s="19" t="s">
        <v>127</v>
      </c>
      <c r="B75" s="21"/>
      <c r="C75" s="20">
        <v>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>
      <c r="A76" s="19" t="s">
        <v>128</v>
      </c>
      <c r="B76" s="21"/>
      <c r="C76" s="20">
        <v>0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>
      <c r="A77" s="19" t="s">
        <v>129</v>
      </c>
      <c r="B77" s="21"/>
      <c r="C77" s="20">
        <v>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>
      <c r="A78" s="19" t="s">
        <v>130</v>
      </c>
      <c r="B78" s="21"/>
      <c r="C78" s="20">
        <v>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>
      <c r="A79" s="19" t="s">
        <v>131</v>
      </c>
      <c r="B79" s="21"/>
      <c r="C79" s="20">
        <v>0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>
      <c r="A80" s="19" t="s">
        <v>132</v>
      </c>
      <c r="B80" s="21"/>
      <c r="C80" s="20">
        <v>821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>
      <c r="A81" s="19" t="s">
        <v>133</v>
      </c>
      <c r="B81" s="21"/>
      <c r="C81" s="20">
        <v>0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>
      <c r="A82" s="19" t="s">
        <v>134</v>
      </c>
      <c r="B82" s="21"/>
      <c r="C82" s="2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>
      <c r="A83" s="19" t="s">
        <v>135</v>
      </c>
      <c r="B83" s="21"/>
      <c r="C83" s="21">
        <v>1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30">
      <c r="A84" s="19" t="s">
        <v>136</v>
      </c>
      <c r="B84" s="21"/>
      <c r="C84" s="21">
        <v>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>
      <c r="A85" s="19" t="s">
        <v>137</v>
      </c>
      <c r="B85" s="21"/>
      <c r="C85" s="21">
        <v>1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30">
      <c r="A86" s="19" t="s">
        <v>138</v>
      </c>
      <c r="B86" s="21"/>
      <c r="C86" s="21">
        <v>1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>
      <c r="A87" s="19" t="s">
        <v>139</v>
      </c>
      <c r="B87" s="21"/>
      <c r="C87" s="21">
        <v>1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>
      <c r="A88" s="19" t="s">
        <v>140</v>
      </c>
      <c r="B88" s="21"/>
      <c r="C88" s="21">
        <v>1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>
      <c r="A89" s="19" t="s">
        <v>141</v>
      </c>
      <c r="B89" s="21"/>
      <c r="C89" s="21">
        <v>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>
      <c r="A90" s="19" t="s">
        <v>142</v>
      </c>
      <c r="B90" s="21"/>
      <c r="C90" s="21">
        <v>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30">
      <c r="A91" s="19" t="s">
        <v>143</v>
      </c>
      <c r="B91" s="21"/>
      <c r="C91" s="21">
        <v>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30">
      <c r="A92" s="19" t="s">
        <v>144</v>
      </c>
      <c r="B92" s="21"/>
      <c r="C92" s="21">
        <v>1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>
      <c r="A93" s="19" t="s">
        <v>145</v>
      </c>
      <c r="B93" s="21"/>
      <c r="C93" s="21">
        <v>1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>
      <c r="A94" s="19" t="s">
        <v>146</v>
      </c>
      <c r="B94" s="21"/>
      <c r="C94" s="21">
        <v>1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30">
      <c r="A95" s="19" t="s">
        <v>147</v>
      </c>
      <c r="B95" s="21"/>
      <c r="C95" s="21">
        <v>1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>
      <c r="A96" s="19" t="s">
        <v>148</v>
      </c>
      <c r="B96" s="21"/>
      <c r="C96" s="21">
        <v>1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>
      <c r="A97" s="19" t="s">
        <v>149</v>
      </c>
      <c r="B97" s="21"/>
      <c r="C97" s="21">
        <v>1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>
      <c r="A98" s="19" t="s">
        <v>150</v>
      </c>
      <c r="B98" s="21"/>
      <c r="C98" s="21">
        <v>1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>
      <c r="A99" s="19" t="s">
        <v>151</v>
      </c>
      <c r="B99" s="21"/>
      <c r="C99" s="21">
        <v>1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>
      <c r="A100" s="19" t="s">
        <v>152</v>
      </c>
      <c r="B100" s="21"/>
      <c r="C100" s="21">
        <v>1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30">
      <c r="A101" s="19" t="s">
        <v>153</v>
      </c>
      <c r="B101" s="21"/>
      <c r="C101" s="21">
        <v>1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>
      <c r="A102" s="19" t="s">
        <v>154</v>
      </c>
      <c r="B102" s="21"/>
      <c r="C102" s="21">
        <v>1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>
      <c r="A103" s="19" t="s">
        <v>155</v>
      </c>
      <c r="B103" s="21"/>
      <c r="C103" s="21">
        <v>1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30">
      <c r="A104" s="19" t="s">
        <v>156</v>
      </c>
      <c r="B104" s="21"/>
      <c r="C104" s="21">
        <v>1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>
      <c r="A105" s="19" t="s">
        <v>157</v>
      </c>
      <c r="B105" s="21"/>
      <c r="C105" s="21">
        <v>1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>
      <c r="A106" s="19" t="s">
        <v>158</v>
      </c>
      <c r="B106" s="21"/>
      <c r="C106" s="21">
        <v>1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>
      <c r="A107" s="19" t="s">
        <v>159</v>
      </c>
      <c r="B107" s="21"/>
      <c r="C107" s="21">
        <v>1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>
      <c r="A108" s="19" t="s">
        <v>160</v>
      </c>
      <c r="B108" s="21"/>
      <c r="C108" s="21">
        <v>1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>
      <c r="A109" s="19" t="s">
        <v>161</v>
      </c>
      <c r="B109" s="21"/>
      <c r="C109" s="21">
        <v>1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>
      <c r="A110" s="19" t="s">
        <v>162</v>
      </c>
      <c r="B110" s="21"/>
      <c r="C110" s="21">
        <v>1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>
      <c r="A111" s="19" t="s">
        <v>163</v>
      </c>
      <c r="B111" s="21"/>
      <c r="C111" s="21">
        <v>1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>
      <c r="A112" s="19" t="s">
        <v>164</v>
      </c>
      <c r="B112" s="21"/>
      <c r="C112" s="21">
        <v>1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>
      <c r="A113" s="19" t="s">
        <v>165</v>
      </c>
      <c r="B113" s="21"/>
      <c r="C113" s="21">
        <v>1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>
      <c r="A114" s="19" t="s">
        <v>166</v>
      </c>
      <c r="B114" s="21"/>
      <c r="C114" s="21">
        <v>1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>
      <c r="A115" s="19" t="s">
        <v>167</v>
      </c>
      <c r="B115" s="21"/>
      <c r="C115" s="21">
        <v>1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30">
      <c r="A116" s="19" t="s">
        <v>168</v>
      </c>
      <c r="B116" s="21"/>
      <c r="C116" s="21">
        <v>1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30">
      <c r="A117" s="19" t="s">
        <v>169</v>
      </c>
      <c r="B117" s="21"/>
      <c r="C117" s="21">
        <v>1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>
      <c r="A118" s="19" t="s">
        <v>170</v>
      </c>
      <c r="B118" s="21"/>
      <c r="C118" s="21">
        <v>1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>
      <c r="A119" s="19" t="s">
        <v>171</v>
      </c>
      <c r="B119" s="21"/>
      <c r="C119" s="21">
        <v>1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>
      <c r="A120" s="19" t="s">
        <v>172</v>
      </c>
      <c r="B120" s="21"/>
      <c r="C120" s="21">
        <v>1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>
      <c r="A121" s="19" t="s">
        <v>173</v>
      </c>
      <c r="B121" s="21"/>
      <c r="C121" s="21">
        <v>1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>
      <c r="A122" s="19" t="s">
        <v>174</v>
      </c>
      <c r="B122" s="21"/>
      <c r="C122" s="21">
        <v>1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>
      <c r="A123" s="19" t="s">
        <v>175</v>
      </c>
      <c r="B123" s="21"/>
      <c r="C123" s="21">
        <v>1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>
      <c r="A124" s="19" t="s">
        <v>176</v>
      </c>
      <c r="B124" s="21"/>
      <c r="C124" s="21">
        <v>1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>
      <c r="A125" s="19" t="s">
        <v>177</v>
      </c>
      <c r="B125" s="21"/>
      <c r="C125" s="21">
        <v>1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>
      <c r="A126" s="19" t="s">
        <v>178</v>
      </c>
      <c r="B126" s="21"/>
      <c r="C126" s="21">
        <v>1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>
      <c r="A127" s="19" t="s">
        <v>179</v>
      </c>
      <c r="B127" s="21"/>
      <c r="C127" s="21">
        <v>1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30">
      <c r="A128" s="19" t="s">
        <v>180</v>
      </c>
      <c r="B128" s="21"/>
      <c r="C128" s="21">
        <v>1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30">
      <c r="A129" s="19" t="s">
        <v>181</v>
      </c>
      <c r="B129" s="21"/>
      <c r="C129" s="21">
        <v>1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>
      <c r="A130" s="19" t="s">
        <v>182</v>
      </c>
      <c r="B130" s="21"/>
      <c r="C130" s="21">
        <v>1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>
      <c r="A131" s="19" t="s">
        <v>183</v>
      </c>
      <c r="B131" s="21"/>
      <c r="C131" s="20">
        <v>1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>
      <c r="A132" s="19" t="s">
        <v>184</v>
      </c>
      <c r="B132" s="2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.75">
      <c r="A134" s="23" t="s">
        <v>62</v>
      </c>
      <c r="B134" s="24"/>
      <c r="C134" s="25">
        <f>500</f>
        <v>500</v>
      </c>
      <c r="D134" s="25">
        <f t="shared" ref="D134:AI134" si="0">SUM(D137:D736)-D11*SUM(D137:D736)</f>
        <v>0</v>
      </c>
      <c r="E134" s="25">
        <f t="shared" si="0"/>
        <v>0</v>
      </c>
      <c r="F134" s="25">
        <f t="shared" si="0"/>
        <v>0</v>
      </c>
      <c r="G134" s="25">
        <f t="shared" si="0"/>
        <v>0</v>
      </c>
      <c r="H134" s="25">
        <f t="shared" si="0"/>
        <v>0</v>
      </c>
      <c r="I134" s="25">
        <f t="shared" si="0"/>
        <v>0</v>
      </c>
      <c r="J134" s="25">
        <f t="shared" si="0"/>
        <v>0</v>
      </c>
      <c r="K134" s="25">
        <f t="shared" si="0"/>
        <v>0</v>
      </c>
      <c r="L134" s="25">
        <f t="shared" si="0"/>
        <v>0</v>
      </c>
      <c r="M134" s="25">
        <f t="shared" si="0"/>
        <v>0</v>
      </c>
      <c r="N134" s="25">
        <f t="shared" si="0"/>
        <v>0</v>
      </c>
      <c r="O134" s="25">
        <f t="shared" si="0"/>
        <v>0</v>
      </c>
      <c r="P134" s="25">
        <f t="shared" si="0"/>
        <v>0</v>
      </c>
      <c r="Q134" s="25">
        <f t="shared" si="0"/>
        <v>0</v>
      </c>
      <c r="R134" s="25">
        <f t="shared" si="0"/>
        <v>0</v>
      </c>
      <c r="S134" s="25">
        <f t="shared" si="0"/>
        <v>0</v>
      </c>
      <c r="T134" s="25">
        <f t="shared" si="0"/>
        <v>0</v>
      </c>
      <c r="U134" s="25">
        <f t="shared" si="0"/>
        <v>0</v>
      </c>
      <c r="V134" s="25">
        <f t="shared" si="0"/>
        <v>0</v>
      </c>
      <c r="W134" s="25">
        <f t="shared" si="0"/>
        <v>0</v>
      </c>
      <c r="X134" s="25">
        <f t="shared" si="0"/>
        <v>0</v>
      </c>
      <c r="Y134" s="25">
        <f t="shared" si="0"/>
        <v>0</v>
      </c>
      <c r="Z134" s="25">
        <f t="shared" si="0"/>
        <v>0</v>
      </c>
      <c r="AA134" s="25">
        <f t="shared" si="0"/>
        <v>0</v>
      </c>
      <c r="AB134" s="25">
        <f t="shared" si="0"/>
        <v>0</v>
      </c>
      <c r="AC134" s="25">
        <f t="shared" si="0"/>
        <v>0</v>
      </c>
      <c r="AD134" s="25">
        <f t="shared" si="0"/>
        <v>0</v>
      </c>
      <c r="AE134" s="25">
        <f t="shared" si="0"/>
        <v>0</v>
      </c>
      <c r="AF134" s="25">
        <f t="shared" si="0"/>
        <v>0</v>
      </c>
      <c r="AG134" s="25">
        <f t="shared" si="0"/>
        <v>0</v>
      </c>
      <c r="AH134" s="25">
        <f t="shared" si="0"/>
        <v>0</v>
      </c>
      <c r="AI134" s="25">
        <f t="shared" si="0"/>
        <v>0</v>
      </c>
    </row>
  </sheetData>
  <dataValidations count="3">
    <dataValidation type="list" allowBlank="1" showInputMessage="1" showErrorMessage="1" sqref="C4:AI4">
      <formula1>TypeFacture</formula1>
    </dataValidation>
    <dataValidation operator="notEqual" allowBlank="1" showInputMessage="1" showErrorMessage="1" sqref="A9:AI9"/>
    <dataValidation type="date" operator="notEqual" allowBlank="1" showInputMessage="1" showErrorMessage="1" sqref="B8:AI8">
      <formula1>1</formula1>
    </dataValidation>
  </dataValidations>
  <pageMargins left="0.7" right="0.7" top="0.75" bottom="0.75" header="0.3" footer="0.3"/>
  <drawing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08954E-72A8-4F48-8128-348B07F85888}">
          <x14:formula1>
            <xm:f>'C:\Users\linda\OneDrive\Documents\COLIS LOIRE EXPRESS\Gestion Clients\Factures\[Facturier-Outil-de-facturation-Excel.xlsm]Base clients'!#REF!</xm:f>
          </x14:formula1>
          <xm:sqref>B6:AI6</xm:sqref>
        </x14:dataValidation>
        <x14:dataValidation type="list" allowBlank="1" showInputMessage="1" showErrorMessage="1" xr:uid="{9182318D-449C-4790-A692-114C759FF788}">
          <x14:formula1>
            <xm:f>'C:\Users\linda\OneDrive\Documents\COLIS LOIRE EXPRESS\Gestion Clients\Factures\[Facturier-Outil-de-facturation-Excel.xlsm]Vos données'!#REF!</xm:f>
          </x14:formula1>
          <xm:sqref>B10:AI10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50"/>
  <sheetViews>
    <sheetView workbookViewId="0">
      <selection activeCell="A3" sqref="A3"/>
    </sheetView>
  </sheetViews>
  <sheetFormatPr baseColWidth="10" defaultRowHeight="15"/>
  <cols>
    <col min="1" max="1" width="24.28515625" customWidth="1"/>
    <col min="2" max="2" width="22.28515625" customWidth="1"/>
    <col min="3" max="3" width="23.7109375" customWidth="1"/>
    <col min="4" max="4" width="21.7109375" customWidth="1"/>
    <col min="5" max="5" width="21.85546875" customWidth="1"/>
    <col min="6" max="6" width="24.140625" customWidth="1"/>
    <col min="7" max="7" width="19.42578125" customWidth="1"/>
    <col min="8" max="8" width="24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29" t="s">
        <v>201</v>
      </c>
      <c r="B2" s="29" t="s">
        <v>195</v>
      </c>
      <c r="C2" s="29" t="s">
        <v>196</v>
      </c>
      <c r="D2" s="29" t="s">
        <v>193</v>
      </c>
      <c r="E2" s="29" t="s">
        <v>194</v>
      </c>
      <c r="F2" s="29" t="s">
        <v>186</v>
      </c>
      <c r="G2" s="29" t="s">
        <v>188</v>
      </c>
      <c r="H2" s="29" t="s">
        <v>187</v>
      </c>
      <c r="I2" s="29" t="str">
        <f>+H2</f>
        <v>=+F2+(F2*0,2)</v>
      </c>
    </row>
    <row r="3" spans="1:9">
      <c r="A3" s="29" t="s">
        <v>189</v>
      </c>
      <c r="B3" s="29" t="s">
        <v>197</v>
      </c>
      <c r="C3" s="29" t="s">
        <v>198</v>
      </c>
      <c r="D3" s="29" t="s">
        <v>190</v>
      </c>
      <c r="E3" s="29" t="s">
        <v>191</v>
      </c>
      <c r="F3" s="29" t="s">
        <v>192</v>
      </c>
      <c r="G3" s="29" t="s">
        <v>199</v>
      </c>
      <c r="H3" s="29" t="s">
        <v>200</v>
      </c>
      <c r="I3" s="29" t="str">
        <f>+H3</f>
        <v>=+F3+(F3*0,2)</v>
      </c>
    </row>
    <row r="4" spans="1:9">
      <c r="A4" t="str">
        <f>+'Basefacturation '!C4</f>
        <v>FACTURE N°</v>
      </c>
      <c r="B4" t="str">
        <f>+'Basefacturation '!C5</f>
        <v>FA0666</v>
      </c>
      <c r="C4" s="1">
        <f>+'Basefacturation '!C8</f>
        <v>44105</v>
      </c>
      <c r="D4" t="str">
        <f>+'Basefacturation '!C6</f>
        <v>C00005</v>
      </c>
      <c r="E4" s="1" t="str">
        <f>'Basefacturation '!C7</f>
        <v>x</v>
      </c>
      <c r="F4" s="28">
        <f>+'Basefacturation '!C134</f>
        <v>500</v>
      </c>
      <c r="G4">
        <f>+F4*0.2</f>
        <v>100</v>
      </c>
      <c r="H4" s="30">
        <f>F4+(F4*0.2)</f>
        <v>600</v>
      </c>
      <c r="I4" s="30">
        <f>F4+(F4*0.2)</f>
        <v>600</v>
      </c>
    </row>
    <row r="5" spans="1:9">
      <c r="A5" t="s">
        <v>9</v>
      </c>
      <c r="C5" s="1"/>
    </row>
    <row r="6" spans="1:9">
      <c r="A6" t="s">
        <v>9</v>
      </c>
      <c r="C6" s="1"/>
    </row>
    <row r="7" spans="1:9">
      <c r="A7" t="s">
        <v>9</v>
      </c>
      <c r="C7" s="1"/>
    </row>
    <row r="8" spans="1:9">
      <c r="A8" t="s">
        <v>9</v>
      </c>
      <c r="C8" s="1"/>
    </row>
    <row r="9" spans="1:9">
      <c r="A9" t="s">
        <v>9</v>
      </c>
      <c r="C9" s="1"/>
    </row>
    <row r="10" spans="1:9">
      <c r="A10" t="s">
        <v>9</v>
      </c>
      <c r="C10" s="1"/>
    </row>
    <row r="11" spans="1:9">
      <c r="A11" t="s">
        <v>9</v>
      </c>
      <c r="C11" s="1"/>
    </row>
    <row r="12" spans="1:9">
      <c r="A12" t="s">
        <v>10</v>
      </c>
      <c r="C12" s="1"/>
    </row>
    <row r="13" spans="1:9">
      <c r="A13" t="s">
        <v>9</v>
      </c>
      <c r="C13" s="1"/>
    </row>
    <row r="14" spans="1:9">
      <c r="A14" t="s">
        <v>9</v>
      </c>
      <c r="C14" s="1"/>
    </row>
    <row r="15" spans="1:9">
      <c r="A15" t="s">
        <v>9</v>
      </c>
      <c r="C15" s="1"/>
    </row>
    <row r="16" spans="1:9">
      <c r="A16" t="s">
        <v>9</v>
      </c>
      <c r="C16" s="1"/>
    </row>
    <row r="17" spans="1:3">
      <c r="A17" t="s">
        <v>9</v>
      </c>
      <c r="C17" s="1"/>
    </row>
    <row r="18" spans="1:3">
      <c r="A18" t="s">
        <v>9</v>
      </c>
      <c r="C18" s="1"/>
    </row>
    <row r="19" spans="1:3">
      <c r="A19" t="s">
        <v>9</v>
      </c>
      <c r="C19" s="1"/>
    </row>
    <row r="20" spans="1:3">
      <c r="A20" t="s">
        <v>9</v>
      </c>
      <c r="C20" s="1"/>
    </row>
    <row r="21" spans="1:3">
      <c r="A21" t="s">
        <v>9</v>
      </c>
      <c r="C21" s="1"/>
    </row>
    <row r="22" spans="1:3">
      <c r="A22" t="s">
        <v>9</v>
      </c>
      <c r="C22" s="1"/>
    </row>
    <row r="23" spans="1:3">
      <c r="A23" t="s">
        <v>10</v>
      </c>
      <c r="C23" s="1"/>
    </row>
    <row r="24" spans="1:3">
      <c r="A24" t="s">
        <v>9</v>
      </c>
      <c r="C24" s="1"/>
    </row>
    <row r="25" spans="1:3">
      <c r="A25" t="s">
        <v>9</v>
      </c>
      <c r="C25" s="1"/>
    </row>
    <row r="26" spans="1:3">
      <c r="A26" t="s">
        <v>9</v>
      </c>
      <c r="C26" s="1"/>
    </row>
    <row r="27" spans="1:3">
      <c r="A27" t="s">
        <v>9</v>
      </c>
      <c r="C27" s="1"/>
    </row>
    <row r="28" spans="1:3">
      <c r="A28" t="s">
        <v>9</v>
      </c>
      <c r="C28" s="1"/>
    </row>
    <row r="29" spans="1:3">
      <c r="A29" t="s">
        <v>9</v>
      </c>
      <c r="C29" s="1"/>
    </row>
    <row r="30" spans="1:3">
      <c r="A30" t="s">
        <v>9</v>
      </c>
      <c r="C30" s="1"/>
    </row>
    <row r="31" spans="1:3">
      <c r="A31" t="s">
        <v>9</v>
      </c>
      <c r="C31" s="1"/>
    </row>
    <row r="32" spans="1:3">
      <c r="A32" t="s">
        <v>10</v>
      </c>
      <c r="C32" s="1"/>
    </row>
    <row r="33" spans="1:3">
      <c r="A33" t="s">
        <v>9</v>
      </c>
      <c r="C33" s="1"/>
    </row>
    <row r="34" spans="1:3">
      <c r="A34" t="s">
        <v>9</v>
      </c>
      <c r="C34" s="1"/>
    </row>
    <row r="35" spans="1:3">
      <c r="A35" t="s">
        <v>9</v>
      </c>
      <c r="C35" s="1"/>
    </row>
    <row r="36" spans="1:3">
      <c r="A36" t="s">
        <v>9</v>
      </c>
      <c r="C36" s="1"/>
    </row>
    <row r="37" spans="1:3">
      <c r="A37" t="s">
        <v>9</v>
      </c>
      <c r="C37" s="1"/>
    </row>
    <row r="38" spans="1:3">
      <c r="A38" t="s">
        <v>9</v>
      </c>
      <c r="C38" s="1"/>
    </row>
    <row r="39" spans="1:3">
      <c r="A39" t="s">
        <v>9</v>
      </c>
      <c r="C39" s="1"/>
    </row>
    <row r="40" spans="1:3">
      <c r="A40" t="s">
        <v>9</v>
      </c>
      <c r="C40" s="1"/>
    </row>
    <row r="41" spans="1:3">
      <c r="A41" t="s">
        <v>10</v>
      </c>
      <c r="C41" s="1"/>
    </row>
    <row r="42" spans="1:3">
      <c r="A42" t="s">
        <v>10</v>
      </c>
      <c r="C42" s="1"/>
    </row>
    <row r="43" spans="1:3">
      <c r="A43" t="s">
        <v>9</v>
      </c>
      <c r="C43" s="1"/>
    </row>
    <row r="44" spans="1:3">
      <c r="A44" t="s">
        <v>9</v>
      </c>
      <c r="C44" s="1"/>
    </row>
    <row r="45" spans="1:3">
      <c r="A45" t="s">
        <v>9</v>
      </c>
      <c r="C45" s="1"/>
    </row>
    <row r="46" spans="1:3">
      <c r="A46" t="s">
        <v>9</v>
      </c>
      <c r="C46" s="1"/>
    </row>
    <row r="47" spans="1:3">
      <c r="A47" t="s">
        <v>10</v>
      </c>
      <c r="C47" s="1"/>
    </row>
    <row r="48" spans="1:3">
      <c r="A48" t="s">
        <v>9</v>
      </c>
      <c r="C48" s="1"/>
    </row>
    <row r="49" spans="1:3">
      <c r="A49" t="s">
        <v>9</v>
      </c>
      <c r="C49" s="1"/>
    </row>
    <row r="50" spans="1:3">
      <c r="A50" t="s">
        <v>9</v>
      </c>
      <c r="C5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K8" sqref="K8"/>
    </sheetView>
  </sheetViews>
  <sheetFormatPr baseColWidth="10" defaultRowHeight="15"/>
  <cols>
    <col min="1" max="1" width="13.28515625" style="32" bestFit="1" customWidth="1"/>
    <col min="3" max="3" width="11.42578125" style="1"/>
    <col min="4" max="4" width="11.42578125" style="41"/>
  </cols>
  <sheetData>
    <row r="1" spans="1:9" s="38" customFormat="1">
      <c r="A1" s="35" t="s">
        <v>0</v>
      </c>
      <c r="B1" s="36" t="s">
        <v>1</v>
      </c>
      <c r="C1" s="37" t="s">
        <v>2</v>
      </c>
      <c r="D1" s="39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</row>
    <row r="2" spans="1:9">
      <c r="A2" s="33" t="str">
        <f ca="1">INDIRECT("'Basefacturation '!"&amp;CHAR(65+ROW())&amp;"4")</f>
        <v>FACTURE N°</v>
      </c>
      <c r="B2" s="34" t="str">
        <f ca="1">IF($A2=0,"",INDIRECT("'Basefacturation '!"&amp;CHAR(65+ROW())&amp;"5"))</f>
        <v>FA0666</v>
      </c>
      <c r="C2" s="31">
        <f ca="1">IF($A2&lt;&gt;0,INDIRECT("'Basefacturation '!"&amp;CHAR(65+ROW())&amp;"8"),"")</f>
        <v>44105</v>
      </c>
      <c r="D2" s="40" t="str">
        <f ca="1">IF($A2&lt;&gt;0,INDIRECT("'Basefacturation '!"&amp;CHAR(65+ROW())&amp;"6"),"")</f>
        <v>C00005</v>
      </c>
      <c r="E2" s="31" t="str">
        <f ca="1">IF($A2&lt;&gt;0,INDIRECT("'Basefacturation '!"&amp;CHAR(65+ROW())&amp;"7"),"")</f>
        <v>x</v>
      </c>
      <c r="F2" s="42">
        <f ca="1">IF($A2&lt;&gt;0,INDIRECT("'Basefacturation '!"&amp;CHAR(65+ROW())&amp;"134"),"")</f>
        <v>500</v>
      </c>
      <c r="G2" s="42">
        <f ca="1">IFERROR(F2*0.2,"")</f>
        <v>100</v>
      </c>
      <c r="H2" s="42">
        <f ca="1">IFERROR(F2+G2,"")</f>
        <v>600</v>
      </c>
      <c r="I2" s="42">
        <f ca="1">H2</f>
        <v>600</v>
      </c>
    </row>
    <row r="3" spans="1:9">
      <c r="A3" s="33" t="str">
        <f t="shared" ref="A3:A18" ca="1" si="0">INDIRECT("'Basefacturation '!"&amp;CHAR(65+ROW())&amp;"4")</f>
        <v>FACTURE N°</v>
      </c>
      <c r="B3" s="34" t="str">
        <f t="shared" ref="B3:B18" ca="1" si="1">IF($A3=0,"",INDIRECT("'Basefacturation '!"&amp;CHAR(65+ROW())&amp;"5"))</f>
        <v>FA0667</v>
      </c>
      <c r="C3" s="31">
        <f t="shared" ref="C3:C18" ca="1" si="2">IF($A3&lt;&gt;0,INDIRECT("'Basefacturation '!"&amp;CHAR(65+ROW())&amp;"8"),"")</f>
        <v>44105</v>
      </c>
      <c r="D3" s="40" t="str">
        <f t="shared" ref="D3:D18" ca="1" si="3">IF($A3&lt;&gt;0,INDIRECT("'Basefacturation '!"&amp;CHAR(65+ROW())&amp;"6"),"")</f>
        <v>C00005</v>
      </c>
      <c r="E3" s="31" t="str">
        <f t="shared" ref="E3:E18" ca="1" si="4">IF($A3&lt;&gt;0,INDIRECT("'Basefacturation '!"&amp;CHAR(65+ROW())&amp;"7"),"")</f>
        <v>x</v>
      </c>
      <c r="F3" s="42">
        <f t="shared" ref="F3:F18" ca="1" si="5">IF($A3&lt;&gt;0,INDIRECT("'Basefacturation '!"&amp;CHAR(65+ROW())&amp;"134"),"")</f>
        <v>0</v>
      </c>
      <c r="G3" s="42">
        <f t="shared" ref="G3:G18" ca="1" si="6">IFERROR(F3*0.2,"")</f>
        <v>0</v>
      </c>
      <c r="H3" s="42">
        <f t="shared" ref="H3:H18" ca="1" si="7">IFERROR(F3+G3,"")</f>
        <v>0</v>
      </c>
      <c r="I3" s="42">
        <f t="shared" ref="I3:I18" ca="1" si="8">H3</f>
        <v>0</v>
      </c>
    </row>
    <row r="4" spans="1:9">
      <c r="A4" s="33" t="str">
        <f t="shared" ca="1" si="0"/>
        <v>FACTURE N°</v>
      </c>
      <c r="B4" s="34" t="str">
        <f t="shared" ca="1" si="1"/>
        <v>FA0668</v>
      </c>
      <c r="C4" s="31">
        <f t="shared" ca="1" si="2"/>
        <v>44105</v>
      </c>
      <c r="D4" s="40" t="str">
        <f t="shared" ca="1" si="3"/>
        <v>C00005</v>
      </c>
      <c r="E4" s="31" t="str">
        <f t="shared" ca="1" si="4"/>
        <v>x</v>
      </c>
      <c r="F4" s="42">
        <f t="shared" ca="1" si="5"/>
        <v>0</v>
      </c>
      <c r="G4" s="42">
        <f t="shared" ca="1" si="6"/>
        <v>0</v>
      </c>
      <c r="H4" s="42">
        <f t="shared" ca="1" si="7"/>
        <v>0</v>
      </c>
      <c r="I4" s="42">
        <f t="shared" ca="1" si="8"/>
        <v>0</v>
      </c>
    </row>
    <row r="5" spans="1:9">
      <c r="A5" s="33" t="str">
        <f t="shared" ca="1" si="0"/>
        <v>FACTURE N°</v>
      </c>
      <c r="B5" s="34" t="str">
        <f t="shared" ca="1" si="1"/>
        <v>FA0661</v>
      </c>
      <c r="C5" s="31">
        <f t="shared" ca="1" si="2"/>
        <v>44105</v>
      </c>
      <c r="D5" s="40" t="str">
        <f t="shared" ca="1" si="3"/>
        <v>C00006</v>
      </c>
      <c r="E5" s="31" t="str">
        <f t="shared" ca="1" si="4"/>
        <v>x</v>
      </c>
      <c r="F5" s="42">
        <f t="shared" ca="1" si="5"/>
        <v>0</v>
      </c>
      <c r="G5" s="42">
        <f t="shared" ca="1" si="6"/>
        <v>0</v>
      </c>
      <c r="H5" s="42">
        <f t="shared" ca="1" si="7"/>
        <v>0</v>
      </c>
      <c r="I5" s="42">
        <f t="shared" ca="1" si="8"/>
        <v>0</v>
      </c>
    </row>
    <row r="6" spans="1:9">
      <c r="A6" s="33" t="str">
        <f t="shared" ca="1" si="0"/>
        <v>AVOIR N°</v>
      </c>
      <c r="B6" s="34" t="str">
        <f t="shared" ca="1" si="1"/>
        <v>AV0670</v>
      </c>
      <c r="C6" s="31">
        <f t="shared" ca="1" si="2"/>
        <v>0</v>
      </c>
      <c r="D6" s="40">
        <f t="shared" ca="1" si="3"/>
        <v>0</v>
      </c>
      <c r="E6" s="31" t="str">
        <f t="shared" ca="1" si="4"/>
        <v/>
      </c>
      <c r="F6" s="42">
        <f t="shared" ca="1" si="5"/>
        <v>0</v>
      </c>
      <c r="G6" s="42">
        <f t="shared" ca="1" si="6"/>
        <v>0</v>
      </c>
      <c r="H6" s="42">
        <f t="shared" ca="1" si="7"/>
        <v>0</v>
      </c>
      <c r="I6" s="42">
        <f t="shared" ca="1" si="8"/>
        <v>0</v>
      </c>
    </row>
    <row r="7" spans="1:9">
      <c r="A7" s="33">
        <f t="shared" ca="1" si="0"/>
        <v>0</v>
      </c>
      <c r="B7" s="34" t="str">
        <f t="shared" ca="1" si="1"/>
        <v/>
      </c>
      <c r="C7" s="31" t="str">
        <f t="shared" ca="1" si="2"/>
        <v/>
      </c>
      <c r="D7" s="40" t="str">
        <f t="shared" ca="1" si="3"/>
        <v/>
      </c>
      <c r="E7" s="31" t="str">
        <f t="shared" ca="1" si="4"/>
        <v/>
      </c>
      <c r="F7" s="42" t="str">
        <f t="shared" ca="1" si="5"/>
        <v/>
      </c>
      <c r="G7" s="42" t="str">
        <f t="shared" ca="1" si="6"/>
        <v/>
      </c>
      <c r="H7" s="42" t="str">
        <f t="shared" ca="1" si="7"/>
        <v/>
      </c>
      <c r="I7" s="42" t="str">
        <f t="shared" ca="1" si="8"/>
        <v/>
      </c>
    </row>
    <row r="8" spans="1:9">
      <c r="A8" s="33">
        <f t="shared" ca="1" si="0"/>
        <v>0</v>
      </c>
      <c r="B8" s="34" t="str">
        <f t="shared" ca="1" si="1"/>
        <v/>
      </c>
      <c r="C8" s="31" t="str">
        <f t="shared" ca="1" si="2"/>
        <v/>
      </c>
      <c r="D8" s="40" t="str">
        <f t="shared" ca="1" si="3"/>
        <v/>
      </c>
      <c r="E8" s="31" t="str">
        <f t="shared" ca="1" si="4"/>
        <v/>
      </c>
      <c r="F8" s="42" t="str">
        <f t="shared" ca="1" si="5"/>
        <v/>
      </c>
      <c r="G8" s="42" t="str">
        <f t="shared" ca="1" si="6"/>
        <v/>
      </c>
      <c r="H8" s="42" t="str">
        <f t="shared" ca="1" si="7"/>
        <v/>
      </c>
      <c r="I8" s="42" t="str">
        <f t="shared" ca="1" si="8"/>
        <v/>
      </c>
    </row>
    <row r="9" spans="1:9">
      <c r="A9" s="33">
        <f t="shared" ca="1" si="0"/>
        <v>0</v>
      </c>
      <c r="B9" s="34" t="str">
        <f t="shared" ca="1" si="1"/>
        <v/>
      </c>
      <c r="C9" s="31" t="str">
        <f t="shared" ca="1" si="2"/>
        <v/>
      </c>
      <c r="D9" s="40" t="str">
        <f t="shared" ca="1" si="3"/>
        <v/>
      </c>
      <c r="E9" s="31" t="str">
        <f t="shared" ca="1" si="4"/>
        <v/>
      </c>
      <c r="F9" s="42" t="str">
        <f t="shared" ca="1" si="5"/>
        <v/>
      </c>
      <c r="G9" s="42" t="str">
        <f t="shared" ca="1" si="6"/>
        <v/>
      </c>
      <c r="H9" s="42" t="str">
        <f t="shared" ca="1" si="7"/>
        <v/>
      </c>
      <c r="I9" s="42" t="str">
        <f t="shared" ca="1" si="8"/>
        <v/>
      </c>
    </row>
    <row r="10" spans="1:9">
      <c r="A10" s="33">
        <f t="shared" ca="1" si="0"/>
        <v>0</v>
      </c>
      <c r="B10" s="34" t="str">
        <f t="shared" ca="1" si="1"/>
        <v/>
      </c>
      <c r="C10" s="31" t="str">
        <f t="shared" ca="1" si="2"/>
        <v/>
      </c>
      <c r="D10" s="40" t="str">
        <f t="shared" ca="1" si="3"/>
        <v/>
      </c>
      <c r="E10" s="31" t="str">
        <f t="shared" ca="1" si="4"/>
        <v/>
      </c>
      <c r="F10" s="42" t="str">
        <f t="shared" ca="1" si="5"/>
        <v/>
      </c>
      <c r="G10" s="42" t="str">
        <f t="shared" ca="1" si="6"/>
        <v/>
      </c>
      <c r="H10" s="42" t="str">
        <f t="shared" ca="1" si="7"/>
        <v/>
      </c>
      <c r="I10" s="42" t="str">
        <f t="shared" ca="1" si="8"/>
        <v/>
      </c>
    </row>
    <row r="11" spans="1:9">
      <c r="A11" s="33">
        <f t="shared" ca="1" si="0"/>
        <v>0</v>
      </c>
      <c r="B11" s="34" t="str">
        <f t="shared" ca="1" si="1"/>
        <v/>
      </c>
      <c r="C11" s="31" t="str">
        <f t="shared" ca="1" si="2"/>
        <v/>
      </c>
      <c r="D11" s="40" t="str">
        <f t="shared" ca="1" si="3"/>
        <v/>
      </c>
      <c r="E11" s="31" t="str">
        <f t="shared" ca="1" si="4"/>
        <v/>
      </c>
      <c r="F11" s="42" t="str">
        <f t="shared" ca="1" si="5"/>
        <v/>
      </c>
      <c r="G11" s="42" t="str">
        <f t="shared" ca="1" si="6"/>
        <v/>
      </c>
      <c r="H11" s="42" t="str">
        <f t="shared" ca="1" si="7"/>
        <v/>
      </c>
      <c r="I11" s="42" t="str">
        <f t="shared" ca="1" si="8"/>
        <v/>
      </c>
    </row>
    <row r="12" spans="1:9">
      <c r="A12" s="33">
        <f t="shared" ca="1" si="0"/>
        <v>0</v>
      </c>
      <c r="B12" s="34" t="str">
        <f t="shared" ca="1" si="1"/>
        <v/>
      </c>
      <c r="C12" s="31" t="str">
        <f t="shared" ca="1" si="2"/>
        <v/>
      </c>
      <c r="D12" s="40" t="str">
        <f t="shared" ca="1" si="3"/>
        <v/>
      </c>
      <c r="E12" s="31" t="str">
        <f t="shared" ca="1" si="4"/>
        <v/>
      </c>
      <c r="F12" s="42" t="str">
        <f t="shared" ca="1" si="5"/>
        <v/>
      </c>
      <c r="G12" s="42" t="str">
        <f t="shared" ca="1" si="6"/>
        <v/>
      </c>
      <c r="H12" s="42" t="str">
        <f t="shared" ca="1" si="7"/>
        <v/>
      </c>
      <c r="I12" s="42" t="str">
        <f t="shared" ca="1" si="8"/>
        <v/>
      </c>
    </row>
    <row r="13" spans="1:9">
      <c r="A13" s="33">
        <f t="shared" ca="1" si="0"/>
        <v>0</v>
      </c>
      <c r="B13" s="34" t="str">
        <f t="shared" ca="1" si="1"/>
        <v/>
      </c>
      <c r="C13" s="31" t="str">
        <f t="shared" ca="1" si="2"/>
        <v/>
      </c>
      <c r="D13" s="40" t="str">
        <f t="shared" ca="1" si="3"/>
        <v/>
      </c>
      <c r="E13" s="31" t="str">
        <f t="shared" ca="1" si="4"/>
        <v/>
      </c>
      <c r="F13" s="42" t="str">
        <f t="shared" ca="1" si="5"/>
        <v/>
      </c>
      <c r="G13" s="42" t="str">
        <f t="shared" ca="1" si="6"/>
        <v/>
      </c>
      <c r="H13" s="42" t="str">
        <f t="shared" ca="1" si="7"/>
        <v/>
      </c>
      <c r="I13" s="42" t="str">
        <f t="shared" ca="1" si="8"/>
        <v/>
      </c>
    </row>
    <row r="14" spans="1:9">
      <c r="A14" s="33">
        <f t="shared" ca="1" si="0"/>
        <v>0</v>
      </c>
      <c r="B14" s="34" t="str">
        <f t="shared" ca="1" si="1"/>
        <v/>
      </c>
      <c r="C14" s="31" t="str">
        <f t="shared" ca="1" si="2"/>
        <v/>
      </c>
      <c r="D14" s="40" t="str">
        <f t="shared" ca="1" si="3"/>
        <v/>
      </c>
      <c r="E14" s="31" t="str">
        <f t="shared" ca="1" si="4"/>
        <v/>
      </c>
      <c r="F14" s="42" t="str">
        <f t="shared" ca="1" si="5"/>
        <v/>
      </c>
      <c r="G14" s="42" t="str">
        <f t="shared" ca="1" si="6"/>
        <v/>
      </c>
      <c r="H14" s="42" t="str">
        <f t="shared" ca="1" si="7"/>
        <v/>
      </c>
      <c r="I14" s="42" t="str">
        <f t="shared" ca="1" si="8"/>
        <v/>
      </c>
    </row>
    <row r="15" spans="1:9">
      <c r="A15" s="33">
        <f t="shared" ca="1" si="0"/>
        <v>0</v>
      </c>
      <c r="B15" s="34" t="str">
        <f t="shared" ca="1" si="1"/>
        <v/>
      </c>
      <c r="C15" s="31" t="str">
        <f t="shared" ca="1" si="2"/>
        <v/>
      </c>
      <c r="D15" s="40" t="str">
        <f t="shared" ca="1" si="3"/>
        <v/>
      </c>
      <c r="E15" s="31" t="str">
        <f t="shared" ca="1" si="4"/>
        <v/>
      </c>
      <c r="F15" s="42" t="str">
        <f t="shared" ca="1" si="5"/>
        <v/>
      </c>
      <c r="G15" s="42" t="str">
        <f t="shared" ca="1" si="6"/>
        <v/>
      </c>
      <c r="H15" s="42" t="str">
        <f t="shared" ca="1" si="7"/>
        <v/>
      </c>
      <c r="I15" s="42" t="str">
        <f t="shared" ca="1" si="8"/>
        <v/>
      </c>
    </row>
    <row r="16" spans="1:9">
      <c r="A16" s="33">
        <f t="shared" ca="1" si="0"/>
        <v>0</v>
      </c>
      <c r="B16" s="34" t="str">
        <f t="shared" ca="1" si="1"/>
        <v/>
      </c>
      <c r="C16" s="31" t="str">
        <f t="shared" ca="1" si="2"/>
        <v/>
      </c>
      <c r="D16" s="40" t="str">
        <f t="shared" ca="1" si="3"/>
        <v/>
      </c>
      <c r="E16" s="31" t="str">
        <f t="shared" ca="1" si="4"/>
        <v/>
      </c>
      <c r="F16" s="42" t="str">
        <f t="shared" ca="1" si="5"/>
        <v/>
      </c>
      <c r="G16" s="42" t="str">
        <f t="shared" ca="1" si="6"/>
        <v/>
      </c>
      <c r="H16" s="42" t="str">
        <f t="shared" ca="1" si="7"/>
        <v/>
      </c>
      <c r="I16" s="42" t="str">
        <f t="shared" ca="1" si="8"/>
        <v/>
      </c>
    </row>
    <row r="17" spans="1:9">
      <c r="A17" s="33">
        <f t="shared" ca="1" si="0"/>
        <v>0</v>
      </c>
      <c r="B17" s="34" t="str">
        <f t="shared" ca="1" si="1"/>
        <v/>
      </c>
      <c r="C17" s="31" t="str">
        <f t="shared" ca="1" si="2"/>
        <v/>
      </c>
      <c r="D17" s="40" t="str">
        <f t="shared" ca="1" si="3"/>
        <v/>
      </c>
      <c r="E17" s="31" t="str">
        <f t="shared" ca="1" si="4"/>
        <v/>
      </c>
      <c r="F17" s="42" t="str">
        <f t="shared" ca="1" si="5"/>
        <v/>
      </c>
      <c r="G17" s="42" t="str">
        <f t="shared" ca="1" si="6"/>
        <v/>
      </c>
      <c r="H17" s="42" t="str">
        <f t="shared" ca="1" si="7"/>
        <v/>
      </c>
      <c r="I17" s="42" t="str">
        <f t="shared" ca="1" si="8"/>
        <v/>
      </c>
    </row>
    <row r="18" spans="1:9">
      <c r="A18" s="33">
        <f t="shared" ca="1" si="0"/>
        <v>0</v>
      </c>
      <c r="B18" s="34" t="str">
        <f t="shared" ca="1" si="1"/>
        <v/>
      </c>
      <c r="C18" s="31" t="str">
        <f t="shared" ca="1" si="2"/>
        <v/>
      </c>
      <c r="D18" s="40" t="str">
        <f t="shared" ca="1" si="3"/>
        <v/>
      </c>
      <c r="E18" s="31" t="str">
        <f t="shared" ca="1" si="4"/>
        <v/>
      </c>
      <c r="F18" s="42" t="str">
        <f t="shared" ca="1" si="5"/>
        <v/>
      </c>
      <c r="G18" s="42" t="str">
        <f t="shared" ca="1" si="6"/>
        <v/>
      </c>
      <c r="H18" s="42" t="str">
        <f t="shared" ca="1" si="7"/>
        <v/>
      </c>
      <c r="I18" s="42" t="str">
        <f t="shared" ca="1" si="8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Basefacturation </vt:lpstr>
      <vt:lpstr>Récapfacture</vt:lpstr>
      <vt:lpstr>Basefacturation2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IDIR</dc:creator>
  <cp:lastModifiedBy>TISSOT</cp:lastModifiedBy>
  <dcterms:created xsi:type="dcterms:W3CDTF">2020-11-13T16:58:26Z</dcterms:created>
  <dcterms:modified xsi:type="dcterms:W3CDTF">2020-11-13T23:15:21Z</dcterms:modified>
</cp:coreProperties>
</file>