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xavierhilaire/Desktop/Nouveau TAB SUIVI VENTE/"/>
    </mc:Choice>
  </mc:AlternateContent>
  <xr:revisionPtr revIDLastSave="0" documentId="13_ncr:1_{19B1E00B-F69F-E240-A9E9-121520B5AA4B}" xr6:coauthVersionLast="45" xr6:coauthVersionMax="45" xr10:uidLastSave="{00000000-0000-0000-0000-000000000000}"/>
  <bookViews>
    <workbookView xWindow="1120" yWindow="540" windowWidth="34100" windowHeight="19760" tabRatio="500" activeTab="1" xr2:uid="{00000000-000D-0000-FFFF-FFFF00000000}"/>
  </bookViews>
  <sheets>
    <sheet name="SUIVI DES VENTES" sheetId="2" r:id="rId1"/>
    <sheet name="SUIVI COM" sheetId="3" r:id="rId2"/>
    <sheet name="SUIVI FACTURATION " sheetId="4" r:id="rId3"/>
    <sheet name="SUIVI COMPTABLE" sheetId="5" r:id="rId4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2" i="3" l="1"/>
  <c r="R42" i="3"/>
  <c r="D3" i="3"/>
  <c r="E3" i="3"/>
  <c r="R3" i="3"/>
  <c r="R101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P42" i="3"/>
  <c r="P3" i="3"/>
  <c r="P101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N42" i="3"/>
  <c r="N3" i="3"/>
  <c r="N101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L42" i="3"/>
  <c r="L101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S3" i="3"/>
  <c r="Q3" i="3"/>
  <c r="O3" i="3"/>
  <c r="L3" i="3"/>
  <c r="M3" i="3"/>
  <c r="D45" i="3"/>
  <c r="E45" i="3"/>
  <c r="L45" i="3"/>
  <c r="D44" i="3"/>
  <c r="L44" i="3"/>
  <c r="D43" i="3"/>
  <c r="E43" i="3"/>
  <c r="L43" i="3"/>
  <c r="D41" i="3"/>
  <c r="L41" i="3"/>
  <c r="D39" i="3"/>
  <c r="E39" i="3"/>
  <c r="L39" i="3"/>
  <c r="D38" i="3"/>
  <c r="E38" i="3"/>
  <c r="L38" i="3"/>
  <c r="D37" i="3"/>
  <c r="E37" i="3"/>
  <c r="L37" i="3"/>
  <c r="D36" i="3"/>
  <c r="E36" i="3"/>
  <c r="L36" i="3"/>
  <c r="E40" i="3"/>
  <c r="L40" i="3"/>
  <c r="E47" i="3"/>
  <c r="D47" i="3"/>
  <c r="L47" i="3"/>
  <c r="F47" i="3"/>
  <c r="G47" i="3"/>
  <c r="I47" i="3"/>
  <c r="R47" i="3"/>
  <c r="D48" i="3"/>
  <c r="E48" i="3"/>
  <c r="F48" i="3"/>
  <c r="G48" i="3"/>
  <c r="I48" i="3"/>
  <c r="R48" i="3"/>
  <c r="D49" i="3"/>
  <c r="E49" i="3"/>
  <c r="F49" i="3"/>
  <c r="G49" i="3"/>
  <c r="I49" i="3"/>
  <c r="R49" i="3"/>
  <c r="D50" i="3"/>
  <c r="E50" i="3"/>
  <c r="F50" i="3"/>
  <c r="G50" i="3"/>
  <c r="I50" i="3"/>
  <c r="R50" i="3"/>
  <c r="D51" i="3"/>
  <c r="E51" i="3"/>
  <c r="F51" i="3"/>
  <c r="G51" i="3"/>
  <c r="I51" i="3"/>
  <c r="R51" i="3"/>
  <c r="D52" i="3"/>
  <c r="E52" i="3"/>
  <c r="F52" i="3"/>
  <c r="G52" i="3"/>
  <c r="I52" i="3"/>
  <c r="R52" i="3"/>
  <c r="D53" i="3"/>
  <c r="E53" i="3"/>
  <c r="F53" i="3"/>
  <c r="G53" i="3"/>
  <c r="I53" i="3"/>
  <c r="R53" i="3"/>
  <c r="D54" i="3"/>
  <c r="E54" i="3"/>
  <c r="F54" i="3"/>
  <c r="G54" i="3"/>
  <c r="I54" i="3"/>
  <c r="R54" i="3"/>
  <c r="D40" i="3"/>
  <c r="F40" i="3"/>
  <c r="G40" i="3"/>
  <c r="I40" i="3"/>
  <c r="R40" i="3"/>
  <c r="E41" i="3"/>
  <c r="F41" i="3"/>
  <c r="G41" i="3"/>
  <c r="I41" i="3"/>
  <c r="R41" i="3"/>
  <c r="F42" i="3"/>
  <c r="G42" i="3"/>
  <c r="I42" i="3"/>
  <c r="E42" i="3"/>
  <c r="F44" i="3"/>
  <c r="G44" i="3"/>
  <c r="I44" i="3"/>
  <c r="E44" i="3"/>
  <c r="R44" i="3"/>
  <c r="F45" i="3"/>
  <c r="G45" i="3"/>
  <c r="I45" i="3"/>
  <c r="R45" i="3"/>
  <c r="F46" i="3"/>
  <c r="G46" i="3"/>
  <c r="I46" i="3"/>
  <c r="D46" i="3"/>
  <c r="E46" i="3"/>
  <c r="R46" i="3"/>
  <c r="R43" i="3"/>
  <c r="R39" i="3"/>
  <c r="R38" i="3"/>
  <c r="R37" i="3"/>
  <c r="R36" i="3"/>
  <c r="R105" i="3"/>
  <c r="R104" i="3"/>
  <c r="R103" i="3"/>
  <c r="R102" i="3"/>
  <c r="P47" i="3"/>
  <c r="P48" i="3"/>
  <c r="P49" i="3"/>
  <c r="P50" i="3"/>
  <c r="P51" i="3"/>
  <c r="P52" i="3"/>
  <c r="P53" i="3"/>
  <c r="P54" i="3"/>
  <c r="P40" i="3"/>
  <c r="P41" i="3"/>
  <c r="P44" i="3"/>
  <c r="P45" i="3"/>
  <c r="P46" i="3"/>
  <c r="P43" i="3"/>
  <c r="P39" i="3"/>
  <c r="P38" i="3"/>
  <c r="P37" i="3"/>
  <c r="P36" i="3"/>
  <c r="P105" i="3"/>
  <c r="P104" i="3"/>
  <c r="P103" i="3"/>
  <c r="P102" i="3"/>
  <c r="L48" i="3"/>
  <c r="L49" i="3"/>
  <c r="L50" i="3"/>
  <c r="L51" i="3"/>
  <c r="L52" i="3"/>
  <c r="L53" i="3"/>
  <c r="L54" i="3"/>
  <c r="L46" i="3"/>
  <c r="L102" i="3"/>
  <c r="N47" i="3"/>
  <c r="N48" i="3"/>
  <c r="N49" i="3"/>
  <c r="N50" i="3"/>
  <c r="N51" i="3"/>
  <c r="N52" i="3"/>
  <c r="N53" i="3"/>
  <c r="N54" i="3"/>
  <c r="N40" i="3"/>
  <c r="N41" i="3"/>
  <c r="N44" i="3"/>
  <c r="N45" i="3"/>
  <c r="N46" i="3"/>
  <c r="N43" i="3"/>
  <c r="N39" i="3"/>
  <c r="N38" i="3"/>
  <c r="N37" i="3"/>
  <c r="N36" i="3"/>
  <c r="N102" i="3"/>
  <c r="N105" i="3"/>
  <c r="N104" i="3"/>
  <c r="N103" i="3"/>
  <c r="L105" i="3"/>
  <c r="L104" i="3"/>
  <c r="L103" i="3"/>
  <c r="U4" i="3"/>
  <c r="V4" i="3"/>
  <c r="W4" i="3"/>
  <c r="U5" i="3"/>
  <c r="V5" i="3"/>
  <c r="W5" i="3"/>
  <c r="U6" i="3"/>
  <c r="V6" i="3"/>
  <c r="W6" i="3"/>
  <c r="U7" i="3"/>
  <c r="V7" i="3"/>
  <c r="W7" i="3"/>
  <c r="U8" i="3"/>
  <c r="V8" i="3"/>
  <c r="W8" i="3"/>
  <c r="U9" i="3"/>
  <c r="V9" i="3"/>
  <c r="W9" i="3"/>
  <c r="U10" i="3"/>
  <c r="V10" i="3"/>
  <c r="W10" i="3"/>
  <c r="U11" i="3"/>
  <c r="V11" i="3"/>
  <c r="W11" i="3"/>
  <c r="U12" i="3"/>
  <c r="V12" i="3"/>
  <c r="W12" i="3"/>
  <c r="U13" i="3"/>
  <c r="V13" i="3"/>
  <c r="W13" i="3"/>
  <c r="U14" i="3"/>
  <c r="V14" i="3"/>
  <c r="W14" i="3"/>
  <c r="U15" i="3"/>
  <c r="V15" i="3"/>
  <c r="W15" i="3"/>
  <c r="U16" i="3"/>
  <c r="V16" i="3"/>
  <c r="W16" i="3"/>
  <c r="U17" i="3"/>
  <c r="V17" i="3"/>
  <c r="W17" i="3"/>
  <c r="U18" i="3"/>
  <c r="V18" i="3"/>
  <c r="W18" i="3"/>
  <c r="U19" i="3"/>
  <c r="V19" i="3"/>
  <c r="W19" i="3"/>
  <c r="U20" i="3"/>
  <c r="V20" i="3"/>
  <c r="W20" i="3"/>
  <c r="U21" i="3"/>
  <c r="V21" i="3"/>
  <c r="W21" i="3"/>
  <c r="U22" i="3"/>
  <c r="V22" i="3"/>
  <c r="W22" i="3"/>
  <c r="U23" i="3"/>
  <c r="V23" i="3"/>
  <c r="W23" i="3"/>
  <c r="U24" i="3"/>
  <c r="V24" i="3"/>
  <c r="W24" i="3"/>
  <c r="U25" i="3"/>
  <c r="V25" i="3"/>
  <c r="W25" i="3"/>
  <c r="U26" i="3"/>
  <c r="V26" i="3"/>
  <c r="W26" i="3"/>
  <c r="U27" i="3"/>
  <c r="V27" i="3"/>
  <c r="W27" i="3"/>
  <c r="U28" i="3"/>
  <c r="V28" i="3"/>
  <c r="W28" i="3"/>
  <c r="U29" i="3"/>
  <c r="V29" i="3"/>
  <c r="W29" i="3"/>
  <c r="U30" i="3"/>
  <c r="V30" i="3"/>
  <c r="W30" i="3"/>
  <c r="U31" i="3"/>
  <c r="V31" i="3"/>
  <c r="W31" i="3"/>
  <c r="U32" i="3"/>
  <c r="V32" i="3"/>
  <c r="W32" i="3"/>
  <c r="U33" i="3"/>
  <c r="V33" i="3"/>
  <c r="W33" i="3"/>
  <c r="U34" i="3"/>
  <c r="V34" i="3"/>
  <c r="W34" i="3"/>
  <c r="U35" i="3"/>
  <c r="V35" i="3"/>
  <c r="W35" i="3"/>
  <c r="T36" i="3"/>
  <c r="U36" i="3"/>
  <c r="V36" i="3"/>
  <c r="W36" i="3"/>
  <c r="T37" i="3"/>
  <c r="U37" i="3"/>
  <c r="V37" i="3"/>
  <c r="W37" i="3"/>
  <c r="T38" i="3"/>
  <c r="U38" i="3"/>
  <c r="V38" i="3"/>
  <c r="W38" i="3"/>
  <c r="T39" i="3"/>
  <c r="U39" i="3"/>
  <c r="V39" i="3"/>
  <c r="W39" i="3"/>
  <c r="T40" i="3"/>
  <c r="J40" i="3"/>
  <c r="K40" i="3"/>
  <c r="U40" i="3"/>
  <c r="V40" i="3"/>
  <c r="W40" i="3"/>
  <c r="T41" i="3"/>
  <c r="J41" i="3"/>
  <c r="K41" i="3"/>
  <c r="U41" i="3"/>
  <c r="V41" i="3"/>
  <c r="W41" i="3"/>
  <c r="J42" i="3"/>
  <c r="K42" i="3"/>
  <c r="T42" i="3"/>
  <c r="U42" i="3"/>
  <c r="V42" i="3"/>
  <c r="W42" i="3"/>
  <c r="T43" i="3"/>
  <c r="U43" i="3"/>
  <c r="V43" i="3"/>
  <c r="W43" i="3"/>
  <c r="J44" i="3"/>
  <c r="K44" i="3"/>
  <c r="T44" i="3"/>
  <c r="U44" i="3"/>
  <c r="V44" i="3"/>
  <c r="W44" i="3"/>
  <c r="J45" i="3"/>
  <c r="K45" i="3"/>
  <c r="T45" i="3"/>
  <c r="U45" i="3"/>
  <c r="V45" i="3"/>
  <c r="W45" i="3"/>
  <c r="J46" i="3"/>
  <c r="K46" i="3"/>
  <c r="T46" i="3"/>
  <c r="U46" i="3"/>
  <c r="V46" i="3"/>
  <c r="W46" i="3"/>
  <c r="T47" i="3"/>
  <c r="J47" i="3"/>
  <c r="K47" i="3"/>
  <c r="U47" i="3"/>
  <c r="V47" i="3"/>
  <c r="W47" i="3"/>
  <c r="T48" i="3"/>
  <c r="J48" i="3"/>
  <c r="K48" i="3"/>
  <c r="U48" i="3"/>
  <c r="V48" i="3"/>
  <c r="W48" i="3"/>
  <c r="T49" i="3"/>
  <c r="J49" i="3"/>
  <c r="K49" i="3"/>
  <c r="U49" i="3"/>
  <c r="V49" i="3"/>
  <c r="W49" i="3"/>
  <c r="T50" i="3"/>
  <c r="J50" i="3"/>
  <c r="K50" i="3"/>
  <c r="U50" i="3"/>
  <c r="V50" i="3"/>
  <c r="W50" i="3"/>
  <c r="T51" i="3"/>
  <c r="J51" i="3"/>
  <c r="K51" i="3"/>
  <c r="U51" i="3"/>
  <c r="V51" i="3"/>
  <c r="W51" i="3"/>
  <c r="T52" i="3"/>
  <c r="J52" i="3"/>
  <c r="K52" i="3"/>
  <c r="U52" i="3"/>
  <c r="V52" i="3"/>
  <c r="W52" i="3"/>
  <c r="T53" i="3"/>
  <c r="J53" i="3"/>
  <c r="K53" i="3"/>
  <c r="U53" i="3"/>
  <c r="V53" i="3"/>
  <c r="W53" i="3"/>
  <c r="T54" i="3"/>
  <c r="J54" i="3"/>
  <c r="K54" i="3"/>
  <c r="U54" i="3"/>
  <c r="V54" i="3"/>
  <c r="W54" i="3"/>
  <c r="U55" i="3"/>
  <c r="V55" i="3"/>
  <c r="W55" i="3"/>
  <c r="U56" i="3"/>
  <c r="V56" i="3"/>
  <c r="W56" i="3"/>
  <c r="U57" i="3"/>
  <c r="V57" i="3"/>
  <c r="W57" i="3"/>
  <c r="U58" i="3"/>
  <c r="V58" i="3"/>
  <c r="W58" i="3"/>
  <c r="U59" i="3"/>
  <c r="V59" i="3"/>
  <c r="W59" i="3"/>
  <c r="U60" i="3"/>
  <c r="V60" i="3"/>
  <c r="W60" i="3"/>
  <c r="U61" i="3"/>
  <c r="V61" i="3"/>
  <c r="W61" i="3"/>
  <c r="U62" i="3"/>
  <c r="V62" i="3"/>
  <c r="W62" i="3"/>
  <c r="U63" i="3"/>
  <c r="V63" i="3"/>
  <c r="W63" i="3"/>
  <c r="U64" i="3"/>
  <c r="V64" i="3"/>
  <c r="W64" i="3"/>
  <c r="U65" i="3"/>
  <c r="V65" i="3"/>
  <c r="W65" i="3"/>
  <c r="U66" i="3"/>
  <c r="V66" i="3"/>
  <c r="W66" i="3"/>
  <c r="U67" i="3"/>
  <c r="V67" i="3"/>
  <c r="W67" i="3"/>
  <c r="U68" i="3"/>
  <c r="V68" i="3"/>
  <c r="W68" i="3"/>
  <c r="U69" i="3"/>
  <c r="V69" i="3"/>
  <c r="W69" i="3"/>
  <c r="U70" i="3"/>
  <c r="V70" i="3"/>
  <c r="W70" i="3"/>
  <c r="U71" i="3"/>
  <c r="V71" i="3"/>
  <c r="W71" i="3"/>
  <c r="U72" i="3"/>
  <c r="V72" i="3"/>
  <c r="W72" i="3"/>
  <c r="U73" i="3"/>
  <c r="V73" i="3"/>
  <c r="W73" i="3"/>
  <c r="U74" i="3"/>
  <c r="V74" i="3"/>
  <c r="W74" i="3"/>
  <c r="U75" i="3"/>
  <c r="V75" i="3"/>
  <c r="W75" i="3"/>
  <c r="U76" i="3"/>
  <c r="V76" i="3"/>
  <c r="W76" i="3"/>
  <c r="U77" i="3"/>
  <c r="V77" i="3"/>
  <c r="W77" i="3"/>
  <c r="U78" i="3"/>
  <c r="V78" i="3"/>
  <c r="W78" i="3"/>
  <c r="U79" i="3"/>
  <c r="V79" i="3"/>
  <c r="W79" i="3"/>
  <c r="U80" i="3"/>
  <c r="V80" i="3"/>
  <c r="W80" i="3"/>
  <c r="U81" i="3"/>
  <c r="V81" i="3"/>
  <c r="W81" i="3"/>
  <c r="U82" i="3"/>
  <c r="V82" i="3"/>
  <c r="W82" i="3"/>
  <c r="U83" i="3"/>
  <c r="V83" i="3"/>
  <c r="W83" i="3"/>
  <c r="U84" i="3"/>
  <c r="V84" i="3"/>
  <c r="W84" i="3"/>
  <c r="U85" i="3"/>
  <c r="V85" i="3"/>
  <c r="W85" i="3"/>
  <c r="U86" i="3"/>
  <c r="V86" i="3"/>
  <c r="W86" i="3"/>
  <c r="U87" i="3"/>
  <c r="V87" i="3"/>
  <c r="W87" i="3"/>
  <c r="U88" i="3"/>
  <c r="V88" i="3"/>
  <c r="W88" i="3"/>
  <c r="U89" i="3"/>
  <c r="V89" i="3"/>
  <c r="W89" i="3"/>
  <c r="U90" i="3"/>
  <c r="V90" i="3"/>
  <c r="W90" i="3"/>
  <c r="U91" i="3"/>
  <c r="V91" i="3"/>
  <c r="W91" i="3"/>
  <c r="U92" i="3"/>
  <c r="V92" i="3"/>
  <c r="W92" i="3"/>
  <c r="U93" i="3"/>
  <c r="V93" i="3"/>
  <c r="W93" i="3"/>
  <c r="U94" i="3"/>
  <c r="V94" i="3"/>
  <c r="W94" i="3"/>
  <c r="U95" i="3"/>
  <c r="V95" i="3"/>
  <c r="W95" i="3"/>
  <c r="U96" i="3"/>
  <c r="V96" i="3"/>
  <c r="W96" i="3"/>
  <c r="U97" i="3"/>
  <c r="V97" i="3"/>
  <c r="W97" i="3"/>
  <c r="U98" i="3"/>
  <c r="V98" i="3"/>
  <c r="W98" i="3"/>
  <c r="U99" i="3"/>
  <c r="V99" i="3"/>
  <c r="W99" i="3"/>
  <c r="U100" i="3"/>
  <c r="V100" i="3"/>
  <c r="W100" i="3"/>
  <c r="T3" i="3"/>
  <c r="V3" i="3"/>
  <c r="U3" i="3"/>
  <c r="F43" i="3"/>
  <c r="G43" i="3"/>
  <c r="I43" i="3"/>
  <c r="J43" i="3"/>
  <c r="K43" i="3"/>
  <c r="S101" i="3"/>
  <c r="Q101" i="3"/>
  <c r="O101" i="3"/>
  <c r="D4" i="3"/>
  <c r="E4" i="3"/>
  <c r="F4" i="3"/>
  <c r="G4" i="3"/>
  <c r="H4" i="3"/>
  <c r="I4" i="3"/>
  <c r="L4" i="3"/>
  <c r="D5" i="3"/>
  <c r="E5" i="3"/>
  <c r="F5" i="3"/>
  <c r="G5" i="3"/>
  <c r="H5" i="3"/>
  <c r="I5" i="3"/>
  <c r="L5" i="3"/>
  <c r="D6" i="3"/>
  <c r="E6" i="3"/>
  <c r="F6" i="3"/>
  <c r="G6" i="3"/>
  <c r="H6" i="3"/>
  <c r="I6" i="3"/>
  <c r="L6" i="3"/>
  <c r="D7" i="3"/>
  <c r="E7" i="3"/>
  <c r="F7" i="3"/>
  <c r="G7" i="3"/>
  <c r="H7" i="3"/>
  <c r="I7" i="3"/>
  <c r="L7" i="3"/>
  <c r="D8" i="3"/>
  <c r="E8" i="3"/>
  <c r="F8" i="3"/>
  <c r="G8" i="3"/>
  <c r="H8" i="3"/>
  <c r="I8" i="3"/>
  <c r="L8" i="3"/>
  <c r="D9" i="3"/>
  <c r="E9" i="3"/>
  <c r="F9" i="3"/>
  <c r="G9" i="3"/>
  <c r="H9" i="3"/>
  <c r="I9" i="3"/>
  <c r="L9" i="3"/>
  <c r="D10" i="3"/>
  <c r="E10" i="3"/>
  <c r="F10" i="3"/>
  <c r="G10" i="3"/>
  <c r="H10" i="3"/>
  <c r="I10" i="3"/>
  <c r="L10" i="3"/>
  <c r="D11" i="3"/>
  <c r="E11" i="3"/>
  <c r="F11" i="3"/>
  <c r="G11" i="3"/>
  <c r="H11" i="3"/>
  <c r="I11" i="3"/>
  <c r="L11" i="3"/>
  <c r="D12" i="3"/>
  <c r="E12" i="3"/>
  <c r="F12" i="3"/>
  <c r="G12" i="3"/>
  <c r="H12" i="3"/>
  <c r="I12" i="3"/>
  <c r="L12" i="3"/>
  <c r="D13" i="3"/>
  <c r="E13" i="3"/>
  <c r="F13" i="3"/>
  <c r="G13" i="3"/>
  <c r="H13" i="3"/>
  <c r="I13" i="3"/>
  <c r="L13" i="3"/>
  <c r="D14" i="3"/>
  <c r="E14" i="3"/>
  <c r="F14" i="3"/>
  <c r="G14" i="3"/>
  <c r="H14" i="3"/>
  <c r="I14" i="3"/>
  <c r="L14" i="3"/>
  <c r="D15" i="3"/>
  <c r="E15" i="3"/>
  <c r="F15" i="3"/>
  <c r="G15" i="3"/>
  <c r="H15" i="3"/>
  <c r="I15" i="3"/>
  <c r="L15" i="3"/>
  <c r="D16" i="3"/>
  <c r="E16" i="3"/>
  <c r="F16" i="3"/>
  <c r="G16" i="3"/>
  <c r="H16" i="3"/>
  <c r="I16" i="3"/>
  <c r="L16" i="3"/>
  <c r="D17" i="3"/>
  <c r="E17" i="3"/>
  <c r="F17" i="3"/>
  <c r="G17" i="3"/>
  <c r="H17" i="3"/>
  <c r="I17" i="3"/>
  <c r="L17" i="3"/>
  <c r="D18" i="3"/>
  <c r="E18" i="3"/>
  <c r="F18" i="3"/>
  <c r="G18" i="3"/>
  <c r="H18" i="3"/>
  <c r="I18" i="3"/>
  <c r="L18" i="3"/>
  <c r="D19" i="3"/>
  <c r="E19" i="3"/>
  <c r="F19" i="3"/>
  <c r="G19" i="3"/>
  <c r="H19" i="3"/>
  <c r="I19" i="3"/>
  <c r="L19" i="3"/>
  <c r="D20" i="3"/>
  <c r="E20" i="3"/>
  <c r="F20" i="3"/>
  <c r="G20" i="3"/>
  <c r="H20" i="3"/>
  <c r="I20" i="3"/>
  <c r="L20" i="3"/>
  <c r="D21" i="3"/>
  <c r="E21" i="3"/>
  <c r="F21" i="3"/>
  <c r="G21" i="3"/>
  <c r="H21" i="3"/>
  <c r="I21" i="3"/>
  <c r="L21" i="3"/>
  <c r="D22" i="3"/>
  <c r="E22" i="3"/>
  <c r="F22" i="3"/>
  <c r="G22" i="3"/>
  <c r="H22" i="3"/>
  <c r="I22" i="3"/>
  <c r="L22" i="3"/>
  <c r="D23" i="3"/>
  <c r="E23" i="3"/>
  <c r="F23" i="3"/>
  <c r="G23" i="3"/>
  <c r="H23" i="3"/>
  <c r="I23" i="3"/>
  <c r="L23" i="3"/>
  <c r="D24" i="3"/>
  <c r="E24" i="3"/>
  <c r="F24" i="3"/>
  <c r="G24" i="3"/>
  <c r="H24" i="3"/>
  <c r="I24" i="3"/>
  <c r="L24" i="3"/>
  <c r="E25" i="3"/>
  <c r="F25" i="3"/>
  <c r="G25" i="3"/>
  <c r="H25" i="3"/>
  <c r="I25" i="3"/>
  <c r="L25" i="3"/>
  <c r="D26" i="3"/>
  <c r="E26" i="3"/>
  <c r="F26" i="3"/>
  <c r="G26" i="3"/>
  <c r="H26" i="3"/>
  <c r="I26" i="3"/>
  <c r="L26" i="3"/>
  <c r="D27" i="3"/>
  <c r="E27" i="3"/>
  <c r="F27" i="3"/>
  <c r="G27" i="3"/>
  <c r="H27" i="3"/>
  <c r="I27" i="3"/>
  <c r="L27" i="3"/>
  <c r="D28" i="3"/>
  <c r="E28" i="3"/>
  <c r="F28" i="3"/>
  <c r="G28" i="3"/>
  <c r="H28" i="3"/>
  <c r="I28" i="3"/>
  <c r="L28" i="3"/>
  <c r="D29" i="3"/>
  <c r="E29" i="3"/>
  <c r="F29" i="3"/>
  <c r="G29" i="3"/>
  <c r="H29" i="3"/>
  <c r="I29" i="3"/>
  <c r="L29" i="3"/>
  <c r="D30" i="3"/>
  <c r="E30" i="3"/>
  <c r="F30" i="3"/>
  <c r="G30" i="3"/>
  <c r="H30" i="3"/>
  <c r="I30" i="3"/>
  <c r="L30" i="3"/>
  <c r="D31" i="3"/>
  <c r="E31" i="3"/>
  <c r="F31" i="3"/>
  <c r="G31" i="3"/>
  <c r="H31" i="3"/>
  <c r="I31" i="3"/>
  <c r="L31" i="3"/>
  <c r="D32" i="3"/>
  <c r="E32" i="3"/>
  <c r="F32" i="3"/>
  <c r="G32" i="3"/>
  <c r="H32" i="3"/>
  <c r="I32" i="3"/>
  <c r="L32" i="3"/>
  <c r="D33" i="3"/>
  <c r="E33" i="3"/>
  <c r="F33" i="3"/>
  <c r="G33" i="3"/>
  <c r="H33" i="3"/>
  <c r="I33" i="3"/>
  <c r="L33" i="3"/>
  <c r="D34" i="3"/>
  <c r="E34" i="3"/>
  <c r="F34" i="3"/>
  <c r="G34" i="3"/>
  <c r="H34" i="3"/>
  <c r="I34" i="3"/>
  <c r="L34" i="3"/>
  <c r="D35" i="3"/>
  <c r="E35" i="3"/>
  <c r="F35" i="3"/>
  <c r="G35" i="3"/>
  <c r="H35" i="3"/>
  <c r="I35" i="3"/>
  <c r="L35" i="3"/>
  <c r="F36" i="3"/>
  <c r="G36" i="3"/>
  <c r="H36" i="3"/>
  <c r="I36" i="3"/>
  <c r="F37" i="3"/>
  <c r="G37" i="3"/>
  <c r="H37" i="3"/>
  <c r="I37" i="3"/>
  <c r="F38" i="3"/>
  <c r="G38" i="3"/>
  <c r="H38" i="3"/>
  <c r="I38" i="3"/>
  <c r="F39" i="3"/>
  <c r="G39" i="3"/>
  <c r="H39" i="3"/>
  <c r="I39" i="3"/>
  <c r="H40" i="3"/>
  <c r="H41" i="3"/>
  <c r="H42" i="3"/>
  <c r="H43" i="3"/>
  <c r="H44" i="3"/>
  <c r="H45" i="3"/>
  <c r="H46" i="3"/>
  <c r="D55" i="3"/>
  <c r="E55" i="3"/>
  <c r="L55" i="3"/>
  <c r="D56" i="3"/>
  <c r="E56" i="3"/>
  <c r="L56" i="3"/>
  <c r="D57" i="3"/>
  <c r="E57" i="3"/>
  <c r="L57" i="3"/>
  <c r="D58" i="3"/>
  <c r="E58" i="3"/>
  <c r="L58" i="3"/>
  <c r="D59" i="3"/>
  <c r="E59" i="3"/>
  <c r="L59" i="3"/>
  <c r="D60" i="3"/>
  <c r="E60" i="3"/>
  <c r="L60" i="3"/>
  <c r="D61" i="3"/>
  <c r="E61" i="3"/>
  <c r="L61" i="3"/>
  <c r="D62" i="3"/>
  <c r="E62" i="3"/>
  <c r="L62" i="3"/>
  <c r="D63" i="3"/>
  <c r="E63" i="3"/>
  <c r="L63" i="3"/>
  <c r="D64" i="3"/>
  <c r="E64" i="3"/>
  <c r="L64" i="3"/>
  <c r="D65" i="3"/>
  <c r="E65" i="3"/>
  <c r="L65" i="3"/>
  <c r="D66" i="3"/>
  <c r="E66" i="3"/>
  <c r="L66" i="3"/>
  <c r="D67" i="3"/>
  <c r="E67" i="3"/>
  <c r="L67" i="3"/>
  <c r="D68" i="3"/>
  <c r="E68" i="3"/>
  <c r="L68" i="3"/>
  <c r="D69" i="3"/>
  <c r="E69" i="3"/>
  <c r="L69" i="3"/>
  <c r="D70" i="3"/>
  <c r="E70" i="3"/>
  <c r="L70" i="3"/>
  <c r="D71" i="3"/>
  <c r="E71" i="3"/>
  <c r="L71" i="3"/>
  <c r="D72" i="3"/>
  <c r="E72" i="3"/>
  <c r="L72" i="3"/>
  <c r="D73" i="3"/>
  <c r="E73" i="3"/>
  <c r="L73" i="3"/>
  <c r="D74" i="3"/>
  <c r="E74" i="3"/>
  <c r="L74" i="3"/>
  <c r="D75" i="3"/>
  <c r="E75" i="3"/>
  <c r="L75" i="3"/>
  <c r="D76" i="3"/>
  <c r="E76" i="3"/>
  <c r="L76" i="3"/>
  <c r="D77" i="3"/>
  <c r="E77" i="3"/>
  <c r="L77" i="3"/>
  <c r="D78" i="3"/>
  <c r="E78" i="3"/>
  <c r="L78" i="3"/>
  <c r="D79" i="3"/>
  <c r="E79" i="3"/>
  <c r="L79" i="3"/>
  <c r="D80" i="3"/>
  <c r="E80" i="3"/>
  <c r="L80" i="3"/>
  <c r="D81" i="3"/>
  <c r="E81" i="3"/>
  <c r="L81" i="3"/>
  <c r="D82" i="3"/>
  <c r="E82" i="3"/>
  <c r="L82" i="3"/>
  <c r="D83" i="3"/>
  <c r="E83" i="3"/>
  <c r="L83" i="3"/>
  <c r="D84" i="3"/>
  <c r="E84" i="3"/>
  <c r="L84" i="3"/>
  <c r="D85" i="3"/>
  <c r="E85" i="3"/>
  <c r="L85" i="3"/>
  <c r="D86" i="3"/>
  <c r="E86" i="3"/>
  <c r="L86" i="3"/>
  <c r="D87" i="3"/>
  <c r="E87" i="3"/>
  <c r="L87" i="3"/>
  <c r="D88" i="3"/>
  <c r="E88" i="3"/>
  <c r="L88" i="3"/>
  <c r="D89" i="3"/>
  <c r="E89" i="3"/>
  <c r="L89" i="3"/>
  <c r="D90" i="3"/>
  <c r="E90" i="3"/>
  <c r="L90" i="3"/>
  <c r="D91" i="3"/>
  <c r="E91" i="3"/>
  <c r="L91" i="3"/>
  <c r="D92" i="3"/>
  <c r="E92" i="3"/>
  <c r="L92" i="3"/>
  <c r="D93" i="3"/>
  <c r="E93" i="3"/>
  <c r="L93" i="3"/>
  <c r="D94" i="3"/>
  <c r="E94" i="3"/>
  <c r="L94" i="3"/>
  <c r="D95" i="3"/>
  <c r="E95" i="3"/>
  <c r="L95" i="3"/>
  <c r="D96" i="3"/>
  <c r="E96" i="3"/>
  <c r="L96" i="3"/>
  <c r="D97" i="3"/>
  <c r="E97" i="3"/>
  <c r="L97" i="3"/>
  <c r="D98" i="3"/>
  <c r="E98" i="3"/>
  <c r="L98" i="3"/>
  <c r="D99" i="3"/>
  <c r="E99" i="3"/>
  <c r="L99" i="3"/>
  <c r="D100" i="3"/>
  <c r="E100" i="3"/>
  <c r="L100" i="3"/>
  <c r="L35" i="2"/>
  <c r="M35" i="2"/>
  <c r="F3" i="3"/>
  <c r="G3" i="3"/>
  <c r="H3" i="3"/>
  <c r="I3" i="3"/>
  <c r="C19" i="3"/>
  <c r="T25" i="3"/>
  <c r="T5" i="3"/>
  <c r="L31" i="2"/>
  <c r="L28" i="2"/>
  <c r="M28" i="2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L110" i="2"/>
  <c r="L93" i="2"/>
  <c r="L92" i="2"/>
  <c r="L91" i="2"/>
  <c r="L90" i="2"/>
  <c r="L89" i="2"/>
  <c r="L88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3" i="2"/>
  <c r="L32" i="2"/>
  <c r="F55" i="3"/>
  <c r="G55" i="3"/>
  <c r="I55" i="3"/>
  <c r="F56" i="3"/>
  <c r="G56" i="3"/>
  <c r="I56" i="3"/>
  <c r="F57" i="3"/>
  <c r="G57" i="3"/>
  <c r="I57" i="3"/>
  <c r="F58" i="3"/>
  <c r="G58" i="3"/>
  <c r="I58" i="3"/>
  <c r="F59" i="3"/>
  <c r="G59" i="3"/>
  <c r="I59" i="3"/>
  <c r="F60" i="3"/>
  <c r="F61" i="3"/>
  <c r="G61" i="3"/>
  <c r="I61" i="3"/>
  <c r="F62" i="3"/>
  <c r="G62" i="3"/>
  <c r="I62" i="3"/>
  <c r="F63" i="3"/>
  <c r="G63" i="3"/>
  <c r="I63" i="3"/>
  <c r="F64" i="3"/>
  <c r="G64" i="3"/>
  <c r="I64" i="3"/>
  <c r="F65" i="3"/>
  <c r="G65" i="3"/>
  <c r="I65" i="3"/>
  <c r="F66" i="3"/>
  <c r="G66" i="3"/>
  <c r="I66" i="3"/>
  <c r="F67" i="3"/>
  <c r="G67" i="3"/>
  <c r="I67" i="3"/>
  <c r="F68" i="3"/>
  <c r="G68" i="3"/>
  <c r="I68" i="3"/>
  <c r="F69" i="3"/>
  <c r="G69" i="3"/>
  <c r="I69" i="3"/>
  <c r="F70" i="3"/>
  <c r="G70" i="3"/>
  <c r="I70" i="3"/>
  <c r="F71" i="3"/>
  <c r="G71" i="3"/>
  <c r="I71" i="3"/>
  <c r="F72" i="3"/>
  <c r="G72" i="3"/>
  <c r="I72" i="3"/>
  <c r="F73" i="3"/>
  <c r="G73" i="3"/>
  <c r="I73" i="3"/>
  <c r="F74" i="3"/>
  <c r="G74" i="3"/>
  <c r="I74" i="3"/>
  <c r="F75" i="3"/>
  <c r="G75" i="3"/>
  <c r="I75" i="3"/>
  <c r="F76" i="3"/>
  <c r="G76" i="3"/>
  <c r="I76" i="3"/>
  <c r="F77" i="3"/>
  <c r="G77" i="3"/>
  <c r="I77" i="3"/>
  <c r="F78" i="3"/>
  <c r="G78" i="3"/>
  <c r="I78" i="3"/>
  <c r="F79" i="3"/>
  <c r="G79" i="3"/>
  <c r="I79" i="3"/>
  <c r="F80" i="3"/>
  <c r="G80" i="3"/>
  <c r="I80" i="3"/>
  <c r="F81" i="3"/>
  <c r="G81" i="3"/>
  <c r="I81" i="3"/>
  <c r="F82" i="3"/>
  <c r="G82" i="3"/>
  <c r="I82" i="3"/>
  <c r="F83" i="3"/>
  <c r="G83" i="3"/>
  <c r="I83" i="3"/>
  <c r="F84" i="3"/>
  <c r="G84" i="3"/>
  <c r="I84" i="3"/>
  <c r="F85" i="3"/>
  <c r="G85" i="3"/>
  <c r="I85" i="3"/>
  <c r="F86" i="3"/>
  <c r="G86" i="3"/>
  <c r="I86" i="3"/>
  <c r="F87" i="3"/>
  <c r="G87" i="3"/>
  <c r="I87" i="3"/>
  <c r="F88" i="3"/>
  <c r="G88" i="3"/>
  <c r="I88" i="3"/>
  <c r="F89" i="3"/>
  <c r="G89" i="3"/>
  <c r="I89" i="3"/>
  <c r="F90" i="3"/>
  <c r="G90" i="3"/>
  <c r="I90" i="3"/>
  <c r="F91" i="3"/>
  <c r="G91" i="3"/>
  <c r="I91" i="3"/>
  <c r="F92" i="3"/>
  <c r="G92" i="3"/>
  <c r="I92" i="3"/>
  <c r="F93" i="3"/>
  <c r="G93" i="3"/>
  <c r="I93" i="3"/>
  <c r="F94" i="3"/>
  <c r="G94" i="3"/>
  <c r="I94" i="3"/>
  <c r="F95" i="3"/>
  <c r="G95" i="3"/>
  <c r="I95" i="3"/>
  <c r="F96" i="3"/>
  <c r="G96" i="3"/>
  <c r="I96" i="3"/>
  <c r="F97" i="3"/>
  <c r="G97" i="3"/>
  <c r="I97" i="3"/>
  <c r="F98" i="3"/>
  <c r="G98" i="3"/>
  <c r="I98" i="3"/>
  <c r="F99" i="3"/>
  <c r="G99" i="3"/>
  <c r="I99" i="3"/>
  <c r="F100" i="3"/>
  <c r="G100" i="3"/>
  <c r="I100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32" i="3"/>
  <c r="L73" i="2"/>
  <c r="L72" i="2"/>
  <c r="L71" i="2"/>
  <c r="L70" i="2"/>
  <c r="L69" i="2"/>
  <c r="L68" i="2"/>
  <c r="L67" i="2"/>
  <c r="L66" i="2"/>
  <c r="L65" i="2"/>
  <c r="L64" i="2"/>
  <c r="L63" i="2"/>
  <c r="L62" i="2"/>
  <c r="L39" i="2"/>
  <c r="L38" i="2"/>
  <c r="L37" i="2"/>
  <c r="L36" i="2"/>
  <c r="L34" i="2"/>
  <c r="G60" i="3"/>
  <c r="I60" i="3"/>
  <c r="J60" i="3"/>
  <c r="J33" i="3"/>
  <c r="J98" i="3"/>
  <c r="J86" i="3"/>
  <c r="J74" i="3"/>
  <c r="K74" i="3"/>
  <c r="J70" i="3"/>
  <c r="J66" i="3"/>
  <c r="J38" i="3"/>
  <c r="J78" i="3"/>
  <c r="K78" i="3"/>
  <c r="J97" i="3"/>
  <c r="K97" i="3"/>
  <c r="J85" i="3"/>
  <c r="J81" i="3"/>
  <c r="K81" i="3"/>
  <c r="J77" i="3"/>
  <c r="J73" i="3"/>
  <c r="J69" i="3"/>
  <c r="J65" i="3"/>
  <c r="K65" i="3"/>
  <c r="J37" i="3"/>
  <c r="K37" i="3"/>
  <c r="J82" i="3"/>
  <c r="J100" i="3"/>
  <c r="K100" i="3"/>
  <c r="J96" i="3"/>
  <c r="J88" i="3"/>
  <c r="K88" i="3"/>
  <c r="J84" i="3"/>
  <c r="J80" i="3"/>
  <c r="J76" i="3"/>
  <c r="J72" i="3"/>
  <c r="K72" i="3"/>
  <c r="J68" i="3"/>
  <c r="J64" i="3"/>
  <c r="J36" i="3"/>
  <c r="J99" i="3"/>
  <c r="J95" i="3"/>
  <c r="K95" i="3"/>
  <c r="J87" i="3"/>
  <c r="K87" i="3"/>
  <c r="J83" i="3"/>
  <c r="K83" i="3"/>
  <c r="J79" i="3"/>
  <c r="K79" i="3"/>
  <c r="J75" i="3"/>
  <c r="J71" i="3"/>
  <c r="K71" i="3"/>
  <c r="J67" i="3"/>
  <c r="K67" i="3"/>
  <c r="J63" i="3"/>
  <c r="K63" i="3"/>
  <c r="J39" i="3"/>
  <c r="K39" i="3"/>
  <c r="J35" i="3"/>
  <c r="R98" i="3"/>
  <c r="N98" i="3"/>
  <c r="P98" i="3"/>
  <c r="T98" i="3"/>
  <c r="R94" i="3"/>
  <c r="N94" i="3"/>
  <c r="P94" i="3"/>
  <c r="T94" i="3"/>
  <c r="R90" i="3"/>
  <c r="N90" i="3"/>
  <c r="P90" i="3"/>
  <c r="T90" i="3"/>
  <c r="R86" i="3"/>
  <c r="N86" i="3"/>
  <c r="P86" i="3"/>
  <c r="T86" i="3"/>
  <c r="R82" i="3"/>
  <c r="N82" i="3"/>
  <c r="P82" i="3"/>
  <c r="T82" i="3"/>
  <c r="R78" i="3"/>
  <c r="N78" i="3"/>
  <c r="P78" i="3"/>
  <c r="T78" i="3"/>
  <c r="R74" i="3"/>
  <c r="N74" i="3"/>
  <c r="P74" i="3"/>
  <c r="T74" i="3"/>
  <c r="R70" i="3"/>
  <c r="N70" i="3"/>
  <c r="P70" i="3"/>
  <c r="T70" i="3"/>
  <c r="R66" i="3"/>
  <c r="N66" i="3"/>
  <c r="P66" i="3"/>
  <c r="T66" i="3"/>
  <c r="R62" i="3"/>
  <c r="N62" i="3"/>
  <c r="P62" i="3"/>
  <c r="T62" i="3"/>
  <c r="R58" i="3"/>
  <c r="N58" i="3"/>
  <c r="P58" i="3"/>
  <c r="T58" i="3"/>
  <c r="R34" i="3"/>
  <c r="N34" i="3"/>
  <c r="P34" i="3"/>
  <c r="T34" i="3"/>
  <c r="N97" i="3"/>
  <c r="P97" i="3"/>
  <c r="R97" i="3"/>
  <c r="T97" i="3"/>
  <c r="N93" i="3"/>
  <c r="P93" i="3"/>
  <c r="R93" i="3"/>
  <c r="T93" i="3"/>
  <c r="N89" i="3"/>
  <c r="P89" i="3"/>
  <c r="R89" i="3"/>
  <c r="T89" i="3"/>
  <c r="N85" i="3"/>
  <c r="P85" i="3"/>
  <c r="R85" i="3"/>
  <c r="T85" i="3"/>
  <c r="N81" i="3"/>
  <c r="P81" i="3"/>
  <c r="R81" i="3"/>
  <c r="T81" i="3"/>
  <c r="N77" i="3"/>
  <c r="P77" i="3"/>
  <c r="R77" i="3"/>
  <c r="T77" i="3"/>
  <c r="N73" i="3"/>
  <c r="P73" i="3"/>
  <c r="R73" i="3"/>
  <c r="T73" i="3"/>
  <c r="N69" i="3"/>
  <c r="P69" i="3"/>
  <c r="R69" i="3"/>
  <c r="T69" i="3"/>
  <c r="R65" i="3"/>
  <c r="N65" i="3"/>
  <c r="P65" i="3"/>
  <c r="T65" i="3"/>
  <c r="R61" i="3"/>
  <c r="N61" i="3"/>
  <c r="P61" i="3"/>
  <c r="T61" i="3"/>
  <c r="R57" i="3"/>
  <c r="N57" i="3"/>
  <c r="P57" i="3"/>
  <c r="T57" i="3"/>
  <c r="R33" i="3"/>
  <c r="N33" i="3"/>
  <c r="P33" i="3"/>
  <c r="T33" i="3"/>
  <c r="N100" i="3"/>
  <c r="P100" i="3"/>
  <c r="R100" i="3"/>
  <c r="T100" i="3"/>
  <c r="N96" i="3"/>
  <c r="P96" i="3"/>
  <c r="R96" i="3"/>
  <c r="T96" i="3"/>
  <c r="N92" i="3"/>
  <c r="P92" i="3"/>
  <c r="R92" i="3"/>
  <c r="T92" i="3"/>
  <c r="N88" i="3"/>
  <c r="P88" i="3"/>
  <c r="R88" i="3"/>
  <c r="T88" i="3"/>
  <c r="N84" i="3"/>
  <c r="P84" i="3"/>
  <c r="R84" i="3"/>
  <c r="T84" i="3"/>
  <c r="N80" i="3"/>
  <c r="P80" i="3"/>
  <c r="R80" i="3"/>
  <c r="T80" i="3"/>
  <c r="N76" i="3"/>
  <c r="P76" i="3"/>
  <c r="R76" i="3"/>
  <c r="T76" i="3"/>
  <c r="N72" i="3"/>
  <c r="P72" i="3"/>
  <c r="R72" i="3"/>
  <c r="T72" i="3"/>
  <c r="N68" i="3"/>
  <c r="P68" i="3"/>
  <c r="R68" i="3"/>
  <c r="T68" i="3"/>
  <c r="N64" i="3"/>
  <c r="P64" i="3"/>
  <c r="R64" i="3"/>
  <c r="T64" i="3"/>
  <c r="R60" i="3"/>
  <c r="N60" i="3"/>
  <c r="P60" i="3"/>
  <c r="T60" i="3"/>
  <c r="R56" i="3"/>
  <c r="N56" i="3"/>
  <c r="P56" i="3"/>
  <c r="T56" i="3"/>
  <c r="P99" i="3"/>
  <c r="R99" i="3"/>
  <c r="N99" i="3"/>
  <c r="T99" i="3"/>
  <c r="P95" i="3"/>
  <c r="R95" i="3"/>
  <c r="N95" i="3"/>
  <c r="T95" i="3"/>
  <c r="P91" i="3"/>
  <c r="R91" i="3"/>
  <c r="N91" i="3"/>
  <c r="T91" i="3"/>
  <c r="P87" i="3"/>
  <c r="R87" i="3"/>
  <c r="N87" i="3"/>
  <c r="T87" i="3"/>
  <c r="P83" i="3"/>
  <c r="R83" i="3"/>
  <c r="N83" i="3"/>
  <c r="T83" i="3"/>
  <c r="P79" i="3"/>
  <c r="R79" i="3"/>
  <c r="N79" i="3"/>
  <c r="T79" i="3"/>
  <c r="P75" i="3"/>
  <c r="R75" i="3"/>
  <c r="N75" i="3"/>
  <c r="T75" i="3"/>
  <c r="P71" i="3"/>
  <c r="R71" i="3"/>
  <c r="N71" i="3"/>
  <c r="T71" i="3"/>
  <c r="P67" i="3"/>
  <c r="R67" i="3"/>
  <c r="N67" i="3"/>
  <c r="T67" i="3"/>
  <c r="P63" i="3"/>
  <c r="R63" i="3"/>
  <c r="N63" i="3"/>
  <c r="T63" i="3"/>
  <c r="R59" i="3"/>
  <c r="P59" i="3"/>
  <c r="N59" i="3"/>
  <c r="T59" i="3"/>
  <c r="R55" i="3"/>
  <c r="P55" i="3"/>
  <c r="N55" i="3"/>
  <c r="T55" i="3"/>
  <c r="R35" i="3"/>
  <c r="P35" i="3"/>
  <c r="N35" i="3"/>
  <c r="T35" i="3"/>
  <c r="R32" i="3"/>
  <c r="T32" i="3"/>
  <c r="N32" i="3"/>
  <c r="P32" i="3"/>
  <c r="J94" i="3"/>
  <c r="K94" i="3"/>
  <c r="J93" i="3"/>
  <c r="K93" i="3"/>
  <c r="J92" i="3"/>
  <c r="K92" i="3"/>
  <c r="J91" i="3"/>
  <c r="K91" i="3"/>
  <c r="J90" i="3"/>
  <c r="J89" i="3"/>
  <c r="J62" i="3"/>
  <c r="J61" i="3"/>
  <c r="K61" i="3"/>
  <c r="J59" i="3"/>
  <c r="J58" i="3"/>
  <c r="K58" i="3"/>
  <c r="J57" i="3"/>
  <c r="J56" i="3"/>
  <c r="J55" i="3"/>
  <c r="J34" i="3"/>
  <c r="K34" i="3"/>
  <c r="K33" i="3"/>
  <c r="K60" i="3"/>
  <c r="X39" i="3"/>
  <c r="X71" i="3"/>
  <c r="X87" i="3"/>
  <c r="X100" i="3"/>
  <c r="X45" i="3"/>
  <c r="X93" i="3"/>
  <c r="X42" i="3"/>
  <c r="X58" i="3"/>
  <c r="X74" i="3"/>
  <c r="X67" i="3"/>
  <c r="X83" i="3"/>
  <c r="X48" i="3"/>
  <c r="X41" i="3"/>
  <c r="K35" i="3"/>
  <c r="X35" i="3"/>
  <c r="X40" i="3"/>
  <c r="K76" i="3"/>
  <c r="K96" i="3"/>
  <c r="X96" i="3"/>
  <c r="K77" i="3"/>
  <c r="X77" i="3"/>
  <c r="K70" i="3"/>
  <c r="X70" i="3"/>
  <c r="X51" i="3"/>
  <c r="X63" i="3"/>
  <c r="X79" i="3"/>
  <c r="X95" i="3"/>
  <c r="X60" i="3"/>
  <c r="X76" i="3"/>
  <c r="X92" i="3"/>
  <c r="X37" i="3"/>
  <c r="X34" i="3"/>
  <c r="X50" i="3"/>
  <c r="K36" i="3"/>
  <c r="X36" i="3"/>
  <c r="K82" i="3"/>
  <c r="X82" i="3"/>
  <c r="K73" i="3"/>
  <c r="X73" i="3"/>
  <c r="K66" i="3"/>
  <c r="X66" i="3"/>
  <c r="K98" i="3"/>
  <c r="X98" i="3"/>
  <c r="X44" i="3"/>
  <c r="X61" i="3"/>
  <c r="X91" i="3"/>
  <c r="X72" i="3"/>
  <c r="X88" i="3"/>
  <c r="X33" i="3"/>
  <c r="X49" i="3"/>
  <c r="X65" i="3"/>
  <c r="X81" i="3"/>
  <c r="X97" i="3"/>
  <c r="X46" i="3"/>
  <c r="X78" i="3"/>
  <c r="X94" i="3"/>
  <c r="K75" i="3"/>
  <c r="X75" i="3"/>
  <c r="K99" i="3"/>
  <c r="X99" i="3"/>
  <c r="K64" i="3"/>
  <c r="X64" i="3"/>
  <c r="K68" i="3"/>
  <c r="X68" i="3"/>
  <c r="K80" i="3"/>
  <c r="X80" i="3"/>
  <c r="K84" i="3"/>
  <c r="X84" i="3"/>
  <c r="K69" i="3"/>
  <c r="X69" i="3"/>
  <c r="K85" i="3"/>
  <c r="X85" i="3"/>
  <c r="K38" i="3"/>
  <c r="X38" i="3"/>
  <c r="K86" i="3"/>
  <c r="X86" i="3"/>
  <c r="K90" i="3"/>
  <c r="K89" i="3"/>
  <c r="K62" i="3"/>
  <c r="K59" i="3"/>
  <c r="K57" i="3"/>
  <c r="K56" i="3"/>
  <c r="K55" i="3"/>
  <c r="X56" i="3"/>
  <c r="X90" i="3"/>
  <c r="X54" i="3"/>
  <c r="X59" i="3"/>
  <c r="X43" i="3"/>
  <c r="X89" i="3"/>
  <c r="X57" i="3"/>
  <c r="X47" i="3"/>
  <c r="X62" i="3"/>
  <c r="X53" i="3"/>
  <c r="X52" i="3"/>
  <c r="X55" i="3"/>
  <c r="C3" i="3"/>
  <c r="B3" i="3"/>
  <c r="J3" i="3"/>
  <c r="D46" i="5"/>
  <c r="E46" i="5"/>
  <c r="D45" i="5"/>
  <c r="E45" i="5"/>
  <c r="D44" i="5"/>
  <c r="E44" i="5"/>
  <c r="D43" i="5"/>
  <c r="E43" i="5"/>
  <c r="D42" i="5"/>
  <c r="E42" i="5"/>
  <c r="D41" i="5"/>
  <c r="E41" i="5"/>
  <c r="D40" i="5"/>
  <c r="E40" i="5"/>
  <c r="D39" i="5"/>
  <c r="E39" i="5"/>
  <c r="D38" i="5"/>
  <c r="E38" i="5"/>
  <c r="D37" i="5"/>
  <c r="E37" i="5"/>
  <c r="D36" i="5"/>
  <c r="E36" i="5"/>
  <c r="D35" i="5"/>
  <c r="E35" i="5"/>
  <c r="D34" i="5"/>
  <c r="E34" i="5"/>
  <c r="D33" i="5"/>
  <c r="E33" i="5"/>
  <c r="D32" i="5"/>
  <c r="E32" i="5"/>
  <c r="D26" i="5"/>
  <c r="J9" i="3"/>
  <c r="C9" i="3"/>
  <c r="C10" i="3"/>
  <c r="B9" i="3"/>
  <c r="B10" i="3"/>
  <c r="L9" i="2"/>
  <c r="L8" i="2"/>
  <c r="D31" i="5"/>
  <c r="E31" i="5"/>
  <c r="D30" i="5"/>
  <c r="E30" i="5"/>
  <c r="D29" i="5"/>
  <c r="E29" i="5"/>
  <c r="D28" i="5"/>
  <c r="E28" i="5"/>
  <c r="D27" i="5"/>
  <c r="E27" i="5"/>
  <c r="E26" i="5"/>
  <c r="D25" i="5"/>
  <c r="E25" i="5"/>
  <c r="D24" i="5"/>
  <c r="E24" i="5"/>
  <c r="D23" i="5"/>
  <c r="E23" i="5"/>
  <c r="D22" i="5"/>
  <c r="E22" i="5"/>
  <c r="D21" i="5"/>
  <c r="E21" i="5"/>
  <c r="D20" i="5"/>
  <c r="E20" i="5"/>
  <c r="D19" i="5"/>
  <c r="E19" i="5"/>
  <c r="D18" i="5"/>
  <c r="E18" i="5"/>
  <c r="D17" i="5"/>
  <c r="E17" i="5"/>
  <c r="D16" i="5"/>
  <c r="E16" i="5"/>
  <c r="D15" i="5"/>
  <c r="E15" i="5"/>
  <c r="D14" i="5"/>
  <c r="E14" i="5"/>
  <c r="D13" i="5"/>
  <c r="E13" i="5"/>
  <c r="D12" i="5"/>
  <c r="E12" i="5"/>
  <c r="D11" i="5"/>
  <c r="E11" i="5"/>
  <c r="D10" i="5"/>
  <c r="E10" i="5"/>
  <c r="D9" i="5"/>
  <c r="E9" i="5"/>
  <c r="D7" i="5"/>
  <c r="E7" i="5"/>
  <c r="D8" i="5"/>
  <c r="E8" i="5"/>
  <c r="D6" i="5"/>
  <c r="E6" i="5"/>
  <c r="D5" i="5"/>
  <c r="E5" i="5"/>
  <c r="D4" i="5"/>
  <c r="E4" i="5"/>
  <c r="D79" i="4"/>
  <c r="E79" i="4"/>
  <c r="C79" i="4"/>
  <c r="B79" i="4"/>
  <c r="D78" i="4"/>
  <c r="E78" i="4"/>
  <c r="C78" i="4"/>
  <c r="B78" i="4"/>
  <c r="D77" i="4"/>
  <c r="E77" i="4"/>
  <c r="C77" i="4"/>
  <c r="B77" i="4"/>
  <c r="D76" i="4"/>
  <c r="E76" i="4"/>
  <c r="C76" i="4"/>
  <c r="B76" i="4"/>
  <c r="D75" i="4"/>
  <c r="E75" i="4"/>
  <c r="C75" i="4"/>
  <c r="B75" i="4"/>
  <c r="D74" i="4"/>
  <c r="E74" i="4"/>
  <c r="C74" i="4"/>
  <c r="B74" i="4"/>
  <c r="D73" i="4"/>
  <c r="E73" i="4"/>
  <c r="C73" i="4"/>
  <c r="B73" i="4"/>
  <c r="D72" i="4"/>
  <c r="E72" i="4"/>
  <c r="C72" i="4"/>
  <c r="B72" i="4"/>
  <c r="D71" i="4"/>
  <c r="E71" i="4"/>
  <c r="C71" i="4"/>
  <c r="B71" i="4"/>
  <c r="D70" i="4"/>
  <c r="E70" i="4"/>
  <c r="C70" i="4"/>
  <c r="B70" i="4"/>
  <c r="D69" i="4"/>
  <c r="E69" i="4"/>
  <c r="C69" i="4"/>
  <c r="B69" i="4"/>
  <c r="D68" i="4"/>
  <c r="E68" i="4"/>
  <c r="C68" i="4"/>
  <c r="B68" i="4"/>
  <c r="D67" i="4"/>
  <c r="E67" i="4"/>
  <c r="C67" i="4"/>
  <c r="B67" i="4"/>
  <c r="D66" i="4"/>
  <c r="E66" i="4"/>
  <c r="C66" i="4"/>
  <c r="B66" i="4"/>
  <c r="D65" i="4"/>
  <c r="E65" i="4"/>
  <c r="C65" i="4"/>
  <c r="B65" i="4"/>
  <c r="D64" i="4"/>
  <c r="E64" i="4"/>
  <c r="C64" i="4"/>
  <c r="B64" i="4"/>
  <c r="D63" i="4"/>
  <c r="E63" i="4"/>
  <c r="C63" i="4"/>
  <c r="B63" i="4"/>
  <c r="D62" i="4"/>
  <c r="E62" i="4"/>
  <c r="C62" i="4"/>
  <c r="B62" i="4"/>
  <c r="D61" i="4"/>
  <c r="E61" i="4"/>
  <c r="C61" i="4"/>
  <c r="B61" i="4"/>
  <c r="D60" i="4"/>
  <c r="E60" i="4"/>
  <c r="C60" i="4"/>
  <c r="B60" i="4"/>
  <c r="D59" i="4"/>
  <c r="E59" i="4"/>
  <c r="C59" i="4"/>
  <c r="B59" i="4"/>
  <c r="D58" i="4"/>
  <c r="E58" i="4"/>
  <c r="C58" i="4"/>
  <c r="B58" i="4"/>
  <c r="D57" i="4"/>
  <c r="E57" i="4"/>
  <c r="C57" i="4"/>
  <c r="B57" i="4"/>
  <c r="D56" i="4"/>
  <c r="E56" i="4"/>
  <c r="C56" i="4"/>
  <c r="B56" i="4"/>
  <c r="D55" i="4"/>
  <c r="E55" i="4"/>
  <c r="C55" i="4"/>
  <c r="B55" i="4"/>
  <c r="D54" i="4"/>
  <c r="E54" i="4"/>
  <c r="C54" i="4"/>
  <c r="B54" i="4"/>
  <c r="D53" i="4"/>
  <c r="E53" i="4"/>
  <c r="C53" i="4"/>
  <c r="B53" i="4"/>
  <c r="D52" i="4"/>
  <c r="E52" i="4"/>
  <c r="C52" i="4"/>
  <c r="B52" i="4"/>
  <c r="D51" i="4"/>
  <c r="E51" i="4"/>
  <c r="C51" i="4"/>
  <c r="B51" i="4"/>
  <c r="D50" i="4"/>
  <c r="E50" i="4"/>
  <c r="C50" i="4"/>
  <c r="B50" i="4"/>
  <c r="D49" i="4"/>
  <c r="E49" i="4"/>
  <c r="C49" i="4"/>
  <c r="B49" i="4"/>
  <c r="D48" i="4"/>
  <c r="E48" i="4"/>
  <c r="C48" i="4"/>
  <c r="B48" i="4"/>
  <c r="D47" i="4"/>
  <c r="E47" i="4"/>
  <c r="C47" i="4"/>
  <c r="B47" i="4"/>
  <c r="D46" i="4"/>
  <c r="E46" i="4"/>
  <c r="C46" i="4"/>
  <c r="B46" i="4"/>
  <c r="D45" i="4"/>
  <c r="E45" i="4"/>
  <c r="C45" i="4"/>
  <c r="B45" i="4"/>
  <c r="D44" i="4"/>
  <c r="E44" i="4"/>
  <c r="C44" i="4"/>
  <c r="B44" i="4"/>
  <c r="D43" i="4"/>
  <c r="E43" i="4"/>
  <c r="C43" i="4"/>
  <c r="B43" i="4"/>
  <c r="D42" i="4"/>
  <c r="E42" i="4"/>
  <c r="C42" i="4"/>
  <c r="B42" i="4"/>
  <c r="D41" i="4"/>
  <c r="E41" i="4"/>
  <c r="C41" i="4"/>
  <c r="B41" i="4"/>
  <c r="D40" i="4"/>
  <c r="E40" i="4"/>
  <c r="C40" i="4"/>
  <c r="B40" i="4"/>
  <c r="D39" i="4"/>
  <c r="E39" i="4"/>
  <c r="C39" i="4"/>
  <c r="B39" i="4"/>
  <c r="D38" i="4"/>
  <c r="E38" i="4"/>
  <c r="C38" i="4"/>
  <c r="B38" i="4"/>
  <c r="D37" i="4"/>
  <c r="E37" i="4"/>
  <c r="C37" i="4"/>
  <c r="B37" i="4"/>
  <c r="D36" i="4"/>
  <c r="E36" i="4"/>
  <c r="C36" i="4"/>
  <c r="B36" i="4"/>
  <c r="D35" i="4"/>
  <c r="E35" i="4"/>
  <c r="C35" i="4"/>
  <c r="B35" i="4"/>
  <c r="D34" i="4"/>
  <c r="E34" i="4"/>
  <c r="C34" i="4"/>
  <c r="B34" i="4"/>
  <c r="D33" i="4"/>
  <c r="E33" i="4"/>
  <c r="C33" i="4"/>
  <c r="B33" i="4"/>
  <c r="D32" i="4"/>
  <c r="E32" i="4"/>
  <c r="C32" i="4"/>
  <c r="B32" i="4"/>
  <c r="D31" i="4"/>
  <c r="E31" i="4"/>
  <c r="C31" i="4"/>
  <c r="B31" i="4"/>
  <c r="D30" i="4"/>
  <c r="E30" i="4"/>
  <c r="C30" i="4"/>
  <c r="B30" i="4"/>
  <c r="D29" i="4"/>
  <c r="E29" i="4"/>
  <c r="C29" i="4"/>
  <c r="B29" i="4"/>
  <c r="D28" i="4"/>
  <c r="E28" i="4"/>
  <c r="C28" i="4"/>
  <c r="B28" i="4"/>
  <c r="D27" i="4"/>
  <c r="E27" i="4"/>
  <c r="C27" i="4"/>
  <c r="B27" i="4"/>
  <c r="D26" i="4"/>
  <c r="E26" i="4"/>
  <c r="C26" i="4"/>
  <c r="B26" i="4"/>
  <c r="D25" i="4"/>
  <c r="E25" i="4"/>
  <c r="C25" i="4"/>
  <c r="B25" i="4"/>
  <c r="D24" i="4"/>
  <c r="E24" i="4"/>
  <c r="C24" i="4"/>
  <c r="B24" i="4"/>
  <c r="D23" i="4"/>
  <c r="E23" i="4"/>
  <c r="C23" i="4"/>
  <c r="B23" i="4"/>
  <c r="D22" i="4"/>
  <c r="E22" i="4"/>
  <c r="C22" i="4"/>
  <c r="B22" i="4"/>
  <c r="D21" i="4"/>
  <c r="E21" i="4"/>
  <c r="C21" i="4"/>
  <c r="B21" i="4"/>
  <c r="D20" i="4"/>
  <c r="E20" i="4"/>
  <c r="C20" i="4"/>
  <c r="B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L3" i="2"/>
  <c r="L4" i="2"/>
  <c r="L5" i="2"/>
  <c r="L6" i="2"/>
  <c r="L7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9" i="2"/>
  <c r="L30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94" i="2"/>
  <c r="L95" i="2"/>
  <c r="L96" i="2"/>
  <c r="L97" i="2"/>
  <c r="L98" i="2"/>
  <c r="L99" i="2"/>
  <c r="C4" i="3"/>
  <c r="C5" i="3"/>
  <c r="C6" i="3"/>
  <c r="C7" i="3"/>
  <c r="C8" i="3"/>
  <c r="C11" i="3"/>
  <c r="C12" i="3"/>
  <c r="C13" i="3"/>
  <c r="C14" i="3"/>
  <c r="C15" i="3"/>
  <c r="C16" i="3"/>
  <c r="C17" i="3"/>
  <c r="C18" i="3"/>
  <c r="C20" i="3"/>
  <c r="C21" i="3"/>
  <c r="C22" i="3"/>
  <c r="C23" i="3"/>
  <c r="C24" i="3"/>
  <c r="C25" i="3"/>
  <c r="C26" i="3"/>
  <c r="C27" i="3"/>
  <c r="C28" i="3"/>
  <c r="C29" i="3"/>
  <c r="C30" i="3"/>
  <c r="C31" i="3"/>
  <c r="B4" i="3"/>
  <c r="B5" i="3"/>
  <c r="B6" i="3"/>
  <c r="B7" i="3"/>
  <c r="B8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C111" i="2"/>
  <c r="L2" i="2"/>
  <c r="J8" i="3"/>
  <c r="J17" i="3"/>
  <c r="J16" i="3"/>
  <c r="J4" i="3"/>
  <c r="J6" i="3"/>
  <c r="J23" i="3"/>
  <c r="J22" i="3"/>
  <c r="J5" i="3"/>
  <c r="J14" i="3"/>
  <c r="J12" i="3"/>
  <c r="J13" i="3"/>
  <c r="J7" i="3"/>
  <c r="J32" i="3"/>
  <c r="M100" i="2"/>
  <c r="R31" i="3"/>
  <c r="N31" i="3"/>
  <c r="P31" i="3"/>
  <c r="T31" i="3"/>
  <c r="R26" i="3"/>
  <c r="N26" i="3"/>
  <c r="P26" i="3"/>
  <c r="T26" i="3"/>
  <c r="R19" i="3"/>
  <c r="N19" i="3"/>
  <c r="P19" i="3"/>
  <c r="T19" i="3"/>
  <c r="R15" i="3"/>
  <c r="N15" i="3"/>
  <c r="P15" i="3"/>
  <c r="T15" i="3"/>
  <c r="R6" i="3"/>
  <c r="N6" i="3"/>
  <c r="P6" i="3"/>
  <c r="T6" i="3"/>
  <c r="R12" i="3"/>
  <c r="N12" i="3"/>
  <c r="P12" i="3"/>
  <c r="T12" i="3"/>
  <c r="R30" i="3"/>
  <c r="P30" i="3"/>
  <c r="N30" i="3"/>
  <c r="T30" i="3"/>
  <c r="R24" i="3"/>
  <c r="N24" i="3"/>
  <c r="P24" i="3"/>
  <c r="T24" i="3"/>
  <c r="R18" i="3"/>
  <c r="N18" i="3"/>
  <c r="P18" i="3"/>
  <c r="T18" i="3"/>
  <c r="R14" i="3"/>
  <c r="N14" i="3"/>
  <c r="P14" i="3"/>
  <c r="T14" i="3"/>
  <c r="R5" i="3"/>
  <c r="P5" i="3"/>
  <c r="N5" i="3"/>
  <c r="R23" i="3"/>
  <c r="N23" i="3"/>
  <c r="P23" i="3"/>
  <c r="T23" i="3"/>
  <c r="R21" i="3"/>
  <c r="P21" i="3"/>
  <c r="N21" i="3"/>
  <c r="T21" i="3"/>
  <c r="R9" i="3"/>
  <c r="P9" i="3"/>
  <c r="N9" i="3"/>
  <c r="T9" i="3"/>
  <c r="R22" i="3"/>
  <c r="N22" i="3"/>
  <c r="P22" i="3"/>
  <c r="T22" i="3"/>
  <c r="R17" i="3"/>
  <c r="P17" i="3"/>
  <c r="N17" i="3"/>
  <c r="T17" i="3"/>
  <c r="R13" i="3"/>
  <c r="P13" i="3"/>
  <c r="N13" i="3"/>
  <c r="T13" i="3"/>
  <c r="N4" i="3"/>
  <c r="P4" i="3"/>
  <c r="R4" i="3"/>
  <c r="T4" i="3"/>
  <c r="R25" i="3"/>
  <c r="P25" i="3"/>
  <c r="N25" i="3"/>
  <c r="R7" i="3"/>
  <c r="N7" i="3"/>
  <c r="P7" i="3"/>
  <c r="T7" i="3"/>
  <c r="R10" i="3"/>
  <c r="N10" i="3"/>
  <c r="P10" i="3"/>
  <c r="T10" i="3"/>
  <c r="R28" i="3"/>
  <c r="N28" i="3"/>
  <c r="P28" i="3"/>
  <c r="T28" i="3"/>
  <c r="R20" i="3"/>
  <c r="N20" i="3"/>
  <c r="P20" i="3"/>
  <c r="T20" i="3"/>
  <c r="R16" i="3"/>
  <c r="N16" i="3"/>
  <c r="P16" i="3"/>
  <c r="T16" i="3"/>
  <c r="R8" i="3"/>
  <c r="N8" i="3"/>
  <c r="P8" i="3"/>
  <c r="T8" i="3"/>
  <c r="R27" i="3"/>
  <c r="N27" i="3"/>
  <c r="P27" i="3"/>
  <c r="T27" i="3"/>
  <c r="R11" i="3"/>
  <c r="N11" i="3"/>
  <c r="P11" i="3"/>
  <c r="T11" i="3"/>
  <c r="N29" i="3"/>
  <c r="P29" i="3"/>
  <c r="R29" i="3"/>
  <c r="T29" i="3"/>
  <c r="K22" i="3"/>
  <c r="K17" i="3"/>
  <c r="K16" i="3"/>
  <c r="K6" i="3"/>
  <c r="K7" i="3"/>
  <c r="K23" i="3"/>
  <c r="J15" i="3"/>
  <c r="K4" i="3"/>
  <c r="K9" i="3"/>
  <c r="K3" i="3"/>
  <c r="J10" i="3"/>
  <c r="K10" i="3"/>
  <c r="J24" i="3"/>
  <c r="J30" i="3"/>
  <c r="J26" i="3"/>
  <c r="J21" i="3"/>
  <c r="J28" i="3"/>
  <c r="J19" i="3"/>
  <c r="J25" i="3"/>
  <c r="J27" i="3"/>
  <c r="J11" i="3"/>
  <c r="J29" i="3"/>
  <c r="K29" i="3"/>
  <c r="J18" i="3"/>
  <c r="J31" i="3"/>
  <c r="K31" i="3"/>
  <c r="J20" i="3"/>
  <c r="L100" i="2"/>
  <c r="K8" i="3"/>
  <c r="K14" i="3"/>
  <c r="K13" i="3"/>
  <c r="K12" i="3"/>
  <c r="K5" i="3"/>
  <c r="K32" i="3"/>
  <c r="X32" i="3"/>
  <c r="X13" i="3"/>
  <c r="X6" i="3"/>
  <c r="X16" i="3"/>
  <c r="X7" i="3"/>
  <c r="X4" i="3"/>
  <c r="X22" i="3"/>
  <c r="X12" i="3"/>
  <c r="X31" i="3"/>
  <c r="X8" i="3"/>
  <c r="X5" i="3"/>
  <c r="X14" i="3"/>
  <c r="K20" i="3"/>
  <c r="X20" i="3"/>
  <c r="K25" i="3"/>
  <c r="X25" i="3"/>
  <c r="K19" i="3"/>
  <c r="K28" i="3"/>
  <c r="X28" i="3"/>
  <c r="K18" i="3"/>
  <c r="X18" i="3"/>
  <c r="K11" i="3"/>
  <c r="X11" i="3"/>
  <c r="K15" i="3"/>
  <c r="K21" i="3"/>
  <c r="X21" i="3"/>
  <c r="K27" i="3"/>
  <c r="K30" i="3"/>
  <c r="X30" i="3"/>
  <c r="X9" i="3"/>
  <c r="K24" i="3"/>
  <c r="X24" i="3"/>
  <c r="K26" i="3"/>
  <c r="X10" i="3"/>
  <c r="X29" i="3"/>
  <c r="T101" i="3"/>
  <c r="L103" i="2"/>
  <c r="L111" i="2"/>
  <c r="X17" i="3"/>
  <c r="V101" i="3"/>
  <c r="U101" i="3"/>
  <c r="X19" i="3"/>
  <c r="X27" i="3"/>
  <c r="X26" i="3"/>
  <c r="X15" i="3"/>
  <c r="K101" i="3"/>
  <c r="X23" i="3"/>
  <c r="M101" i="3"/>
  <c r="W3" i="3"/>
  <c r="X3" i="3"/>
</calcChain>
</file>

<file path=xl/sharedStrings.xml><?xml version="1.0" encoding="utf-8"?>
<sst xmlns="http://schemas.openxmlformats.org/spreadsheetml/2006/main" count="368" uniqueCount="214">
  <si>
    <t>VENDEURS</t>
  </si>
  <si>
    <t>ACQUEREURS</t>
  </si>
  <si>
    <t>DATE COMPROMIS</t>
  </si>
  <si>
    <t>ETAT DOSSIER</t>
  </si>
  <si>
    <t>DATE PREV SIGNATURE</t>
  </si>
  <si>
    <t>HONO HT</t>
  </si>
  <si>
    <t>HONO TTC</t>
  </si>
  <si>
    <t>DATE VALIDATION</t>
  </si>
  <si>
    <t>OBSERVATIONS</t>
  </si>
  <si>
    <t>TOTAL</t>
  </si>
  <si>
    <t>ENCAISSEE</t>
  </si>
  <si>
    <t>DATE ENCAISSEMENT</t>
  </si>
  <si>
    <t>TOTAL NET</t>
  </si>
  <si>
    <t>TOTAL après ttes charges</t>
  </si>
  <si>
    <t>TOTAL REVERSEMENT COM APPORTEUR AFFAIRES</t>
  </si>
  <si>
    <t>COM TTC</t>
  </si>
  <si>
    <t>COM HT</t>
  </si>
  <si>
    <t>RESTE ALM</t>
  </si>
  <si>
    <t>COM -  ALM 14 %</t>
  </si>
  <si>
    <t xml:space="preserve">DATE FACTURATION </t>
  </si>
  <si>
    <t xml:space="preserve">OFFICE NOTARIAL </t>
  </si>
  <si>
    <t>DATE REGLEMENT</t>
  </si>
  <si>
    <t xml:space="preserve">N° FACTURE </t>
  </si>
  <si>
    <t>MONTANT TTC</t>
  </si>
  <si>
    <t>MONTANT HT</t>
  </si>
  <si>
    <t>TVA</t>
  </si>
  <si>
    <t>RECETTES</t>
  </si>
  <si>
    <t>DEPENSES</t>
  </si>
  <si>
    <t xml:space="preserve"> N° FACTURE</t>
  </si>
  <si>
    <t>DATE</t>
  </si>
  <si>
    <t xml:space="preserve">EMMETTEUR </t>
  </si>
  <si>
    <t>GARCIA</t>
  </si>
  <si>
    <t>REPARTITION HT</t>
  </si>
  <si>
    <t>DATE FACTURE</t>
  </si>
  <si>
    <t>OBJET</t>
  </si>
  <si>
    <t>SCI FPI</t>
  </si>
  <si>
    <t>LEFEBVRE</t>
  </si>
  <si>
    <t>BERARD</t>
  </si>
  <si>
    <t>SCI STEGAB</t>
  </si>
  <si>
    <t>SCI 3L RUFFIEU</t>
  </si>
  <si>
    <t>?</t>
  </si>
  <si>
    <t>SCHAEFFER</t>
  </si>
  <si>
    <t>en attente</t>
  </si>
  <si>
    <t>ORSET</t>
  </si>
  <si>
    <t>VAUTHIER</t>
  </si>
  <si>
    <t>JACOULOT</t>
  </si>
  <si>
    <t xml:space="preserve">BASSET </t>
  </si>
  <si>
    <t>SILVESTRE</t>
  </si>
  <si>
    <t xml:space="preserve">REVERSEMENT HT </t>
  </si>
  <si>
    <t>SCI MAPI MOUNTAIN</t>
  </si>
  <si>
    <t>ALTOT</t>
  </si>
  <si>
    <t>PRELOT</t>
  </si>
  <si>
    <t>MACHEREY</t>
  </si>
  <si>
    <t>CHAGOT</t>
  </si>
  <si>
    <t>LEBRUN</t>
  </si>
  <si>
    <t>ATRIUM</t>
  </si>
  <si>
    <t>OCVIRK</t>
  </si>
  <si>
    <t>BAUDOIN</t>
  </si>
  <si>
    <t>PILLET</t>
  </si>
  <si>
    <t>SCI KRONBORG</t>
  </si>
  <si>
    <t>EXERTIER</t>
  </si>
  <si>
    <t>GUERIN</t>
  </si>
  <si>
    <t>MACÉ</t>
  </si>
  <si>
    <t>RAYÉ</t>
  </si>
  <si>
    <t>PHDA INVEST</t>
  </si>
  <si>
    <t>SIX</t>
  </si>
  <si>
    <t>CAVALIER</t>
  </si>
  <si>
    <t>INDV MUGNIER/FAVRE</t>
  </si>
  <si>
    <t>ROLLAND/KAIZER</t>
  </si>
  <si>
    <t>TOINABELLE</t>
  </si>
  <si>
    <t>LANGLET/MOUILLON</t>
  </si>
  <si>
    <t>REPORT 2019 sur 2020</t>
  </si>
  <si>
    <t>TOTAL HT</t>
  </si>
  <si>
    <t>Loyer Séez (390/mois)</t>
  </si>
  <si>
    <t>Abo consortium (55ht/mois)</t>
  </si>
  <si>
    <t>Se Loger (272ht/mois)</t>
  </si>
  <si>
    <t>FRAIS FIXES / AN :</t>
  </si>
  <si>
    <t>GreenAcres (Approx 100ht/m)</t>
  </si>
  <si>
    <t>Loyer les Arcs (645ht/mois)</t>
  </si>
  <si>
    <t>01-2020</t>
  </si>
  <si>
    <t>02-2020</t>
  </si>
  <si>
    <t>03-2020</t>
  </si>
  <si>
    <t>04-2020</t>
  </si>
  <si>
    <t>05-2020</t>
  </si>
  <si>
    <t>ENTREE Mdt</t>
  </si>
  <si>
    <t>SORTIE Mdt</t>
  </si>
  <si>
    <t>ALM</t>
  </si>
  <si>
    <t>AA</t>
  </si>
  <si>
    <t>AVEC 14% restant sur ALM</t>
  </si>
  <si>
    <t>TABLEAUX STIEVENARD</t>
  </si>
  <si>
    <t>HONO CHAGOT-ZANNI/LEBRUN</t>
  </si>
  <si>
    <t>Me WALCZACK</t>
  </si>
  <si>
    <t>Si ENTREE Mdt ALM et SORTIE Mdt AA = 61% de com ALM (partagée entre XH et SM) et 25% de com AA</t>
  </si>
  <si>
    <t>Si ENTREE Mdt AA et SORTIE Mdt ALM = 25% de com AA et 61% de com ALM (partagée entre XH et SM)</t>
  </si>
  <si>
    <t>Si ENTREE Mdt AA et SORTIE Mdt AA = 50% de com AA et 36% de com ALM (partagée entre XH et SM)</t>
  </si>
  <si>
    <t>ok</t>
  </si>
  <si>
    <t>FALCY</t>
  </si>
  <si>
    <t>VERIF</t>
  </si>
  <si>
    <t>ECART</t>
  </si>
  <si>
    <t>Abo internet (Séez 25 + Arc 40)</t>
  </si>
  <si>
    <t>HONO VENTE BASSET/SILVESTRE</t>
  </si>
  <si>
    <t>HONO ESTIM MIRANDE-GARNIER</t>
  </si>
  <si>
    <t>HONO VENTE SCHAEFFER/JACOULOT</t>
  </si>
  <si>
    <t>Me VALENTINO</t>
  </si>
  <si>
    <t>06-2020</t>
  </si>
  <si>
    <t>HONO SCI STEGAB/SCI 3L RUFFIEU</t>
  </si>
  <si>
    <t>Me PAGLIAROLI</t>
  </si>
  <si>
    <t>07-2020</t>
  </si>
  <si>
    <t>HONO ESTIM G.FAVRE (UDAF Savoie)</t>
  </si>
  <si>
    <t>08-2020</t>
  </si>
  <si>
    <t>HONO VENTE FICHOT/SCI MALEAN</t>
  </si>
  <si>
    <t>09-2020</t>
  </si>
  <si>
    <t>HONO ESTIM Mme LUQUIAUD</t>
  </si>
  <si>
    <t>10-2020</t>
  </si>
  <si>
    <t>HONO SCI KRONBORG/PILLET</t>
  </si>
  <si>
    <t>Me BECÔT-FALCY</t>
  </si>
  <si>
    <t>11-2020</t>
  </si>
  <si>
    <t>12-2020</t>
  </si>
  <si>
    <t>HONO PRELOT/MACHEREY</t>
  </si>
  <si>
    <t>HONO MUGNIER -FAVRE /KAISER ROLLAND</t>
  </si>
  <si>
    <t>13-2020</t>
  </si>
  <si>
    <t>HONO ALTOT /SCI MAPI MOUNTAIN</t>
  </si>
  <si>
    <t>Me ARNAUD</t>
  </si>
  <si>
    <t>14-2020</t>
  </si>
  <si>
    <t>HONO ORSET/VAUTHIER</t>
  </si>
  <si>
    <t>HUGUETO / FALCY</t>
  </si>
  <si>
    <t>Me VALENTINO/FALCY</t>
  </si>
  <si>
    <t>15-2020</t>
  </si>
  <si>
    <t>HONO BOURGEOIS/COMBAZ BLANC</t>
  </si>
  <si>
    <t>16-2020</t>
  </si>
  <si>
    <t>HONO  PHDA INVEST/SIX</t>
  </si>
  <si>
    <t>17-2020</t>
  </si>
  <si>
    <t>HONO BERARD-BAUDOIN</t>
  </si>
  <si>
    <t>Me FALCY</t>
  </si>
  <si>
    <t>18-2020</t>
  </si>
  <si>
    <t>19-2020</t>
  </si>
  <si>
    <t>HONO REVIRIAUD/DALIDET</t>
  </si>
  <si>
    <t>HONO SCI ISAKI/VINCENT-GENOD</t>
  </si>
  <si>
    <t>20-2020</t>
  </si>
  <si>
    <t>HONO GARCIA /CAVALIER</t>
  </si>
  <si>
    <t>21-2020</t>
  </si>
  <si>
    <t>HONO BRIAND/MARINIER</t>
  </si>
  <si>
    <t>22-2020</t>
  </si>
  <si>
    <t>HONO MODE/ARNOULD</t>
  </si>
  <si>
    <t>23-2020</t>
  </si>
  <si>
    <t>24-2020</t>
  </si>
  <si>
    <t>HONO GUERIN/EXERTIER</t>
  </si>
  <si>
    <t>25-2020</t>
  </si>
  <si>
    <t>HONO ESTIM LOPEZ</t>
  </si>
  <si>
    <t>26-2020</t>
  </si>
  <si>
    <t>HONO LECAT-ROUSSILLON</t>
  </si>
  <si>
    <t>Me MAUGARNY</t>
  </si>
  <si>
    <t>27-2020</t>
  </si>
  <si>
    <t>HONO DEBUT-BATTEUR</t>
  </si>
  <si>
    <t>28-2020</t>
  </si>
  <si>
    <t>HonO 3D COUTROT 1180 LAUZ</t>
  </si>
  <si>
    <t>HONO PHILIPPE/ISAKI</t>
  </si>
  <si>
    <t>Me BECOT-FALCY</t>
  </si>
  <si>
    <t>29-2020</t>
  </si>
  <si>
    <t>Hono MACE/RAYE</t>
  </si>
  <si>
    <t>30-2020</t>
  </si>
  <si>
    <t>VENTE TABLEAU</t>
  </si>
  <si>
    <t>31-2020</t>
  </si>
  <si>
    <t>Hono ESTIM CHARDON</t>
  </si>
  <si>
    <t>32-2020</t>
  </si>
  <si>
    <t>HONO TOINABELLE/LOUILLON</t>
  </si>
  <si>
    <t>HONO SNRJ IMMO/LECERRE</t>
  </si>
  <si>
    <t>33-2020</t>
  </si>
  <si>
    <t>MC</t>
  </si>
  <si>
    <t>34-2020</t>
  </si>
  <si>
    <t>HONO VENTE OCVIRK</t>
  </si>
  <si>
    <t>35-2020</t>
  </si>
  <si>
    <t>HONO ADV UTILLE-GRAND</t>
  </si>
  <si>
    <t>36-2020</t>
  </si>
  <si>
    <t>HONO VENTE SCI FPI/SCI LES 4 CL</t>
  </si>
  <si>
    <t>37-2020</t>
  </si>
  <si>
    <t>38-2020</t>
  </si>
  <si>
    <t>HONO BONNEVILLE/TRELLU</t>
  </si>
  <si>
    <t>Me Armelle BECOT-FALCY</t>
  </si>
  <si>
    <t>39-2020</t>
  </si>
  <si>
    <t>HONO ESTIM MOUSSELARD</t>
  </si>
  <si>
    <t>40-2020</t>
  </si>
  <si>
    <t>HONO SNRJ IMMO/LIBEAU</t>
  </si>
  <si>
    <t>41-2020</t>
  </si>
  <si>
    <t>HONO DELEGLISE/RENARD</t>
  </si>
  <si>
    <t>42-2020</t>
  </si>
  <si>
    <t>HONO VANBELLINGHEN/BORDIN</t>
  </si>
  <si>
    <t>43-2020</t>
  </si>
  <si>
    <t>HONO PRUNIER/PINCHERELLE</t>
  </si>
  <si>
    <t>REPORT 2019/2020 sur 2020/2021</t>
  </si>
  <si>
    <t>APPORTEUR PARTAGE</t>
  </si>
  <si>
    <t>Si ENTREE Mdt ALM et SORTIE Mdt ALM = 86% de com ALM partagé 50/50 XH/SM</t>
  </si>
  <si>
    <t>Si ENTREE Mdt ALM et SORTIE Mdt MC = 61% de com ALM (partagée entre XH et SM) et 5% de com MC sur le HT et hors intermédiaires</t>
  </si>
  <si>
    <t>Si ENTREE Mdt MC et SORTIE Mdt ALM = 5% de com MC sur le HT et hors intermédiaires et 61% de com ALM (partagée entre XH et SM)</t>
  </si>
  <si>
    <t>Si ENTREE Mdt MC et SORTIE Mdt MC = 10% de com MC sur le HT et hors intermédiaires et 76% de com ALM (partagée entre XH et SM)</t>
  </si>
  <si>
    <t>SI ENTREE Mdt AA et SORTIE mdt MC = 25% de com AA et 5% de com MC sur HT et hors intermédiaires et 56% de com ALM (partagée entreXH et SM)</t>
  </si>
  <si>
    <t>SI ENTREE Mdt MC et SORTIE mdt AA = 5% de com MC sur HT et hors interédiaires et 25% de com AA et 56% de com ALM (partagée entreXH et SM)</t>
  </si>
  <si>
    <t>Abo site Agence (60ht/mois)</t>
  </si>
  <si>
    <t>TOTAL CHARGES</t>
  </si>
  <si>
    <t>COM HT - APP AFF</t>
  </si>
  <si>
    <t>De 0 à 50 000 : 25 entrée / 25 sortie</t>
  </si>
  <si>
    <t>De 50 001 à 80 000 € : 27,5 entrée / 27,5 sortie</t>
  </si>
  <si>
    <t>De 80 001 à 100 000 € : 30 entrée / 30 sortie</t>
  </si>
  <si>
    <t>De 100 001 à 150 000 : 32,5 entrée / 32,5 sortie</t>
  </si>
  <si>
    <t>Au-delà de 150 001 € : 35 entrée / 35 sortie</t>
  </si>
  <si>
    <t>Du 01/01 au 31/12</t>
  </si>
  <si>
    <t>VERSEMENT APP AFF</t>
  </si>
  <si>
    <t>COM BASE</t>
  </si>
  <si>
    <t>COM REVUE</t>
  </si>
  <si>
    <t>ES</t>
  </si>
  <si>
    <t>CT</t>
  </si>
  <si>
    <t>MK</t>
  </si>
  <si>
    <t>MS</t>
  </si>
  <si>
    <t>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</si>
</sst>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dd/mm/yy;@"/>
    <numFmt numFmtId="166" formatCode="#,##0.00\ _€"/>
    <numFmt numFmtId="167" formatCode="_ * #,##0.00_)\ _€_ ;_ * \(#,##0.00\)\ _€_ ;_ * &quot;-&quot;??_)\ _€_ ;_ @_ 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5" xfId="0" applyFont="1" applyBorder="1"/>
    <xf numFmtId="0" fontId="4" fillId="0" borderId="4" xfId="0" applyFont="1" applyBorder="1"/>
    <xf numFmtId="164" fontId="4" fillId="0" borderId="0" xfId="0" applyNumberFormat="1" applyFont="1"/>
    <xf numFmtId="164" fontId="3" fillId="3" borderId="0" xfId="0" applyNumberFormat="1" applyFont="1" applyFill="1"/>
    <xf numFmtId="0" fontId="3" fillId="3" borderId="0" xfId="0" applyFont="1" applyFill="1"/>
    <xf numFmtId="0" fontId="4" fillId="0" borderId="0" xfId="0" applyFont="1" applyAlignment="1">
      <alignment horizontal="center"/>
    </xf>
    <xf numFmtId="0" fontId="4" fillId="0" borderId="7" xfId="0" applyFont="1" applyBorder="1"/>
    <xf numFmtId="0" fontId="3" fillId="4" borderId="7" xfId="0" applyFont="1" applyFill="1" applyBorder="1"/>
    <xf numFmtId="164" fontId="3" fillId="4" borderId="7" xfId="0" applyNumberFormat="1" applyFont="1" applyFill="1" applyBorder="1"/>
    <xf numFmtId="0" fontId="4" fillId="5" borderId="0" xfId="0" applyFont="1" applyFill="1"/>
    <xf numFmtId="0" fontId="0" fillId="5" borderId="0" xfId="0" applyFill="1"/>
    <xf numFmtId="0" fontId="6" fillId="0" borderId="0" xfId="0" applyFont="1"/>
    <xf numFmtId="0" fontId="6" fillId="0" borderId="10" xfId="0" applyFont="1" applyBorder="1"/>
    <xf numFmtId="0" fontId="6" fillId="0" borderId="9" xfId="0" applyFont="1" applyBorder="1"/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/>
    <xf numFmtId="0" fontId="6" fillId="0" borderId="10" xfId="0" applyNumberFormat="1" applyFont="1" applyBorder="1"/>
    <xf numFmtId="0" fontId="6" fillId="0" borderId="0" xfId="0" applyNumberFormat="1" applyFont="1"/>
    <xf numFmtId="0" fontId="0" fillId="0" borderId="12" xfId="0" applyBorder="1"/>
    <xf numFmtId="0" fontId="0" fillId="0" borderId="13" xfId="0" applyBorder="1"/>
    <xf numFmtId="0" fontId="0" fillId="0" borderId="0" xfId="0" applyFill="1" applyBorder="1"/>
    <xf numFmtId="0" fontId="6" fillId="0" borderId="0" xfId="0" applyFont="1" applyFill="1" applyBorder="1"/>
    <xf numFmtId="0" fontId="0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5" borderId="0" xfId="0" applyFill="1" applyBorder="1" applyAlignment="1">
      <alignment horizontal="center"/>
    </xf>
    <xf numFmtId="0" fontId="0" fillId="0" borderId="0" xfId="0" applyNumberFormat="1"/>
    <xf numFmtId="0" fontId="6" fillId="0" borderId="0" xfId="0" applyNumberFormat="1" applyFont="1"/>
    <xf numFmtId="0" fontId="4" fillId="5" borderId="0" xfId="0" applyFont="1" applyFill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2" fontId="0" fillId="5" borderId="0" xfId="0" applyNumberForma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/>
    </xf>
    <xf numFmtId="14" fontId="4" fillId="6" borderId="0" xfId="0" applyNumberFormat="1" applyFont="1" applyFill="1" applyBorder="1" applyAlignment="1">
      <alignment horizontal="center" vertical="center"/>
    </xf>
    <xf numFmtId="164" fontId="4" fillId="6" borderId="0" xfId="0" applyNumberFormat="1" applyFont="1" applyFill="1" applyBorder="1" applyAlignment="1">
      <alignment horizontal="center" vertical="center"/>
    </xf>
    <xf numFmtId="14" fontId="4" fillId="5" borderId="0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/>
    </xf>
    <xf numFmtId="14" fontId="4" fillId="6" borderId="0" xfId="0" applyNumberFormat="1" applyFont="1" applyFill="1" applyBorder="1" applyAlignment="1">
      <alignment horizontal="center"/>
    </xf>
    <xf numFmtId="14" fontId="4" fillId="5" borderId="0" xfId="0" applyNumberFormat="1" applyFont="1" applyFill="1" applyBorder="1" applyAlignment="1">
      <alignment horizontal="center"/>
    </xf>
    <xf numFmtId="164" fontId="4" fillId="5" borderId="7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14" fontId="4" fillId="5" borderId="7" xfId="0" applyNumberFormat="1" applyFont="1" applyFill="1" applyBorder="1" applyAlignment="1">
      <alignment horizontal="center"/>
    </xf>
    <xf numFmtId="0" fontId="4" fillId="5" borderId="0" xfId="0" applyNumberFormat="1" applyFont="1" applyFill="1" applyBorder="1" applyAlignment="1">
      <alignment horizontal="center"/>
    </xf>
    <xf numFmtId="0" fontId="4" fillId="6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4" fillId="7" borderId="0" xfId="0" applyFont="1" applyFill="1"/>
    <xf numFmtId="14" fontId="4" fillId="7" borderId="0" xfId="0" applyNumberFormat="1" applyFont="1" applyFill="1"/>
    <xf numFmtId="0" fontId="3" fillId="8" borderId="0" xfId="0" applyFont="1" applyFill="1"/>
    <xf numFmtId="164" fontId="3" fillId="8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0" fontId="4" fillId="7" borderId="0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0" borderId="14" xfId="0" applyBorder="1"/>
    <xf numFmtId="0" fontId="4" fillId="0" borderId="4" xfId="0" applyFont="1" applyFill="1" applyBorder="1"/>
    <xf numFmtId="0" fontId="0" fillId="0" borderId="4" xfId="0" applyBorder="1"/>
    <xf numFmtId="0" fontId="9" fillId="5" borderId="6" xfId="0" applyFont="1" applyFill="1" applyBorder="1"/>
    <xf numFmtId="0" fontId="9" fillId="5" borderId="8" xfId="0" applyFont="1" applyFill="1" applyBorder="1"/>
    <xf numFmtId="0" fontId="0" fillId="5" borderId="2" xfId="0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0" fontId="0" fillId="0" borderId="0" xfId="0" applyNumberFormat="1" applyFill="1"/>
    <xf numFmtId="0" fontId="0" fillId="0" borderId="0" xfId="0" applyFill="1"/>
    <xf numFmtId="49" fontId="0" fillId="0" borderId="0" xfId="0" applyNumberFormat="1"/>
    <xf numFmtId="0" fontId="0" fillId="0" borderId="13" xfId="0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4" fontId="4" fillId="6" borderId="15" xfId="0" applyNumberFormat="1" applyFont="1" applyFill="1" applyBorder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5" borderId="15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164" fontId="4" fillId="5" borderId="26" xfId="0" applyNumberFormat="1" applyFont="1" applyFill="1" applyBorder="1" applyAlignment="1">
      <alignment horizontal="center" vertical="center"/>
    </xf>
    <xf numFmtId="164" fontId="4" fillId="5" borderId="24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0" fillId="0" borderId="0" xfId="0" applyNumberFormat="1"/>
    <xf numFmtId="2" fontId="6" fillId="0" borderId="0" xfId="0" applyNumberFormat="1" applyFont="1"/>
    <xf numFmtId="49" fontId="6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6" borderId="2" xfId="0" applyFill="1" applyBorder="1" applyAlignment="1">
      <alignment horizontal="center"/>
    </xf>
    <xf numFmtId="0" fontId="10" fillId="9" borderId="29" xfId="0" applyFont="1" applyFill="1" applyBorder="1"/>
    <xf numFmtId="0" fontId="0" fillId="9" borderId="10" xfId="0" applyFill="1" applyBorder="1"/>
    <xf numFmtId="49" fontId="3" fillId="0" borderId="0" xfId="0" applyNumberFormat="1" applyFont="1" applyFill="1" applyAlignment="1">
      <alignment horizontal="center"/>
    </xf>
    <xf numFmtId="14" fontId="0" fillId="0" borderId="0" xfId="0" applyNumberFormat="1" applyFill="1"/>
    <xf numFmtId="165" fontId="0" fillId="0" borderId="0" xfId="0" applyNumberFormat="1" applyFill="1" applyAlignment="1">
      <alignment horizontal="center"/>
    </xf>
    <xf numFmtId="14" fontId="4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/>
    </xf>
    <xf numFmtId="3" fontId="0" fillId="0" borderId="0" xfId="0" applyNumberFormat="1"/>
    <xf numFmtId="0" fontId="6" fillId="7" borderId="0" xfId="0" applyFont="1" applyFill="1"/>
    <xf numFmtId="0" fontId="0" fillId="7" borderId="0" xfId="0" applyFill="1"/>
    <xf numFmtId="0" fontId="10" fillId="0" borderId="0" xfId="0" applyFont="1" applyBorder="1"/>
    <xf numFmtId="0" fontId="0" fillId="6" borderId="2" xfId="0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14" fontId="4" fillId="6" borderId="2" xfId="0" applyNumberFormat="1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64" fontId="4" fillId="5" borderId="2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/>
    <xf numFmtId="0" fontId="4" fillId="6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5" borderId="7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14" fontId="4" fillId="5" borderId="24" xfId="0" applyNumberFormat="1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0" fillId="10" borderId="0" xfId="0" applyFont="1" applyFill="1"/>
    <xf numFmtId="0" fontId="0" fillId="10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16" fillId="7" borderId="0" xfId="0" applyFont="1" applyFill="1" applyAlignment="1">
      <alignment horizontal="center" vertical="center" wrapText="1"/>
    </xf>
    <xf numFmtId="0" fontId="6" fillId="7" borderId="0" xfId="0" applyFont="1" applyFill="1" applyAlignment="1">
      <alignment vertical="center" wrapText="1"/>
    </xf>
    <xf numFmtId="0" fontId="6" fillId="7" borderId="1" xfId="0" applyFont="1" applyFill="1" applyBorder="1" applyAlignment="1">
      <alignment horizontal="center" vertical="center"/>
    </xf>
    <xf numFmtId="164" fontId="4" fillId="6" borderId="18" xfId="0" applyNumberFormat="1" applyFont="1" applyFill="1" applyBorder="1" applyAlignment="1">
      <alignment horizontal="center" vertical="center"/>
    </xf>
    <xf numFmtId="166" fontId="10" fillId="9" borderId="9" xfId="0" applyNumberFormat="1" applyFont="1" applyFill="1" applyBorder="1" applyAlignment="1"/>
    <xf numFmtId="166" fontId="10" fillId="9" borderId="10" xfId="0" applyNumberFormat="1" applyFont="1" applyFill="1" applyBorder="1" applyAlignment="1"/>
    <xf numFmtId="166" fontId="6" fillId="6" borderId="29" xfId="0" applyNumberFormat="1" applyFont="1" applyFill="1" applyBorder="1" applyAlignment="1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7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0" fillId="9" borderId="11" xfId="0" applyFill="1" applyBorder="1"/>
    <xf numFmtId="167" fontId="6" fillId="6" borderId="2" xfId="0" applyNumberFormat="1" applyFont="1" applyFill="1" applyBorder="1" applyAlignment="1">
      <alignment horizontal="center"/>
    </xf>
    <xf numFmtId="167" fontId="6" fillId="6" borderId="1" xfId="0" applyNumberFormat="1" applyFont="1" applyFill="1" applyBorder="1" applyAlignment="1">
      <alignment horizontal="center"/>
    </xf>
    <xf numFmtId="167" fontId="4" fillId="6" borderId="3" xfId="0" applyNumberFormat="1" applyFont="1" applyFill="1" applyBorder="1" applyAlignment="1">
      <alignment horizontal="center" vertical="center"/>
    </xf>
    <xf numFmtId="167" fontId="0" fillId="6" borderId="1" xfId="0" applyNumberFormat="1" applyFill="1" applyBorder="1" applyAlignment="1">
      <alignment horizontal="center"/>
    </xf>
    <xf numFmtId="167" fontId="0" fillId="6" borderId="3" xfId="0" applyNumberFormat="1" applyFill="1" applyBorder="1" applyAlignment="1">
      <alignment horizontal="center"/>
    </xf>
    <xf numFmtId="167" fontId="6" fillId="5" borderId="0" xfId="0" applyNumberFormat="1" applyFont="1" applyFill="1" applyBorder="1" applyAlignment="1">
      <alignment horizontal="center"/>
    </xf>
    <xf numFmtId="167" fontId="6" fillId="5" borderId="4" xfId="0" applyNumberFormat="1" applyFont="1" applyFill="1" applyBorder="1" applyAlignment="1">
      <alignment horizontal="center"/>
    </xf>
    <xf numFmtId="167" fontId="4" fillId="5" borderId="5" xfId="0" applyNumberFormat="1" applyFont="1" applyFill="1" applyBorder="1" applyAlignment="1">
      <alignment horizontal="center" vertical="center"/>
    </xf>
    <xf numFmtId="167" fontId="0" fillId="5" borderId="4" xfId="0" applyNumberFormat="1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167" fontId="6" fillId="6" borderId="0" xfId="0" applyNumberFormat="1" applyFont="1" applyFill="1" applyBorder="1" applyAlignment="1">
      <alignment horizontal="center"/>
    </xf>
    <xf numFmtId="167" fontId="6" fillId="6" borderId="4" xfId="0" applyNumberFormat="1" applyFont="1" applyFill="1" applyBorder="1" applyAlignment="1">
      <alignment horizontal="center"/>
    </xf>
    <xf numFmtId="167" fontId="4" fillId="6" borderId="5" xfId="0" applyNumberFormat="1" applyFont="1" applyFill="1" applyBorder="1" applyAlignment="1">
      <alignment horizontal="center" vertical="center"/>
    </xf>
    <xf numFmtId="167" fontId="0" fillId="6" borderId="4" xfId="0" applyNumberFormat="1" applyFill="1" applyBorder="1" applyAlignment="1">
      <alignment horizontal="center"/>
    </xf>
    <xf numFmtId="167" fontId="0" fillId="6" borderId="5" xfId="0" applyNumberFormat="1" applyFill="1" applyBorder="1" applyAlignment="1">
      <alignment horizontal="center"/>
    </xf>
    <xf numFmtId="167" fontId="6" fillId="5" borderId="7" xfId="0" applyNumberFormat="1" applyFont="1" applyFill="1" applyBorder="1" applyAlignment="1">
      <alignment horizontal="center"/>
    </xf>
    <xf numFmtId="167" fontId="6" fillId="5" borderId="6" xfId="0" applyNumberFormat="1" applyFont="1" applyFill="1" applyBorder="1" applyAlignment="1">
      <alignment horizontal="center"/>
    </xf>
    <xf numFmtId="167" fontId="4" fillId="5" borderId="8" xfId="0" applyNumberFormat="1" applyFont="1" applyFill="1" applyBorder="1" applyAlignment="1">
      <alignment horizontal="center" vertical="center"/>
    </xf>
    <xf numFmtId="167" fontId="0" fillId="5" borderId="6" xfId="0" applyNumberFormat="1" applyFill="1" applyBorder="1" applyAlignment="1">
      <alignment horizontal="center"/>
    </xf>
    <xf numFmtId="167" fontId="0" fillId="5" borderId="8" xfId="0" applyNumberFormat="1" applyFill="1" applyBorder="1" applyAlignment="1">
      <alignment horizontal="center"/>
    </xf>
    <xf numFmtId="167" fontId="0" fillId="6" borderId="2" xfId="0" applyNumberFormat="1" applyFont="1" applyFill="1" applyBorder="1" applyAlignment="1">
      <alignment horizontal="center"/>
    </xf>
    <xf numFmtId="167" fontId="0" fillId="6" borderId="2" xfId="0" applyNumberFormat="1" applyFill="1" applyBorder="1" applyAlignment="1">
      <alignment horizontal="center"/>
    </xf>
    <xf numFmtId="167" fontId="0" fillId="6" borderId="12" xfId="0" applyNumberFormat="1" applyFill="1" applyBorder="1" applyAlignment="1">
      <alignment horizontal="center"/>
    </xf>
    <xf numFmtId="167" fontId="0" fillId="5" borderId="0" xfId="0" applyNumberFormat="1" applyFill="1" applyBorder="1" applyAlignment="1">
      <alignment horizontal="center"/>
    </xf>
    <xf numFmtId="167" fontId="0" fillId="5" borderId="13" xfId="0" applyNumberFormat="1" applyFill="1" applyBorder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67" fontId="0" fillId="6" borderId="13" xfId="0" applyNumberFormat="1" applyFill="1" applyBorder="1" applyAlignment="1">
      <alignment horizontal="center"/>
    </xf>
    <xf numFmtId="167" fontId="0" fillId="5" borderId="7" xfId="0" applyNumberFormat="1" applyFill="1" applyBorder="1" applyAlignment="1">
      <alignment horizontal="center"/>
    </xf>
    <xf numFmtId="167" fontId="0" fillId="5" borderId="14" xfId="0" applyNumberFormat="1" applyFill="1" applyBorder="1" applyAlignment="1">
      <alignment horizontal="center"/>
    </xf>
    <xf numFmtId="166" fontId="10" fillId="9" borderId="14" xfId="0" applyNumberFormat="1" applyFont="1" applyFill="1" applyBorder="1" applyAlignment="1"/>
    <xf numFmtId="166" fontId="10" fillId="9" borderId="7" xfId="0" applyNumberFormat="1" applyFont="1" applyFill="1" applyBorder="1" applyAlignment="1"/>
    <xf numFmtId="166" fontId="10" fillId="9" borderId="6" xfId="0" applyNumberFormat="1" applyFont="1" applyFill="1" applyBorder="1" applyAlignment="1"/>
    <xf numFmtId="164" fontId="4" fillId="0" borderId="0" xfId="0" applyNumberFormat="1" applyFont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 textRotation="90"/>
    </xf>
    <xf numFmtId="0" fontId="8" fillId="6" borderId="13" xfId="0" applyFont="1" applyFill="1" applyBorder="1" applyAlignment="1">
      <alignment horizontal="center" vertical="center" textRotation="90"/>
    </xf>
    <xf numFmtId="0" fontId="8" fillId="6" borderId="14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15" fillId="5" borderId="12" xfId="0" applyFont="1" applyFill="1" applyBorder="1" applyAlignment="1">
      <alignment horizontal="center" vertical="center" textRotation="90"/>
    </xf>
    <xf numFmtId="0" fontId="15" fillId="5" borderId="13" xfId="0" applyFont="1" applyFill="1" applyBorder="1" applyAlignment="1">
      <alignment horizontal="center" vertical="center" textRotation="90"/>
    </xf>
    <xf numFmtId="0" fontId="15" fillId="5" borderId="14" xfId="0" applyFont="1" applyFill="1" applyBorder="1" applyAlignment="1">
      <alignment horizontal="center" vertical="center" textRotation="90"/>
    </xf>
    <xf numFmtId="0" fontId="6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0" fillId="7" borderId="13" xfId="0" applyFill="1" applyBorder="1" applyAlignment="1">
      <alignment horizontal="center" wrapText="1"/>
    </xf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2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11" fillId="0" borderId="14" xfId="0" applyFont="1" applyFill="1" applyBorder="1" applyAlignment="1">
      <alignment horizontal="center" vertical="center" textRotation="90"/>
    </xf>
  </cellXfs>
  <cellStyles count="2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1"/>
  <sheetViews>
    <sheetView workbookViewId="0">
      <selection activeCell="E3" sqref="E3"/>
    </sheetView>
  </sheetViews>
  <sheetFormatPr baseColWidth="10" defaultRowHeight="16" x14ac:dyDescent="0.2"/>
  <cols>
    <col min="1" max="1" width="6.33203125" customWidth="1"/>
    <col min="2" max="2" width="26.33203125" customWidth="1"/>
    <col min="3" max="3" width="20.1640625" customWidth="1"/>
    <col min="4" max="4" width="47.83203125" customWidth="1"/>
    <col min="5" max="5" width="9.1640625" customWidth="1"/>
    <col min="6" max="6" width="9.5" customWidth="1"/>
    <col min="7" max="7" width="14.1640625" customWidth="1"/>
    <col min="8" max="8" width="12.1640625" customWidth="1"/>
    <col min="9" max="9" width="12" customWidth="1"/>
    <col min="10" max="10" width="12.6640625" customWidth="1"/>
    <col min="11" max="11" width="13.1640625" customWidth="1"/>
    <col min="12" max="12" width="14" customWidth="1"/>
    <col min="13" max="13" width="16.33203125" customWidth="1"/>
    <col min="14" max="14" width="52.1640625" customWidth="1"/>
    <col min="15" max="15" width="11.83203125" customWidth="1"/>
    <col min="16" max="16" width="16" customWidth="1"/>
  </cols>
  <sheetData>
    <row r="1" spans="1:16" ht="32" customHeight="1" thickBot="1" x14ac:dyDescent="0.25">
      <c r="B1" s="1" t="s">
        <v>0</v>
      </c>
      <c r="C1" s="2" t="s">
        <v>1</v>
      </c>
      <c r="D1" s="2" t="s">
        <v>3</v>
      </c>
      <c r="E1" s="89" t="s">
        <v>84</v>
      </c>
      <c r="F1" s="90" t="s">
        <v>85</v>
      </c>
      <c r="G1" s="3" t="s">
        <v>7</v>
      </c>
      <c r="H1" s="3" t="s">
        <v>2</v>
      </c>
      <c r="I1" s="3" t="s">
        <v>4</v>
      </c>
      <c r="J1" s="3" t="s">
        <v>190</v>
      </c>
      <c r="K1" s="81" t="s">
        <v>6</v>
      </c>
      <c r="L1" s="82" t="s">
        <v>5</v>
      </c>
      <c r="M1" s="140" t="s">
        <v>48</v>
      </c>
      <c r="N1" s="3" t="s">
        <v>8</v>
      </c>
      <c r="O1" s="140" t="s">
        <v>10</v>
      </c>
      <c r="P1" s="4" t="s">
        <v>11</v>
      </c>
    </row>
    <row r="2" spans="1:16" x14ac:dyDescent="0.2">
      <c r="A2" s="215" t="s">
        <v>189</v>
      </c>
      <c r="B2" s="141">
        <v>1</v>
      </c>
      <c r="C2" s="142">
        <v>1</v>
      </c>
      <c r="D2" s="142"/>
      <c r="E2" s="143" t="s">
        <v>87</v>
      </c>
      <c r="F2" s="144" t="s">
        <v>86</v>
      </c>
      <c r="G2" s="145"/>
      <c r="H2" s="145"/>
      <c r="I2" s="145"/>
      <c r="J2" s="142"/>
      <c r="K2" s="143">
        <v>20000</v>
      </c>
      <c r="L2" s="165">
        <f t="shared" ref="L2:L80" si="0">K2/1.2</f>
        <v>16666.666666666668</v>
      </c>
      <c r="M2" s="146">
        <v>0</v>
      </c>
      <c r="N2" s="147"/>
      <c r="O2" s="144"/>
      <c r="P2" s="151"/>
    </row>
    <row r="3" spans="1:16" x14ac:dyDescent="0.2">
      <c r="A3" s="216"/>
      <c r="B3" s="21">
        <v>2</v>
      </c>
      <c r="C3" s="21">
        <v>2</v>
      </c>
      <c r="D3" s="37"/>
      <c r="E3" s="84" t="s">
        <v>209</v>
      </c>
      <c r="F3" s="87" t="s">
        <v>168</v>
      </c>
      <c r="G3" s="50"/>
      <c r="H3" s="37"/>
      <c r="I3" s="50"/>
      <c r="J3" s="37"/>
      <c r="K3" s="84">
        <v>20000</v>
      </c>
      <c r="L3" s="106">
        <f t="shared" si="0"/>
        <v>16666.666666666668</v>
      </c>
      <c r="M3" s="48">
        <v>0</v>
      </c>
      <c r="N3" s="115"/>
      <c r="O3" s="87"/>
      <c r="P3" s="152"/>
    </row>
    <row r="4" spans="1:16" x14ac:dyDescent="0.2">
      <c r="A4" s="216"/>
      <c r="B4" s="98">
        <v>3</v>
      </c>
      <c r="C4" s="98">
        <v>3</v>
      </c>
      <c r="D4" s="44"/>
      <c r="E4" s="83" t="s">
        <v>168</v>
      </c>
      <c r="F4" s="86" t="s">
        <v>210</v>
      </c>
      <c r="G4" s="49"/>
      <c r="H4" s="44"/>
      <c r="I4" s="49"/>
      <c r="J4" s="44"/>
      <c r="K4" s="83">
        <v>20000</v>
      </c>
      <c r="L4" s="103">
        <f t="shared" si="0"/>
        <v>16666.666666666668</v>
      </c>
      <c r="M4" s="46">
        <v>0</v>
      </c>
      <c r="N4" s="114"/>
      <c r="O4" s="86"/>
      <c r="P4" s="153"/>
    </row>
    <row r="5" spans="1:16" x14ac:dyDescent="0.2">
      <c r="A5" s="216"/>
      <c r="B5" s="21">
        <v>0</v>
      </c>
      <c r="C5" s="21">
        <v>0</v>
      </c>
      <c r="D5" s="37"/>
      <c r="E5" s="84" t="s">
        <v>210</v>
      </c>
      <c r="F5" s="87" t="s">
        <v>211</v>
      </c>
      <c r="G5" s="47"/>
      <c r="H5" s="50"/>
      <c r="I5" s="50"/>
      <c r="J5" s="37"/>
      <c r="K5" s="84">
        <v>20000</v>
      </c>
      <c r="L5" s="106">
        <f t="shared" si="0"/>
        <v>16666.666666666668</v>
      </c>
      <c r="M5" s="48">
        <v>0</v>
      </c>
      <c r="N5" s="115"/>
      <c r="O5" s="87"/>
      <c r="P5" s="152"/>
    </row>
    <row r="6" spans="1:16" x14ac:dyDescent="0.2">
      <c r="A6" s="216"/>
      <c r="B6" s="98">
        <v>0</v>
      </c>
      <c r="C6" s="98">
        <v>0</v>
      </c>
      <c r="D6" s="44"/>
      <c r="E6" s="83" t="s">
        <v>211</v>
      </c>
      <c r="F6" s="86" t="s">
        <v>211</v>
      </c>
      <c r="G6" s="45"/>
      <c r="H6" s="55"/>
      <c r="I6" s="49"/>
      <c r="J6" s="44"/>
      <c r="K6" s="83">
        <v>20000</v>
      </c>
      <c r="L6" s="103">
        <f t="shared" si="0"/>
        <v>16666.666666666668</v>
      </c>
      <c r="M6" s="46">
        <v>0</v>
      </c>
      <c r="N6" s="114"/>
      <c r="O6" s="86"/>
      <c r="P6" s="153"/>
    </row>
    <row r="7" spans="1:16" x14ac:dyDescent="0.2">
      <c r="A7" s="216"/>
      <c r="B7" s="21">
        <v>0</v>
      </c>
      <c r="C7" s="21">
        <v>0</v>
      </c>
      <c r="D7" s="37"/>
      <c r="E7" s="84" t="s">
        <v>87</v>
      </c>
      <c r="F7" s="87" t="s">
        <v>87</v>
      </c>
      <c r="G7" s="47"/>
      <c r="H7" s="50"/>
      <c r="I7" s="50"/>
      <c r="J7" s="37"/>
      <c r="K7" s="84">
        <v>20000</v>
      </c>
      <c r="L7" s="106">
        <f t="shared" si="0"/>
        <v>16666.666666666668</v>
      </c>
      <c r="M7" s="48">
        <v>0</v>
      </c>
      <c r="N7" s="115"/>
      <c r="O7" s="87"/>
      <c r="P7" s="152"/>
    </row>
    <row r="8" spans="1:16" x14ac:dyDescent="0.2">
      <c r="A8" s="216"/>
      <c r="B8" s="98">
        <v>0</v>
      </c>
      <c r="C8" s="98">
        <v>0</v>
      </c>
      <c r="D8" s="44"/>
      <c r="E8" s="83" t="s">
        <v>209</v>
      </c>
      <c r="F8" s="86" t="s">
        <v>209</v>
      </c>
      <c r="G8" s="49"/>
      <c r="H8" s="44"/>
      <c r="I8" s="49"/>
      <c r="J8" s="44"/>
      <c r="K8" s="83">
        <v>20000</v>
      </c>
      <c r="L8" s="103">
        <f t="shared" si="0"/>
        <v>16666.666666666668</v>
      </c>
      <c r="M8" s="46">
        <v>0</v>
      </c>
      <c r="N8" s="114"/>
      <c r="O8" s="86"/>
      <c r="P8" s="153"/>
    </row>
    <row r="9" spans="1:16" x14ac:dyDescent="0.2">
      <c r="A9" s="216"/>
      <c r="B9" s="21">
        <v>0</v>
      </c>
      <c r="C9" s="21">
        <v>0</v>
      </c>
      <c r="D9" s="37"/>
      <c r="E9" s="84" t="s">
        <v>209</v>
      </c>
      <c r="F9" s="87" t="s">
        <v>211</v>
      </c>
      <c r="G9" s="47"/>
      <c r="H9" s="37"/>
      <c r="I9" s="50"/>
      <c r="J9" s="37"/>
      <c r="K9" s="84">
        <v>20000</v>
      </c>
      <c r="L9" s="106">
        <f t="shared" si="0"/>
        <v>16666.666666666668</v>
      </c>
      <c r="M9" s="48">
        <v>0</v>
      </c>
      <c r="N9" s="115"/>
      <c r="O9" s="87"/>
      <c r="P9" s="152"/>
    </row>
    <row r="10" spans="1:16" x14ac:dyDescent="0.2">
      <c r="A10" s="216"/>
      <c r="B10" s="98">
        <v>0</v>
      </c>
      <c r="C10" s="98">
        <v>0</v>
      </c>
      <c r="D10" s="44"/>
      <c r="E10" s="83" t="s">
        <v>210</v>
      </c>
      <c r="F10" s="86" t="s">
        <v>210</v>
      </c>
      <c r="G10" s="45"/>
      <c r="H10" s="44"/>
      <c r="I10" s="49"/>
      <c r="J10" s="44"/>
      <c r="K10" s="83">
        <v>20000</v>
      </c>
      <c r="L10" s="103">
        <f t="shared" si="0"/>
        <v>16666.666666666668</v>
      </c>
      <c r="M10" s="46">
        <v>0</v>
      </c>
      <c r="N10" s="114"/>
      <c r="O10" s="86"/>
      <c r="P10" s="153"/>
    </row>
    <row r="11" spans="1:16" x14ac:dyDescent="0.2">
      <c r="A11" s="216"/>
      <c r="B11" s="21">
        <v>0</v>
      </c>
      <c r="C11" s="21">
        <v>0</v>
      </c>
      <c r="D11" s="37"/>
      <c r="E11" s="84" t="s">
        <v>210</v>
      </c>
      <c r="F11" s="87" t="s">
        <v>87</v>
      </c>
      <c r="G11" s="47"/>
      <c r="H11" s="54"/>
      <c r="I11" s="50"/>
      <c r="J11" s="37"/>
      <c r="K11" s="84">
        <v>20000</v>
      </c>
      <c r="L11" s="106">
        <f t="shared" si="0"/>
        <v>16666.666666666668</v>
      </c>
      <c r="M11" s="48">
        <v>0</v>
      </c>
      <c r="N11" s="115"/>
      <c r="O11" s="87"/>
      <c r="P11" s="152"/>
    </row>
    <row r="12" spans="1:16" x14ac:dyDescent="0.2">
      <c r="A12" s="216"/>
      <c r="B12" s="98">
        <v>0</v>
      </c>
      <c r="C12" s="98">
        <v>0</v>
      </c>
      <c r="D12" s="44"/>
      <c r="E12" s="83" t="s">
        <v>210</v>
      </c>
      <c r="F12" s="86" t="s">
        <v>211</v>
      </c>
      <c r="G12" s="45"/>
      <c r="H12" s="49"/>
      <c r="I12" s="49"/>
      <c r="J12" s="44"/>
      <c r="K12" s="83">
        <v>20000</v>
      </c>
      <c r="L12" s="103">
        <f t="shared" si="0"/>
        <v>16666.666666666668</v>
      </c>
      <c r="M12" s="46">
        <v>0</v>
      </c>
      <c r="N12" s="114"/>
      <c r="O12" s="86"/>
      <c r="P12" s="153"/>
    </row>
    <row r="13" spans="1:16" x14ac:dyDescent="0.2">
      <c r="A13" s="216"/>
      <c r="B13" s="21">
        <v>0</v>
      </c>
      <c r="C13" s="21">
        <v>0</v>
      </c>
      <c r="D13" s="37"/>
      <c r="E13" s="84" t="s">
        <v>211</v>
      </c>
      <c r="F13" s="87" t="s">
        <v>87</v>
      </c>
      <c r="G13" s="47"/>
      <c r="H13" s="37"/>
      <c r="I13" s="50"/>
      <c r="J13" s="37"/>
      <c r="K13" s="84">
        <v>20000</v>
      </c>
      <c r="L13" s="106">
        <f t="shared" si="0"/>
        <v>16666.666666666668</v>
      </c>
      <c r="M13" s="48">
        <v>0</v>
      </c>
      <c r="N13" s="115"/>
      <c r="O13" s="87"/>
      <c r="P13" s="152"/>
    </row>
    <row r="14" spans="1:16" x14ac:dyDescent="0.2">
      <c r="A14" s="216"/>
      <c r="B14" s="98">
        <v>0</v>
      </c>
      <c r="C14" s="98">
        <v>0</v>
      </c>
      <c r="D14" s="44"/>
      <c r="E14" s="83" t="s">
        <v>211</v>
      </c>
      <c r="F14" s="86" t="s">
        <v>209</v>
      </c>
      <c r="G14" s="49"/>
      <c r="H14" s="44"/>
      <c r="I14" s="49"/>
      <c r="J14" s="44"/>
      <c r="K14" s="83">
        <v>20000</v>
      </c>
      <c r="L14" s="103">
        <f t="shared" si="0"/>
        <v>16666.666666666668</v>
      </c>
      <c r="M14" s="46">
        <v>0</v>
      </c>
      <c r="N14" s="114"/>
      <c r="O14" s="86"/>
      <c r="P14" s="153"/>
    </row>
    <row r="15" spans="1:16" x14ac:dyDescent="0.2">
      <c r="A15" s="216"/>
      <c r="B15" s="21">
        <v>0</v>
      </c>
      <c r="C15" s="21">
        <v>0</v>
      </c>
      <c r="D15" s="148"/>
      <c r="E15" s="84" t="s">
        <v>209</v>
      </c>
      <c r="F15" s="87" t="s">
        <v>209</v>
      </c>
      <c r="G15" s="50"/>
      <c r="H15" s="50"/>
      <c r="I15" s="50"/>
      <c r="J15" s="37"/>
      <c r="K15" s="84">
        <v>20000</v>
      </c>
      <c r="L15" s="106">
        <f t="shared" si="0"/>
        <v>16666.666666666668</v>
      </c>
      <c r="M15" s="48">
        <v>0</v>
      </c>
      <c r="N15" s="115"/>
      <c r="O15" s="87"/>
      <c r="P15" s="152"/>
    </row>
    <row r="16" spans="1:16" x14ac:dyDescent="0.2">
      <c r="A16" s="216"/>
      <c r="B16" s="98">
        <v>0</v>
      </c>
      <c r="C16" s="98">
        <v>0</v>
      </c>
      <c r="D16" s="44"/>
      <c r="E16" s="83" t="s">
        <v>87</v>
      </c>
      <c r="F16" s="86" t="s">
        <v>87</v>
      </c>
      <c r="G16" s="49"/>
      <c r="H16" s="49"/>
      <c r="I16" s="49"/>
      <c r="J16" s="44"/>
      <c r="K16" s="83">
        <v>20000</v>
      </c>
      <c r="L16" s="103">
        <f t="shared" si="0"/>
        <v>16666.666666666668</v>
      </c>
      <c r="M16" s="46">
        <v>0</v>
      </c>
      <c r="N16" s="114"/>
      <c r="O16" s="86"/>
      <c r="P16" s="153"/>
    </row>
    <row r="17" spans="1:16" x14ac:dyDescent="0.2">
      <c r="A17" s="216"/>
      <c r="B17" s="21">
        <v>0</v>
      </c>
      <c r="C17" s="21">
        <v>0</v>
      </c>
      <c r="D17" s="37"/>
      <c r="E17" s="84" t="s">
        <v>86</v>
      </c>
      <c r="F17" s="87" t="s">
        <v>87</v>
      </c>
      <c r="G17" s="50"/>
      <c r="H17" s="50"/>
      <c r="I17" s="50"/>
      <c r="J17" s="37"/>
      <c r="K17" s="84">
        <v>20000</v>
      </c>
      <c r="L17" s="106">
        <f t="shared" si="0"/>
        <v>16666.666666666668</v>
      </c>
      <c r="M17" s="48">
        <v>0</v>
      </c>
      <c r="N17" s="115"/>
      <c r="O17" s="87"/>
      <c r="P17" s="152"/>
    </row>
    <row r="18" spans="1:16" x14ac:dyDescent="0.2">
      <c r="A18" s="216"/>
      <c r="B18" s="98">
        <v>0</v>
      </c>
      <c r="C18" s="98">
        <v>0</v>
      </c>
      <c r="D18" s="44"/>
      <c r="E18" s="83" t="s">
        <v>87</v>
      </c>
      <c r="F18" s="86" t="s">
        <v>86</v>
      </c>
      <c r="G18" s="49"/>
      <c r="H18" s="55"/>
      <c r="I18" s="49"/>
      <c r="J18" s="44"/>
      <c r="K18" s="83">
        <v>20000</v>
      </c>
      <c r="L18" s="103">
        <f t="shared" si="0"/>
        <v>16666.666666666668</v>
      </c>
      <c r="M18" s="46">
        <v>0</v>
      </c>
      <c r="N18" s="114"/>
      <c r="O18" s="86"/>
      <c r="P18" s="153"/>
    </row>
    <row r="19" spans="1:16" x14ac:dyDescent="0.2">
      <c r="A19" s="216"/>
      <c r="B19" s="21">
        <v>0</v>
      </c>
      <c r="C19" s="21">
        <v>0</v>
      </c>
      <c r="D19" s="37"/>
      <c r="E19" s="84" t="s">
        <v>86</v>
      </c>
      <c r="F19" s="87" t="s">
        <v>211</v>
      </c>
      <c r="G19" s="50"/>
      <c r="H19" s="50"/>
      <c r="I19" s="50"/>
      <c r="J19" s="37"/>
      <c r="K19" s="84">
        <v>20000</v>
      </c>
      <c r="L19" s="106">
        <f t="shared" si="0"/>
        <v>16666.666666666668</v>
      </c>
      <c r="M19" s="48">
        <v>0</v>
      </c>
      <c r="N19" s="115"/>
      <c r="O19" s="87"/>
      <c r="P19" s="152"/>
    </row>
    <row r="20" spans="1:16" x14ac:dyDescent="0.2">
      <c r="A20" s="216"/>
      <c r="B20" s="98">
        <v>0</v>
      </c>
      <c r="C20" s="98">
        <v>0</v>
      </c>
      <c r="D20" s="44"/>
      <c r="E20" s="83" t="s">
        <v>211</v>
      </c>
      <c r="F20" s="86" t="s">
        <v>86</v>
      </c>
      <c r="G20" s="49"/>
      <c r="H20" s="55"/>
      <c r="I20" s="49"/>
      <c r="J20" s="44"/>
      <c r="K20" s="83">
        <v>20000</v>
      </c>
      <c r="L20" s="103">
        <f t="shared" si="0"/>
        <v>16666.666666666668</v>
      </c>
      <c r="M20" s="46">
        <v>0</v>
      </c>
      <c r="N20" s="114"/>
      <c r="O20" s="86"/>
      <c r="P20" s="153"/>
    </row>
    <row r="21" spans="1:16" x14ac:dyDescent="0.2">
      <c r="A21" s="216"/>
      <c r="B21" s="21">
        <v>0</v>
      </c>
      <c r="C21" s="21">
        <v>0</v>
      </c>
      <c r="D21" s="37"/>
      <c r="E21" s="84" t="s">
        <v>86</v>
      </c>
      <c r="F21" s="87" t="s">
        <v>210</v>
      </c>
      <c r="G21" s="50"/>
      <c r="H21" s="54"/>
      <c r="I21" s="50"/>
      <c r="J21" s="37"/>
      <c r="K21" s="84">
        <v>20000</v>
      </c>
      <c r="L21" s="106">
        <f t="shared" si="0"/>
        <v>16666.666666666668</v>
      </c>
      <c r="M21" s="48">
        <v>0</v>
      </c>
      <c r="N21" s="115"/>
      <c r="O21" s="87"/>
      <c r="P21" s="152"/>
    </row>
    <row r="22" spans="1:16" x14ac:dyDescent="0.2">
      <c r="A22" s="216"/>
      <c r="B22" s="98">
        <v>0</v>
      </c>
      <c r="C22" s="98">
        <v>0</v>
      </c>
      <c r="D22" s="44"/>
      <c r="E22" s="83" t="s">
        <v>210</v>
      </c>
      <c r="F22" s="86" t="s">
        <v>86</v>
      </c>
      <c r="G22" s="49"/>
      <c r="H22" s="49"/>
      <c r="I22" s="49"/>
      <c r="J22" s="44"/>
      <c r="K22" s="83">
        <v>20000</v>
      </c>
      <c r="L22" s="103">
        <f t="shared" si="0"/>
        <v>16666.666666666668</v>
      </c>
      <c r="M22" s="46">
        <v>0</v>
      </c>
      <c r="N22" s="114"/>
      <c r="O22" s="86"/>
      <c r="P22" s="153"/>
    </row>
    <row r="23" spans="1:16" x14ac:dyDescent="0.2">
      <c r="A23" s="216"/>
      <c r="B23" s="21">
        <v>0</v>
      </c>
      <c r="C23" s="21">
        <v>0</v>
      </c>
      <c r="D23" s="148"/>
      <c r="E23" s="84" t="s">
        <v>86</v>
      </c>
      <c r="F23" s="87" t="s">
        <v>209</v>
      </c>
      <c r="G23" s="50"/>
      <c r="H23" s="50"/>
      <c r="I23" s="50"/>
      <c r="J23" s="37"/>
      <c r="K23" s="84">
        <v>20000</v>
      </c>
      <c r="L23" s="106">
        <f t="shared" si="0"/>
        <v>16666.666666666668</v>
      </c>
      <c r="M23" s="48">
        <v>0</v>
      </c>
      <c r="N23" s="115"/>
      <c r="O23" s="87"/>
      <c r="P23" s="152"/>
    </row>
    <row r="24" spans="1:16" x14ac:dyDescent="0.2">
      <c r="A24" s="216"/>
      <c r="B24" s="98">
        <v>0</v>
      </c>
      <c r="C24" s="98">
        <v>0</v>
      </c>
      <c r="D24" s="44"/>
      <c r="E24" s="83" t="s">
        <v>209</v>
      </c>
      <c r="F24" s="86" t="s">
        <v>86</v>
      </c>
      <c r="G24" s="49"/>
      <c r="H24" s="55"/>
      <c r="I24" s="49"/>
      <c r="J24" s="44"/>
      <c r="K24" s="83">
        <v>20000</v>
      </c>
      <c r="L24" s="103">
        <f t="shared" si="0"/>
        <v>16666.666666666668</v>
      </c>
      <c r="M24" s="46">
        <v>0</v>
      </c>
      <c r="N24" s="114"/>
      <c r="O24" s="86"/>
      <c r="P24" s="153"/>
    </row>
    <row r="25" spans="1:16" x14ac:dyDescent="0.2">
      <c r="A25" s="216"/>
      <c r="B25" s="21">
        <v>0</v>
      </c>
      <c r="C25" s="21">
        <v>0</v>
      </c>
      <c r="D25" s="37"/>
      <c r="E25" s="84" t="s">
        <v>86</v>
      </c>
      <c r="F25" s="87" t="s">
        <v>86</v>
      </c>
      <c r="G25" s="50"/>
      <c r="H25" s="54"/>
      <c r="I25" s="50"/>
      <c r="J25" s="37"/>
      <c r="K25" s="84">
        <v>20000</v>
      </c>
      <c r="L25" s="106">
        <f t="shared" si="0"/>
        <v>16666.666666666668</v>
      </c>
      <c r="M25" s="48">
        <v>0</v>
      </c>
      <c r="N25" s="115"/>
      <c r="O25" s="87"/>
      <c r="P25" s="152"/>
    </row>
    <row r="26" spans="1:16" x14ac:dyDescent="0.2">
      <c r="A26" s="216"/>
      <c r="B26" s="98">
        <v>0</v>
      </c>
      <c r="C26" s="98">
        <v>0</v>
      </c>
      <c r="D26" s="44"/>
      <c r="E26" s="83" t="s">
        <v>209</v>
      </c>
      <c r="F26" s="86" t="s">
        <v>168</v>
      </c>
      <c r="G26" s="49"/>
      <c r="H26" s="55"/>
      <c r="I26" s="49"/>
      <c r="J26" s="44"/>
      <c r="K26" s="83">
        <v>20000</v>
      </c>
      <c r="L26" s="103">
        <f t="shared" si="0"/>
        <v>16666.666666666668</v>
      </c>
      <c r="M26" s="46">
        <v>0</v>
      </c>
      <c r="N26" s="114"/>
      <c r="O26" s="86"/>
      <c r="P26" s="153"/>
    </row>
    <row r="27" spans="1:16" ht="17" thickBot="1" x14ac:dyDescent="0.25">
      <c r="A27" s="217"/>
      <c r="B27" s="101">
        <v>0</v>
      </c>
      <c r="C27" s="101">
        <v>0</v>
      </c>
      <c r="D27" s="52"/>
      <c r="E27" s="85" t="s">
        <v>168</v>
      </c>
      <c r="F27" s="88" t="s">
        <v>168</v>
      </c>
      <c r="G27" s="53"/>
      <c r="H27" s="154"/>
      <c r="I27" s="53"/>
      <c r="J27" s="52"/>
      <c r="K27" s="85">
        <v>20000</v>
      </c>
      <c r="L27" s="149">
        <f t="shared" si="0"/>
        <v>16666.666666666668</v>
      </c>
      <c r="M27" s="51">
        <v>0</v>
      </c>
      <c r="N27" s="116"/>
      <c r="O27" s="88"/>
      <c r="P27" s="155"/>
    </row>
    <row r="28" spans="1:16" x14ac:dyDescent="0.2">
      <c r="A28" s="97">
        <v>1</v>
      </c>
      <c r="B28" s="98">
        <v>0</v>
      </c>
      <c r="C28" s="102">
        <v>0</v>
      </c>
      <c r="D28" s="105"/>
      <c r="E28" s="83" t="s">
        <v>87</v>
      </c>
      <c r="F28" s="86" t="s">
        <v>87</v>
      </c>
      <c r="G28" s="133"/>
      <c r="H28" s="133"/>
      <c r="I28" s="133"/>
      <c r="J28" s="105"/>
      <c r="K28" s="83">
        <v>24000</v>
      </c>
      <c r="L28" s="103">
        <f t="shared" si="0"/>
        <v>20000</v>
      </c>
      <c r="M28" s="104">
        <f>L28*0.1</f>
        <v>2000</v>
      </c>
      <c r="N28" s="114"/>
      <c r="O28" s="86"/>
      <c r="P28" s="153"/>
    </row>
    <row r="29" spans="1:16" x14ac:dyDescent="0.2">
      <c r="A29" s="99">
        <v>2</v>
      </c>
      <c r="B29" s="21">
        <v>0</v>
      </c>
      <c r="C29" s="20">
        <v>0</v>
      </c>
      <c r="D29" s="36"/>
      <c r="E29" s="84" t="s">
        <v>87</v>
      </c>
      <c r="F29" s="87" t="s">
        <v>168</v>
      </c>
      <c r="G29" s="134"/>
      <c r="H29" s="36"/>
      <c r="I29" s="134"/>
      <c r="J29" s="36"/>
      <c r="K29" s="84">
        <v>24000</v>
      </c>
      <c r="L29" s="106">
        <f t="shared" si="0"/>
        <v>20000</v>
      </c>
      <c r="M29" s="107">
        <v>0</v>
      </c>
      <c r="N29" s="115"/>
      <c r="O29" s="87"/>
      <c r="P29" s="152"/>
    </row>
    <row r="30" spans="1:16" x14ac:dyDescent="0.2">
      <c r="A30" s="97">
        <v>3</v>
      </c>
      <c r="B30" s="98">
        <v>0</v>
      </c>
      <c r="C30" s="102">
        <v>0</v>
      </c>
      <c r="D30" s="105"/>
      <c r="E30" s="83" t="s">
        <v>168</v>
      </c>
      <c r="F30" s="86" t="s">
        <v>209</v>
      </c>
      <c r="G30" s="133"/>
      <c r="H30" s="105"/>
      <c r="I30" s="133"/>
      <c r="J30" s="105"/>
      <c r="K30" s="83">
        <v>24000</v>
      </c>
      <c r="L30" s="103">
        <f t="shared" si="0"/>
        <v>20000</v>
      </c>
      <c r="M30" s="104">
        <v>0</v>
      </c>
      <c r="N30" s="114"/>
      <c r="O30" s="86"/>
      <c r="P30" s="153"/>
    </row>
    <row r="31" spans="1:16" x14ac:dyDescent="0.2">
      <c r="A31" s="99">
        <v>4</v>
      </c>
      <c r="B31" s="21">
        <v>0</v>
      </c>
      <c r="C31" s="20">
        <v>0</v>
      </c>
      <c r="D31" s="36"/>
      <c r="E31" s="84" t="s">
        <v>211</v>
      </c>
      <c r="F31" s="87" t="s">
        <v>210</v>
      </c>
      <c r="G31" s="134"/>
      <c r="H31" s="36"/>
      <c r="I31" s="134"/>
      <c r="J31" s="36"/>
      <c r="K31" s="84">
        <v>24000</v>
      </c>
      <c r="L31" s="106">
        <f t="shared" si="0"/>
        <v>20000</v>
      </c>
      <c r="M31" s="107">
        <v>0</v>
      </c>
      <c r="N31" s="115"/>
      <c r="O31" s="87"/>
      <c r="P31" s="152"/>
    </row>
    <row r="32" spans="1:16" x14ac:dyDescent="0.2">
      <c r="A32" s="97">
        <v>5</v>
      </c>
      <c r="B32" s="98">
        <v>0</v>
      </c>
      <c r="C32" s="102">
        <v>0</v>
      </c>
      <c r="D32" s="105"/>
      <c r="E32" s="83" t="s">
        <v>210</v>
      </c>
      <c r="F32" s="86" t="s">
        <v>211</v>
      </c>
      <c r="G32" s="133"/>
      <c r="H32" s="105"/>
      <c r="I32" s="133"/>
      <c r="J32" s="105"/>
      <c r="K32" s="83">
        <v>24000</v>
      </c>
      <c r="L32" s="103">
        <f t="shared" si="0"/>
        <v>20000</v>
      </c>
      <c r="M32" s="104">
        <v>0</v>
      </c>
      <c r="N32" s="114"/>
      <c r="O32" s="86"/>
      <c r="P32" s="153"/>
    </row>
    <row r="33" spans="1:16" x14ac:dyDescent="0.2">
      <c r="A33" s="99">
        <v>6</v>
      </c>
      <c r="B33" s="21">
        <v>0</v>
      </c>
      <c r="C33" s="20">
        <v>0</v>
      </c>
      <c r="D33" s="36"/>
      <c r="E33" s="84" t="s">
        <v>211</v>
      </c>
      <c r="F33" s="87" t="s">
        <v>211</v>
      </c>
      <c r="G33" s="134"/>
      <c r="H33" s="36"/>
      <c r="I33" s="134"/>
      <c r="J33" s="36"/>
      <c r="K33" s="84">
        <v>24000</v>
      </c>
      <c r="L33" s="106">
        <f t="shared" si="0"/>
        <v>20000</v>
      </c>
      <c r="M33" s="107">
        <v>0</v>
      </c>
      <c r="N33" s="115"/>
      <c r="O33" s="87"/>
      <c r="P33" s="152"/>
    </row>
    <row r="34" spans="1:16" x14ac:dyDescent="0.2">
      <c r="A34" s="97">
        <v>7</v>
      </c>
      <c r="B34" s="98">
        <v>0</v>
      </c>
      <c r="C34" s="102">
        <v>0</v>
      </c>
      <c r="D34" s="105"/>
      <c r="E34" s="83" t="s">
        <v>210</v>
      </c>
      <c r="F34" s="86" t="s">
        <v>210</v>
      </c>
      <c r="G34" s="133"/>
      <c r="H34" s="105"/>
      <c r="I34" s="133"/>
      <c r="J34" s="105"/>
      <c r="K34" s="83">
        <v>24000</v>
      </c>
      <c r="L34" s="103">
        <f t="shared" si="0"/>
        <v>20000</v>
      </c>
      <c r="M34" s="104">
        <v>0</v>
      </c>
      <c r="N34" s="114"/>
      <c r="O34" s="86"/>
      <c r="P34" s="153"/>
    </row>
    <row r="35" spans="1:16" x14ac:dyDescent="0.2">
      <c r="A35" s="99">
        <v>8</v>
      </c>
      <c r="B35" s="21">
        <v>0</v>
      </c>
      <c r="C35" s="20">
        <v>0</v>
      </c>
      <c r="D35" s="36"/>
      <c r="E35" s="84" t="s">
        <v>209</v>
      </c>
      <c r="F35" s="87" t="s">
        <v>209</v>
      </c>
      <c r="G35" s="134"/>
      <c r="H35" s="36"/>
      <c r="I35" s="134"/>
      <c r="J35" s="36"/>
      <c r="K35" s="84">
        <v>24000</v>
      </c>
      <c r="L35" s="106">
        <f t="shared" si="0"/>
        <v>20000</v>
      </c>
      <c r="M35" s="107">
        <f>L35*0.1</f>
        <v>2000</v>
      </c>
      <c r="N35" s="115"/>
      <c r="O35" s="87"/>
      <c r="P35" s="152"/>
    </row>
    <row r="36" spans="1:16" x14ac:dyDescent="0.2">
      <c r="A36" s="97">
        <v>9</v>
      </c>
      <c r="B36" s="98">
        <v>0</v>
      </c>
      <c r="C36" s="102">
        <v>0</v>
      </c>
      <c r="D36" s="105"/>
      <c r="E36" s="83" t="s">
        <v>209</v>
      </c>
      <c r="F36" s="86" t="s">
        <v>209</v>
      </c>
      <c r="G36" s="133"/>
      <c r="H36" s="105"/>
      <c r="I36" s="133"/>
      <c r="J36" s="105"/>
      <c r="K36" s="83">
        <v>24000</v>
      </c>
      <c r="L36" s="103">
        <f t="shared" si="0"/>
        <v>20000</v>
      </c>
      <c r="M36" s="104">
        <v>0</v>
      </c>
      <c r="N36" s="114"/>
      <c r="O36" s="86"/>
      <c r="P36" s="153"/>
    </row>
    <row r="37" spans="1:16" x14ac:dyDescent="0.2">
      <c r="A37" s="99">
        <v>10</v>
      </c>
      <c r="B37" s="21">
        <v>0</v>
      </c>
      <c r="C37" s="20">
        <v>0</v>
      </c>
      <c r="D37" s="36"/>
      <c r="E37" s="84" t="s">
        <v>209</v>
      </c>
      <c r="F37" s="87" t="s">
        <v>209</v>
      </c>
      <c r="G37" s="134"/>
      <c r="H37" s="36"/>
      <c r="I37" s="134"/>
      <c r="J37" s="36"/>
      <c r="K37" s="84">
        <v>24000</v>
      </c>
      <c r="L37" s="106">
        <f t="shared" si="0"/>
        <v>20000</v>
      </c>
      <c r="M37" s="107">
        <v>0</v>
      </c>
      <c r="N37" s="115"/>
      <c r="O37" s="87"/>
      <c r="P37" s="152"/>
    </row>
    <row r="38" spans="1:16" x14ac:dyDescent="0.2">
      <c r="A38" s="97">
        <v>11</v>
      </c>
      <c r="B38" s="98">
        <v>0</v>
      </c>
      <c r="C38" s="102">
        <v>0</v>
      </c>
      <c r="D38" s="105"/>
      <c r="E38" s="83" t="s">
        <v>209</v>
      </c>
      <c r="F38" s="86" t="s">
        <v>209</v>
      </c>
      <c r="G38" s="133"/>
      <c r="H38" s="105"/>
      <c r="I38" s="133"/>
      <c r="J38" s="105"/>
      <c r="K38" s="83">
        <v>24000</v>
      </c>
      <c r="L38" s="103">
        <f t="shared" si="0"/>
        <v>20000</v>
      </c>
      <c r="M38" s="104">
        <v>0</v>
      </c>
      <c r="N38" s="114"/>
      <c r="O38" s="86"/>
      <c r="P38" s="153"/>
    </row>
    <row r="39" spans="1:16" x14ac:dyDescent="0.2">
      <c r="A39" s="99">
        <v>12</v>
      </c>
      <c r="B39" s="21">
        <v>0</v>
      </c>
      <c r="C39" s="20">
        <v>0</v>
      </c>
      <c r="D39" s="36"/>
      <c r="E39" s="84" t="s">
        <v>210</v>
      </c>
      <c r="F39" s="87" t="s">
        <v>209</v>
      </c>
      <c r="G39" s="134"/>
      <c r="H39" s="36"/>
      <c r="I39" s="134"/>
      <c r="J39" s="36"/>
      <c r="K39" s="84">
        <v>24000</v>
      </c>
      <c r="L39" s="106">
        <f t="shared" si="0"/>
        <v>20000</v>
      </c>
      <c r="M39" s="107">
        <v>0</v>
      </c>
      <c r="N39" s="115"/>
      <c r="O39" s="87"/>
      <c r="P39" s="152"/>
    </row>
    <row r="40" spans="1:16" x14ac:dyDescent="0.2">
      <c r="A40" s="97">
        <v>13</v>
      </c>
      <c r="B40" s="98">
        <v>0</v>
      </c>
      <c r="C40" s="102">
        <v>0</v>
      </c>
      <c r="D40" s="105"/>
      <c r="E40" s="83" t="s">
        <v>209</v>
      </c>
      <c r="F40" s="86" t="s">
        <v>209</v>
      </c>
      <c r="G40" s="133"/>
      <c r="H40" s="105"/>
      <c r="I40" s="133"/>
      <c r="J40" s="105"/>
      <c r="K40" s="83">
        <v>24000</v>
      </c>
      <c r="L40" s="103">
        <f t="shared" si="0"/>
        <v>20000</v>
      </c>
      <c r="M40" s="104">
        <v>0</v>
      </c>
      <c r="N40" s="114"/>
      <c r="O40" s="86"/>
      <c r="P40" s="153"/>
    </row>
    <row r="41" spans="1:16" x14ac:dyDescent="0.2">
      <c r="A41" s="99">
        <v>14</v>
      </c>
      <c r="B41" s="21">
        <v>0</v>
      </c>
      <c r="C41" s="20">
        <v>0</v>
      </c>
      <c r="D41" s="36"/>
      <c r="E41" s="84" t="s">
        <v>87</v>
      </c>
      <c r="F41" s="87" t="s">
        <v>209</v>
      </c>
      <c r="G41" s="134"/>
      <c r="H41" s="36"/>
      <c r="I41" s="134"/>
      <c r="J41" s="36"/>
      <c r="K41" s="84">
        <v>24000</v>
      </c>
      <c r="L41" s="106">
        <f t="shared" si="0"/>
        <v>20000</v>
      </c>
      <c r="M41" s="107">
        <v>0</v>
      </c>
      <c r="N41" s="115"/>
      <c r="O41" s="87"/>
      <c r="P41" s="152"/>
    </row>
    <row r="42" spans="1:16" x14ac:dyDescent="0.2">
      <c r="A42" s="97">
        <v>15</v>
      </c>
      <c r="B42" s="98">
        <v>0</v>
      </c>
      <c r="C42" s="102">
        <v>0</v>
      </c>
      <c r="D42" s="105"/>
      <c r="E42" s="83" t="s">
        <v>209</v>
      </c>
      <c r="F42" s="86" t="s">
        <v>87</v>
      </c>
      <c r="G42" s="133"/>
      <c r="H42" s="105"/>
      <c r="I42" s="133"/>
      <c r="J42" s="105"/>
      <c r="K42" s="83">
        <v>24000</v>
      </c>
      <c r="L42" s="103">
        <f t="shared" si="0"/>
        <v>20000</v>
      </c>
      <c r="M42" s="104">
        <v>0</v>
      </c>
      <c r="N42" s="114"/>
      <c r="O42" s="86"/>
      <c r="P42" s="153"/>
    </row>
    <row r="43" spans="1:16" x14ac:dyDescent="0.2">
      <c r="A43" s="99">
        <v>16</v>
      </c>
      <c r="B43" s="21">
        <v>0</v>
      </c>
      <c r="C43" s="20">
        <v>0</v>
      </c>
      <c r="D43" s="36"/>
      <c r="E43" s="84" t="s">
        <v>87</v>
      </c>
      <c r="F43" s="87" t="s">
        <v>86</v>
      </c>
      <c r="G43" s="134"/>
      <c r="H43" s="36"/>
      <c r="I43" s="134"/>
      <c r="J43" s="36"/>
      <c r="K43" s="84">
        <v>24000</v>
      </c>
      <c r="L43" s="106">
        <f t="shared" si="0"/>
        <v>20000</v>
      </c>
      <c r="M43" s="107">
        <v>0</v>
      </c>
      <c r="N43" s="115"/>
      <c r="O43" s="87"/>
      <c r="P43" s="152"/>
    </row>
    <row r="44" spans="1:16" x14ac:dyDescent="0.2">
      <c r="A44" s="97">
        <v>17</v>
      </c>
      <c r="B44" s="98">
        <v>0</v>
      </c>
      <c r="C44" s="102">
        <v>0</v>
      </c>
      <c r="D44" s="105"/>
      <c r="E44" s="83" t="s">
        <v>87</v>
      </c>
      <c r="F44" s="86" t="s">
        <v>87</v>
      </c>
      <c r="G44" s="133"/>
      <c r="H44" s="105"/>
      <c r="I44" s="133"/>
      <c r="J44" s="105"/>
      <c r="K44" s="83">
        <v>24000</v>
      </c>
      <c r="L44" s="103">
        <f t="shared" si="0"/>
        <v>20000</v>
      </c>
      <c r="M44" s="104">
        <v>0</v>
      </c>
      <c r="N44" s="114"/>
      <c r="O44" s="86"/>
      <c r="P44" s="153"/>
    </row>
    <row r="45" spans="1:16" x14ac:dyDescent="0.2">
      <c r="A45" s="99">
        <v>18</v>
      </c>
      <c r="B45" s="21">
        <v>0</v>
      </c>
      <c r="C45" s="20">
        <v>0</v>
      </c>
      <c r="D45" s="36"/>
      <c r="E45" s="84" t="s">
        <v>86</v>
      </c>
      <c r="F45" s="87" t="s">
        <v>86</v>
      </c>
      <c r="G45" s="134"/>
      <c r="H45" s="36"/>
      <c r="I45" s="134"/>
      <c r="J45" s="36"/>
      <c r="K45" s="84">
        <v>24000</v>
      </c>
      <c r="L45" s="106">
        <f t="shared" si="0"/>
        <v>20000</v>
      </c>
      <c r="M45" s="107">
        <v>0</v>
      </c>
      <c r="N45" s="115"/>
      <c r="O45" s="87"/>
      <c r="P45" s="152"/>
    </row>
    <row r="46" spans="1:16" x14ac:dyDescent="0.2">
      <c r="A46" s="97">
        <v>19</v>
      </c>
      <c r="B46" s="98">
        <v>0</v>
      </c>
      <c r="C46" s="102">
        <v>0</v>
      </c>
      <c r="D46" s="105"/>
      <c r="E46" s="83" t="s">
        <v>87</v>
      </c>
      <c r="F46" s="86" t="s">
        <v>87</v>
      </c>
      <c r="G46" s="133"/>
      <c r="H46" s="105"/>
      <c r="I46" s="133"/>
      <c r="J46" s="105"/>
      <c r="K46" s="83">
        <v>24000</v>
      </c>
      <c r="L46" s="103">
        <f t="shared" si="0"/>
        <v>20000</v>
      </c>
      <c r="M46" s="104">
        <v>0</v>
      </c>
      <c r="N46" s="114"/>
      <c r="O46" s="86"/>
      <c r="P46" s="153"/>
    </row>
    <row r="47" spans="1:16" x14ac:dyDescent="0.2">
      <c r="A47" s="99">
        <v>20</v>
      </c>
      <c r="B47" s="21">
        <v>0</v>
      </c>
      <c r="C47" s="20">
        <v>0</v>
      </c>
      <c r="D47" s="36"/>
      <c r="E47" s="84" t="s">
        <v>168</v>
      </c>
      <c r="F47" s="87" t="s">
        <v>209</v>
      </c>
      <c r="G47" s="134"/>
      <c r="H47" s="36"/>
      <c r="I47" s="134"/>
      <c r="J47" s="36"/>
      <c r="K47" s="84">
        <v>24000</v>
      </c>
      <c r="L47" s="106">
        <f t="shared" si="0"/>
        <v>20000</v>
      </c>
      <c r="M47" s="107">
        <v>0</v>
      </c>
      <c r="N47" s="115"/>
      <c r="O47" s="87"/>
      <c r="P47" s="152"/>
    </row>
    <row r="48" spans="1:16" x14ac:dyDescent="0.2">
      <c r="A48" s="97">
        <v>21</v>
      </c>
      <c r="B48" s="98">
        <v>0</v>
      </c>
      <c r="C48" s="102">
        <v>0</v>
      </c>
      <c r="D48" s="105"/>
      <c r="E48" s="83" t="s">
        <v>209</v>
      </c>
      <c r="F48" s="86" t="s">
        <v>211</v>
      </c>
      <c r="G48" s="133"/>
      <c r="H48" s="105"/>
      <c r="I48" s="133"/>
      <c r="J48" s="105"/>
      <c r="K48" s="83">
        <v>24000</v>
      </c>
      <c r="L48" s="103">
        <f t="shared" si="0"/>
        <v>20000</v>
      </c>
      <c r="M48" s="104">
        <v>0</v>
      </c>
      <c r="N48" s="114"/>
      <c r="O48" s="86"/>
      <c r="P48" s="153"/>
    </row>
    <row r="49" spans="1:16" x14ac:dyDescent="0.2">
      <c r="A49" s="99">
        <v>22</v>
      </c>
      <c r="B49" s="21">
        <v>0</v>
      </c>
      <c r="C49" s="20">
        <v>0</v>
      </c>
      <c r="D49" s="36"/>
      <c r="E49" s="84" t="s">
        <v>211</v>
      </c>
      <c r="F49" s="87" t="s">
        <v>210</v>
      </c>
      <c r="G49" s="134"/>
      <c r="H49" s="36"/>
      <c r="I49" s="134"/>
      <c r="J49" s="36"/>
      <c r="K49" s="84">
        <v>24000</v>
      </c>
      <c r="L49" s="106">
        <f t="shared" si="0"/>
        <v>20000</v>
      </c>
      <c r="M49" s="107">
        <v>0</v>
      </c>
      <c r="N49" s="115"/>
      <c r="O49" s="87"/>
      <c r="P49" s="152"/>
    </row>
    <row r="50" spans="1:16" x14ac:dyDescent="0.2">
      <c r="A50" s="97">
        <v>23</v>
      </c>
      <c r="B50" s="98">
        <v>0</v>
      </c>
      <c r="C50" s="102">
        <v>0</v>
      </c>
      <c r="D50" s="105"/>
      <c r="E50" s="83" t="s">
        <v>211</v>
      </c>
      <c r="F50" s="86" t="s">
        <v>211</v>
      </c>
      <c r="G50" s="133"/>
      <c r="H50" s="105"/>
      <c r="I50" s="133"/>
      <c r="J50" s="105"/>
      <c r="K50" s="83">
        <v>24000</v>
      </c>
      <c r="L50" s="103">
        <f t="shared" si="0"/>
        <v>20000</v>
      </c>
      <c r="M50" s="104">
        <v>0</v>
      </c>
      <c r="N50" s="114"/>
      <c r="O50" s="86"/>
      <c r="P50" s="153"/>
    </row>
    <row r="51" spans="1:16" x14ac:dyDescent="0.2">
      <c r="A51" s="99">
        <v>24</v>
      </c>
      <c r="B51" s="21">
        <v>0</v>
      </c>
      <c r="C51" s="20">
        <v>0</v>
      </c>
      <c r="D51" s="36"/>
      <c r="E51" s="84" t="s">
        <v>211</v>
      </c>
      <c r="F51" s="87" t="s">
        <v>211</v>
      </c>
      <c r="G51" s="134"/>
      <c r="H51" s="36"/>
      <c r="I51" s="134"/>
      <c r="J51" s="36"/>
      <c r="K51" s="84">
        <v>24000</v>
      </c>
      <c r="L51" s="106">
        <f t="shared" si="0"/>
        <v>20000</v>
      </c>
      <c r="M51" s="107">
        <v>0</v>
      </c>
      <c r="N51" s="115"/>
      <c r="O51" s="87"/>
      <c r="P51" s="152"/>
    </row>
    <row r="52" spans="1:16" x14ac:dyDescent="0.2">
      <c r="A52" s="97">
        <v>25</v>
      </c>
      <c r="B52" s="98">
        <v>0</v>
      </c>
      <c r="C52" s="102">
        <v>0</v>
      </c>
      <c r="D52" s="105"/>
      <c r="E52" s="83" t="s">
        <v>210</v>
      </c>
      <c r="F52" s="86" t="s">
        <v>210</v>
      </c>
      <c r="G52" s="133"/>
      <c r="H52" s="105"/>
      <c r="I52" s="133"/>
      <c r="J52" s="105"/>
      <c r="K52" s="83">
        <v>24000</v>
      </c>
      <c r="L52" s="103">
        <f t="shared" si="0"/>
        <v>20000</v>
      </c>
      <c r="M52" s="104">
        <v>0</v>
      </c>
      <c r="N52" s="114"/>
      <c r="O52" s="86"/>
      <c r="P52" s="153"/>
    </row>
    <row r="53" spans="1:16" x14ac:dyDescent="0.2">
      <c r="A53" s="99">
        <v>26</v>
      </c>
      <c r="B53" s="21">
        <v>0</v>
      </c>
      <c r="C53" s="20">
        <v>0</v>
      </c>
      <c r="D53" s="36"/>
      <c r="E53" s="84" t="s">
        <v>209</v>
      </c>
      <c r="F53" s="87" t="s">
        <v>209</v>
      </c>
      <c r="G53" s="134"/>
      <c r="H53" s="36"/>
      <c r="I53" s="134"/>
      <c r="J53" s="36"/>
      <c r="K53" s="84">
        <v>24000</v>
      </c>
      <c r="L53" s="106">
        <f t="shared" si="0"/>
        <v>20000</v>
      </c>
      <c r="M53" s="107">
        <v>0</v>
      </c>
      <c r="N53" s="115"/>
      <c r="O53" s="87"/>
      <c r="P53" s="152"/>
    </row>
    <row r="54" spans="1:16" x14ac:dyDescent="0.2">
      <c r="A54" s="97">
        <v>27</v>
      </c>
      <c r="B54" s="98">
        <v>0</v>
      </c>
      <c r="C54" s="102">
        <v>0</v>
      </c>
      <c r="D54" s="105"/>
      <c r="E54" s="83"/>
      <c r="F54" s="86"/>
      <c r="G54" s="133"/>
      <c r="H54" s="105"/>
      <c r="I54" s="133"/>
      <c r="J54" s="105"/>
      <c r="K54" s="83">
        <v>0</v>
      </c>
      <c r="L54" s="103">
        <f t="shared" si="0"/>
        <v>0</v>
      </c>
      <c r="M54" s="104">
        <v>0</v>
      </c>
      <c r="N54" s="114"/>
      <c r="O54" s="86"/>
      <c r="P54" s="153"/>
    </row>
    <row r="55" spans="1:16" x14ac:dyDescent="0.2">
      <c r="A55" s="99">
        <v>28</v>
      </c>
      <c r="B55" s="21">
        <v>0</v>
      </c>
      <c r="C55" s="20">
        <v>0</v>
      </c>
      <c r="D55" s="36"/>
      <c r="E55" s="84"/>
      <c r="F55" s="87"/>
      <c r="G55" s="134"/>
      <c r="H55" s="36"/>
      <c r="I55" s="134"/>
      <c r="J55" s="36"/>
      <c r="K55" s="84">
        <v>0</v>
      </c>
      <c r="L55" s="106">
        <f t="shared" si="0"/>
        <v>0</v>
      </c>
      <c r="M55" s="107">
        <v>0</v>
      </c>
      <c r="N55" s="115"/>
      <c r="O55" s="87"/>
      <c r="P55" s="152"/>
    </row>
    <row r="56" spans="1:16" x14ac:dyDescent="0.2">
      <c r="A56" s="97">
        <v>29</v>
      </c>
      <c r="B56" s="98">
        <v>0</v>
      </c>
      <c r="C56" s="102">
        <v>0</v>
      </c>
      <c r="D56" s="105"/>
      <c r="E56" s="83"/>
      <c r="F56" s="86"/>
      <c r="G56" s="133"/>
      <c r="H56" s="105"/>
      <c r="I56" s="133"/>
      <c r="J56" s="105"/>
      <c r="K56" s="83">
        <v>0</v>
      </c>
      <c r="L56" s="103">
        <f t="shared" si="0"/>
        <v>0</v>
      </c>
      <c r="M56" s="104">
        <v>0</v>
      </c>
      <c r="N56" s="114"/>
      <c r="O56" s="86"/>
      <c r="P56" s="153"/>
    </row>
    <row r="57" spans="1:16" x14ac:dyDescent="0.2">
      <c r="A57" s="99">
        <v>30</v>
      </c>
      <c r="B57" s="21">
        <v>0</v>
      </c>
      <c r="C57" s="20">
        <v>0</v>
      </c>
      <c r="D57" s="36"/>
      <c r="E57" s="84"/>
      <c r="F57" s="87"/>
      <c r="G57" s="134"/>
      <c r="H57" s="36"/>
      <c r="I57" s="134"/>
      <c r="J57" s="36"/>
      <c r="K57" s="84">
        <v>0</v>
      </c>
      <c r="L57" s="106">
        <f t="shared" si="0"/>
        <v>0</v>
      </c>
      <c r="M57" s="107">
        <v>0</v>
      </c>
      <c r="N57" s="115"/>
      <c r="O57" s="87"/>
      <c r="P57" s="152"/>
    </row>
    <row r="58" spans="1:16" x14ac:dyDescent="0.2">
      <c r="A58" s="97">
        <v>31</v>
      </c>
      <c r="B58" s="98">
        <v>0</v>
      </c>
      <c r="C58" s="102">
        <v>0</v>
      </c>
      <c r="D58" s="105"/>
      <c r="E58" s="83"/>
      <c r="F58" s="86"/>
      <c r="G58" s="133"/>
      <c r="H58" s="105"/>
      <c r="I58" s="133"/>
      <c r="J58" s="105"/>
      <c r="K58" s="83">
        <v>0</v>
      </c>
      <c r="L58" s="103">
        <f t="shared" si="0"/>
        <v>0</v>
      </c>
      <c r="M58" s="104">
        <v>0</v>
      </c>
      <c r="N58" s="114"/>
      <c r="O58" s="86"/>
      <c r="P58" s="153"/>
    </row>
    <row r="59" spans="1:16" x14ac:dyDescent="0.2">
      <c r="A59" s="99">
        <v>32</v>
      </c>
      <c r="B59" s="21">
        <v>0</v>
      </c>
      <c r="C59" s="20">
        <v>0</v>
      </c>
      <c r="D59" s="36"/>
      <c r="E59" s="84"/>
      <c r="F59" s="87"/>
      <c r="G59" s="134"/>
      <c r="H59" s="36"/>
      <c r="I59" s="134"/>
      <c r="J59" s="36"/>
      <c r="K59" s="84">
        <v>0</v>
      </c>
      <c r="L59" s="106">
        <f t="shared" si="0"/>
        <v>0</v>
      </c>
      <c r="M59" s="107">
        <v>0</v>
      </c>
      <c r="N59" s="115"/>
      <c r="O59" s="87"/>
      <c r="P59" s="152"/>
    </row>
    <row r="60" spans="1:16" x14ac:dyDescent="0.2">
      <c r="A60" s="97">
        <v>33</v>
      </c>
      <c r="B60" s="98">
        <v>0</v>
      </c>
      <c r="C60" s="102">
        <v>0</v>
      </c>
      <c r="D60" s="105"/>
      <c r="E60" s="83"/>
      <c r="F60" s="86"/>
      <c r="G60" s="133"/>
      <c r="H60" s="105"/>
      <c r="I60" s="133"/>
      <c r="J60" s="105"/>
      <c r="K60" s="83">
        <v>0</v>
      </c>
      <c r="L60" s="103">
        <f t="shared" si="0"/>
        <v>0</v>
      </c>
      <c r="M60" s="104">
        <v>0</v>
      </c>
      <c r="N60" s="114"/>
      <c r="O60" s="86"/>
      <c r="P60" s="153"/>
    </row>
    <row r="61" spans="1:16" x14ac:dyDescent="0.2">
      <c r="A61" s="99">
        <v>34</v>
      </c>
      <c r="B61" s="21">
        <v>0</v>
      </c>
      <c r="C61" s="20">
        <v>0</v>
      </c>
      <c r="D61" s="36"/>
      <c r="E61" s="84"/>
      <c r="F61" s="87"/>
      <c r="G61" s="134"/>
      <c r="H61" s="36"/>
      <c r="I61" s="134"/>
      <c r="J61" s="36"/>
      <c r="K61" s="84">
        <v>0</v>
      </c>
      <c r="L61" s="106">
        <f t="shared" si="0"/>
        <v>0</v>
      </c>
      <c r="M61" s="107">
        <v>0</v>
      </c>
      <c r="N61" s="115"/>
      <c r="O61" s="87"/>
      <c r="P61" s="152"/>
    </row>
    <row r="62" spans="1:16" x14ac:dyDescent="0.2">
      <c r="A62" s="97">
        <v>35</v>
      </c>
      <c r="B62" s="98">
        <v>0</v>
      </c>
      <c r="C62" s="102">
        <v>0</v>
      </c>
      <c r="D62" s="105"/>
      <c r="E62" s="83"/>
      <c r="F62" s="86"/>
      <c r="G62" s="133"/>
      <c r="H62" s="105"/>
      <c r="I62" s="133"/>
      <c r="J62" s="105"/>
      <c r="K62" s="83">
        <v>0</v>
      </c>
      <c r="L62" s="103">
        <f t="shared" si="0"/>
        <v>0</v>
      </c>
      <c r="M62" s="104">
        <v>0</v>
      </c>
      <c r="N62" s="114"/>
      <c r="O62" s="86"/>
      <c r="P62" s="153"/>
    </row>
    <row r="63" spans="1:16" x14ac:dyDescent="0.2">
      <c r="A63" s="99">
        <v>36</v>
      </c>
      <c r="B63" s="21">
        <v>0</v>
      </c>
      <c r="C63" s="20">
        <v>0</v>
      </c>
      <c r="D63" s="36"/>
      <c r="E63" s="84"/>
      <c r="F63" s="87"/>
      <c r="G63" s="134"/>
      <c r="H63" s="36"/>
      <c r="I63" s="134"/>
      <c r="J63" s="36"/>
      <c r="K63" s="84">
        <v>0</v>
      </c>
      <c r="L63" s="106">
        <f t="shared" si="0"/>
        <v>0</v>
      </c>
      <c r="M63" s="107">
        <v>0</v>
      </c>
      <c r="N63" s="115"/>
      <c r="O63" s="87"/>
      <c r="P63" s="152"/>
    </row>
    <row r="64" spans="1:16" x14ac:dyDescent="0.2">
      <c r="A64" s="97">
        <v>37</v>
      </c>
      <c r="B64" s="98">
        <v>0</v>
      </c>
      <c r="C64" s="102">
        <v>0</v>
      </c>
      <c r="D64" s="105"/>
      <c r="E64" s="83"/>
      <c r="F64" s="86"/>
      <c r="G64" s="133"/>
      <c r="H64" s="105"/>
      <c r="I64" s="133"/>
      <c r="J64" s="105"/>
      <c r="K64" s="83">
        <v>0</v>
      </c>
      <c r="L64" s="103">
        <f t="shared" si="0"/>
        <v>0</v>
      </c>
      <c r="M64" s="104">
        <v>0</v>
      </c>
      <c r="N64" s="114"/>
      <c r="O64" s="86"/>
      <c r="P64" s="153"/>
    </row>
    <row r="65" spans="1:16" x14ac:dyDescent="0.2">
      <c r="A65" s="99">
        <v>38</v>
      </c>
      <c r="B65" s="21">
        <v>0</v>
      </c>
      <c r="C65" s="20">
        <v>0</v>
      </c>
      <c r="D65" s="36"/>
      <c r="E65" s="84"/>
      <c r="F65" s="87"/>
      <c r="G65" s="134"/>
      <c r="H65" s="36"/>
      <c r="I65" s="134"/>
      <c r="J65" s="36"/>
      <c r="K65" s="84">
        <v>0</v>
      </c>
      <c r="L65" s="106">
        <f t="shared" si="0"/>
        <v>0</v>
      </c>
      <c r="M65" s="107">
        <v>0</v>
      </c>
      <c r="N65" s="115"/>
      <c r="O65" s="87"/>
      <c r="P65" s="152"/>
    </row>
    <row r="66" spans="1:16" x14ac:dyDescent="0.2">
      <c r="A66" s="97">
        <v>39</v>
      </c>
      <c r="B66" s="98">
        <v>0</v>
      </c>
      <c r="C66" s="102">
        <v>0</v>
      </c>
      <c r="D66" s="105"/>
      <c r="E66" s="83"/>
      <c r="F66" s="86"/>
      <c r="G66" s="133"/>
      <c r="H66" s="105"/>
      <c r="I66" s="133"/>
      <c r="J66" s="105"/>
      <c r="K66" s="83">
        <v>0</v>
      </c>
      <c r="L66" s="103">
        <f t="shared" si="0"/>
        <v>0</v>
      </c>
      <c r="M66" s="104">
        <v>0</v>
      </c>
      <c r="N66" s="114"/>
      <c r="O66" s="86"/>
      <c r="P66" s="153"/>
    </row>
    <row r="67" spans="1:16" x14ac:dyDescent="0.2">
      <c r="A67" s="99">
        <v>40</v>
      </c>
      <c r="B67" s="21">
        <v>0</v>
      </c>
      <c r="C67" s="20">
        <v>0</v>
      </c>
      <c r="D67" s="36"/>
      <c r="E67" s="84"/>
      <c r="F67" s="87"/>
      <c r="G67" s="134"/>
      <c r="H67" s="36"/>
      <c r="I67" s="134"/>
      <c r="J67" s="36"/>
      <c r="K67" s="84">
        <v>0</v>
      </c>
      <c r="L67" s="106">
        <f t="shared" si="0"/>
        <v>0</v>
      </c>
      <c r="M67" s="107">
        <v>0</v>
      </c>
      <c r="N67" s="115"/>
      <c r="O67" s="87"/>
      <c r="P67" s="152"/>
    </row>
    <row r="68" spans="1:16" x14ac:dyDescent="0.2">
      <c r="A68" s="97">
        <v>41</v>
      </c>
      <c r="B68" s="98">
        <v>0</v>
      </c>
      <c r="C68" s="102">
        <v>0</v>
      </c>
      <c r="D68" s="105"/>
      <c r="E68" s="83"/>
      <c r="F68" s="86"/>
      <c r="G68" s="133"/>
      <c r="H68" s="105"/>
      <c r="I68" s="133"/>
      <c r="J68" s="105"/>
      <c r="K68" s="83">
        <v>0</v>
      </c>
      <c r="L68" s="103">
        <f t="shared" si="0"/>
        <v>0</v>
      </c>
      <c r="M68" s="104">
        <v>0</v>
      </c>
      <c r="N68" s="114"/>
      <c r="O68" s="86"/>
      <c r="P68" s="153"/>
    </row>
    <row r="69" spans="1:16" x14ac:dyDescent="0.2">
      <c r="A69" s="99">
        <v>42</v>
      </c>
      <c r="B69" s="21">
        <v>0</v>
      </c>
      <c r="C69" s="20">
        <v>0</v>
      </c>
      <c r="D69" s="36"/>
      <c r="E69" s="84"/>
      <c r="F69" s="87"/>
      <c r="G69" s="134"/>
      <c r="H69" s="36"/>
      <c r="I69" s="134"/>
      <c r="J69" s="36"/>
      <c r="K69" s="84">
        <v>0</v>
      </c>
      <c r="L69" s="106">
        <f t="shared" si="0"/>
        <v>0</v>
      </c>
      <c r="M69" s="107">
        <v>0</v>
      </c>
      <c r="N69" s="115"/>
      <c r="O69" s="87"/>
      <c r="P69" s="152"/>
    </row>
    <row r="70" spans="1:16" x14ac:dyDescent="0.2">
      <c r="A70" s="97">
        <v>43</v>
      </c>
      <c r="B70" s="98">
        <v>0</v>
      </c>
      <c r="C70" s="102">
        <v>0</v>
      </c>
      <c r="D70" s="105"/>
      <c r="E70" s="83"/>
      <c r="F70" s="86"/>
      <c r="G70" s="133"/>
      <c r="H70" s="105"/>
      <c r="I70" s="133"/>
      <c r="J70" s="105"/>
      <c r="K70" s="83">
        <v>0</v>
      </c>
      <c r="L70" s="103">
        <f t="shared" si="0"/>
        <v>0</v>
      </c>
      <c r="M70" s="104">
        <v>0</v>
      </c>
      <c r="N70" s="114"/>
      <c r="O70" s="86"/>
      <c r="P70" s="153"/>
    </row>
    <row r="71" spans="1:16" x14ac:dyDescent="0.2">
      <c r="A71" s="99">
        <v>44</v>
      </c>
      <c r="B71" s="21">
        <v>0</v>
      </c>
      <c r="C71" s="20">
        <v>0</v>
      </c>
      <c r="D71" s="36"/>
      <c r="E71" s="84"/>
      <c r="F71" s="87"/>
      <c r="G71" s="134"/>
      <c r="H71" s="36"/>
      <c r="I71" s="134"/>
      <c r="J71" s="36"/>
      <c r="K71" s="84">
        <v>0</v>
      </c>
      <c r="L71" s="106">
        <f t="shared" si="0"/>
        <v>0</v>
      </c>
      <c r="M71" s="107">
        <v>0</v>
      </c>
      <c r="N71" s="115"/>
      <c r="O71" s="87"/>
      <c r="P71" s="152"/>
    </row>
    <row r="72" spans="1:16" x14ac:dyDescent="0.2">
      <c r="A72" s="97">
        <v>45</v>
      </c>
      <c r="B72" s="98">
        <v>0</v>
      </c>
      <c r="C72" s="102">
        <v>0</v>
      </c>
      <c r="D72" s="105"/>
      <c r="E72" s="83"/>
      <c r="F72" s="86"/>
      <c r="G72" s="133"/>
      <c r="H72" s="105"/>
      <c r="I72" s="133"/>
      <c r="J72" s="105"/>
      <c r="K72" s="83">
        <v>0</v>
      </c>
      <c r="L72" s="103">
        <f t="shared" si="0"/>
        <v>0</v>
      </c>
      <c r="M72" s="104">
        <v>0</v>
      </c>
      <c r="N72" s="114"/>
      <c r="O72" s="86"/>
      <c r="P72" s="153"/>
    </row>
    <row r="73" spans="1:16" x14ac:dyDescent="0.2">
      <c r="A73" s="99">
        <v>46</v>
      </c>
      <c r="B73" s="21">
        <v>0</v>
      </c>
      <c r="C73" s="20">
        <v>0</v>
      </c>
      <c r="D73" s="36"/>
      <c r="E73" s="84"/>
      <c r="F73" s="87"/>
      <c r="G73" s="134"/>
      <c r="H73" s="36"/>
      <c r="I73" s="134"/>
      <c r="J73" s="36"/>
      <c r="K73" s="84">
        <v>0</v>
      </c>
      <c r="L73" s="106">
        <f t="shared" si="0"/>
        <v>0</v>
      </c>
      <c r="M73" s="107">
        <v>0</v>
      </c>
      <c r="N73" s="115"/>
      <c r="O73" s="87"/>
      <c r="P73" s="152"/>
    </row>
    <row r="74" spans="1:16" x14ac:dyDescent="0.2">
      <c r="A74" s="97">
        <v>47</v>
      </c>
      <c r="B74" s="98">
        <v>0</v>
      </c>
      <c r="C74" s="102">
        <v>0</v>
      </c>
      <c r="D74" s="105"/>
      <c r="E74" s="83"/>
      <c r="F74" s="86"/>
      <c r="G74" s="133"/>
      <c r="H74" s="105"/>
      <c r="I74" s="133"/>
      <c r="J74" s="105"/>
      <c r="K74" s="83">
        <v>0</v>
      </c>
      <c r="L74" s="103">
        <f t="shared" si="0"/>
        <v>0</v>
      </c>
      <c r="M74" s="104">
        <v>0</v>
      </c>
      <c r="N74" s="114"/>
      <c r="O74" s="86"/>
      <c r="P74" s="153"/>
    </row>
    <row r="75" spans="1:16" x14ac:dyDescent="0.2">
      <c r="A75" s="99">
        <v>48</v>
      </c>
      <c r="B75" s="21">
        <v>0</v>
      </c>
      <c r="C75" s="20">
        <v>0</v>
      </c>
      <c r="D75" s="36"/>
      <c r="E75" s="84"/>
      <c r="F75" s="87"/>
      <c r="G75" s="134"/>
      <c r="H75" s="36"/>
      <c r="I75" s="134"/>
      <c r="J75" s="36"/>
      <c r="K75" s="84">
        <v>0</v>
      </c>
      <c r="L75" s="106">
        <f t="shared" si="0"/>
        <v>0</v>
      </c>
      <c r="M75" s="107">
        <v>0</v>
      </c>
      <c r="N75" s="115"/>
      <c r="O75" s="87"/>
      <c r="P75" s="152"/>
    </row>
    <row r="76" spans="1:16" x14ac:dyDescent="0.2">
      <c r="A76" s="97">
        <v>49</v>
      </c>
      <c r="B76" s="98">
        <v>0</v>
      </c>
      <c r="C76" s="102">
        <v>0</v>
      </c>
      <c r="D76" s="105"/>
      <c r="E76" s="83"/>
      <c r="F76" s="86"/>
      <c r="G76" s="133"/>
      <c r="H76" s="105"/>
      <c r="I76" s="133"/>
      <c r="J76" s="105"/>
      <c r="K76" s="83">
        <v>0</v>
      </c>
      <c r="L76" s="103">
        <f t="shared" si="0"/>
        <v>0</v>
      </c>
      <c r="M76" s="104">
        <v>0</v>
      </c>
      <c r="N76" s="114"/>
      <c r="O76" s="86"/>
      <c r="P76" s="153"/>
    </row>
    <row r="77" spans="1:16" x14ac:dyDescent="0.2">
      <c r="A77" s="99">
        <v>50</v>
      </c>
      <c r="B77" s="21">
        <v>0</v>
      </c>
      <c r="C77" s="20">
        <v>0</v>
      </c>
      <c r="D77" s="36"/>
      <c r="E77" s="84"/>
      <c r="F77" s="87"/>
      <c r="G77" s="134"/>
      <c r="H77" s="36"/>
      <c r="I77" s="134"/>
      <c r="J77" s="36"/>
      <c r="K77" s="84">
        <v>0</v>
      </c>
      <c r="L77" s="106">
        <f t="shared" si="0"/>
        <v>0</v>
      </c>
      <c r="M77" s="107">
        <v>0</v>
      </c>
      <c r="N77" s="115"/>
      <c r="O77" s="87"/>
      <c r="P77" s="152"/>
    </row>
    <row r="78" spans="1:16" x14ac:dyDescent="0.2">
      <c r="A78" s="97">
        <v>51</v>
      </c>
      <c r="B78" s="98">
        <v>0</v>
      </c>
      <c r="C78" s="102">
        <v>0</v>
      </c>
      <c r="D78" s="105"/>
      <c r="E78" s="83"/>
      <c r="F78" s="86"/>
      <c r="G78" s="133"/>
      <c r="H78" s="105"/>
      <c r="I78" s="133"/>
      <c r="J78" s="105"/>
      <c r="K78" s="83">
        <v>0</v>
      </c>
      <c r="L78" s="103">
        <f t="shared" si="0"/>
        <v>0</v>
      </c>
      <c r="M78" s="104">
        <v>0</v>
      </c>
      <c r="N78" s="114"/>
      <c r="O78" s="86"/>
      <c r="P78" s="153"/>
    </row>
    <row r="79" spans="1:16" x14ac:dyDescent="0.2">
      <c r="A79" s="99">
        <v>52</v>
      </c>
      <c r="B79" s="21">
        <v>0</v>
      </c>
      <c r="C79" s="20">
        <v>0</v>
      </c>
      <c r="D79" s="36"/>
      <c r="E79" s="84"/>
      <c r="F79" s="87"/>
      <c r="G79" s="134"/>
      <c r="H79" s="36"/>
      <c r="I79" s="134"/>
      <c r="J79" s="36"/>
      <c r="K79" s="84">
        <v>0</v>
      </c>
      <c r="L79" s="106">
        <f t="shared" si="0"/>
        <v>0</v>
      </c>
      <c r="M79" s="107">
        <v>0</v>
      </c>
      <c r="N79" s="115"/>
      <c r="O79" s="87"/>
      <c r="P79" s="152"/>
    </row>
    <row r="80" spans="1:16" x14ac:dyDescent="0.2">
      <c r="A80" s="97">
        <v>53</v>
      </c>
      <c r="B80" s="98">
        <v>0</v>
      </c>
      <c r="C80" s="102">
        <v>0</v>
      </c>
      <c r="D80" s="105"/>
      <c r="E80" s="83"/>
      <c r="F80" s="86"/>
      <c r="G80" s="133"/>
      <c r="H80" s="105"/>
      <c r="I80" s="133"/>
      <c r="J80" s="105"/>
      <c r="K80" s="83">
        <v>0</v>
      </c>
      <c r="L80" s="103">
        <f t="shared" si="0"/>
        <v>0</v>
      </c>
      <c r="M80" s="104">
        <v>0</v>
      </c>
      <c r="N80" s="114"/>
      <c r="O80" s="86"/>
      <c r="P80" s="153"/>
    </row>
    <row r="81" spans="1:16" x14ac:dyDescent="0.2">
      <c r="A81" s="99">
        <v>54</v>
      </c>
      <c r="B81" s="21">
        <v>0</v>
      </c>
      <c r="C81" s="20">
        <v>0</v>
      </c>
      <c r="D81" s="36"/>
      <c r="E81" s="84"/>
      <c r="F81" s="87"/>
      <c r="G81" s="134"/>
      <c r="H81" s="36"/>
      <c r="I81" s="134"/>
      <c r="J81" s="36"/>
      <c r="K81" s="84">
        <v>0</v>
      </c>
      <c r="L81" s="106">
        <f t="shared" ref="L81:L99" si="1">K81/1.2</f>
        <v>0</v>
      </c>
      <c r="M81" s="107">
        <v>0</v>
      </c>
      <c r="N81" s="115"/>
      <c r="O81" s="87"/>
      <c r="P81" s="152"/>
    </row>
    <row r="82" spans="1:16" x14ac:dyDescent="0.2">
      <c r="A82" s="97">
        <v>55</v>
      </c>
      <c r="B82" s="98">
        <v>0</v>
      </c>
      <c r="C82" s="102">
        <v>0</v>
      </c>
      <c r="D82" s="105"/>
      <c r="E82" s="83"/>
      <c r="F82" s="86"/>
      <c r="G82" s="133"/>
      <c r="H82" s="105"/>
      <c r="I82" s="133"/>
      <c r="J82" s="105"/>
      <c r="K82" s="83">
        <v>0</v>
      </c>
      <c r="L82" s="103">
        <f t="shared" si="1"/>
        <v>0</v>
      </c>
      <c r="M82" s="104">
        <v>0</v>
      </c>
      <c r="N82" s="114"/>
      <c r="O82" s="86"/>
      <c r="P82" s="153"/>
    </row>
    <row r="83" spans="1:16" x14ac:dyDescent="0.2">
      <c r="A83" s="99">
        <v>56</v>
      </c>
      <c r="B83" s="21">
        <v>0</v>
      </c>
      <c r="C83" s="20">
        <v>0</v>
      </c>
      <c r="D83" s="36"/>
      <c r="E83" s="84"/>
      <c r="F83" s="87"/>
      <c r="G83" s="134"/>
      <c r="H83" s="36"/>
      <c r="I83" s="134"/>
      <c r="J83" s="36"/>
      <c r="K83" s="84">
        <v>0</v>
      </c>
      <c r="L83" s="106">
        <f t="shared" si="1"/>
        <v>0</v>
      </c>
      <c r="M83" s="107">
        <v>0</v>
      </c>
      <c r="N83" s="115"/>
      <c r="O83" s="87"/>
      <c r="P83" s="152"/>
    </row>
    <row r="84" spans="1:16" x14ac:dyDescent="0.2">
      <c r="A84" s="97">
        <v>57</v>
      </c>
      <c r="B84" s="98">
        <v>0</v>
      </c>
      <c r="C84" s="102">
        <v>0</v>
      </c>
      <c r="D84" s="105"/>
      <c r="E84" s="83"/>
      <c r="F84" s="86"/>
      <c r="G84" s="133"/>
      <c r="H84" s="105"/>
      <c r="I84" s="133"/>
      <c r="J84" s="105"/>
      <c r="K84" s="83">
        <v>0</v>
      </c>
      <c r="L84" s="103">
        <f t="shared" si="1"/>
        <v>0</v>
      </c>
      <c r="M84" s="104">
        <v>0</v>
      </c>
      <c r="N84" s="114"/>
      <c r="O84" s="86"/>
      <c r="P84" s="153"/>
    </row>
    <row r="85" spans="1:16" x14ac:dyDescent="0.2">
      <c r="A85" s="99">
        <v>58</v>
      </c>
      <c r="B85" s="21">
        <v>0</v>
      </c>
      <c r="C85" s="20">
        <v>0</v>
      </c>
      <c r="D85" s="36"/>
      <c r="E85" s="84"/>
      <c r="F85" s="87"/>
      <c r="G85" s="134"/>
      <c r="H85" s="36"/>
      <c r="I85" s="134"/>
      <c r="J85" s="36"/>
      <c r="K85" s="84">
        <v>0</v>
      </c>
      <c r="L85" s="106">
        <f t="shared" si="1"/>
        <v>0</v>
      </c>
      <c r="M85" s="107">
        <v>0</v>
      </c>
      <c r="N85" s="115"/>
      <c r="O85" s="87"/>
      <c r="P85" s="152"/>
    </row>
    <row r="86" spans="1:16" x14ac:dyDescent="0.2">
      <c r="A86" s="97">
        <v>59</v>
      </c>
      <c r="B86" s="98">
        <v>0</v>
      </c>
      <c r="C86" s="102">
        <v>0</v>
      </c>
      <c r="D86" s="105"/>
      <c r="E86" s="83"/>
      <c r="F86" s="86"/>
      <c r="G86" s="133"/>
      <c r="H86" s="105"/>
      <c r="I86" s="133"/>
      <c r="J86" s="105"/>
      <c r="K86" s="83">
        <v>0</v>
      </c>
      <c r="L86" s="103">
        <f t="shared" si="1"/>
        <v>0</v>
      </c>
      <c r="M86" s="104">
        <v>0</v>
      </c>
      <c r="N86" s="114"/>
      <c r="O86" s="86"/>
      <c r="P86" s="153"/>
    </row>
    <row r="87" spans="1:16" x14ac:dyDescent="0.2">
      <c r="A87" s="99">
        <v>60</v>
      </c>
      <c r="B87" s="21">
        <v>0</v>
      </c>
      <c r="C87" s="20">
        <v>0</v>
      </c>
      <c r="D87" s="36"/>
      <c r="E87" s="84"/>
      <c r="F87" s="87"/>
      <c r="G87" s="134"/>
      <c r="H87" s="36"/>
      <c r="I87" s="134"/>
      <c r="J87" s="36"/>
      <c r="K87" s="84">
        <v>0</v>
      </c>
      <c r="L87" s="106">
        <f t="shared" si="1"/>
        <v>0</v>
      </c>
      <c r="M87" s="107">
        <v>0</v>
      </c>
      <c r="N87" s="115"/>
      <c r="O87" s="87"/>
      <c r="P87" s="152"/>
    </row>
    <row r="88" spans="1:16" x14ac:dyDescent="0.2">
      <c r="A88" s="97">
        <v>61</v>
      </c>
      <c r="B88" s="98">
        <v>0</v>
      </c>
      <c r="C88" s="102">
        <v>0</v>
      </c>
      <c r="D88" s="105"/>
      <c r="E88" s="83"/>
      <c r="F88" s="86"/>
      <c r="G88" s="133"/>
      <c r="H88" s="105"/>
      <c r="I88" s="133"/>
      <c r="J88" s="105"/>
      <c r="K88" s="83">
        <v>0</v>
      </c>
      <c r="L88" s="103">
        <f t="shared" si="1"/>
        <v>0</v>
      </c>
      <c r="M88" s="104">
        <v>0</v>
      </c>
      <c r="N88" s="114"/>
      <c r="O88" s="86"/>
      <c r="P88" s="153"/>
    </row>
    <row r="89" spans="1:16" x14ac:dyDescent="0.2">
      <c r="A89" s="99">
        <v>62</v>
      </c>
      <c r="B89" s="21">
        <v>0</v>
      </c>
      <c r="C89" s="20">
        <v>0</v>
      </c>
      <c r="D89" s="36"/>
      <c r="E89" s="84"/>
      <c r="F89" s="87"/>
      <c r="G89" s="134"/>
      <c r="H89" s="36"/>
      <c r="I89" s="134"/>
      <c r="J89" s="36"/>
      <c r="K89" s="84">
        <v>0</v>
      </c>
      <c r="L89" s="106">
        <f t="shared" si="1"/>
        <v>0</v>
      </c>
      <c r="M89" s="107">
        <v>0</v>
      </c>
      <c r="N89" s="115"/>
      <c r="O89" s="87"/>
      <c r="P89" s="152"/>
    </row>
    <row r="90" spans="1:16" x14ac:dyDescent="0.2">
      <c r="A90" s="97">
        <v>63</v>
      </c>
      <c r="B90" s="98">
        <v>0</v>
      </c>
      <c r="C90" s="102">
        <v>0</v>
      </c>
      <c r="D90" s="105"/>
      <c r="E90" s="83"/>
      <c r="F90" s="86"/>
      <c r="G90" s="133"/>
      <c r="H90" s="105"/>
      <c r="I90" s="133"/>
      <c r="J90" s="105"/>
      <c r="K90" s="83">
        <v>0</v>
      </c>
      <c r="L90" s="103">
        <f t="shared" si="1"/>
        <v>0</v>
      </c>
      <c r="M90" s="104">
        <v>0</v>
      </c>
      <c r="N90" s="114"/>
      <c r="O90" s="86"/>
      <c r="P90" s="153"/>
    </row>
    <row r="91" spans="1:16" x14ac:dyDescent="0.2">
      <c r="A91" s="99">
        <v>64</v>
      </c>
      <c r="B91" s="21">
        <v>0</v>
      </c>
      <c r="C91" s="20">
        <v>0</v>
      </c>
      <c r="D91" s="36"/>
      <c r="E91" s="84"/>
      <c r="F91" s="87"/>
      <c r="G91" s="134"/>
      <c r="H91" s="36"/>
      <c r="I91" s="134"/>
      <c r="J91" s="36"/>
      <c r="K91" s="84">
        <v>0</v>
      </c>
      <c r="L91" s="106">
        <f t="shared" si="1"/>
        <v>0</v>
      </c>
      <c r="M91" s="107">
        <v>0</v>
      </c>
      <c r="N91" s="115"/>
      <c r="O91" s="87"/>
      <c r="P91" s="152"/>
    </row>
    <row r="92" spans="1:16" x14ac:dyDescent="0.2">
      <c r="A92" s="97">
        <v>65</v>
      </c>
      <c r="B92" s="98">
        <v>0</v>
      </c>
      <c r="C92" s="102">
        <v>0</v>
      </c>
      <c r="D92" s="105"/>
      <c r="E92" s="83"/>
      <c r="F92" s="86"/>
      <c r="G92" s="133"/>
      <c r="H92" s="105"/>
      <c r="I92" s="133"/>
      <c r="J92" s="105"/>
      <c r="K92" s="83">
        <v>0</v>
      </c>
      <c r="L92" s="103">
        <f t="shared" si="1"/>
        <v>0</v>
      </c>
      <c r="M92" s="104">
        <v>0</v>
      </c>
      <c r="N92" s="114"/>
      <c r="O92" s="86"/>
      <c r="P92" s="153"/>
    </row>
    <row r="93" spans="1:16" x14ac:dyDescent="0.2">
      <c r="A93" s="99">
        <v>66</v>
      </c>
      <c r="B93" s="21">
        <v>0</v>
      </c>
      <c r="C93" s="20">
        <v>0</v>
      </c>
      <c r="D93" s="36"/>
      <c r="E93" s="84"/>
      <c r="F93" s="87"/>
      <c r="G93" s="134"/>
      <c r="H93" s="36"/>
      <c r="I93" s="134"/>
      <c r="J93" s="36"/>
      <c r="K93" s="84">
        <v>0</v>
      </c>
      <c r="L93" s="106">
        <f t="shared" si="1"/>
        <v>0</v>
      </c>
      <c r="M93" s="107">
        <v>0</v>
      </c>
      <c r="N93" s="115"/>
      <c r="O93" s="87"/>
      <c r="P93" s="152"/>
    </row>
    <row r="94" spans="1:16" x14ac:dyDescent="0.2">
      <c r="A94" s="97">
        <v>67</v>
      </c>
      <c r="B94" s="98">
        <v>0</v>
      </c>
      <c r="C94" s="102">
        <v>0</v>
      </c>
      <c r="D94" s="105"/>
      <c r="E94" s="83"/>
      <c r="F94" s="86"/>
      <c r="G94" s="133"/>
      <c r="H94" s="105"/>
      <c r="I94" s="133"/>
      <c r="J94" s="105"/>
      <c r="K94" s="83">
        <v>0</v>
      </c>
      <c r="L94" s="103">
        <f t="shared" si="1"/>
        <v>0</v>
      </c>
      <c r="M94" s="104">
        <v>0</v>
      </c>
      <c r="N94" s="114"/>
      <c r="O94" s="86"/>
      <c r="P94" s="153"/>
    </row>
    <row r="95" spans="1:16" x14ac:dyDescent="0.2">
      <c r="A95" s="99">
        <v>68</v>
      </c>
      <c r="B95" s="21">
        <v>0</v>
      </c>
      <c r="C95" s="20">
        <v>0</v>
      </c>
      <c r="D95" s="36"/>
      <c r="E95" s="84"/>
      <c r="F95" s="87"/>
      <c r="G95" s="134"/>
      <c r="H95" s="36"/>
      <c r="I95" s="134"/>
      <c r="J95" s="36"/>
      <c r="K95" s="84">
        <v>0</v>
      </c>
      <c r="L95" s="106">
        <f t="shared" si="1"/>
        <v>0</v>
      </c>
      <c r="M95" s="107">
        <v>0</v>
      </c>
      <c r="N95" s="115"/>
      <c r="O95" s="87"/>
      <c r="P95" s="152"/>
    </row>
    <row r="96" spans="1:16" x14ac:dyDescent="0.2">
      <c r="A96" s="97">
        <v>69</v>
      </c>
      <c r="B96" s="98">
        <v>0</v>
      </c>
      <c r="C96" s="102">
        <v>0</v>
      </c>
      <c r="D96" s="105"/>
      <c r="E96" s="83"/>
      <c r="F96" s="86"/>
      <c r="G96" s="133"/>
      <c r="H96" s="105"/>
      <c r="I96" s="133"/>
      <c r="J96" s="105"/>
      <c r="K96" s="83">
        <v>0</v>
      </c>
      <c r="L96" s="103">
        <f t="shared" si="1"/>
        <v>0</v>
      </c>
      <c r="M96" s="104">
        <v>0</v>
      </c>
      <c r="N96" s="114"/>
      <c r="O96" s="86"/>
      <c r="P96" s="153"/>
    </row>
    <row r="97" spans="1:16" x14ac:dyDescent="0.2">
      <c r="A97" s="99">
        <v>70</v>
      </c>
      <c r="B97" s="21">
        <v>0</v>
      </c>
      <c r="C97" s="20">
        <v>0</v>
      </c>
      <c r="D97" s="36"/>
      <c r="E97" s="84"/>
      <c r="F97" s="87"/>
      <c r="G97" s="134"/>
      <c r="H97" s="36"/>
      <c r="I97" s="134"/>
      <c r="J97" s="36"/>
      <c r="K97" s="84">
        <v>0</v>
      </c>
      <c r="L97" s="106">
        <f t="shared" si="1"/>
        <v>0</v>
      </c>
      <c r="M97" s="107">
        <v>0</v>
      </c>
      <c r="N97" s="115"/>
      <c r="O97" s="87"/>
      <c r="P97" s="152"/>
    </row>
    <row r="98" spans="1:16" x14ac:dyDescent="0.2">
      <c r="A98" s="97">
        <v>71</v>
      </c>
      <c r="B98" s="98">
        <v>0</v>
      </c>
      <c r="C98" s="102">
        <v>0</v>
      </c>
      <c r="D98" s="105"/>
      <c r="E98" s="83"/>
      <c r="F98" s="86"/>
      <c r="G98" s="133"/>
      <c r="H98" s="105"/>
      <c r="I98" s="133"/>
      <c r="J98" s="105"/>
      <c r="K98" s="83">
        <v>0</v>
      </c>
      <c r="L98" s="103">
        <f t="shared" si="1"/>
        <v>0</v>
      </c>
      <c r="M98" s="104">
        <v>0</v>
      </c>
      <c r="N98" s="114"/>
      <c r="O98" s="86"/>
      <c r="P98" s="153"/>
    </row>
    <row r="99" spans="1:16" ht="17" thickBot="1" x14ac:dyDescent="0.25">
      <c r="A99" s="100">
        <v>72</v>
      </c>
      <c r="B99" s="108">
        <v>0</v>
      </c>
      <c r="C99" s="108">
        <v>0</v>
      </c>
      <c r="D99" s="113"/>
      <c r="E99" s="109"/>
      <c r="F99" s="110"/>
      <c r="G99" s="156"/>
      <c r="H99" s="113"/>
      <c r="I99" s="156"/>
      <c r="J99" s="113"/>
      <c r="K99" s="109">
        <v>0</v>
      </c>
      <c r="L99" s="111">
        <f t="shared" si="1"/>
        <v>0</v>
      </c>
      <c r="M99" s="112">
        <v>0</v>
      </c>
      <c r="N99" s="117"/>
      <c r="O99" s="110"/>
      <c r="P99" s="157"/>
    </row>
    <row r="100" spans="1:16" ht="17" thickBot="1" x14ac:dyDescent="0.25">
      <c r="A100" s="67"/>
      <c r="B100" s="63"/>
      <c r="C100" s="58"/>
      <c r="D100" s="58"/>
      <c r="E100" s="58"/>
      <c r="F100" s="58"/>
      <c r="G100" s="59"/>
      <c r="H100" s="58"/>
      <c r="I100" s="59"/>
      <c r="J100" s="58"/>
      <c r="K100" s="60" t="s">
        <v>72</v>
      </c>
      <c r="L100" s="61">
        <f>SUM(L2:L99)</f>
        <v>953333.33333333349</v>
      </c>
      <c r="M100" s="9">
        <f>SUM(M2:M99)</f>
        <v>4000</v>
      </c>
      <c r="N100" s="10" t="s">
        <v>14</v>
      </c>
      <c r="O100" s="5"/>
      <c r="P100" s="6"/>
    </row>
    <row r="101" spans="1:16" x14ac:dyDescent="0.2">
      <c r="A101" s="65"/>
      <c r="B101" s="213" t="s">
        <v>76</v>
      </c>
      <c r="C101" s="21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6"/>
    </row>
    <row r="102" spans="1:16" x14ac:dyDescent="0.2">
      <c r="A102" s="27"/>
      <c r="B102" s="7" t="s">
        <v>73</v>
      </c>
      <c r="C102" s="6">
        <v>4680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6"/>
    </row>
    <row r="103" spans="1:16" x14ac:dyDescent="0.2">
      <c r="A103" s="27"/>
      <c r="B103" s="7" t="s">
        <v>78</v>
      </c>
      <c r="C103" s="6">
        <v>7740</v>
      </c>
      <c r="D103" s="5"/>
      <c r="E103" s="5"/>
      <c r="F103" s="5"/>
      <c r="G103" s="5"/>
      <c r="H103" s="5"/>
      <c r="I103" s="5"/>
      <c r="J103" s="11" t="s">
        <v>12</v>
      </c>
      <c r="K103" s="5"/>
      <c r="L103" s="8">
        <f>L100-M100</f>
        <v>949333.33333333349</v>
      </c>
      <c r="M103" s="5"/>
      <c r="N103" s="5"/>
      <c r="O103" s="5"/>
      <c r="P103" s="6"/>
    </row>
    <row r="104" spans="1:16" x14ac:dyDescent="0.2">
      <c r="A104" s="27"/>
      <c r="B104" s="7" t="s">
        <v>75</v>
      </c>
      <c r="C104" s="6">
        <v>3264</v>
      </c>
      <c r="D104" s="56"/>
      <c r="E104" s="56"/>
      <c r="F104" s="56"/>
      <c r="G104" s="38"/>
      <c r="H104" s="38"/>
      <c r="I104" s="38"/>
      <c r="J104" s="5"/>
      <c r="K104" s="5"/>
      <c r="L104" s="5"/>
      <c r="M104" s="5"/>
      <c r="N104" s="5"/>
      <c r="O104" s="5"/>
      <c r="P104" s="6"/>
    </row>
    <row r="105" spans="1:16" x14ac:dyDescent="0.2">
      <c r="A105" s="27"/>
      <c r="B105" s="7"/>
      <c r="C105" s="6"/>
      <c r="D105" s="57"/>
      <c r="E105" s="57"/>
      <c r="F105" s="57"/>
      <c r="G105" s="38"/>
      <c r="H105" s="38"/>
      <c r="I105" s="38"/>
      <c r="J105" s="15"/>
      <c r="K105" s="15"/>
      <c r="L105" s="15"/>
      <c r="M105" s="15"/>
      <c r="N105" s="5"/>
      <c r="O105" s="5"/>
      <c r="P105" s="6"/>
    </row>
    <row r="106" spans="1:16" x14ac:dyDescent="0.2">
      <c r="A106" s="27"/>
      <c r="B106" s="7" t="s">
        <v>77</v>
      </c>
      <c r="C106" s="6">
        <v>1200</v>
      </c>
      <c r="D106" s="5"/>
      <c r="E106" s="5"/>
      <c r="F106" s="5"/>
      <c r="G106" s="5"/>
      <c r="H106" s="5"/>
      <c r="I106" s="5"/>
      <c r="J106" s="15"/>
      <c r="K106" s="15"/>
      <c r="L106" s="15"/>
      <c r="M106" s="15"/>
      <c r="N106" s="5"/>
      <c r="O106" s="5"/>
      <c r="P106" s="6"/>
    </row>
    <row r="107" spans="1:16" x14ac:dyDescent="0.2">
      <c r="A107" s="27"/>
      <c r="B107" s="7" t="s">
        <v>99</v>
      </c>
      <c r="C107" s="6">
        <v>505</v>
      </c>
      <c r="D107" s="5"/>
      <c r="E107" s="5"/>
      <c r="F107" s="5"/>
      <c r="G107" s="5"/>
      <c r="H107" s="5"/>
      <c r="I107" s="5"/>
      <c r="J107" s="15"/>
      <c r="K107" s="15"/>
      <c r="L107" s="15"/>
      <c r="M107" s="15"/>
      <c r="N107" s="5"/>
      <c r="O107" s="5"/>
      <c r="P107" s="6"/>
    </row>
    <row r="108" spans="1:16" x14ac:dyDescent="0.2">
      <c r="A108" s="27"/>
      <c r="B108" s="69" t="s">
        <v>74</v>
      </c>
      <c r="C108" s="6">
        <v>660</v>
      </c>
      <c r="D108" s="5"/>
      <c r="E108" s="5"/>
      <c r="F108" s="5"/>
      <c r="G108" s="5"/>
      <c r="H108" s="5"/>
      <c r="I108" s="5"/>
      <c r="J108" s="15"/>
      <c r="K108" s="15"/>
      <c r="L108" s="15"/>
      <c r="M108" s="15"/>
      <c r="N108" s="5"/>
      <c r="O108" s="5"/>
      <c r="P108" s="6"/>
    </row>
    <row r="109" spans="1:16" x14ac:dyDescent="0.2">
      <c r="A109" s="27"/>
      <c r="B109" s="70" t="s">
        <v>197</v>
      </c>
      <c r="C109" s="6">
        <v>720</v>
      </c>
      <c r="D109" s="5"/>
      <c r="E109" s="5"/>
      <c r="F109" s="5"/>
      <c r="G109" s="5"/>
      <c r="I109" s="16"/>
      <c r="J109" s="15"/>
      <c r="K109" s="15"/>
      <c r="L109" s="15"/>
      <c r="M109" s="15"/>
      <c r="N109" s="5"/>
      <c r="O109" s="208"/>
      <c r="P109" s="209"/>
    </row>
    <row r="110" spans="1:16" x14ac:dyDescent="0.2">
      <c r="A110" s="27"/>
      <c r="B110" s="70"/>
      <c r="C110" s="6"/>
      <c r="D110" s="5"/>
      <c r="E110" s="5"/>
      <c r="F110" s="5"/>
      <c r="G110" s="5"/>
      <c r="H110" s="5"/>
      <c r="I110" s="15" t="s">
        <v>198</v>
      </c>
      <c r="J110" s="15"/>
      <c r="K110" s="15"/>
      <c r="L110" s="15">
        <f>C111</f>
        <v>18769</v>
      </c>
      <c r="M110" s="15"/>
      <c r="N110" s="5"/>
      <c r="O110" s="208"/>
      <c r="P110" s="210"/>
    </row>
    <row r="111" spans="1:16" ht="20" thickBot="1" x14ac:dyDescent="0.3">
      <c r="A111" s="68"/>
      <c r="B111" s="71" t="s">
        <v>9</v>
      </c>
      <c r="C111" s="72">
        <f>SUM(C102:C110)</f>
        <v>18769</v>
      </c>
      <c r="D111" s="12"/>
      <c r="E111" s="12"/>
      <c r="F111" s="12"/>
      <c r="G111" s="12"/>
      <c r="H111" s="12"/>
      <c r="I111" s="13" t="s">
        <v>13</v>
      </c>
      <c r="J111" s="13"/>
      <c r="K111" s="13"/>
      <c r="L111" s="14">
        <f>L103-L110</f>
        <v>930564.33333333349</v>
      </c>
      <c r="M111" s="12"/>
      <c r="N111" s="12"/>
      <c r="O111" s="211"/>
      <c r="P111" s="212"/>
    </row>
  </sheetData>
  <mergeCells count="5">
    <mergeCell ref="O109:P109"/>
    <mergeCell ref="O110:P110"/>
    <mergeCell ref="O111:P111"/>
    <mergeCell ref="B101:C101"/>
    <mergeCell ref="A2:A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6"/>
  <sheetViews>
    <sheetView tabSelected="1" topLeftCell="C1" zoomScale="90" zoomScaleNormal="90" workbookViewId="0">
      <selection activeCell="O2" sqref="O2"/>
    </sheetView>
  </sheetViews>
  <sheetFormatPr baseColWidth="10" defaultRowHeight="16" x14ac:dyDescent="0.2"/>
  <cols>
    <col min="2" max="2" width="21.1640625" customWidth="1"/>
    <col min="3" max="3" width="19.1640625" customWidth="1"/>
    <col min="4" max="4" width="7.6640625" customWidth="1"/>
    <col min="5" max="5" width="7.1640625" customWidth="1"/>
    <col min="6" max="7" width="12.5" bestFit="1" customWidth="1"/>
    <col min="8" max="8" width="11.5" customWidth="1"/>
    <col min="9" max="9" width="12.5" bestFit="1" customWidth="1"/>
    <col min="10" max="10" width="16.33203125" customWidth="1"/>
    <col min="11" max="11" width="15.1640625" customWidth="1"/>
    <col min="12" max="12" width="15.1640625" style="17" customWidth="1"/>
    <col min="13" max="14" width="16.33203125" style="17" customWidth="1"/>
    <col min="15" max="15" width="15.83203125" style="17" customWidth="1"/>
    <col min="16" max="16" width="13.6640625" style="17" customWidth="1"/>
    <col min="17" max="17" width="13.83203125" style="17" customWidth="1"/>
    <col min="18" max="18" width="15.1640625" style="17" customWidth="1"/>
    <col min="19" max="19" width="15.6640625" style="17" customWidth="1"/>
    <col min="20" max="20" width="14" customWidth="1"/>
    <col min="21" max="21" width="15.6640625" style="17" customWidth="1"/>
    <col min="22" max="22" width="15.5" style="17" customWidth="1"/>
    <col min="23" max="23" width="12.5" bestFit="1" customWidth="1"/>
    <col min="24" max="24" width="11.5" bestFit="1" customWidth="1"/>
  </cols>
  <sheetData>
    <row r="1" spans="1:38" ht="17" customHeight="1" thickBot="1" x14ac:dyDescent="0.25">
      <c r="D1" s="225" t="s">
        <v>84</v>
      </c>
      <c r="E1" s="227" t="s">
        <v>85</v>
      </c>
      <c r="F1" s="162"/>
      <c r="G1" s="162"/>
      <c r="H1" s="163"/>
      <c r="I1" s="163"/>
      <c r="J1" s="136"/>
      <c r="K1" s="136"/>
      <c r="L1" s="229" t="s">
        <v>87</v>
      </c>
      <c r="M1" s="230"/>
      <c r="N1" s="231" t="s">
        <v>209</v>
      </c>
      <c r="O1" s="232"/>
      <c r="P1" s="230" t="s">
        <v>210</v>
      </c>
      <c r="Q1" s="230"/>
      <c r="R1" s="233" t="s">
        <v>211</v>
      </c>
      <c r="S1" s="234"/>
      <c r="T1" s="137"/>
      <c r="U1" s="223" t="s">
        <v>32</v>
      </c>
      <c r="V1" s="224"/>
      <c r="W1" s="137"/>
      <c r="X1" s="137"/>
    </row>
    <row r="2" spans="1:38" ht="45" customHeight="1" thickBot="1" x14ac:dyDescent="0.25">
      <c r="D2" s="226"/>
      <c r="E2" s="228"/>
      <c r="F2" s="173" t="s">
        <v>15</v>
      </c>
      <c r="G2" s="173" t="s">
        <v>16</v>
      </c>
      <c r="H2" s="172" t="s">
        <v>206</v>
      </c>
      <c r="I2" s="172" t="s">
        <v>199</v>
      </c>
      <c r="J2" s="164" t="s">
        <v>18</v>
      </c>
      <c r="K2" s="173" t="s">
        <v>17</v>
      </c>
      <c r="L2" s="174" t="s">
        <v>207</v>
      </c>
      <c r="M2" s="173" t="s">
        <v>208</v>
      </c>
      <c r="N2" s="164" t="s">
        <v>207</v>
      </c>
      <c r="O2" s="173" t="s">
        <v>208</v>
      </c>
      <c r="P2" s="174" t="s">
        <v>207</v>
      </c>
      <c r="Q2" s="164" t="s">
        <v>208</v>
      </c>
      <c r="R2" s="173" t="s">
        <v>207</v>
      </c>
      <c r="S2" s="173" t="s">
        <v>208</v>
      </c>
      <c r="T2" s="174" t="s">
        <v>168</v>
      </c>
      <c r="U2" s="173" t="s">
        <v>212</v>
      </c>
      <c r="V2" s="164" t="s">
        <v>213</v>
      </c>
      <c r="W2" s="164" t="s">
        <v>97</v>
      </c>
      <c r="X2" s="173" t="s">
        <v>98</v>
      </c>
    </row>
    <row r="3" spans="1:38" ht="17" x14ac:dyDescent="0.2">
      <c r="A3" s="220" t="s">
        <v>189</v>
      </c>
      <c r="B3" s="127">
        <f>'SUIVI DES VENTES'!B2</f>
        <v>1</v>
      </c>
      <c r="C3" s="127">
        <f>'SUIVI DES VENTES'!C2</f>
        <v>1</v>
      </c>
      <c r="D3" s="139" t="str">
        <f>'SUIVI DES VENTES'!E2</f>
        <v>AA</v>
      </c>
      <c r="E3" s="139" t="str">
        <f>'SUIVI DES VENTES'!F2</f>
        <v>ALM</v>
      </c>
      <c r="F3" s="196">
        <f>'SUIVI DES VENTES'!K2</f>
        <v>20000</v>
      </c>
      <c r="G3" s="196">
        <f>F3/1.2</f>
        <v>16666.666666666668</v>
      </c>
      <c r="H3" s="176">
        <f>'SUIVI DES VENTES'!M2</f>
        <v>0</v>
      </c>
      <c r="I3" s="197">
        <f>G3-H3</f>
        <v>16666.666666666668</v>
      </c>
      <c r="J3" s="197">
        <f t="shared" ref="J3:J100" si="0">I3-(I3*0.14)</f>
        <v>14333.333333333334</v>
      </c>
      <c r="K3" s="198">
        <f>I3-J3</f>
        <v>2333.3333333333339</v>
      </c>
      <c r="L3" s="176">
        <f t="shared" ref="L3:L34" si="1">IF((D3="ALM")*AND(E3="ALM"),I3*0,IF((D3="ALM")*(E3="AA"),I3*0.25,IF((D3="AA")*AND(E3="ALM"),I3*0.25,IF((D3="AA")*AND(E3="AA"),I3*0.5,IF((D3="AA")*AND(E3="ES"),I3*0.25,IF((D3="ES")*AND(E3="AA"),I3*0.25,IF((D3="AA")*AND(E3="CT"),I3*0.25,IF((D3="CT")*AND(E3="AA"),I3*0.25,IF((D3="AA")*AND(E3="MK"),I3*0.25,IF((D3="MK")*AND(E3="AA"),I3*0.25,IF((D3="AA")*AND(E3="MC"),I3*0.25,IF((D3="MC")*AND(E3="AA"),I3*0.25,IF((D3="ALM")*(E3="MC"),I3*0,IF((D3="MC")*AND(E3="ALM"),I3*0,IF((D3="MC")*AND(E3="MC"),I3*0,IF((D3="MC")*AND(E3="ES"),I3*0,IF((D3="ES")*AND(E3="MC"),I3*0,IF((D3="CT")*AND(E3="MC"),I3*0,IF((D3="MC")*AND(E3="CT"),I3*0,IF((D3="MC")*AND(E3="MK"),I3*0,IF((D3="MK")*AND(E3="MC"),I3*0,IF((D3="ES")*AND(E3="ES"),I3*0,IF((D3="ES")*AND(E3="ALM"),I3*0,IF((D3="ALM")*AND(E3="ES"),I3*0,IF((D3="ES")*AND(E3="CT"),I3*0,IF((D3="CT")*AND(E3="ES"),I3*0,IF((D3="ES")*AND(E3="MK"),I3*0,IF((D3="MK")*AND(E3="ES"),I3*0,IF((D3="CT")*AND(E3="CT"),I3*0,IF((D3="CT")*AND(E3="ALM"),I3*0,IF((D3="ALM")*AND(E3="CT"),I3*0,IF((D3="MK")*AND(E3="CT"),I3*0,IF((D3="CT")*AND(E3="MK"),I3*0,IF((D3="MK")*AND(E3="MK"),I3*0,IF((D3="MK")*AND(E3="ALM"),I3*0,IF((D3="ALM")*AND(E3="MK"),I3*0))))))))))))))))))))))))))))))))))))</f>
        <v>4166.666666666667</v>
      </c>
      <c r="M3" s="176">
        <f>IF($L$101&lt;50000,(L3*1))+IF($L$101&gt;=50001,(L3*1.275)*AND($L$101&lt;80000,L3*1.275))+IF($L$101&gt;=80001,(L3*1.3)*AND($L$101&lt;100000,L3*1.3))+IF($L$101&gt;=100001,(L3*1.325)*AND($L$101&lt;150000,L3*1.325))+IF($L$101&gt;=150001,(L3*1.35))</f>
        <v>5416.666666666667</v>
      </c>
      <c r="N3" s="177">
        <f t="shared" ref="N3:N34" si="2">IF((D3="ALM")*AND(E3="ALM"),I3*0,IF((D3="ALM")*(E3="AA"),I3*0,IF((D3="AA")*AND(E3="ALM"),I3*0,IF((D3="AA")*AND(E3="AA"),I3*0,IF((D3="AA")*AND(E3="ES"),I3*0.25,IF((D3="ES")*AND(E3="AA"),I3*0.25,IF((D3="AA")*AND(E3="CT"),I3*0,IF((D3="CT")*AND(E3="AA"),I3*0,IF((D3="AA")*AND(E3="MK"),I3*0,IF((D3="MK")*AND(E3="AA"),I3*0,IF((D3="AA")*AND(E3="MC"),I3*0,IF((D3="MC")*AND(E3="AA"),I3*0,IF((D3="ALM")*(E3="MC"),I3*0,IF((D3="MC")*AND(E3="ALM"),I3*0,IF((D3="MC")*AND(E3="MC"),I3*0,IF((D3="MC")*AND(E3="ES"),I3*0.25,IF((D3="ES")*AND(E3="MC"),I3*0.25,IF((D3="CT")*AND(E3="MC"),I3*0,IF((D3="MC")*AND(E3="CT"),I3*0,IF((D3="MC")*AND(E3="MK"),I3*0,IF((D3="MK")*AND(E3="MC"),I3*0,IF((D3="ES")*AND(E3="ES"),I3*0.5,IF((D3="ES")*AND(E3="ALM"),I3*0.25,IF((D3="ALM")*AND(E3="ES"),I3*0.25,IF((D3="ES")*AND(E3="CT"),I3*0.25,IF((D3="CT")*AND(E3="ES"),I3*0.25,IF((D3="ES")*AND(E3="MK"),I3*0.25,IF((D3="MK")*AND(E3="ES"),I3*0.25,IF((D3="CT")*AND(E3="CT"),I3*0,IF((D3="CT")*AND(E3="ALM"),I3*0,IF((D3="ALM")*AND(E3="CT"),I3*0,IF((D3="MK")*AND(E3="CT"),I3*0,IF((D3="CT")*AND(E3="MK"),I3*0,IF((D3="MK")*AND(E3="MK"),I3*0,IF((D3="MK")*AND(E3="ALM"),I3*0,IF((D3="ALM")*AND(E3="MK"),I3*0))))))))))))))))))))))))))))))))))))</f>
        <v>0</v>
      </c>
      <c r="O3" s="178">
        <f>IF($N$101&lt;50000,(N3*1))+IF($N$101&gt;=50001,(N3*1.275)*AND($N$101&lt;80000,N3*1.275))+IF($N$101&gt;=80001,(N3*1.3)*AND($N$101&lt;100000,N3*1.3))+IF($N$101&gt;=100001,(N3*1.325)*AND($N$101&lt;150000,N3*1.325))+IF($N$101&gt;=150001,(N3*1.35))</f>
        <v>0</v>
      </c>
      <c r="P3" s="176">
        <f t="shared" ref="P3:P34" si="3">IF((D3="ALM")*AND(E3="ALM"),I3*0,IF((D3="ALM")*(E3="AA"),I3*0,IF((D3="AA")*AND(E3="ALM"),I3*0,IF((D3="AA")*AND(E3="AA"),I3*0,IF((D3="AA")*AND(E3="ES"),I3*0,IF((D3="ES")*AND(E3="AA"),I3*0,IF((D3="AA")*AND(E3="CT"),I3*0.25,IF((D3="CT")*AND(E3="AA"),I3*0.25,IF((D3="AA")*AND(E3="MK"),I3*0,IF((D3="MK")*AND(E3="AA"),I3*0,IF((D3="AA")*AND(E3="MC"),I3*0,IF((D3="MC")*AND(E3="AA"),I3*0,IF((D3="ALM")*(E3="MC"),I3*0,IF((D3="MC")*AND(E3="ALM"),I3*0,IF((D3="MC")*AND(E3="MC"),I3*0,IF((D3="MC")*AND(E3="ES"),I3*0,IF((D3="ES")*AND(E3="MC"),I3*0,IF((D3="CT")*AND(E3="MC"),I3*0.25,IF((D3="MC")*AND(E3="CT"),I3*0.25,IF((D3="MC")*AND(E3="MK"),I3*0,IF((D3="MK")*AND(E3="MC"),I3*0,IF((D3="ES")*AND(E3="ES"),I3*0,IF((D3="ES")*AND(E3="ALM"),I3*0,IF((D3="ALM")*AND(E3="ES"),I3*0,IF((D3="ES")*AND(E3="CT"),I3*0.25,IF((D3="CT")*AND(E3="ES"),I3*0.25,IF((D3="ES")*AND(E3="MK"),I3*0,IF((D3="MK")*AND(E3="ES"),I3*0,IF((D3="CT")*AND(E3="CT"),I3*0.5,IF((D3="CT")*AND(E3="ALM"),I3*0.25,IF((D3="ALM")*AND(E3="CT"),I3*0.25,IF((D3="MK")*AND(E3="CT"),I3*0.25,IF((D3="CT")*AND(E3="MK"),I3*0.25,IF((D3="MK")*AND(E3="MK"),I3*0,IF((D3="MK")*AND(E3="ALM"),I3*0,IF((D3="ALM")*AND(E3="MK"),I3*0))))))))))))))))))))))))))))))))))))</f>
        <v>0</v>
      </c>
      <c r="Q3" s="176">
        <f>IF($P$101&lt;50000,(P3*1))+IF($P$101&gt;=50001,(P3*1.275)*AND($P$101&lt;80000,P3*1.275))+IF($P$101&gt;=80001,(P3*1.3)*AND($P$101&lt;100000,P3*1.3))+IF($P$101&gt;=100001,(P3*1.325)*AND($P$101&lt;150000,P3*1.325))+IF($P$101&gt;=150001,(P3*1.35))</f>
        <v>0</v>
      </c>
      <c r="R3" s="177">
        <f t="shared" ref="R3:R34" si="4">IF((D3="ALM")*AND(E3="ALM"),I3*0,IF((D3="ALM")*(E3="AA"),I3*0,IF((D3="AA")*AND(E3="ALM"),I3*0,IF((D3="AA")*AND(E3="AA"),I3*0,IF((D3="AA")*AND(E3="ES"),I3*0,IF((D3="ES")*AND(E3="AA"),I3*0,IF((D3="AA")*AND(E3="CT"),I3*0,IF((D3="CT")*AND(E3="AA"),I3*0,IF((D3="AA")*AND(E3="MK"),I3*0.25,IF((D3="MK")*AND(E3="AA"),I3*0.25,IF((D3="AA")*AND(E3="MC"),I3*0,IF((D3="MC")*AND(E3="AA"),I3*0,IF((D3="ALM")*(E3="MC"),I3*0,IF((D3="MC")*AND(E3="ALM"),I3*0,IF((D3="MC")*AND(E3="MC"),I3*0,IF((D3="MC")*AND(E3="ES"),I3*0,IF((D3="ES")*AND(E3="MC"),I3*0,IF((D3="CT")*AND(E3="MC"),I3*0,IF((D3="MC")*AND(E3="CT"),I3*0,IF((D3="MC")*AND(E3="MK"),I3*0.25,IF((D3="MK")*AND(E3="MC"),I3*0.25,IF((D3="ES")*AND(E3="ES"),I3*0,IF((D3="ES")*AND(E3="ALM"),I3*0,IF((D3="ALM")*AND(E3="ES"),I3*0,IF((D3="ES")*AND(E3="CT"),I3*0,IF((D3="CT")*AND(E3="ES"),I3*0,IF((D3="ES")*AND(E3="MK"),I3*0.25,IF((D3="MK")*AND(E3="ES"),I3*0.25,IF((D3="CT")*AND(E3="CT"),I3*0,IF((D3="CT")*AND(E3="ALM"),I3*0,IF((D3="ALM")*AND(E3="CT"),I3*0,IF((D3="MK")*AND(E3="CT"),I3*0.25,IF((D3="CT")*AND(E3="MK"),I3*0.25,IF((D3="MK")*AND(E3="MK"),I3*0.5,IF((D3="MK")*AND(E3="ALM"),I3*0.25,IF((D3="ALM")*AND(E3="MK"),I3*0.25))))))))))))))))))))))))))))))))))))</f>
        <v>0</v>
      </c>
      <c r="S3" s="178">
        <f>IF($R$101&lt;50000,(R3*1))+IF($R$101&gt;=50001,(R3*1.275)*AND($R$101&lt;80000,R3*1.275))+IF($R$101&gt;=80001,(R3*1.3)*AND($R$101&lt;100000,R3*1.3))+IF($R$101&gt;=100001,(R3*1.325)*AND($R$101&lt;150000,R3*1.325))+IF($R$101&gt;=150001,(R3*1.35))</f>
        <v>0</v>
      </c>
      <c r="T3" s="176">
        <f t="shared" ref="T3:T34" si="5">IF((D3="ALM")*AND(E3="ALM"),I3*0,IF((D3="ALM")*(E3="AA"),I3*0,IF((D3="AA")*AND(E3="ALM"),I3*0,IF((D3="AA")*AND(E3="AA"),I3*0,IF((D3="AA")*AND(E3="ES"),I3*0,IF((D3="ES")*AND(E3="AA"),I3*0,IF((D3="AA")*AND(E3="CT"),I3*0,IF((D3="CT")*AND(E3="AA"),I3*0,IF((D3="AA")*AND(E3="MK"),I3*0,IF((D3="MK")*AND(E3="AA"),I3*0,IF((D3="AA")*AND(E3="MC"),I3*0.05,IF((D3="MC")*AND(E3="AA"),I3*0.05,IF((D3="ALM")*(E3="MC"),I3*0.05,IF((D3="MC")*AND(E3="ALM"),I3*0.05,IF((D3="MC")*AND(E3="MC"),I3*0.1,IF((D3="MC")*AND(E3="ES"),I3*0.05,IF((D3="ES")*AND(E3="MC"),I3*0.05,IF((D3="CT")*AND(E3="MC"),I3*0.05,IF((D3="MC")*AND(E3="CT"),I3*0.05,IF((D3="MC")*AND(E3="MK"),I3*0.05,IF((D3="MK")*AND(E3="MC"),I3*0.05,IF((D3="ES")*AND(E3="ES"),I3*0,IF((D3="ES")*AND(E3="ALM"),I3*0,IF((D3="ALM")*AND(E3="ES"),I3*0,IF((D3="ES")*AND(E3="CT"),I3*0,IF((D3="CT")*AND(E3="ES"),I3*0,IF((D3="ES")*AND(E3="MK"),I3*0,IF((D3="MK")*AND(E3="ES"),I3*0,IF((D3="CT")*AND(E3="CT"),I3*0,IF((D3="CT")*AND(E3="ALM"),I3*0,IF((D3="ALM")*AND(E3="CT"),I3*0,IF((D3="MK")*AND(E3="CT"),I3*0,IF((D3="CT")*AND(E3="MK"),I3*0,IF((D3="MK")*AND(E3="MK"),I3*0,IF((D3="MK")*AND(E3="ALM"),I3*0,IF((D3="ALM")*AND(E3="MK"),I3*0))))))))))))))))))))))))))))))))))))</f>
        <v>0</v>
      </c>
      <c r="U3" s="177">
        <f>(I3-K3-M3-O3-Q3-S3-T3)/2</f>
        <v>4458.3333333333339</v>
      </c>
      <c r="V3" s="176">
        <f>(I3-K3-M3-O3-Q3-S3-T3)/2</f>
        <v>4458.3333333333339</v>
      </c>
      <c r="W3" s="179">
        <f>U3+V3+M3+T3+O3+Q3+S3+K3</f>
        <v>16666.666666666672</v>
      </c>
      <c r="X3" s="180">
        <f t="shared" ref="X3:X34" si="6">I3-W3</f>
        <v>0</v>
      </c>
      <c r="AD3" s="118" t="s">
        <v>88</v>
      </c>
    </row>
    <row r="4" spans="1:38" x14ac:dyDescent="0.2">
      <c r="A4" s="221"/>
      <c r="B4" s="21">
        <f>'SUIVI DES VENTES'!B3</f>
        <v>2</v>
      </c>
      <c r="C4" s="21">
        <f>'SUIVI DES VENTES'!C3</f>
        <v>2</v>
      </c>
      <c r="D4" s="91" t="str">
        <f>'SUIVI DES VENTES'!E3</f>
        <v>ES</v>
      </c>
      <c r="E4" s="92" t="str">
        <f>'SUIVI DES VENTES'!F3</f>
        <v>MC</v>
      </c>
      <c r="F4" s="199">
        <f>'SUIVI DES VENTES'!K3</f>
        <v>20000</v>
      </c>
      <c r="G4" s="199">
        <f>F4/1.2</f>
        <v>16666.666666666668</v>
      </c>
      <c r="H4" s="181">
        <f>'SUIVI DES VENTES'!M3</f>
        <v>0</v>
      </c>
      <c r="I4" s="199">
        <f>G4-H4</f>
        <v>16666.666666666668</v>
      </c>
      <c r="J4" s="199">
        <f t="shared" si="0"/>
        <v>14333.333333333334</v>
      </c>
      <c r="K4" s="200">
        <f>I4-J4</f>
        <v>2333.3333333333339</v>
      </c>
      <c r="L4" s="181">
        <f t="shared" si="1"/>
        <v>0</v>
      </c>
      <c r="M4" s="181">
        <f t="shared" ref="M4:M67" si="7">IF($L$101&lt;50000,(L4*1))+IF($L$101&gt;=50001,(L4*1.275)*AND($L$101&lt;80000,L4*1.275))+IF($L$101&gt;=80001,(L4*1.3)*AND($L$101&lt;100000,L4*1.3))+IF($L$101&gt;=100001,(L4*1.325)*AND($L$101&lt;150000,L4*1.325))+IF($L$101&gt;=150001,(L4*1.35))</f>
        <v>0</v>
      </c>
      <c r="N4" s="182">
        <f t="shared" si="2"/>
        <v>4166.666666666667</v>
      </c>
      <c r="O4" s="183">
        <f t="shared" ref="O4:O67" si="8">IF($N$101&lt;50000,(N4*1))+IF($N$101&gt;=50001,(N4*1.275)*AND($N$101&lt;80000,N4*1.275))+IF($N$101&gt;=80001,(N4*1.3)*AND($N$101&lt;100000,N4*1.3))+IF($N$101&gt;=100001,(N4*1.325)*AND($N$101&lt;150000,N4*1.325))+IF($N$101&gt;=150001,(N4*1.35))</f>
        <v>5520.8333333333339</v>
      </c>
      <c r="P4" s="181">
        <f t="shared" si="3"/>
        <v>0</v>
      </c>
      <c r="Q4" s="181">
        <f t="shared" ref="Q4:Q67" si="9">IF($P$101&lt;50000,(P4*1))+IF($P$101&gt;=50001,(P4*1.275)*AND($P$101&lt;80000,P4*1.275))+IF($P$101&gt;=80001,(P4*1.3)*AND($P$101&lt;100000,P4*1.3))+IF($P$101&gt;=100001,(P4*1.325)*AND($P$101&lt;150000,P4*1.325))+IF($P$101&gt;=150001,(P4*1.35))</f>
        <v>0</v>
      </c>
      <c r="R4" s="182">
        <f t="shared" si="4"/>
        <v>0</v>
      </c>
      <c r="S4" s="183">
        <f t="shared" ref="S4:S67" si="10">IF($R$101&lt;50000,(R4*1))+IF($R$101&gt;=50001,(R4*1.275)*AND($R$101&lt;80000,R4*1.275))+IF($R$101&gt;=80001,(R4*1.3)*AND($R$101&lt;100000,R4*1.3))+IF($R$101&gt;=100001,(R4*1.325)*AND($R$101&lt;150000,R4*1.325))+IF($R$101&gt;=150001,(R4*1.35))</f>
        <v>0</v>
      </c>
      <c r="T4" s="181">
        <f t="shared" si="5"/>
        <v>833.33333333333348</v>
      </c>
      <c r="U4" s="182">
        <f t="shared" ref="U4:U67" si="11">(I4-K4-M4-O4-Q4-S4-T4)/2</f>
        <v>3989.583333333333</v>
      </c>
      <c r="V4" s="181">
        <f t="shared" ref="V4:V67" si="12">(I4-K4-M4-O4-Q4-S4-T4)/2</f>
        <v>3989.583333333333</v>
      </c>
      <c r="W4" s="184">
        <f t="shared" ref="W4:W67" si="13">U4+V4+M4+T4+O4+Q4+S4+K4</f>
        <v>16666.666666666668</v>
      </c>
      <c r="X4" s="185">
        <f t="shared" si="6"/>
        <v>0</v>
      </c>
      <c r="AD4" s="119"/>
    </row>
    <row r="5" spans="1:38" x14ac:dyDescent="0.2">
      <c r="A5" s="221"/>
      <c r="B5" s="98">
        <f>'SUIVI DES VENTES'!B4</f>
        <v>3</v>
      </c>
      <c r="C5" s="98">
        <f>'SUIVI DES VENTES'!C4</f>
        <v>3</v>
      </c>
      <c r="D5" s="95" t="str">
        <f>'SUIVI DES VENTES'!E4</f>
        <v>MC</v>
      </c>
      <c r="E5" s="96" t="str">
        <f>'SUIVI DES VENTES'!F4</f>
        <v>CT</v>
      </c>
      <c r="F5" s="201">
        <f>'SUIVI DES VENTES'!K4</f>
        <v>20000</v>
      </c>
      <c r="G5" s="201">
        <f t="shared" ref="G5:G68" si="14">F5/1.2</f>
        <v>16666.666666666668</v>
      </c>
      <c r="H5" s="186">
        <f>'SUIVI DES VENTES'!M4</f>
        <v>0</v>
      </c>
      <c r="I5" s="201">
        <f t="shared" ref="I5:I68" si="15">G5-H5</f>
        <v>16666.666666666668</v>
      </c>
      <c r="J5" s="201">
        <f t="shared" si="0"/>
        <v>14333.333333333334</v>
      </c>
      <c r="K5" s="202">
        <f t="shared" ref="K5:K100" si="16">I5-J5</f>
        <v>2333.3333333333339</v>
      </c>
      <c r="L5" s="186">
        <f t="shared" si="1"/>
        <v>0</v>
      </c>
      <c r="M5" s="186">
        <f t="shared" si="7"/>
        <v>0</v>
      </c>
      <c r="N5" s="187">
        <f t="shared" si="2"/>
        <v>0</v>
      </c>
      <c r="O5" s="188">
        <f t="shared" si="8"/>
        <v>0</v>
      </c>
      <c r="P5" s="186">
        <f t="shared" si="3"/>
        <v>4166.666666666667</v>
      </c>
      <c r="Q5" s="186">
        <f t="shared" si="9"/>
        <v>5312.5</v>
      </c>
      <c r="R5" s="187">
        <f t="shared" si="4"/>
        <v>0</v>
      </c>
      <c r="S5" s="188">
        <f t="shared" si="10"/>
        <v>0</v>
      </c>
      <c r="T5" s="186">
        <f t="shared" si="5"/>
        <v>833.33333333333348</v>
      </c>
      <c r="U5" s="187">
        <f t="shared" si="11"/>
        <v>4093.75</v>
      </c>
      <c r="V5" s="186">
        <f t="shared" si="12"/>
        <v>4093.75</v>
      </c>
      <c r="W5" s="189">
        <f t="shared" si="13"/>
        <v>16666.666666666668</v>
      </c>
      <c r="X5" s="190">
        <f t="shared" si="6"/>
        <v>0</v>
      </c>
      <c r="AC5" s="158" t="s">
        <v>95</v>
      </c>
      <c r="AD5" s="159" t="s">
        <v>191</v>
      </c>
      <c r="AE5" s="158"/>
      <c r="AF5" s="158"/>
      <c r="AG5" s="158"/>
      <c r="AH5" s="158"/>
      <c r="AI5" s="158"/>
      <c r="AJ5" s="158"/>
      <c r="AK5" s="158"/>
      <c r="AL5" s="160"/>
    </row>
    <row r="6" spans="1:38" x14ac:dyDescent="0.2">
      <c r="A6" s="221"/>
      <c r="B6" s="21">
        <f>'SUIVI DES VENTES'!B5</f>
        <v>0</v>
      </c>
      <c r="C6" s="21">
        <f>'SUIVI DES VENTES'!C5</f>
        <v>0</v>
      </c>
      <c r="D6" s="91" t="str">
        <f>'SUIVI DES VENTES'!E5</f>
        <v>CT</v>
      </c>
      <c r="E6" s="92" t="str">
        <f>'SUIVI DES VENTES'!F5</f>
        <v>MK</v>
      </c>
      <c r="F6" s="199">
        <f>'SUIVI DES VENTES'!K5</f>
        <v>20000</v>
      </c>
      <c r="G6" s="199">
        <f t="shared" si="14"/>
        <v>16666.666666666668</v>
      </c>
      <c r="H6" s="181">
        <f>'SUIVI DES VENTES'!M5</f>
        <v>0</v>
      </c>
      <c r="I6" s="199">
        <f t="shared" si="15"/>
        <v>16666.666666666668</v>
      </c>
      <c r="J6" s="199">
        <f t="shared" si="0"/>
        <v>14333.333333333334</v>
      </c>
      <c r="K6" s="200">
        <f t="shared" si="16"/>
        <v>2333.3333333333339</v>
      </c>
      <c r="L6" s="181">
        <f t="shared" si="1"/>
        <v>0</v>
      </c>
      <c r="M6" s="181">
        <f t="shared" si="7"/>
        <v>0</v>
      </c>
      <c r="N6" s="182">
        <f t="shared" si="2"/>
        <v>0</v>
      </c>
      <c r="O6" s="183">
        <f t="shared" si="8"/>
        <v>0</v>
      </c>
      <c r="P6" s="181">
        <f t="shared" si="3"/>
        <v>4166.666666666667</v>
      </c>
      <c r="Q6" s="181">
        <f t="shared" si="9"/>
        <v>5312.5</v>
      </c>
      <c r="R6" s="182">
        <f t="shared" si="4"/>
        <v>4166.666666666667</v>
      </c>
      <c r="S6" s="183">
        <f t="shared" si="10"/>
        <v>5416.666666666667</v>
      </c>
      <c r="T6" s="181">
        <f t="shared" si="5"/>
        <v>0</v>
      </c>
      <c r="U6" s="182">
        <f t="shared" si="11"/>
        <v>1802.0833333333335</v>
      </c>
      <c r="V6" s="181">
        <f t="shared" si="12"/>
        <v>1802.0833333333335</v>
      </c>
      <c r="W6" s="184">
        <f t="shared" si="13"/>
        <v>16666.666666666672</v>
      </c>
      <c r="X6" s="185">
        <f t="shared" si="6"/>
        <v>0</v>
      </c>
      <c r="AC6" s="160"/>
      <c r="AD6" s="161"/>
      <c r="AE6" s="160"/>
      <c r="AF6" s="160"/>
      <c r="AG6" s="160"/>
      <c r="AH6" s="160"/>
      <c r="AI6" s="160"/>
      <c r="AJ6" s="160"/>
      <c r="AK6" s="160"/>
      <c r="AL6" s="160"/>
    </row>
    <row r="7" spans="1:38" x14ac:dyDescent="0.2">
      <c r="A7" s="221"/>
      <c r="B7" s="98">
        <f>'SUIVI DES VENTES'!B6</f>
        <v>0</v>
      </c>
      <c r="C7" s="98">
        <f>'SUIVI DES VENTES'!C6</f>
        <v>0</v>
      </c>
      <c r="D7" s="95" t="str">
        <f>'SUIVI DES VENTES'!E6</f>
        <v>MK</v>
      </c>
      <c r="E7" s="96" t="str">
        <f>'SUIVI DES VENTES'!F6</f>
        <v>MK</v>
      </c>
      <c r="F7" s="201">
        <f>'SUIVI DES VENTES'!K6</f>
        <v>20000</v>
      </c>
      <c r="G7" s="201">
        <f t="shared" si="14"/>
        <v>16666.666666666668</v>
      </c>
      <c r="H7" s="186">
        <f>'SUIVI DES VENTES'!M6</f>
        <v>0</v>
      </c>
      <c r="I7" s="201">
        <f t="shared" si="15"/>
        <v>16666.666666666668</v>
      </c>
      <c r="J7" s="201">
        <f t="shared" si="0"/>
        <v>14333.333333333334</v>
      </c>
      <c r="K7" s="202">
        <f t="shared" si="16"/>
        <v>2333.3333333333339</v>
      </c>
      <c r="L7" s="186">
        <f t="shared" si="1"/>
        <v>0</v>
      </c>
      <c r="M7" s="186">
        <f t="shared" si="7"/>
        <v>0</v>
      </c>
      <c r="N7" s="187">
        <f t="shared" si="2"/>
        <v>0</v>
      </c>
      <c r="O7" s="188">
        <f t="shared" si="8"/>
        <v>0</v>
      </c>
      <c r="P7" s="186">
        <f t="shared" si="3"/>
        <v>0</v>
      </c>
      <c r="Q7" s="186">
        <f t="shared" si="9"/>
        <v>0</v>
      </c>
      <c r="R7" s="187">
        <f t="shared" si="4"/>
        <v>8333.3333333333339</v>
      </c>
      <c r="S7" s="188">
        <f t="shared" si="10"/>
        <v>10833.333333333334</v>
      </c>
      <c r="T7" s="186">
        <f t="shared" si="5"/>
        <v>0</v>
      </c>
      <c r="U7" s="187">
        <f t="shared" si="11"/>
        <v>1750</v>
      </c>
      <c r="V7" s="186">
        <f t="shared" si="12"/>
        <v>1750</v>
      </c>
      <c r="W7" s="189">
        <f t="shared" si="13"/>
        <v>16666.666666666668</v>
      </c>
      <c r="X7" s="190">
        <f t="shared" si="6"/>
        <v>0</v>
      </c>
      <c r="AC7" s="158" t="s">
        <v>95</v>
      </c>
      <c r="AD7" s="159" t="s">
        <v>92</v>
      </c>
      <c r="AE7" s="158"/>
      <c r="AF7" s="158"/>
      <c r="AG7" s="158"/>
      <c r="AH7" s="158"/>
      <c r="AI7" s="158"/>
      <c r="AJ7" s="158"/>
      <c r="AK7" s="158"/>
      <c r="AL7" s="160"/>
    </row>
    <row r="8" spans="1:38" x14ac:dyDescent="0.2">
      <c r="A8" s="221"/>
      <c r="B8" s="21">
        <f>'SUIVI DES VENTES'!B7</f>
        <v>0</v>
      </c>
      <c r="C8" s="21">
        <f>'SUIVI DES VENTES'!C7</f>
        <v>0</v>
      </c>
      <c r="D8" s="91" t="str">
        <f>'SUIVI DES VENTES'!E7</f>
        <v>AA</v>
      </c>
      <c r="E8" s="92" t="str">
        <f>'SUIVI DES VENTES'!F7</f>
        <v>AA</v>
      </c>
      <c r="F8" s="199">
        <f>'SUIVI DES VENTES'!K7</f>
        <v>20000</v>
      </c>
      <c r="G8" s="199">
        <f t="shared" si="14"/>
        <v>16666.666666666668</v>
      </c>
      <c r="H8" s="181">
        <f>'SUIVI DES VENTES'!M7</f>
        <v>0</v>
      </c>
      <c r="I8" s="199">
        <f t="shared" si="15"/>
        <v>16666.666666666668</v>
      </c>
      <c r="J8" s="199">
        <f t="shared" si="0"/>
        <v>14333.333333333334</v>
      </c>
      <c r="K8" s="200">
        <f t="shared" si="16"/>
        <v>2333.3333333333339</v>
      </c>
      <c r="L8" s="181">
        <f t="shared" si="1"/>
        <v>8333.3333333333339</v>
      </c>
      <c r="M8" s="181">
        <f t="shared" si="7"/>
        <v>10833.333333333334</v>
      </c>
      <c r="N8" s="182">
        <f t="shared" si="2"/>
        <v>0</v>
      </c>
      <c r="O8" s="183">
        <f t="shared" si="8"/>
        <v>0</v>
      </c>
      <c r="P8" s="181">
        <f t="shared" si="3"/>
        <v>0</v>
      </c>
      <c r="Q8" s="181">
        <f t="shared" si="9"/>
        <v>0</v>
      </c>
      <c r="R8" s="182">
        <f t="shared" si="4"/>
        <v>0</v>
      </c>
      <c r="S8" s="183">
        <f t="shared" si="10"/>
        <v>0</v>
      </c>
      <c r="T8" s="181">
        <f t="shared" si="5"/>
        <v>0</v>
      </c>
      <c r="U8" s="182">
        <f t="shared" si="11"/>
        <v>1750</v>
      </c>
      <c r="V8" s="181">
        <f t="shared" si="12"/>
        <v>1750</v>
      </c>
      <c r="W8" s="184">
        <f t="shared" si="13"/>
        <v>16666.666666666668</v>
      </c>
      <c r="X8" s="185">
        <f t="shared" si="6"/>
        <v>0</v>
      </c>
      <c r="AC8" s="160"/>
      <c r="AD8" s="161"/>
      <c r="AE8" s="160"/>
      <c r="AF8" s="160"/>
      <c r="AG8" s="160"/>
      <c r="AH8" s="160"/>
      <c r="AI8" s="160"/>
      <c r="AJ8" s="160"/>
      <c r="AK8" s="160"/>
      <c r="AL8" s="160"/>
    </row>
    <row r="9" spans="1:38" x14ac:dyDescent="0.2">
      <c r="A9" s="221"/>
      <c r="B9" s="98">
        <f>'SUIVI DES VENTES'!B8</f>
        <v>0</v>
      </c>
      <c r="C9" s="98">
        <f>'SUIVI DES VENTES'!C8</f>
        <v>0</v>
      </c>
      <c r="D9" s="95" t="str">
        <f>'SUIVI DES VENTES'!E8</f>
        <v>ES</v>
      </c>
      <c r="E9" s="96" t="str">
        <f>'SUIVI DES VENTES'!F8</f>
        <v>ES</v>
      </c>
      <c r="F9" s="201">
        <f>'SUIVI DES VENTES'!K8</f>
        <v>20000</v>
      </c>
      <c r="G9" s="201">
        <f t="shared" si="14"/>
        <v>16666.666666666668</v>
      </c>
      <c r="H9" s="186">
        <f>'SUIVI DES VENTES'!M8</f>
        <v>0</v>
      </c>
      <c r="I9" s="201">
        <f t="shared" si="15"/>
        <v>16666.666666666668</v>
      </c>
      <c r="J9" s="201">
        <f t="shared" si="0"/>
        <v>14333.333333333334</v>
      </c>
      <c r="K9" s="202">
        <f t="shared" si="16"/>
        <v>2333.3333333333339</v>
      </c>
      <c r="L9" s="186">
        <f t="shared" si="1"/>
        <v>0</v>
      </c>
      <c r="M9" s="186">
        <f t="shared" si="7"/>
        <v>0</v>
      </c>
      <c r="N9" s="187">
        <f t="shared" si="2"/>
        <v>8333.3333333333339</v>
      </c>
      <c r="O9" s="188">
        <f t="shared" si="8"/>
        <v>11041.666666666668</v>
      </c>
      <c r="P9" s="186">
        <f t="shared" si="3"/>
        <v>0</v>
      </c>
      <c r="Q9" s="186">
        <f t="shared" si="9"/>
        <v>0</v>
      </c>
      <c r="R9" s="187">
        <f t="shared" si="4"/>
        <v>0</v>
      </c>
      <c r="S9" s="188">
        <f t="shared" si="10"/>
        <v>0</v>
      </c>
      <c r="T9" s="186">
        <f t="shared" si="5"/>
        <v>0</v>
      </c>
      <c r="U9" s="187">
        <f t="shared" si="11"/>
        <v>1645.833333333333</v>
      </c>
      <c r="V9" s="186">
        <f t="shared" si="12"/>
        <v>1645.833333333333</v>
      </c>
      <c r="W9" s="189">
        <f t="shared" si="13"/>
        <v>16666.666666666668</v>
      </c>
      <c r="X9" s="190">
        <f t="shared" si="6"/>
        <v>0</v>
      </c>
      <c r="AC9" s="158" t="s">
        <v>95</v>
      </c>
      <c r="AD9" s="159" t="s">
        <v>93</v>
      </c>
      <c r="AE9" s="158"/>
      <c r="AF9" s="158"/>
      <c r="AG9" s="158"/>
      <c r="AH9" s="158"/>
      <c r="AI9" s="158"/>
      <c r="AJ9" s="158"/>
      <c r="AK9" s="158"/>
      <c r="AL9" s="160"/>
    </row>
    <row r="10" spans="1:38" x14ac:dyDescent="0.2">
      <c r="A10" s="221"/>
      <c r="B10" s="21">
        <f>'SUIVI DES VENTES'!B9</f>
        <v>0</v>
      </c>
      <c r="C10" s="21">
        <f>'SUIVI DES VENTES'!C9</f>
        <v>0</v>
      </c>
      <c r="D10" s="91" t="str">
        <f>'SUIVI DES VENTES'!E9</f>
        <v>ES</v>
      </c>
      <c r="E10" s="92" t="str">
        <f>'SUIVI DES VENTES'!F9</f>
        <v>MK</v>
      </c>
      <c r="F10" s="199">
        <f>'SUIVI DES VENTES'!K9</f>
        <v>20000</v>
      </c>
      <c r="G10" s="199">
        <f t="shared" si="14"/>
        <v>16666.666666666668</v>
      </c>
      <c r="H10" s="181">
        <f>'SUIVI DES VENTES'!M9</f>
        <v>0</v>
      </c>
      <c r="I10" s="199">
        <f t="shared" si="15"/>
        <v>16666.666666666668</v>
      </c>
      <c r="J10" s="199">
        <f t="shared" si="0"/>
        <v>14333.333333333334</v>
      </c>
      <c r="K10" s="200">
        <f t="shared" si="16"/>
        <v>2333.3333333333339</v>
      </c>
      <c r="L10" s="181">
        <f t="shared" si="1"/>
        <v>0</v>
      </c>
      <c r="M10" s="181">
        <f t="shared" si="7"/>
        <v>0</v>
      </c>
      <c r="N10" s="182">
        <f t="shared" si="2"/>
        <v>4166.666666666667</v>
      </c>
      <c r="O10" s="183">
        <f t="shared" si="8"/>
        <v>5520.8333333333339</v>
      </c>
      <c r="P10" s="181">
        <f t="shared" si="3"/>
        <v>0</v>
      </c>
      <c r="Q10" s="181">
        <f t="shared" si="9"/>
        <v>0</v>
      </c>
      <c r="R10" s="182">
        <f t="shared" si="4"/>
        <v>4166.666666666667</v>
      </c>
      <c r="S10" s="183">
        <f t="shared" si="10"/>
        <v>5416.666666666667</v>
      </c>
      <c r="T10" s="181">
        <f t="shared" si="5"/>
        <v>0</v>
      </c>
      <c r="U10" s="182">
        <f t="shared" si="11"/>
        <v>1697.9166666666665</v>
      </c>
      <c r="V10" s="181">
        <f t="shared" si="12"/>
        <v>1697.9166666666665</v>
      </c>
      <c r="W10" s="184">
        <f t="shared" si="13"/>
        <v>16666.666666666672</v>
      </c>
      <c r="X10" s="185">
        <f t="shared" si="6"/>
        <v>0</v>
      </c>
      <c r="AC10" s="160"/>
      <c r="AD10" s="161"/>
      <c r="AE10" s="160"/>
      <c r="AF10" s="160"/>
      <c r="AG10" s="160"/>
      <c r="AH10" s="160"/>
      <c r="AI10" s="160"/>
      <c r="AJ10" s="160"/>
      <c r="AK10" s="160"/>
      <c r="AL10" s="160"/>
    </row>
    <row r="11" spans="1:38" x14ac:dyDescent="0.2">
      <c r="A11" s="221"/>
      <c r="B11" s="98">
        <f>'SUIVI DES VENTES'!B10</f>
        <v>0</v>
      </c>
      <c r="C11" s="98">
        <f>'SUIVI DES VENTES'!C10</f>
        <v>0</v>
      </c>
      <c r="D11" s="95" t="str">
        <f>'SUIVI DES VENTES'!E10</f>
        <v>CT</v>
      </c>
      <c r="E11" s="96" t="str">
        <f>'SUIVI DES VENTES'!F10</f>
        <v>CT</v>
      </c>
      <c r="F11" s="201">
        <f>'SUIVI DES VENTES'!K10</f>
        <v>20000</v>
      </c>
      <c r="G11" s="201">
        <f t="shared" si="14"/>
        <v>16666.666666666668</v>
      </c>
      <c r="H11" s="186">
        <f>'SUIVI DES VENTES'!M10</f>
        <v>0</v>
      </c>
      <c r="I11" s="201">
        <f t="shared" si="15"/>
        <v>16666.666666666668</v>
      </c>
      <c r="J11" s="201">
        <f t="shared" si="0"/>
        <v>14333.333333333334</v>
      </c>
      <c r="K11" s="202">
        <f t="shared" si="16"/>
        <v>2333.3333333333339</v>
      </c>
      <c r="L11" s="186">
        <f t="shared" si="1"/>
        <v>0</v>
      </c>
      <c r="M11" s="186">
        <f t="shared" si="7"/>
        <v>0</v>
      </c>
      <c r="N11" s="187">
        <f t="shared" si="2"/>
        <v>0</v>
      </c>
      <c r="O11" s="188">
        <f t="shared" si="8"/>
        <v>0</v>
      </c>
      <c r="P11" s="186">
        <f t="shared" si="3"/>
        <v>8333.3333333333339</v>
      </c>
      <c r="Q11" s="186">
        <f t="shared" si="9"/>
        <v>10625</v>
      </c>
      <c r="R11" s="187">
        <f t="shared" si="4"/>
        <v>0</v>
      </c>
      <c r="S11" s="188">
        <f t="shared" si="10"/>
        <v>0</v>
      </c>
      <c r="T11" s="186">
        <f t="shared" si="5"/>
        <v>0</v>
      </c>
      <c r="U11" s="187">
        <f t="shared" si="11"/>
        <v>1854.166666666667</v>
      </c>
      <c r="V11" s="186">
        <f t="shared" si="12"/>
        <v>1854.166666666667</v>
      </c>
      <c r="W11" s="189">
        <f t="shared" si="13"/>
        <v>16666.666666666668</v>
      </c>
      <c r="X11" s="190">
        <f t="shared" si="6"/>
        <v>0</v>
      </c>
      <c r="AC11" s="158" t="s">
        <v>95</v>
      </c>
      <c r="AD11" s="159" t="s">
        <v>94</v>
      </c>
      <c r="AE11" s="158"/>
      <c r="AF11" s="158"/>
      <c r="AG11" s="158"/>
      <c r="AH11" s="158"/>
      <c r="AI11" s="158"/>
      <c r="AJ11" s="158"/>
      <c r="AK11" s="158"/>
      <c r="AL11" s="160"/>
    </row>
    <row r="12" spans="1:38" x14ac:dyDescent="0.2">
      <c r="A12" s="221"/>
      <c r="B12" s="21">
        <f>'SUIVI DES VENTES'!B11</f>
        <v>0</v>
      </c>
      <c r="C12" s="21">
        <f>'SUIVI DES VENTES'!C11</f>
        <v>0</v>
      </c>
      <c r="D12" s="91" t="str">
        <f>'SUIVI DES VENTES'!E11</f>
        <v>CT</v>
      </c>
      <c r="E12" s="92" t="str">
        <f>'SUIVI DES VENTES'!F11</f>
        <v>AA</v>
      </c>
      <c r="F12" s="199">
        <f>'SUIVI DES VENTES'!K11</f>
        <v>20000</v>
      </c>
      <c r="G12" s="199">
        <f t="shared" si="14"/>
        <v>16666.666666666668</v>
      </c>
      <c r="H12" s="181">
        <f>'SUIVI DES VENTES'!M11</f>
        <v>0</v>
      </c>
      <c r="I12" s="199">
        <f t="shared" si="15"/>
        <v>16666.666666666668</v>
      </c>
      <c r="J12" s="199">
        <f t="shared" si="0"/>
        <v>14333.333333333334</v>
      </c>
      <c r="K12" s="200">
        <f t="shared" si="16"/>
        <v>2333.3333333333339</v>
      </c>
      <c r="L12" s="181">
        <f t="shared" si="1"/>
        <v>4166.666666666667</v>
      </c>
      <c r="M12" s="181">
        <f t="shared" si="7"/>
        <v>5416.666666666667</v>
      </c>
      <c r="N12" s="182">
        <f t="shared" si="2"/>
        <v>0</v>
      </c>
      <c r="O12" s="183">
        <f t="shared" si="8"/>
        <v>0</v>
      </c>
      <c r="P12" s="181">
        <f t="shared" si="3"/>
        <v>4166.666666666667</v>
      </c>
      <c r="Q12" s="181">
        <f t="shared" si="9"/>
        <v>5312.5</v>
      </c>
      <c r="R12" s="182">
        <f t="shared" si="4"/>
        <v>0</v>
      </c>
      <c r="S12" s="183">
        <f t="shared" si="10"/>
        <v>0</v>
      </c>
      <c r="T12" s="181">
        <f t="shared" si="5"/>
        <v>0</v>
      </c>
      <c r="U12" s="182">
        <f t="shared" si="11"/>
        <v>1802.0833333333339</v>
      </c>
      <c r="V12" s="181">
        <f t="shared" si="12"/>
        <v>1802.0833333333339</v>
      </c>
      <c r="W12" s="184">
        <f t="shared" si="13"/>
        <v>16666.666666666672</v>
      </c>
      <c r="X12" s="185">
        <f t="shared" si="6"/>
        <v>0</v>
      </c>
      <c r="AC12" s="160"/>
      <c r="AD12" s="161"/>
      <c r="AE12" s="160"/>
      <c r="AF12" s="160"/>
      <c r="AG12" s="160"/>
      <c r="AH12" s="160"/>
      <c r="AI12" s="160"/>
      <c r="AJ12" s="160"/>
      <c r="AK12" s="160"/>
      <c r="AL12" s="160"/>
    </row>
    <row r="13" spans="1:38" x14ac:dyDescent="0.2">
      <c r="A13" s="221"/>
      <c r="B13" s="98">
        <f>'SUIVI DES VENTES'!B12</f>
        <v>0</v>
      </c>
      <c r="C13" s="98">
        <f>'SUIVI DES VENTES'!C12</f>
        <v>0</v>
      </c>
      <c r="D13" s="95" t="str">
        <f>'SUIVI DES VENTES'!E12</f>
        <v>CT</v>
      </c>
      <c r="E13" s="96" t="str">
        <f>'SUIVI DES VENTES'!F12</f>
        <v>MK</v>
      </c>
      <c r="F13" s="201">
        <f>'SUIVI DES VENTES'!K12</f>
        <v>20000</v>
      </c>
      <c r="G13" s="201">
        <f t="shared" si="14"/>
        <v>16666.666666666668</v>
      </c>
      <c r="H13" s="186">
        <f>'SUIVI DES VENTES'!M12</f>
        <v>0</v>
      </c>
      <c r="I13" s="201">
        <f t="shared" si="15"/>
        <v>16666.666666666668</v>
      </c>
      <c r="J13" s="201">
        <f t="shared" si="0"/>
        <v>14333.333333333334</v>
      </c>
      <c r="K13" s="202">
        <f t="shared" si="16"/>
        <v>2333.3333333333339</v>
      </c>
      <c r="L13" s="186">
        <f t="shared" si="1"/>
        <v>0</v>
      </c>
      <c r="M13" s="186">
        <f t="shared" si="7"/>
        <v>0</v>
      </c>
      <c r="N13" s="187">
        <f t="shared" si="2"/>
        <v>0</v>
      </c>
      <c r="O13" s="188">
        <f t="shared" si="8"/>
        <v>0</v>
      </c>
      <c r="P13" s="186">
        <f t="shared" si="3"/>
        <v>4166.666666666667</v>
      </c>
      <c r="Q13" s="186">
        <f t="shared" si="9"/>
        <v>5312.5</v>
      </c>
      <c r="R13" s="187">
        <f t="shared" si="4"/>
        <v>4166.666666666667</v>
      </c>
      <c r="S13" s="188">
        <f t="shared" si="10"/>
        <v>5416.666666666667</v>
      </c>
      <c r="T13" s="186">
        <f t="shared" si="5"/>
        <v>0</v>
      </c>
      <c r="U13" s="187">
        <f t="shared" si="11"/>
        <v>1802.0833333333335</v>
      </c>
      <c r="V13" s="186">
        <f t="shared" si="12"/>
        <v>1802.0833333333335</v>
      </c>
      <c r="W13" s="189">
        <f t="shared" si="13"/>
        <v>16666.666666666672</v>
      </c>
      <c r="X13" s="190">
        <f t="shared" si="6"/>
        <v>0</v>
      </c>
      <c r="AC13" s="160" t="s">
        <v>95</v>
      </c>
      <c r="AD13" s="161" t="s">
        <v>192</v>
      </c>
      <c r="AE13" s="160"/>
      <c r="AF13" s="160"/>
      <c r="AG13" s="160"/>
      <c r="AH13" s="160"/>
      <c r="AI13" s="160"/>
      <c r="AJ13" s="160"/>
      <c r="AK13" s="160"/>
      <c r="AL13" s="160"/>
    </row>
    <row r="14" spans="1:38" x14ac:dyDescent="0.2">
      <c r="A14" s="221"/>
      <c r="B14" s="21">
        <f>'SUIVI DES VENTES'!B13</f>
        <v>0</v>
      </c>
      <c r="C14" s="21">
        <f>'SUIVI DES VENTES'!C13</f>
        <v>0</v>
      </c>
      <c r="D14" s="91" t="str">
        <f>'SUIVI DES VENTES'!E13</f>
        <v>MK</v>
      </c>
      <c r="E14" s="92" t="str">
        <f>'SUIVI DES VENTES'!F13</f>
        <v>AA</v>
      </c>
      <c r="F14" s="199">
        <f>'SUIVI DES VENTES'!K13</f>
        <v>20000</v>
      </c>
      <c r="G14" s="199">
        <f t="shared" si="14"/>
        <v>16666.666666666668</v>
      </c>
      <c r="H14" s="181">
        <f>'SUIVI DES VENTES'!M13</f>
        <v>0</v>
      </c>
      <c r="I14" s="199">
        <f t="shared" si="15"/>
        <v>16666.666666666668</v>
      </c>
      <c r="J14" s="199">
        <f t="shared" si="0"/>
        <v>14333.333333333334</v>
      </c>
      <c r="K14" s="200">
        <f t="shared" si="16"/>
        <v>2333.3333333333339</v>
      </c>
      <c r="L14" s="181">
        <f t="shared" si="1"/>
        <v>4166.666666666667</v>
      </c>
      <c r="M14" s="181">
        <f t="shared" si="7"/>
        <v>5416.666666666667</v>
      </c>
      <c r="N14" s="182">
        <f t="shared" si="2"/>
        <v>0</v>
      </c>
      <c r="O14" s="183">
        <f t="shared" si="8"/>
        <v>0</v>
      </c>
      <c r="P14" s="181">
        <f t="shared" si="3"/>
        <v>0</v>
      </c>
      <c r="Q14" s="181">
        <f t="shared" si="9"/>
        <v>0</v>
      </c>
      <c r="R14" s="182">
        <f t="shared" si="4"/>
        <v>4166.666666666667</v>
      </c>
      <c r="S14" s="183">
        <f t="shared" si="10"/>
        <v>5416.666666666667</v>
      </c>
      <c r="T14" s="181">
        <f t="shared" si="5"/>
        <v>0</v>
      </c>
      <c r="U14" s="182">
        <f t="shared" si="11"/>
        <v>1750.0000000000005</v>
      </c>
      <c r="V14" s="181">
        <f t="shared" si="12"/>
        <v>1750.0000000000005</v>
      </c>
      <c r="W14" s="184">
        <f t="shared" si="13"/>
        <v>16666.666666666672</v>
      </c>
      <c r="X14" s="185">
        <f t="shared" si="6"/>
        <v>0</v>
      </c>
      <c r="AC14" s="160"/>
      <c r="AD14" s="161"/>
      <c r="AE14" s="160"/>
      <c r="AF14" s="160"/>
      <c r="AG14" s="160"/>
      <c r="AH14" s="160"/>
      <c r="AI14" s="160"/>
      <c r="AJ14" s="160"/>
      <c r="AK14" s="160"/>
      <c r="AL14" s="160"/>
    </row>
    <row r="15" spans="1:38" x14ac:dyDescent="0.2">
      <c r="A15" s="221"/>
      <c r="B15" s="98">
        <f>'SUIVI DES VENTES'!B14</f>
        <v>0</v>
      </c>
      <c r="C15" s="98">
        <f>'SUIVI DES VENTES'!C14</f>
        <v>0</v>
      </c>
      <c r="D15" s="95" t="str">
        <f>'SUIVI DES VENTES'!E14</f>
        <v>MK</v>
      </c>
      <c r="E15" s="96" t="str">
        <f>'SUIVI DES VENTES'!F14</f>
        <v>ES</v>
      </c>
      <c r="F15" s="201">
        <f>'SUIVI DES VENTES'!K14</f>
        <v>20000</v>
      </c>
      <c r="G15" s="201">
        <f t="shared" si="14"/>
        <v>16666.666666666668</v>
      </c>
      <c r="H15" s="186">
        <f>'SUIVI DES VENTES'!M14</f>
        <v>0</v>
      </c>
      <c r="I15" s="201">
        <f t="shared" si="15"/>
        <v>16666.666666666668</v>
      </c>
      <c r="J15" s="201">
        <f t="shared" si="0"/>
        <v>14333.333333333334</v>
      </c>
      <c r="K15" s="202">
        <f t="shared" si="16"/>
        <v>2333.3333333333339</v>
      </c>
      <c r="L15" s="186">
        <f t="shared" si="1"/>
        <v>0</v>
      </c>
      <c r="M15" s="186">
        <f t="shared" si="7"/>
        <v>0</v>
      </c>
      <c r="N15" s="187">
        <f t="shared" si="2"/>
        <v>4166.666666666667</v>
      </c>
      <c r="O15" s="188">
        <f t="shared" si="8"/>
        <v>5520.8333333333339</v>
      </c>
      <c r="P15" s="186">
        <f t="shared" si="3"/>
        <v>0</v>
      </c>
      <c r="Q15" s="186">
        <f t="shared" si="9"/>
        <v>0</v>
      </c>
      <c r="R15" s="187">
        <f t="shared" si="4"/>
        <v>4166.666666666667</v>
      </c>
      <c r="S15" s="188">
        <f t="shared" si="10"/>
        <v>5416.666666666667</v>
      </c>
      <c r="T15" s="186">
        <f t="shared" si="5"/>
        <v>0</v>
      </c>
      <c r="U15" s="187">
        <f t="shared" si="11"/>
        <v>1697.9166666666665</v>
      </c>
      <c r="V15" s="186">
        <f t="shared" si="12"/>
        <v>1697.9166666666665</v>
      </c>
      <c r="W15" s="189">
        <f t="shared" si="13"/>
        <v>16666.666666666672</v>
      </c>
      <c r="X15" s="190">
        <f t="shared" si="6"/>
        <v>0</v>
      </c>
      <c r="AC15" s="160" t="s">
        <v>95</v>
      </c>
      <c r="AD15" s="161" t="s">
        <v>193</v>
      </c>
      <c r="AE15" s="160"/>
      <c r="AF15" s="160"/>
      <c r="AG15" s="160"/>
      <c r="AH15" s="160"/>
      <c r="AI15" s="160"/>
      <c r="AJ15" s="160"/>
      <c r="AK15" s="160"/>
      <c r="AL15" s="160"/>
    </row>
    <row r="16" spans="1:38" x14ac:dyDescent="0.2">
      <c r="A16" s="221"/>
      <c r="B16" s="21">
        <f>'SUIVI DES VENTES'!B15</f>
        <v>0</v>
      </c>
      <c r="C16" s="21">
        <f>'SUIVI DES VENTES'!C15</f>
        <v>0</v>
      </c>
      <c r="D16" s="91" t="str">
        <f>'SUIVI DES VENTES'!E15</f>
        <v>ES</v>
      </c>
      <c r="E16" s="92" t="str">
        <f>'SUIVI DES VENTES'!F15</f>
        <v>ES</v>
      </c>
      <c r="F16" s="199">
        <f>'SUIVI DES VENTES'!K15</f>
        <v>20000</v>
      </c>
      <c r="G16" s="199">
        <f t="shared" si="14"/>
        <v>16666.666666666668</v>
      </c>
      <c r="H16" s="181">
        <f>'SUIVI DES VENTES'!M15</f>
        <v>0</v>
      </c>
      <c r="I16" s="199">
        <f t="shared" si="15"/>
        <v>16666.666666666668</v>
      </c>
      <c r="J16" s="199">
        <f t="shared" si="0"/>
        <v>14333.333333333334</v>
      </c>
      <c r="K16" s="200">
        <f t="shared" si="16"/>
        <v>2333.3333333333339</v>
      </c>
      <c r="L16" s="181">
        <f t="shared" si="1"/>
        <v>0</v>
      </c>
      <c r="M16" s="181">
        <f t="shared" si="7"/>
        <v>0</v>
      </c>
      <c r="N16" s="182">
        <f t="shared" si="2"/>
        <v>8333.3333333333339</v>
      </c>
      <c r="O16" s="183">
        <f t="shared" si="8"/>
        <v>11041.666666666668</v>
      </c>
      <c r="P16" s="181">
        <f t="shared" si="3"/>
        <v>0</v>
      </c>
      <c r="Q16" s="181">
        <f t="shared" si="9"/>
        <v>0</v>
      </c>
      <c r="R16" s="182">
        <f t="shared" si="4"/>
        <v>0</v>
      </c>
      <c r="S16" s="183">
        <f t="shared" si="10"/>
        <v>0</v>
      </c>
      <c r="T16" s="181">
        <f t="shared" si="5"/>
        <v>0</v>
      </c>
      <c r="U16" s="182">
        <f t="shared" si="11"/>
        <v>1645.833333333333</v>
      </c>
      <c r="V16" s="181">
        <f t="shared" si="12"/>
        <v>1645.833333333333</v>
      </c>
      <c r="W16" s="184">
        <f t="shared" si="13"/>
        <v>16666.666666666668</v>
      </c>
      <c r="X16" s="185">
        <f t="shared" si="6"/>
        <v>0</v>
      </c>
      <c r="AC16" s="160"/>
      <c r="AD16" s="161"/>
      <c r="AE16" s="160"/>
      <c r="AF16" s="160"/>
      <c r="AG16" s="160"/>
      <c r="AH16" s="160"/>
      <c r="AI16" s="160"/>
      <c r="AJ16" s="160"/>
      <c r="AK16" s="160"/>
      <c r="AL16" s="160"/>
    </row>
    <row r="17" spans="1:38" x14ac:dyDescent="0.2">
      <c r="A17" s="221"/>
      <c r="B17" s="98">
        <f>'SUIVI DES VENTES'!B16</f>
        <v>0</v>
      </c>
      <c r="C17" s="98">
        <f>'SUIVI DES VENTES'!C16</f>
        <v>0</v>
      </c>
      <c r="D17" s="95" t="str">
        <f>'SUIVI DES VENTES'!E16</f>
        <v>AA</v>
      </c>
      <c r="E17" s="96" t="str">
        <f>'SUIVI DES VENTES'!F16</f>
        <v>AA</v>
      </c>
      <c r="F17" s="201">
        <f>'SUIVI DES VENTES'!K16</f>
        <v>20000</v>
      </c>
      <c r="G17" s="201">
        <f t="shared" si="14"/>
        <v>16666.666666666668</v>
      </c>
      <c r="H17" s="186">
        <f>'SUIVI DES VENTES'!M16</f>
        <v>0</v>
      </c>
      <c r="I17" s="201">
        <f t="shared" si="15"/>
        <v>16666.666666666668</v>
      </c>
      <c r="J17" s="201">
        <f t="shared" si="0"/>
        <v>14333.333333333334</v>
      </c>
      <c r="K17" s="202">
        <f t="shared" si="16"/>
        <v>2333.3333333333339</v>
      </c>
      <c r="L17" s="186">
        <f t="shared" si="1"/>
        <v>8333.3333333333339</v>
      </c>
      <c r="M17" s="186">
        <f t="shared" si="7"/>
        <v>10833.333333333334</v>
      </c>
      <c r="N17" s="187">
        <f t="shared" si="2"/>
        <v>0</v>
      </c>
      <c r="O17" s="188">
        <f t="shared" si="8"/>
        <v>0</v>
      </c>
      <c r="P17" s="186">
        <f t="shared" si="3"/>
        <v>0</v>
      </c>
      <c r="Q17" s="186">
        <f t="shared" si="9"/>
        <v>0</v>
      </c>
      <c r="R17" s="187">
        <f t="shared" si="4"/>
        <v>0</v>
      </c>
      <c r="S17" s="188">
        <f t="shared" si="10"/>
        <v>0</v>
      </c>
      <c r="T17" s="186">
        <f t="shared" si="5"/>
        <v>0</v>
      </c>
      <c r="U17" s="187">
        <f t="shared" si="11"/>
        <v>1750</v>
      </c>
      <c r="V17" s="186">
        <f t="shared" si="12"/>
        <v>1750</v>
      </c>
      <c r="W17" s="189">
        <f t="shared" si="13"/>
        <v>16666.666666666668</v>
      </c>
      <c r="X17" s="190">
        <f t="shared" si="6"/>
        <v>0</v>
      </c>
      <c r="AC17" s="160" t="s">
        <v>95</v>
      </c>
      <c r="AD17" s="161" t="s">
        <v>194</v>
      </c>
      <c r="AE17" s="160"/>
      <c r="AF17" s="160"/>
      <c r="AG17" s="160"/>
      <c r="AH17" s="160"/>
      <c r="AI17" s="160"/>
      <c r="AJ17" s="160"/>
      <c r="AK17" s="160"/>
      <c r="AL17" s="160"/>
    </row>
    <row r="18" spans="1:38" x14ac:dyDescent="0.2">
      <c r="A18" s="221"/>
      <c r="B18" s="21">
        <f>'SUIVI DES VENTES'!B17</f>
        <v>0</v>
      </c>
      <c r="C18" s="21">
        <f>'SUIVI DES VENTES'!C17</f>
        <v>0</v>
      </c>
      <c r="D18" s="91" t="str">
        <f>'SUIVI DES VENTES'!E17</f>
        <v>ALM</v>
      </c>
      <c r="E18" s="92" t="str">
        <f>'SUIVI DES VENTES'!F17</f>
        <v>AA</v>
      </c>
      <c r="F18" s="199">
        <f>'SUIVI DES VENTES'!K17</f>
        <v>20000</v>
      </c>
      <c r="G18" s="199">
        <f t="shared" si="14"/>
        <v>16666.666666666668</v>
      </c>
      <c r="H18" s="181">
        <f>'SUIVI DES VENTES'!M17</f>
        <v>0</v>
      </c>
      <c r="I18" s="199">
        <f t="shared" si="15"/>
        <v>16666.666666666668</v>
      </c>
      <c r="J18" s="199">
        <f t="shared" si="0"/>
        <v>14333.333333333334</v>
      </c>
      <c r="K18" s="200">
        <f t="shared" si="16"/>
        <v>2333.3333333333339</v>
      </c>
      <c r="L18" s="181">
        <f t="shared" si="1"/>
        <v>4166.666666666667</v>
      </c>
      <c r="M18" s="181">
        <f t="shared" si="7"/>
        <v>5416.666666666667</v>
      </c>
      <c r="N18" s="182">
        <f t="shared" si="2"/>
        <v>0</v>
      </c>
      <c r="O18" s="183">
        <f t="shared" si="8"/>
        <v>0</v>
      </c>
      <c r="P18" s="181">
        <f t="shared" si="3"/>
        <v>0</v>
      </c>
      <c r="Q18" s="181">
        <f t="shared" si="9"/>
        <v>0</v>
      </c>
      <c r="R18" s="182">
        <f t="shared" si="4"/>
        <v>0</v>
      </c>
      <c r="S18" s="183">
        <f t="shared" si="10"/>
        <v>0</v>
      </c>
      <c r="T18" s="181">
        <f t="shared" si="5"/>
        <v>0</v>
      </c>
      <c r="U18" s="182">
        <f t="shared" si="11"/>
        <v>4458.3333333333339</v>
      </c>
      <c r="V18" s="181">
        <f t="shared" si="12"/>
        <v>4458.3333333333339</v>
      </c>
      <c r="W18" s="184">
        <f t="shared" si="13"/>
        <v>16666.666666666672</v>
      </c>
      <c r="X18" s="185">
        <f t="shared" si="6"/>
        <v>0</v>
      </c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</row>
    <row r="19" spans="1:38" x14ac:dyDescent="0.2">
      <c r="A19" s="221"/>
      <c r="B19" s="98">
        <f>'SUIVI DES VENTES'!B18</f>
        <v>0</v>
      </c>
      <c r="C19" s="98">
        <f>'SUIVI DES VENTES'!C18</f>
        <v>0</v>
      </c>
      <c r="D19" s="95" t="str">
        <f>'SUIVI DES VENTES'!E18</f>
        <v>AA</v>
      </c>
      <c r="E19" s="96" t="str">
        <f>'SUIVI DES VENTES'!F18</f>
        <v>ALM</v>
      </c>
      <c r="F19" s="201">
        <f>'SUIVI DES VENTES'!K18</f>
        <v>20000</v>
      </c>
      <c r="G19" s="201">
        <f t="shared" si="14"/>
        <v>16666.666666666668</v>
      </c>
      <c r="H19" s="186">
        <f>'SUIVI DES VENTES'!M18</f>
        <v>0</v>
      </c>
      <c r="I19" s="201">
        <f t="shared" si="15"/>
        <v>16666.666666666668</v>
      </c>
      <c r="J19" s="201">
        <f t="shared" si="0"/>
        <v>14333.333333333334</v>
      </c>
      <c r="K19" s="202">
        <f t="shared" si="16"/>
        <v>2333.3333333333339</v>
      </c>
      <c r="L19" s="186">
        <f t="shared" si="1"/>
        <v>4166.666666666667</v>
      </c>
      <c r="M19" s="186">
        <f t="shared" si="7"/>
        <v>5416.666666666667</v>
      </c>
      <c r="N19" s="187">
        <f t="shared" si="2"/>
        <v>0</v>
      </c>
      <c r="O19" s="188">
        <f t="shared" si="8"/>
        <v>0</v>
      </c>
      <c r="P19" s="186">
        <f t="shared" si="3"/>
        <v>0</v>
      </c>
      <c r="Q19" s="186">
        <f t="shared" si="9"/>
        <v>0</v>
      </c>
      <c r="R19" s="187">
        <f t="shared" si="4"/>
        <v>0</v>
      </c>
      <c r="S19" s="188">
        <f t="shared" si="10"/>
        <v>0</v>
      </c>
      <c r="T19" s="186">
        <f t="shared" si="5"/>
        <v>0</v>
      </c>
      <c r="U19" s="187">
        <f t="shared" si="11"/>
        <v>4458.3333333333339</v>
      </c>
      <c r="V19" s="186">
        <f t="shared" si="12"/>
        <v>4458.3333333333339</v>
      </c>
      <c r="W19" s="189">
        <f t="shared" si="13"/>
        <v>16666.666666666672</v>
      </c>
      <c r="X19" s="190">
        <f t="shared" si="6"/>
        <v>0</v>
      </c>
      <c r="AC19" s="160" t="s">
        <v>95</v>
      </c>
      <c r="AD19" s="160" t="s">
        <v>195</v>
      </c>
      <c r="AE19" s="160"/>
      <c r="AF19" s="160"/>
      <c r="AG19" s="160"/>
      <c r="AH19" s="160"/>
      <c r="AI19" s="160"/>
      <c r="AJ19" s="160"/>
      <c r="AK19" s="160"/>
      <c r="AL19" s="160"/>
    </row>
    <row r="20" spans="1:38" x14ac:dyDescent="0.2">
      <c r="A20" s="221"/>
      <c r="B20" s="21">
        <f>'SUIVI DES VENTES'!B19</f>
        <v>0</v>
      </c>
      <c r="C20" s="21">
        <f>'SUIVI DES VENTES'!C19</f>
        <v>0</v>
      </c>
      <c r="D20" s="91" t="str">
        <f>'SUIVI DES VENTES'!E19</f>
        <v>ALM</v>
      </c>
      <c r="E20" s="92" t="str">
        <f>'SUIVI DES VENTES'!F19</f>
        <v>MK</v>
      </c>
      <c r="F20" s="199">
        <f>'SUIVI DES VENTES'!K19</f>
        <v>20000</v>
      </c>
      <c r="G20" s="199">
        <f t="shared" si="14"/>
        <v>16666.666666666668</v>
      </c>
      <c r="H20" s="181">
        <f>'SUIVI DES VENTES'!M19</f>
        <v>0</v>
      </c>
      <c r="I20" s="199">
        <f t="shared" si="15"/>
        <v>16666.666666666668</v>
      </c>
      <c r="J20" s="199">
        <f t="shared" si="0"/>
        <v>14333.333333333334</v>
      </c>
      <c r="K20" s="200">
        <f t="shared" si="16"/>
        <v>2333.3333333333339</v>
      </c>
      <c r="L20" s="181">
        <f t="shared" si="1"/>
        <v>0</v>
      </c>
      <c r="M20" s="181">
        <f t="shared" si="7"/>
        <v>0</v>
      </c>
      <c r="N20" s="182">
        <f t="shared" si="2"/>
        <v>0</v>
      </c>
      <c r="O20" s="183">
        <f t="shared" si="8"/>
        <v>0</v>
      </c>
      <c r="P20" s="181">
        <f t="shared" si="3"/>
        <v>0</v>
      </c>
      <c r="Q20" s="181">
        <f t="shared" si="9"/>
        <v>0</v>
      </c>
      <c r="R20" s="182">
        <f t="shared" si="4"/>
        <v>4166.666666666667</v>
      </c>
      <c r="S20" s="183">
        <f t="shared" si="10"/>
        <v>5416.666666666667</v>
      </c>
      <c r="T20" s="181">
        <f t="shared" si="5"/>
        <v>0</v>
      </c>
      <c r="U20" s="182">
        <f t="shared" si="11"/>
        <v>4458.3333333333339</v>
      </c>
      <c r="V20" s="181">
        <f t="shared" si="12"/>
        <v>4458.3333333333339</v>
      </c>
      <c r="W20" s="184">
        <f t="shared" si="13"/>
        <v>16666.666666666672</v>
      </c>
      <c r="X20" s="185">
        <f t="shared" si="6"/>
        <v>0</v>
      </c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</row>
    <row r="21" spans="1:38" x14ac:dyDescent="0.2">
      <c r="A21" s="221"/>
      <c r="B21" s="98">
        <f>'SUIVI DES VENTES'!B20</f>
        <v>0</v>
      </c>
      <c r="C21" s="98">
        <f>'SUIVI DES VENTES'!C20</f>
        <v>0</v>
      </c>
      <c r="D21" s="95" t="str">
        <f>'SUIVI DES VENTES'!E20</f>
        <v>MK</v>
      </c>
      <c r="E21" s="96" t="str">
        <f>'SUIVI DES VENTES'!F20</f>
        <v>ALM</v>
      </c>
      <c r="F21" s="201">
        <f>'SUIVI DES VENTES'!K20</f>
        <v>20000</v>
      </c>
      <c r="G21" s="201">
        <f t="shared" si="14"/>
        <v>16666.666666666668</v>
      </c>
      <c r="H21" s="186">
        <f>'SUIVI DES VENTES'!M20</f>
        <v>0</v>
      </c>
      <c r="I21" s="201">
        <f t="shared" si="15"/>
        <v>16666.666666666668</v>
      </c>
      <c r="J21" s="201">
        <f t="shared" si="0"/>
        <v>14333.333333333334</v>
      </c>
      <c r="K21" s="202">
        <f t="shared" si="16"/>
        <v>2333.3333333333339</v>
      </c>
      <c r="L21" s="186">
        <f t="shared" si="1"/>
        <v>0</v>
      </c>
      <c r="M21" s="186">
        <f t="shared" si="7"/>
        <v>0</v>
      </c>
      <c r="N21" s="187">
        <f t="shared" si="2"/>
        <v>0</v>
      </c>
      <c r="O21" s="188">
        <f t="shared" si="8"/>
        <v>0</v>
      </c>
      <c r="P21" s="186">
        <f t="shared" si="3"/>
        <v>0</v>
      </c>
      <c r="Q21" s="186">
        <f t="shared" si="9"/>
        <v>0</v>
      </c>
      <c r="R21" s="187">
        <f t="shared" si="4"/>
        <v>4166.666666666667</v>
      </c>
      <c r="S21" s="188">
        <f t="shared" si="10"/>
        <v>5416.666666666667</v>
      </c>
      <c r="T21" s="186">
        <f t="shared" si="5"/>
        <v>0</v>
      </c>
      <c r="U21" s="187">
        <f t="shared" si="11"/>
        <v>4458.3333333333339</v>
      </c>
      <c r="V21" s="186">
        <f t="shared" si="12"/>
        <v>4458.3333333333339</v>
      </c>
      <c r="W21" s="189">
        <f t="shared" si="13"/>
        <v>16666.666666666672</v>
      </c>
      <c r="X21" s="190">
        <f t="shared" si="6"/>
        <v>0</v>
      </c>
      <c r="AC21" s="160" t="s">
        <v>95</v>
      </c>
      <c r="AD21" s="160" t="s">
        <v>196</v>
      </c>
      <c r="AE21" s="160"/>
      <c r="AF21" s="160"/>
      <c r="AG21" s="160"/>
      <c r="AH21" s="160"/>
      <c r="AI21" s="160"/>
      <c r="AJ21" s="160"/>
      <c r="AK21" s="160"/>
      <c r="AL21" s="160"/>
    </row>
    <row r="22" spans="1:38" x14ac:dyDescent="0.2">
      <c r="A22" s="221"/>
      <c r="B22" s="21">
        <f>'SUIVI DES VENTES'!B21</f>
        <v>0</v>
      </c>
      <c r="C22" s="21">
        <f>'SUIVI DES VENTES'!C21</f>
        <v>0</v>
      </c>
      <c r="D22" s="91" t="str">
        <f>'SUIVI DES VENTES'!E21</f>
        <v>ALM</v>
      </c>
      <c r="E22" s="92" t="str">
        <f>'SUIVI DES VENTES'!F21</f>
        <v>CT</v>
      </c>
      <c r="F22" s="199">
        <f>'SUIVI DES VENTES'!K21</f>
        <v>20000</v>
      </c>
      <c r="G22" s="199">
        <f t="shared" si="14"/>
        <v>16666.666666666668</v>
      </c>
      <c r="H22" s="181">
        <f>'SUIVI DES VENTES'!M21</f>
        <v>0</v>
      </c>
      <c r="I22" s="199">
        <f t="shared" si="15"/>
        <v>16666.666666666668</v>
      </c>
      <c r="J22" s="199">
        <f t="shared" si="0"/>
        <v>14333.333333333334</v>
      </c>
      <c r="K22" s="200">
        <f t="shared" si="16"/>
        <v>2333.3333333333339</v>
      </c>
      <c r="L22" s="181">
        <f t="shared" si="1"/>
        <v>0</v>
      </c>
      <c r="M22" s="181">
        <f t="shared" si="7"/>
        <v>0</v>
      </c>
      <c r="N22" s="182">
        <f t="shared" si="2"/>
        <v>0</v>
      </c>
      <c r="O22" s="183">
        <f t="shared" si="8"/>
        <v>0</v>
      </c>
      <c r="P22" s="181">
        <f t="shared" si="3"/>
        <v>4166.666666666667</v>
      </c>
      <c r="Q22" s="181">
        <f t="shared" si="9"/>
        <v>5312.5</v>
      </c>
      <c r="R22" s="182">
        <f t="shared" si="4"/>
        <v>0</v>
      </c>
      <c r="S22" s="183">
        <f t="shared" si="10"/>
        <v>0</v>
      </c>
      <c r="T22" s="181">
        <f t="shared" si="5"/>
        <v>0</v>
      </c>
      <c r="U22" s="182">
        <f t="shared" si="11"/>
        <v>4510.416666666667</v>
      </c>
      <c r="V22" s="181">
        <f t="shared" si="12"/>
        <v>4510.416666666667</v>
      </c>
      <c r="W22" s="184">
        <f t="shared" si="13"/>
        <v>16666.666666666668</v>
      </c>
      <c r="X22" s="185">
        <f t="shared" si="6"/>
        <v>0</v>
      </c>
    </row>
    <row r="23" spans="1:38" x14ac:dyDescent="0.2">
      <c r="A23" s="221"/>
      <c r="B23" s="98">
        <f>'SUIVI DES VENTES'!B22</f>
        <v>0</v>
      </c>
      <c r="C23" s="98">
        <f>'SUIVI DES VENTES'!C22</f>
        <v>0</v>
      </c>
      <c r="D23" s="95" t="str">
        <f>'SUIVI DES VENTES'!E22</f>
        <v>CT</v>
      </c>
      <c r="E23" s="96" t="str">
        <f>'SUIVI DES VENTES'!F22</f>
        <v>ALM</v>
      </c>
      <c r="F23" s="201">
        <f>'SUIVI DES VENTES'!K22</f>
        <v>20000</v>
      </c>
      <c r="G23" s="201">
        <f t="shared" si="14"/>
        <v>16666.666666666668</v>
      </c>
      <c r="H23" s="186">
        <f>'SUIVI DES VENTES'!M22</f>
        <v>0</v>
      </c>
      <c r="I23" s="201">
        <f t="shared" si="15"/>
        <v>16666.666666666668</v>
      </c>
      <c r="J23" s="201">
        <f t="shared" si="0"/>
        <v>14333.333333333334</v>
      </c>
      <c r="K23" s="202">
        <f t="shared" si="16"/>
        <v>2333.3333333333339</v>
      </c>
      <c r="L23" s="186">
        <f t="shared" si="1"/>
        <v>0</v>
      </c>
      <c r="M23" s="186">
        <f t="shared" si="7"/>
        <v>0</v>
      </c>
      <c r="N23" s="187">
        <f t="shared" si="2"/>
        <v>0</v>
      </c>
      <c r="O23" s="188">
        <f t="shared" si="8"/>
        <v>0</v>
      </c>
      <c r="P23" s="186">
        <f t="shared" si="3"/>
        <v>4166.666666666667</v>
      </c>
      <c r="Q23" s="186">
        <f t="shared" si="9"/>
        <v>5312.5</v>
      </c>
      <c r="R23" s="187">
        <f t="shared" si="4"/>
        <v>0</v>
      </c>
      <c r="S23" s="188">
        <f t="shared" si="10"/>
        <v>0</v>
      </c>
      <c r="T23" s="186">
        <f t="shared" si="5"/>
        <v>0</v>
      </c>
      <c r="U23" s="187">
        <f t="shared" si="11"/>
        <v>4510.416666666667</v>
      </c>
      <c r="V23" s="186">
        <f t="shared" si="12"/>
        <v>4510.416666666667</v>
      </c>
      <c r="W23" s="189">
        <f t="shared" si="13"/>
        <v>16666.666666666668</v>
      </c>
      <c r="X23" s="190">
        <f t="shared" si="6"/>
        <v>0</v>
      </c>
    </row>
    <row r="24" spans="1:38" x14ac:dyDescent="0.2">
      <c r="A24" s="221"/>
      <c r="B24" s="21">
        <f>'SUIVI DES VENTES'!B23</f>
        <v>0</v>
      </c>
      <c r="C24" s="21">
        <f>'SUIVI DES VENTES'!C23</f>
        <v>0</v>
      </c>
      <c r="D24" s="91" t="str">
        <f>'SUIVI DES VENTES'!E23</f>
        <v>ALM</v>
      </c>
      <c r="E24" s="92" t="str">
        <f>'SUIVI DES VENTES'!F23</f>
        <v>ES</v>
      </c>
      <c r="F24" s="199">
        <f>'SUIVI DES VENTES'!K23</f>
        <v>20000</v>
      </c>
      <c r="G24" s="199">
        <f t="shared" si="14"/>
        <v>16666.666666666668</v>
      </c>
      <c r="H24" s="181">
        <f>'SUIVI DES VENTES'!M23</f>
        <v>0</v>
      </c>
      <c r="I24" s="199">
        <f t="shared" si="15"/>
        <v>16666.666666666668</v>
      </c>
      <c r="J24" s="199">
        <f t="shared" si="0"/>
        <v>14333.333333333334</v>
      </c>
      <c r="K24" s="200">
        <f t="shared" si="16"/>
        <v>2333.3333333333339</v>
      </c>
      <c r="L24" s="181">
        <f t="shared" si="1"/>
        <v>0</v>
      </c>
      <c r="M24" s="181">
        <f t="shared" si="7"/>
        <v>0</v>
      </c>
      <c r="N24" s="182">
        <f t="shared" si="2"/>
        <v>4166.666666666667</v>
      </c>
      <c r="O24" s="183">
        <f t="shared" si="8"/>
        <v>5520.8333333333339</v>
      </c>
      <c r="P24" s="181">
        <f t="shared" si="3"/>
        <v>0</v>
      </c>
      <c r="Q24" s="181">
        <f t="shared" si="9"/>
        <v>0</v>
      </c>
      <c r="R24" s="182">
        <f t="shared" si="4"/>
        <v>0</v>
      </c>
      <c r="S24" s="183">
        <f t="shared" si="10"/>
        <v>0</v>
      </c>
      <c r="T24" s="181">
        <f t="shared" si="5"/>
        <v>0</v>
      </c>
      <c r="U24" s="182">
        <f t="shared" si="11"/>
        <v>4406.25</v>
      </c>
      <c r="V24" s="181">
        <f t="shared" si="12"/>
        <v>4406.25</v>
      </c>
      <c r="W24" s="184">
        <f t="shared" si="13"/>
        <v>16666.666666666668</v>
      </c>
      <c r="X24" s="185">
        <f t="shared" si="6"/>
        <v>0</v>
      </c>
    </row>
    <row r="25" spans="1:38" x14ac:dyDescent="0.2">
      <c r="A25" s="221"/>
      <c r="B25" s="98">
        <f>'SUIVI DES VENTES'!B24</f>
        <v>0</v>
      </c>
      <c r="C25" s="98">
        <f>'SUIVI DES VENTES'!C24</f>
        <v>0</v>
      </c>
      <c r="D25" s="95" t="s">
        <v>168</v>
      </c>
      <c r="E25" s="96" t="str">
        <f>'SUIVI DES VENTES'!F24</f>
        <v>ALM</v>
      </c>
      <c r="F25" s="201">
        <f>'SUIVI DES VENTES'!K24</f>
        <v>20000</v>
      </c>
      <c r="G25" s="201">
        <f t="shared" si="14"/>
        <v>16666.666666666668</v>
      </c>
      <c r="H25" s="186">
        <f>'SUIVI DES VENTES'!M24</f>
        <v>0</v>
      </c>
      <c r="I25" s="201">
        <f t="shared" si="15"/>
        <v>16666.666666666668</v>
      </c>
      <c r="J25" s="201">
        <f t="shared" si="0"/>
        <v>14333.333333333334</v>
      </c>
      <c r="K25" s="202">
        <f t="shared" si="16"/>
        <v>2333.3333333333339</v>
      </c>
      <c r="L25" s="186">
        <f t="shared" si="1"/>
        <v>0</v>
      </c>
      <c r="M25" s="186">
        <f t="shared" si="7"/>
        <v>0</v>
      </c>
      <c r="N25" s="187">
        <f t="shared" si="2"/>
        <v>0</v>
      </c>
      <c r="O25" s="188">
        <f t="shared" si="8"/>
        <v>0</v>
      </c>
      <c r="P25" s="186">
        <f t="shared" si="3"/>
        <v>0</v>
      </c>
      <c r="Q25" s="186">
        <f t="shared" si="9"/>
        <v>0</v>
      </c>
      <c r="R25" s="187">
        <f t="shared" si="4"/>
        <v>0</v>
      </c>
      <c r="S25" s="188">
        <f t="shared" si="10"/>
        <v>0</v>
      </c>
      <c r="T25" s="186">
        <f t="shared" si="5"/>
        <v>833.33333333333348</v>
      </c>
      <c r="U25" s="187">
        <f t="shared" si="11"/>
        <v>6750</v>
      </c>
      <c r="V25" s="186">
        <f t="shared" si="12"/>
        <v>6750</v>
      </c>
      <c r="W25" s="189">
        <f t="shared" si="13"/>
        <v>16666.666666666668</v>
      </c>
      <c r="X25" s="190">
        <f t="shared" si="6"/>
        <v>0</v>
      </c>
    </row>
    <row r="26" spans="1:38" x14ac:dyDescent="0.2">
      <c r="A26" s="221"/>
      <c r="B26" s="21">
        <f>'SUIVI DES VENTES'!B25</f>
        <v>0</v>
      </c>
      <c r="C26" s="21">
        <f>'SUIVI DES VENTES'!C25</f>
        <v>0</v>
      </c>
      <c r="D26" s="91" t="str">
        <f>'SUIVI DES VENTES'!E25</f>
        <v>ALM</v>
      </c>
      <c r="E26" s="92" t="str">
        <f>'SUIVI DES VENTES'!F25</f>
        <v>ALM</v>
      </c>
      <c r="F26" s="199">
        <f>'SUIVI DES VENTES'!K25</f>
        <v>20000</v>
      </c>
      <c r="G26" s="199">
        <f t="shared" si="14"/>
        <v>16666.666666666668</v>
      </c>
      <c r="H26" s="181">
        <f>'SUIVI DES VENTES'!M25</f>
        <v>0</v>
      </c>
      <c r="I26" s="199">
        <f t="shared" si="15"/>
        <v>16666.666666666668</v>
      </c>
      <c r="J26" s="199">
        <f t="shared" si="0"/>
        <v>14333.333333333334</v>
      </c>
      <c r="K26" s="200">
        <f t="shared" si="16"/>
        <v>2333.3333333333339</v>
      </c>
      <c r="L26" s="181">
        <f t="shared" si="1"/>
        <v>0</v>
      </c>
      <c r="M26" s="181">
        <f t="shared" si="7"/>
        <v>0</v>
      </c>
      <c r="N26" s="182">
        <f t="shared" si="2"/>
        <v>0</v>
      </c>
      <c r="O26" s="183">
        <f t="shared" si="8"/>
        <v>0</v>
      </c>
      <c r="P26" s="181">
        <f t="shared" si="3"/>
        <v>0</v>
      </c>
      <c r="Q26" s="181">
        <f t="shared" si="9"/>
        <v>0</v>
      </c>
      <c r="R26" s="182">
        <f t="shared" si="4"/>
        <v>0</v>
      </c>
      <c r="S26" s="183">
        <f t="shared" si="10"/>
        <v>0</v>
      </c>
      <c r="T26" s="181">
        <f t="shared" si="5"/>
        <v>0</v>
      </c>
      <c r="U26" s="182">
        <f t="shared" si="11"/>
        <v>7166.666666666667</v>
      </c>
      <c r="V26" s="181">
        <f t="shared" si="12"/>
        <v>7166.666666666667</v>
      </c>
      <c r="W26" s="184">
        <f t="shared" si="13"/>
        <v>16666.666666666668</v>
      </c>
      <c r="X26" s="185">
        <f t="shared" si="6"/>
        <v>0</v>
      </c>
    </row>
    <row r="27" spans="1:38" x14ac:dyDescent="0.2">
      <c r="A27" s="221"/>
      <c r="B27" s="98">
        <f>'SUIVI DES VENTES'!B26</f>
        <v>0</v>
      </c>
      <c r="C27" s="98">
        <f>'SUIVI DES VENTES'!C26</f>
        <v>0</v>
      </c>
      <c r="D27" s="95" t="str">
        <f>'SUIVI DES VENTES'!E26</f>
        <v>ES</v>
      </c>
      <c r="E27" s="96" t="str">
        <f>'SUIVI DES VENTES'!F26</f>
        <v>MC</v>
      </c>
      <c r="F27" s="201">
        <f>'SUIVI DES VENTES'!K26</f>
        <v>20000</v>
      </c>
      <c r="G27" s="201">
        <f t="shared" si="14"/>
        <v>16666.666666666668</v>
      </c>
      <c r="H27" s="186">
        <f>'SUIVI DES VENTES'!M26</f>
        <v>0</v>
      </c>
      <c r="I27" s="201">
        <f t="shared" si="15"/>
        <v>16666.666666666668</v>
      </c>
      <c r="J27" s="201">
        <f t="shared" si="0"/>
        <v>14333.333333333334</v>
      </c>
      <c r="K27" s="202">
        <f t="shared" si="16"/>
        <v>2333.3333333333339</v>
      </c>
      <c r="L27" s="186">
        <f t="shared" si="1"/>
        <v>0</v>
      </c>
      <c r="M27" s="186">
        <f t="shared" si="7"/>
        <v>0</v>
      </c>
      <c r="N27" s="187">
        <f t="shared" si="2"/>
        <v>4166.666666666667</v>
      </c>
      <c r="O27" s="188">
        <f t="shared" si="8"/>
        <v>5520.8333333333339</v>
      </c>
      <c r="P27" s="186">
        <f t="shared" si="3"/>
        <v>0</v>
      </c>
      <c r="Q27" s="186">
        <f t="shared" si="9"/>
        <v>0</v>
      </c>
      <c r="R27" s="187">
        <f t="shared" si="4"/>
        <v>0</v>
      </c>
      <c r="S27" s="188">
        <f t="shared" si="10"/>
        <v>0</v>
      </c>
      <c r="T27" s="186">
        <f t="shared" si="5"/>
        <v>833.33333333333348</v>
      </c>
      <c r="U27" s="187">
        <f t="shared" si="11"/>
        <v>3989.583333333333</v>
      </c>
      <c r="V27" s="186">
        <f t="shared" si="12"/>
        <v>3989.583333333333</v>
      </c>
      <c r="W27" s="189">
        <f t="shared" si="13"/>
        <v>16666.666666666668</v>
      </c>
      <c r="X27" s="190">
        <f t="shared" si="6"/>
        <v>0</v>
      </c>
    </row>
    <row r="28" spans="1:38" ht="17" thickBot="1" x14ac:dyDescent="0.25">
      <c r="A28" s="222"/>
      <c r="B28" s="101">
        <f>'SUIVI DES VENTES'!B27</f>
        <v>0</v>
      </c>
      <c r="C28" s="101">
        <f>'SUIVI DES VENTES'!C27</f>
        <v>0</v>
      </c>
      <c r="D28" s="93" t="str">
        <f>'SUIVI DES VENTES'!E27</f>
        <v>MC</v>
      </c>
      <c r="E28" s="94" t="str">
        <f>'SUIVI DES VENTES'!F27</f>
        <v>MC</v>
      </c>
      <c r="F28" s="203">
        <f>'SUIVI DES VENTES'!K27</f>
        <v>20000</v>
      </c>
      <c r="G28" s="203">
        <f t="shared" si="14"/>
        <v>16666.666666666668</v>
      </c>
      <c r="H28" s="191">
        <f>'SUIVI DES VENTES'!M27</f>
        <v>0</v>
      </c>
      <c r="I28" s="203">
        <f t="shared" si="15"/>
        <v>16666.666666666668</v>
      </c>
      <c r="J28" s="203">
        <f t="shared" si="0"/>
        <v>14333.333333333334</v>
      </c>
      <c r="K28" s="204">
        <f t="shared" si="16"/>
        <v>2333.3333333333339</v>
      </c>
      <c r="L28" s="191">
        <f t="shared" si="1"/>
        <v>0</v>
      </c>
      <c r="M28" s="191">
        <f t="shared" si="7"/>
        <v>0</v>
      </c>
      <c r="N28" s="192">
        <f t="shared" si="2"/>
        <v>0</v>
      </c>
      <c r="O28" s="193">
        <f t="shared" si="8"/>
        <v>0</v>
      </c>
      <c r="P28" s="191">
        <f t="shared" si="3"/>
        <v>0</v>
      </c>
      <c r="Q28" s="191">
        <f t="shared" si="9"/>
        <v>0</v>
      </c>
      <c r="R28" s="192">
        <f t="shared" si="4"/>
        <v>0</v>
      </c>
      <c r="S28" s="193">
        <f t="shared" si="10"/>
        <v>0</v>
      </c>
      <c r="T28" s="191">
        <f t="shared" si="5"/>
        <v>1666.666666666667</v>
      </c>
      <c r="U28" s="192">
        <f t="shared" si="11"/>
        <v>6333.3333333333339</v>
      </c>
      <c r="V28" s="191">
        <f t="shared" si="12"/>
        <v>6333.3333333333339</v>
      </c>
      <c r="W28" s="194">
        <f t="shared" si="13"/>
        <v>16666.666666666672</v>
      </c>
      <c r="X28" s="195">
        <f t="shared" si="6"/>
        <v>0</v>
      </c>
    </row>
    <row r="29" spans="1:38" x14ac:dyDescent="0.2">
      <c r="A29" s="97">
        <v>1</v>
      </c>
      <c r="B29" s="98">
        <f>'SUIVI DES VENTES'!B28</f>
        <v>0</v>
      </c>
      <c r="C29" s="98">
        <f>'SUIVI DES VENTES'!C28</f>
        <v>0</v>
      </c>
      <c r="D29" s="95" t="str">
        <f>'SUIVI DES VENTES'!E28</f>
        <v>AA</v>
      </c>
      <c r="E29" s="96" t="str">
        <f>'SUIVI DES VENTES'!F28</f>
        <v>AA</v>
      </c>
      <c r="F29" s="201">
        <f>'SUIVI DES VENTES'!K28</f>
        <v>24000</v>
      </c>
      <c r="G29" s="201">
        <f t="shared" si="14"/>
        <v>20000</v>
      </c>
      <c r="H29" s="186">
        <f>'SUIVI DES VENTES'!M28</f>
        <v>2000</v>
      </c>
      <c r="I29" s="201">
        <f t="shared" si="15"/>
        <v>18000</v>
      </c>
      <c r="J29" s="201">
        <f t="shared" si="0"/>
        <v>15480</v>
      </c>
      <c r="K29" s="202">
        <f t="shared" si="16"/>
        <v>2520</v>
      </c>
      <c r="L29" s="186">
        <f t="shared" si="1"/>
        <v>9000</v>
      </c>
      <c r="M29" s="186">
        <f t="shared" si="7"/>
        <v>11700</v>
      </c>
      <c r="N29" s="187">
        <f t="shared" si="2"/>
        <v>0</v>
      </c>
      <c r="O29" s="188">
        <f t="shared" si="8"/>
        <v>0</v>
      </c>
      <c r="P29" s="186">
        <f t="shared" si="3"/>
        <v>0</v>
      </c>
      <c r="Q29" s="186">
        <f t="shared" si="9"/>
        <v>0</v>
      </c>
      <c r="R29" s="187">
        <f t="shared" si="4"/>
        <v>0</v>
      </c>
      <c r="S29" s="188">
        <f t="shared" si="10"/>
        <v>0</v>
      </c>
      <c r="T29" s="186">
        <f t="shared" si="5"/>
        <v>0</v>
      </c>
      <c r="U29" s="187">
        <f t="shared" si="11"/>
        <v>1890</v>
      </c>
      <c r="V29" s="186">
        <f t="shared" si="12"/>
        <v>1890</v>
      </c>
      <c r="W29" s="189">
        <f t="shared" si="13"/>
        <v>18000</v>
      </c>
      <c r="X29" s="190">
        <f t="shared" si="6"/>
        <v>0</v>
      </c>
    </row>
    <row r="30" spans="1:38" x14ac:dyDescent="0.2">
      <c r="A30" s="99">
        <v>2</v>
      </c>
      <c r="B30" s="21">
        <f>'SUIVI DES VENTES'!B29</f>
        <v>0</v>
      </c>
      <c r="C30" s="21">
        <f>'SUIVI DES VENTES'!C29</f>
        <v>0</v>
      </c>
      <c r="D30" s="91" t="str">
        <f>'SUIVI DES VENTES'!E29</f>
        <v>AA</v>
      </c>
      <c r="E30" s="92" t="str">
        <f>'SUIVI DES VENTES'!F29</f>
        <v>MC</v>
      </c>
      <c r="F30" s="199">
        <f>'SUIVI DES VENTES'!K29</f>
        <v>24000</v>
      </c>
      <c r="G30" s="199">
        <f t="shared" si="14"/>
        <v>20000</v>
      </c>
      <c r="H30" s="181">
        <f>'SUIVI DES VENTES'!M29</f>
        <v>0</v>
      </c>
      <c r="I30" s="199">
        <f t="shared" si="15"/>
        <v>20000</v>
      </c>
      <c r="J30" s="199">
        <f t="shared" si="0"/>
        <v>17200</v>
      </c>
      <c r="K30" s="200">
        <f t="shared" si="16"/>
        <v>2800</v>
      </c>
      <c r="L30" s="181">
        <f t="shared" si="1"/>
        <v>5000</v>
      </c>
      <c r="M30" s="181">
        <f t="shared" si="7"/>
        <v>6500</v>
      </c>
      <c r="N30" s="182">
        <f t="shared" si="2"/>
        <v>0</v>
      </c>
      <c r="O30" s="183">
        <f t="shared" si="8"/>
        <v>0</v>
      </c>
      <c r="P30" s="181">
        <f t="shared" si="3"/>
        <v>0</v>
      </c>
      <c r="Q30" s="181">
        <f t="shared" si="9"/>
        <v>0</v>
      </c>
      <c r="R30" s="182">
        <f t="shared" si="4"/>
        <v>0</v>
      </c>
      <c r="S30" s="183">
        <f t="shared" si="10"/>
        <v>0</v>
      </c>
      <c r="T30" s="181">
        <f t="shared" si="5"/>
        <v>1000</v>
      </c>
      <c r="U30" s="182">
        <f t="shared" si="11"/>
        <v>4850</v>
      </c>
      <c r="V30" s="181">
        <f t="shared" si="12"/>
        <v>4850</v>
      </c>
      <c r="W30" s="184">
        <f t="shared" si="13"/>
        <v>20000</v>
      </c>
      <c r="X30" s="185">
        <f t="shared" si="6"/>
        <v>0</v>
      </c>
    </row>
    <row r="31" spans="1:38" x14ac:dyDescent="0.2">
      <c r="A31" s="97">
        <v>3</v>
      </c>
      <c r="B31" s="98">
        <f>'SUIVI DES VENTES'!B30</f>
        <v>0</v>
      </c>
      <c r="C31" s="98">
        <f>'SUIVI DES VENTES'!C30</f>
        <v>0</v>
      </c>
      <c r="D31" s="95" t="str">
        <f>'SUIVI DES VENTES'!E30</f>
        <v>MC</v>
      </c>
      <c r="E31" s="96" t="str">
        <f>'SUIVI DES VENTES'!F30</f>
        <v>ES</v>
      </c>
      <c r="F31" s="201">
        <f>'SUIVI DES VENTES'!K30</f>
        <v>24000</v>
      </c>
      <c r="G31" s="201">
        <f t="shared" si="14"/>
        <v>20000</v>
      </c>
      <c r="H31" s="186">
        <f>'SUIVI DES VENTES'!M30</f>
        <v>0</v>
      </c>
      <c r="I31" s="201">
        <f t="shared" si="15"/>
        <v>20000</v>
      </c>
      <c r="J31" s="201">
        <f t="shared" si="0"/>
        <v>17200</v>
      </c>
      <c r="K31" s="202">
        <f t="shared" si="16"/>
        <v>2800</v>
      </c>
      <c r="L31" s="186">
        <f t="shared" si="1"/>
        <v>0</v>
      </c>
      <c r="M31" s="186">
        <f t="shared" si="7"/>
        <v>0</v>
      </c>
      <c r="N31" s="187">
        <f t="shared" si="2"/>
        <v>5000</v>
      </c>
      <c r="O31" s="188">
        <f t="shared" si="8"/>
        <v>6625</v>
      </c>
      <c r="P31" s="186">
        <f t="shared" si="3"/>
        <v>0</v>
      </c>
      <c r="Q31" s="186">
        <f t="shared" si="9"/>
        <v>0</v>
      </c>
      <c r="R31" s="187">
        <f t="shared" si="4"/>
        <v>0</v>
      </c>
      <c r="S31" s="188">
        <f t="shared" si="10"/>
        <v>0</v>
      </c>
      <c r="T31" s="186">
        <f t="shared" si="5"/>
        <v>1000</v>
      </c>
      <c r="U31" s="187">
        <f t="shared" si="11"/>
        <v>4787.5</v>
      </c>
      <c r="V31" s="186">
        <f t="shared" si="12"/>
        <v>4787.5</v>
      </c>
      <c r="W31" s="189">
        <f t="shared" si="13"/>
        <v>20000</v>
      </c>
      <c r="X31" s="190">
        <f t="shared" si="6"/>
        <v>0</v>
      </c>
    </row>
    <row r="32" spans="1:38" x14ac:dyDescent="0.2">
      <c r="A32" s="99">
        <v>4</v>
      </c>
      <c r="B32" s="21">
        <f>'SUIVI DES VENTES'!B31</f>
        <v>0</v>
      </c>
      <c r="C32" s="21">
        <f>'SUIVI DES VENTES'!C31</f>
        <v>0</v>
      </c>
      <c r="D32" s="91" t="str">
        <f>'SUIVI DES VENTES'!E31</f>
        <v>MK</v>
      </c>
      <c r="E32" s="92" t="str">
        <f>'SUIVI DES VENTES'!F31</f>
        <v>CT</v>
      </c>
      <c r="F32" s="199">
        <f>'SUIVI DES VENTES'!K31</f>
        <v>24000</v>
      </c>
      <c r="G32" s="199">
        <f t="shared" si="14"/>
        <v>20000</v>
      </c>
      <c r="H32" s="181">
        <f>'SUIVI DES VENTES'!M31</f>
        <v>0</v>
      </c>
      <c r="I32" s="199">
        <f t="shared" si="15"/>
        <v>20000</v>
      </c>
      <c r="J32" s="199">
        <f t="shared" si="0"/>
        <v>17200</v>
      </c>
      <c r="K32" s="200">
        <f t="shared" si="16"/>
        <v>2800</v>
      </c>
      <c r="L32" s="181">
        <f t="shared" si="1"/>
        <v>0</v>
      </c>
      <c r="M32" s="181">
        <f t="shared" si="7"/>
        <v>0</v>
      </c>
      <c r="N32" s="182">
        <f t="shared" si="2"/>
        <v>0</v>
      </c>
      <c r="O32" s="183">
        <f t="shared" si="8"/>
        <v>0</v>
      </c>
      <c r="P32" s="181">
        <f t="shared" si="3"/>
        <v>5000</v>
      </c>
      <c r="Q32" s="181">
        <f t="shared" si="9"/>
        <v>6375</v>
      </c>
      <c r="R32" s="182">
        <f t="shared" si="4"/>
        <v>5000</v>
      </c>
      <c r="S32" s="183">
        <f t="shared" si="10"/>
        <v>6500</v>
      </c>
      <c r="T32" s="181">
        <f t="shared" si="5"/>
        <v>0</v>
      </c>
      <c r="U32" s="182">
        <f t="shared" si="11"/>
        <v>2162.5</v>
      </c>
      <c r="V32" s="181">
        <f t="shared" si="12"/>
        <v>2162.5</v>
      </c>
      <c r="W32" s="184">
        <f t="shared" si="13"/>
        <v>20000</v>
      </c>
      <c r="X32" s="185">
        <f t="shared" si="6"/>
        <v>0</v>
      </c>
    </row>
    <row r="33" spans="1:24" x14ac:dyDescent="0.2">
      <c r="A33" s="97">
        <v>5</v>
      </c>
      <c r="B33" s="98">
        <f>'SUIVI DES VENTES'!B32</f>
        <v>0</v>
      </c>
      <c r="C33" s="98">
        <f>'SUIVI DES VENTES'!C32</f>
        <v>0</v>
      </c>
      <c r="D33" s="95" t="str">
        <f>'SUIVI DES VENTES'!E32</f>
        <v>CT</v>
      </c>
      <c r="E33" s="96" t="str">
        <f>'SUIVI DES VENTES'!F32</f>
        <v>MK</v>
      </c>
      <c r="F33" s="201">
        <f>'SUIVI DES VENTES'!K32</f>
        <v>24000</v>
      </c>
      <c r="G33" s="201">
        <f t="shared" si="14"/>
        <v>20000</v>
      </c>
      <c r="H33" s="186">
        <f>'SUIVI DES VENTES'!M32</f>
        <v>0</v>
      </c>
      <c r="I33" s="201">
        <f t="shared" si="15"/>
        <v>20000</v>
      </c>
      <c r="J33" s="201">
        <f t="shared" si="0"/>
        <v>17200</v>
      </c>
      <c r="K33" s="202">
        <f t="shared" si="16"/>
        <v>2800</v>
      </c>
      <c r="L33" s="186">
        <f t="shared" si="1"/>
        <v>0</v>
      </c>
      <c r="M33" s="186">
        <f t="shared" si="7"/>
        <v>0</v>
      </c>
      <c r="N33" s="187">
        <f t="shared" si="2"/>
        <v>0</v>
      </c>
      <c r="O33" s="188">
        <f t="shared" si="8"/>
        <v>0</v>
      </c>
      <c r="P33" s="186">
        <f t="shared" si="3"/>
        <v>5000</v>
      </c>
      <c r="Q33" s="186">
        <f t="shared" si="9"/>
        <v>6375</v>
      </c>
      <c r="R33" s="187">
        <f t="shared" si="4"/>
        <v>5000</v>
      </c>
      <c r="S33" s="188">
        <f t="shared" si="10"/>
        <v>6500</v>
      </c>
      <c r="T33" s="186">
        <f t="shared" si="5"/>
        <v>0</v>
      </c>
      <c r="U33" s="187">
        <f t="shared" si="11"/>
        <v>2162.5</v>
      </c>
      <c r="V33" s="186">
        <f t="shared" si="12"/>
        <v>2162.5</v>
      </c>
      <c r="W33" s="189">
        <f t="shared" si="13"/>
        <v>20000</v>
      </c>
      <c r="X33" s="190">
        <f t="shared" si="6"/>
        <v>0</v>
      </c>
    </row>
    <row r="34" spans="1:24" x14ac:dyDescent="0.2">
      <c r="A34" s="99">
        <v>6</v>
      </c>
      <c r="B34" s="21">
        <f>'SUIVI DES VENTES'!B33</f>
        <v>0</v>
      </c>
      <c r="C34" s="21">
        <f>'SUIVI DES VENTES'!C33</f>
        <v>0</v>
      </c>
      <c r="D34" s="91" t="str">
        <f>'SUIVI DES VENTES'!E33</f>
        <v>MK</v>
      </c>
      <c r="E34" s="92" t="str">
        <f>'SUIVI DES VENTES'!F33</f>
        <v>MK</v>
      </c>
      <c r="F34" s="199">
        <f>'SUIVI DES VENTES'!K33</f>
        <v>24000</v>
      </c>
      <c r="G34" s="199">
        <f t="shared" si="14"/>
        <v>20000</v>
      </c>
      <c r="H34" s="181">
        <f>'SUIVI DES VENTES'!M33</f>
        <v>0</v>
      </c>
      <c r="I34" s="199">
        <f t="shared" si="15"/>
        <v>20000</v>
      </c>
      <c r="J34" s="199">
        <f t="shared" si="0"/>
        <v>17200</v>
      </c>
      <c r="K34" s="200">
        <f t="shared" si="16"/>
        <v>2800</v>
      </c>
      <c r="L34" s="181">
        <f t="shared" si="1"/>
        <v>0</v>
      </c>
      <c r="M34" s="181">
        <f t="shared" si="7"/>
        <v>0</v>
      </c>
      <c r="N34" s="182">
        <f t="shared" si="2"/>
        <v>0</v>
      </c>
      <c r="O34" s="183">
        <f t="shared" si="8"/>
        <v>0</v>
      </c>
      <c r="P34" s="181">
        <f t="shared" si="3"/>
        <v>0</v>
      </c>
      <c r="Q34" s="181">
        <f t="shared" si="9"/>
        <v>0</v>
      </c>
      <c r="R34" s="182">
        <f t="shared" si="4"/>
        <v>10000</v>
      </c>
      <c r="S34" s="183">
        <f t="shared" si="10"/>
        <v>13000</v>
      </c>
      <c r="T34" s="181">
        <f t="shared" si="5"/>
        <v>0</v>
      </c>
      <c r="U34" s="182">
        <f t="shared" si="11"/>
        <v>2100</v>
      </c>
      <c r="V34" s="181">
        <f t="shared" si="12"/>
        <v>2100</v>
      </c>
      <c r="W34" s="184">
        <f t="shared" si="13"/>
        <v>20000</v>
      </c>
      <c r="X34" s="185">
        <f t="shared" si="6"/>
        <v>0</v>
      </c>
    </row>
    <row r="35" spans="1:24" x14ac:dyDescent="0.2">
      <c r="A35" s="97">
        <v>7</v>
      </c>
      <c r="B35" s="98">
        <f>'SUIVI DES VENTES'!B34</f>
        <v>0</v>
      </c>
      <c r="C35" s="98">
        <f>'SUIVI DES VENTES'!C34</f>
        <v>0</v>
      </c>
      <c r="D35" s="95" t="str">
        <f>'SUIVI DES VENTES'!E34</f>
        <v>CT</v>
      </c>
      <c r="E35" s="96" t="str">
        <f>'SUIVI DES VENTES'!F34</f>
        <v>CT</v>
      </c>
      <c r="F35" s="201">
        <f>'SUIVI DES VENTES'!K34</f>
        <v>24000</v>
      </c>
      <c r="G35" s="201">
        <f t="shared" si="14"/>
        <v>20000</v>
      </c>
      <c r="H35" s="186">
        <f>'SUIVI DES VENTES'!M34</f>
        <v>0</v>
      </c>
      <c r="I35" s="201">
        <f t="shared" si="15"/>
        <v>20000</v>
      </c>
      <c r="J35" s="201">
        <f t="shared" si="0"/>
        <v>17200</v>
      </c>
      <c r="K35" s="202">
        <f t="shared" si="16"/>
        <v>2800</v>
      </c>
      <c r="L35" s="186">
        <f t="shared" ref="L35:L66" si="17">IF((D35="ALM")*AND(E35="ALM"),I35*0,IF((D35="ALM")*(E35="AA"),I35*0.25,IF((D35="AA")*AND(E35="ALM"),I35*0.25,IF((D35="AA")*AND(E35="AA"),I35*0.5,IF((D35="AA")*AND(E35="ES"),I35*0.25,IF((D35="ES")*AND(E35="AA"),I35*0.25,IF((D35="AA")*AND(E35="CT"),I35*0.25,IF((D35="CT")*AND(E35="AA"),I35*0.25,IF((D35="AA")*AND(E35="MK"),I35*0.25,IF((D35="MK")*AND(E35="AA"),I35*0.25,IF((D35="AA")*AND(E35="MC"),I35*0.25,IF((D35="MC")*AND(E35="AA"),I35*0.25,IF((D35="ALM")*(E35="MC"),I35*0,IF((D35="MC")*AND(E35="ALM"),I35*0,IF((D35="MC")*AND(E35="MC"),I35*0,IF((D35="MC")*AND(E35="ES"),I35*0,IF((D35="ES")*AND(E35="MC"),I35*0,IF((D35="CT")*AND(E35="MC"),I35*0,IF((D35="MC")*AND(E35="CT"),I35*0,IF((D35="MC")*AND(E35="MK"),I35*0,IF((D35="MK")*AND(E35="MC"),I35*0,IF((D35="ES")*AND(E35="ES"),I35*0,IF((D35="ES")*AND(E35="ALM"),I35*0,IF((D35="ALM")*AND(E35="ES"),I35*0,IF((D35="ES")*AND(E35="CT"),I35*0,IF((D35="CT")*AND(E35="ES"),I35*0,IF((D35="ES")*AND(E35="MK"),I35*0,IF((D35="MK")*AND(E35="ES"),I35*0,IF((D35="CT")*AND(E35="CT"),I35*0,IF((D35="CT")*AND(E35="ALM"),I35*0,IF((D35="ALM")*AND(E35="CT"),I35*0,IF((D35="MK")*AND(E35="CT"),I35*0,IF((D35="CT")*AND(E35="MK"),I35*0,IF((D35="MK")*AND(E35="MK"),I35*0,IF((D35="MK")*AND(E35="ALM"),I35*0,IF((D35="ALM")*AND(E35="MK"),I35*0))))))))))))))))))))))))))))))))))))</f>
        <v>0</v>
      </c>
      <c r="M35" s="186">
        <f t="shared" si="7"/>
        <v>0</v>
      </c>
      <c r="N35" s="187">
        <f t="shared" ref="N35:N66" si="18">IF((D35="ALM")*AND(E35="ALM"),I35*0,IF((D35="ALM")*(E35="AA"),I35*0,IF((D35="AA")*AND(E35="ALM"),I35*0,IF((D35="AA")*AND(E35="AA"),I35*0,IF((D35="AA")*AND(E35="ES"),I35*0.25,IF((D35="ES")*AND(E35="AA"),I35*0.25,IF((D35="AA")*AND(E35="CT"),I35*0,IF((D35="CT")*AND(E35="AA"),I35*0,IF((D35="AA")*AND(E35="MK"),I35*0,IF((D35="MK")*AND(E35="AA"),I35*0,IF((D35="AA")*AND(E35="MC"),I35*0,IF((D35="MC")*AND(E35="AA"),I35*0,IF((D35="ALM")*(E35="MC"),I35*0,IF((D35="MC")*AND(E35="ALM"),I35*0,IF((D35="MC")*AND(E35="MC"),I35*0,IF((D35="MC")*AND(E35="ES"),I35*0.25,IF((D35="ES")*AND(E35="MC"),I35*0.25,IF((D35="CT")*AND(E35="MC"),I35*0,IF((D35="MC")*AND(E35="CT"),I35*0,IF((D35="MC")*AND(E35="MK"),I35*0,IF((D35="MK")*AND(E35="MC"),I35*0,IF((D35="ES")*AND(E35="ES"),I35*0.5,IF((D35="ES")*AND(E35="ALM"),I35*0.25,IF((D35="ALM")*AND(E35="ES"),I35*0.25,IF((D35="ES")*AND(E35="CT"),I35*0.25,IF((D35="CT")*AND(E35="ES"),I35*0.25,IF((D35="ES")*AND(E35="MK"),I35*0.25,IF((D35="MK")*AND(E35="ES"),I35*0.25,IF((D35="CT")*AND(E35="CT"),I35*0,IF((D35="CT")*AND(E35="ALM"),I35*0,IF((D35="ALM")*AND(E35="CT"),I35*0,IF((D35="MK")*AND(E35="CT"),I35*0,IF((D35="CT")*AND(E35="MK"),I35*0,IF((D35="MK")*AND(E35="MK"),I35*0,IF((D35="MK")*AND(E35="ALM"),I35*0,IF((D35="ALM")*AND(E35="MK"),I35*0))))))))))))))))))))))))))))))))))))</f>
        <v>0</v>
      </c>
      <c r="O35" s="188">
        <f t="shared" si="8"/>
        <v>0</v>
      </c>
      <c r="P35" s="186">
        <f t="shared" ref="P35:P66" si="19">IF((D35="ALM")*AND(E35="ALM"),I35*0,IF((D35="ALM")*(E35="AA"),I35*0,IF((D35="AA")*AND(E35="ALM"),I35*0,IF((D35="AA")*AND(E35="AA"),I35*0,IF((D35="AA")*AND(E35="ES"),I35*0,IF((D35="ES")*AND(E35="AA"),I35*0,IF((D35="AA")*AND(E35="CT"),I35*0.25,IF((D35="CT")*AND(E35="AA"),I35*0.25,IF((D35="AA")*AND(E35="MK"),I35*0,IF((D35="MK")*AND(E35="AA"),I35*0,IF((D35="AA")*AND(E35="MC"),I35*0,IF((D35="MC")*AND(E35="AA"),I35*0,IF((D35="ALM")*(E35="MC"),I35*0,IF((D35="MC")*AND(E35="ALM"),I35*0,IF((D35="MC")*AND(E35="MC"),I35*0,IF((D35="MC")*AND(E35="ES"),I35*0,IF((D35="ES")*AND(E35="MC"),I35*0,IF((D35="CT")*AND(E35="MC"),I35*0.25,IF((D35="MC")*AND(E35="CT"),I35*0.25,IF((D35="MC")*AND(E35="MK"),I35*0,IF((D35="MK")*AND(E35="MC"),I35*0,IF((D35="ES")*AND(E35="ES"),I35*0,IF((D35="ES")*AND(E35="ALM"),I35*0,IF((D35="ALM")*AND(E35="ES"),I35*0,IF((D35="ES")*AND(E35="CT"),I35*0.25,IF((D35="CT")*AND(E35="ES"),I35*0.25,IF((D35="ES")*AND(E35="MK"),I35*0,IF((D35="MK")*AND(E35="ES"),I35*0,IF((D35="CT")*AND(E35="CT"),I35*0.5,IF((D35="CT")*AND(E35="ALM"),I35*0.25,IF((D35="ALM")*AND(E35="CT"),I35*0.25,IF((D35="MK")*AND(E35="CT"),I35*0.25,IF((D35="CT")*AND(E35="MK"),I35*0.25,IF((D35="MK")*AND(E35="MK"),I35*0,IF((D35="MK")*AND(E35="ALM"),I35*0,IF((D35="ALM")*AND(E35="MK"),I35*0))))))))))))))))))))))))))))))))))))</f>
        <v>10000</v>
      </c>
      <c r="Q35" s="186">
        <f t="shared" si="9"/>
        <v>12750</v>
      </c>
      <c r="R35" s="187">
        <f t="shared" ref="R35:R66" si="20">IF((D35="ALM")*AND(E35="ALM"),I35*0,IF((D35="ALM")*(E35="AA"),I35*0,IF((D35="AA")*AND(E35="ALM"),I35*0,IF((D35="AA")*AND(E35="AA"),I35*0,IF((D35="AA")*AND(E35="ES"),I35*0,IF((D35="ES")*AND(E35="AA"),I35*0,IF((D35="AA")*AND(E35="CT"),I35*0,IF((D35="CT")*AND(E35="AA"),I35*0,IF((D35="AA")*AND(E35="MK"),I35*0.25,IF((D35="MK")*AND(E35="AA"),I35*0.25,IF((D35="AA")*AND(E35="MC"),I35*0,IF((D35="MC")*AND(E35="AA"),I35*0,IF((D35="ALM")*(E35="MC"),I35*0,IF((D35="MC")*AND(E35="ALM"),I35*0,IF((D35="MC")*AND(E35="MC"),I35*0,IF((D35="MC")*AND(E35="ES"),I35*0,IF((D35="ES")*AND(E35="MC"),I35*0,IF((D35="CT")*AND(E35="MC"),I35*0,IF((D35="MC")*AND(E35="CT"),I35*0,IF((D35="MC")*AND(E35="MK"),I35*0.25,IF((D35="MK")*AND(E35="MC"),I35*0.25,IF((D35="ES")*AND(E35="ES"),I35*0,IF((D35="ES")*AND(E35="ALM"),I35*0,IF((D35="ALM")*AND(E35="ES"),I35*0,IF((D35="ES")*AND(E35="CT"),I35*0,IF((D35="CT")*AND(E35="ES"),I35*0,IF((D35="ES")*AND(E35="MK"),I35*0.25,IF((D35="MK")*AND(E35="ES"),I35*0.25,IF((D35="CT")*AND(E35="CT"),I35*0,IF((D35="CT")*AND(E35="ALM"),I35*0,IF((D35="ALM")*AND(E35="CT"),I35*0,IF((D35="MK")*AND(E35="CT"),I35*0.25,IF((D35="CT")*AND(E35="MK"),I35*0.25,IF((D35="MK")*AND(E35="MK"),I35*0.5,IF((D35="MK")*AND(E35="ALM"),I35*0.25,IF((D35="ALM")*AND(E35="MK"),I35*0.25))))))))))))))))))))))))))))))))))))</f>
        <v>0</v>
      </c>
      <c r="S35" s="188">
        <f t="shared" si="10"/>
        <v>0</v>
      </c>
      <c r="T35" s="186">
        <f t="shared" ref="T35:T66" si="21">IF((D35="ALM")*AND(E35="ALM"),I35*0,IF((D35="ALM")*(E35="AA"),I35*0,IF((D35="AA")*AND(E35="ALM"),I35*0,IF((D35="AA")*AND(E35="AA"),I35*0,IF((D35="AA")*AND(E35="ES"),I35*0,IF((D35="ES")*AND(E35="AA"),I35*0,IF((D35="AA")*AND(E35="CT"),I35*0,IF((D35="CT")*AND(E35="AA"),I35*0,IF((D35="AA")*AND(E35="MK"),I35*0,IF((D35="MK")*AND(E35="AA"),I35*0,IF((D35="AA")*AND(E35="MC"),I35*0.05,IF((D35="MC")*AND(E35="AA"),I35*0.05,IF((D35="ALM")*(E35="MC"),I35*0.05,IF((D35="MC")*AND(E35="ALM"),I35*0.05,IF((D35="MC")*AND(E35="MC"),I35*0.1,IF((D35="MC")*AND(E35="ES"),I35*0.05,IF((D35="ES")*AND(E35="MC"),I35*0.05,IF((D35="CT")*AND(E35="MC"),I35*0.05,IF((D35="MC")*AND(E35="CT"),I35*0.05,IF((D35="MC")*AND(E35="MK"),I35*0.05,IF((D35="MK")*AND(E35="MC"),I35*0.05,IF((D35="ES")*AND(E35="ES"),I35*0,IF((D35="ES")*AND(E35="ALM"),I35*0,IF((D35="ALM")*AND(E35="ES"),I35*0,IF((D35="ES")*AND(E35="CT"),I35*0,IF((D35="CT")*AND(E35="ES"),I35*0,IF((D35="ES")*AND(E35="MK"),I35*0,IF((D35="MK")*AND(E35="ES"),I35*0,IF((D35="CT")*AND(E35="CT"),I35*0,IF((D35="CT")*AND(E35="ALM"),I35*0,IF((D35="ALM")*AND(E35="CT"),I35*0,IF((D35="MK")*AND(E35="CT"),I35*0,IF((D35="CT")*AND(E35="MK"),I35*0,IF((D35="MK")*AND(E35="MK"),I35*0,IF((D35="MK")*AND(E35="ALM"),I35*0,IF((D35="ALM")*AND(E35="MK"),I35*0))))))))))))))))))))))))))))))))))))</f>
        <v>0</v>
      </c>
      <c r="U35" s="187">
        <f t="shared" si="11"/>
        <v>2225</v>
      </c>
      <c r="V35" s="186">
        <f t="shared" si="12"/>
        <v>2225</v>
      </c>
      <c r="W35" s="189">
        <f t="shared" si="13"/>
        <v>20000</v>
      </c>
      <c r="X35" s="190">
        <f t="shared" ref="X35:X66" si="22">I35-W35</f>
        <v>0</v>
      </c>
    </row>
    <row r="36" spans="1:24" x14ac:dyDescent="0.2">
      <c r="A36" s="99">
        <v>8</v>
      </c>
      <c r="B36" s="21">
        <f>'SUIVI DES VENTES'!B35</f>
        <v>0</v>
      </c>
      <c r="C36" s="21">
        <f>'SUIVI DES VENTES'!C35</f>
        <v>0</v>
      </c>
      <c r="D36" s="91" t="str">
        <f>'SUIVI DES VENTES'!E35</f>
        <v>ES</v>
      </c>
      <c r="E36" s="92" t="str">
        <f>'SUIVI DES VENTES'!F35</f>
        <v>ES</v>
      </c>
      <c r="F36" s="199">
        <f>'SUIVI DES VENTES'!K35</f>
        <v>24000</v>
      </c>
      <c r="G36" s="199">
        <f t="shared" si="14"/>
        <v>20000</v>
      </c>
      <c r="H36" s="181">
        <f>'SUIVI DES VENTES'!M35</f>
        <v>2000</v>
      </c>
      <c r="I36" s="199">
        <f t="shared" si="15"/>
        <v>18000</v>
      </c>
      <c r="J36" s="199">
        <f t="shared" si="0"/>
        <v>15480</v>
      </c>
      <c r="K36" s="200">
        <f t="shared" si="16"/>
        <v>2520</v>
      </c>
      <c r="L36" s="181">
        <f t="shared" si="17"/>
        <v>0</v>
      </c>
      <c r="M36" s="181">
        <f t="shared" si="7"/>
        <v>0</v>
      </c>
      <c r="N36" s="182">
        <f t="shared" si="18"/>
        <v>9000</v>
      </c>
      <c r="O36" s="183">
        <f t="shared" si="8"/>
        <v>11925</v>
      </c>
      <c r="P36" s="181">
        <f t="shared" si="19"/>
        <v>0</v>
      </c>
      <c r="Q36" s="181">
        <f t="shared" si="9"/>
        <v>0</v>
      </c>
      <c r="R36" s="182">
        <f t="shared" si="20"/>
        <v>0</v>
      </c>
      <c r="S36" s="183">
        <f t="shared" si="10"/>
        <v>0</v>
      </c>
      <c r="T36" s="181">
        <f t="shared" si="21"/>
        <v>0</v>
      </c>
      <c r="U36" s="182">
        <f t="shared" si="11"/>
        <v>1777.5</v>
      </c>
      <c r="V36" s="181">
        <f t="shared" si="12"/>
        <v>1777.5</v>
      </c>
      <c r="W36" s="184">
        <f t="shared" si="13"/>
        <v>18000</v>
      </c>
      <c r="X36" s="185">
        <f t="shared" si="22"/>
        <v>0</v>
      </c>
    </row>
    <row r="37" spans="1:24" x14ac:dyDescent="0.2">
      <c r="A37" s="97">
        <v>9</v>
      </c>
      <c r="B37" s="98">
        <f>'SUIVI DES VENTES'!B36</f>
        <v>0</v>
      </c>
      <c r="C37" s="98">
        <f>'SUIVI DES VENTES'!C36</f>
        <v>0</v>
      </c>
      <c r="D37" s="95" t="str">
        <f>'SUIVI DES VENTES'!E36</f>
        <v>ES</v>
      </c>
      <c r="E37" s="96" t="str">
        <f>'SUIVI DES VENTES'!F36</f>
        <v>ES</v>
      </c>
      <c r="F37" s="201">
        <f>'SUIVI DES VENTES'!K36</f>
        <v>24000</v>
      </c>
      <c r="G37" s="201">
        <f t="shared" si="14"/>
        <v>20000</v>
      </c>
      <c r="H37" s="186">
        <f>'SUIVI DES VENTES'!M36</f>
        <v>0</v>
      </c>
      <c r="I37" s="201">
        <f t="shared" si="15"/>
        <v>20000</v>
      </c>
      <c r="J37" s="201">
        <f t="shared" si="0"/>
        <v>17200</v>
      </c>
      <c r="K37" s="202">
        <f t="shared" si="16"/>
        <v>2800</v>
      </c>
      <c r="L37" s="186">
        <f t="shared" si="17"/>
        <v>0</v>
      </c>
      <c r="M37" s="186">
        <f t="shared" si="7"/>
        <v>0</v>
      </c>
      <c r="N37" s="187">
        <f t="shared" si="18"/>
        <v>10000</v>
      </c>
      <c r="O37" s="188">
        <f t="shared" si="8"/>
        <v>13250</v>
      </c>
      <c r="P37" s="186">
        <f t="shared" si="19"/>
        <v>0</v>
      </c>
      <c r="Q37" s="186">
        <f t="shared" si="9"/>
        <v>0</v>
      </c>
      <c r="R37" s="187">
        <f t="shared" si="20"/>
        <v>0</v>
      </c>
      <c r="S37" s="188">
        <f t="shared" si="10"/>
        <v>0</v>
      </c>
      <c r="T37" s="186">
        <f t="shared" si="21"/>
        <v>0</v>
      </c>
      <c r="U37" s="187">
        <f t="shared" si="11"/>
        <v>1975</v>
      </c>
      <c r="V37" s="186">
        <f t="shared" si="12"/>
        <v>1975</v>
      </c>
      <c r="W37" s="189">
        <f t="shared" si="13"/>
        <v>20000</v>
      </c>
      <c r="X37" s="190">
        <f t="shared" si="22"/>
        <v>0</v>
      </c>
    </row>
    <row r="38" spans="1:24" x14ac:dyDescent="0.2">
      <c r="A38" s="99">
        <v>10</v>
      </c>
      <c r="B38" s="21">
        <f>'SUIVI DES VENTES'!B37</f>
        <v>0</v>
      </c>
      <c r="C38" s="21">
        <f>'SUIVI DES VENTES'!C37</f>
        <v>0</v>
      </c>
      <c r="D38" s="91" t="str">
        <f>'SUIVI DES VENTES'!E37</f>
        <v>ES</v>
      </c>
      <c r="E38" s="92" t="str">
        <f>'SUIVI DES VENTES'!F37</f>
        <v>ES</v>
      </c>
      <c r="F38" s="199">
        <f>'SUIVI DES VENTES'!K37</f>
        <v>24000</v>
      </c>
      <c r="G38" s="199">
        <f t="shared" si="14"/>
        <v>20000</v>
      </c>
      <c r="H38" s="181">
        <f>'SUIVI DES VENTES'!M37</f>
        <v>0</v>
      </c>
      <c r="I38" s="199">
        <f t="shared" si="15"/>
        <v>20000</v>
      </c>
      <c r="J38" s="199">
        <f t="shared" si="0"/>
        <v>17200</v>
      </c>
      <c r="K38" s="200">
        <f t="shared" si="16"/>
        <v>2800</v>
      </c>
      <c r="L38" s="181">
        <f t="shared" si="17"/>
        <v>0</v>
      </c>
      <c r="M38" s="181">
        <f t="shared" si="7"/>
        <v>0</v>
      </c>
      <c r="N38" s="182">
        <f t="shared" si="18"/>
        <v>10000</v>
      </c>
      <c r="O38" s="183">
        <f t="shared" si="8"/>
        <v>13250</v>
      </c>
      <c r="P38" s="181">
        <f t="shared" si="19"/>
        <v>0</v>
      </c>
      <c r="Q38" s="181">
        <f t="shared" si="9"/>
        <v>0</v>
      </c>
      <c r="R38" s="182">
        <f t="shared" si="20"/>
        <v>0</v>
      </c>
      <c r="S38" s="183">
        <f t="shared" si="10"/>
        <v>0</v>
      </c>
      <c r="T38" s="181">
        <f t="shared" si="21"/>
        <v>0</v>
      </c>
      <c r="U38" s="182">
        <f t="shared" si="11"/>
        <v>1975</v>
      </c>
      <c r="V38" s="181">
        <f t="shared" si="12"/>
        <v>1975</v>
      </c>
      <c r="W38" s="184">
        <f t="shared" si="13"/>
        <v>20000</v>
      </c>
      <c r="X38" s="185">
        <f t="shared" si="22"/>
        <v>0</v>
      </c>
    </row>
    <row r="39" spans="1:24" x14ac:dyDescent="0.2">
      <c r="A39" s="97">
        <v>11</v>
      </c>
      <c r="B39" s="98">
        <f>'SUIVI DES VENTES'!B38</f>
        <v>0</v>
      </c>
      <c r="C39" s="98">
        <f>'SUIVI DES VENTES'!C38</f>
        <v>0</v>
      </c>
      <c r="D39" s="95" t="str">
        <f>'SUIVI DES VENTES'!E38</f>
        <v>ES</v>
      </c>
      <c r="E39" s="96" t="str">
        <f>'SUIVI DES VENTES'!F38</f>
        <v>ES</v>
      </c>
      <c r="F39" s="201">
        <f>'SUIVI DES VENTES'!K38</f>
        <v>24000</v>
      </c>
      <c r="G39" s="201">
        <f t="shared" si="14"/>
        <v>20000</v>
      </c>
      <c r="H39" s="186">
        <f>'SUIVI DES VENTES'!M38</f>
        <v>0</v>
      </c>
      <c r="I39" s="201">
        <f t="shared" si="15"/>
        <v>20000</v>
      </c>
      <c r="J39" s="201">
        <f t="shared" si="0"/>
        <v>17200</v>
      </c>
      <c r="K39" s="202">
        <f t="shared" si="16"/>
        <v>2800</v>
      </c>
      <c r="L39" s="186">
        <f t="shared" si="17"/>
        <v>0</v>
      </c>
      <c r="M39" s="186">
        <f t="shared" si="7"/>
        <v>0</v>
      </c>
      <c r="N39" s="187">
        <f t="shared" si="18"/>
        <v>10000</v>
      </c>
      <c r="O39" s="188">
        <f t="shared" si="8"/>
        <v>13250</v>
      </c>
      <c r="P39" s="186">
        <f t="shared" si="19"/>
        <v>0</v>
      </c>
      <c r="Q39" s="186">
        <f t="shared" si="9"/>
        <v>0</v>
      </c>
      <c r="R39" s="187">
        <f t="shared" si="20"/>
        <v>0</v>
      </c>
      <c r="S39" s="188">
        <f t="shared" si="10"/>
        <v>0</v>
      </c>
      <c r="T39" s="186">
        <f t="shared" si="21"/>
        <v>0</v>
      </c>
      <c r="U39" s="187">
        <f t="shared" si="11"/>
        <v>1975</v>
      </c>
      <c r="V39" s="186">
        <f t="shared" si="12"/>
        <v>1975</v>
      </c>
      <c r="W39" s="189">
        <f t="shared" si="13"/>
        <v>20000</v>
      </c>
      <c r="X39" s="190">
        <f t="shared" si="22"/>
        <v>0</v>
      </c>
    </row>
    <row r="40" spans="1:24" x14ac:dyDescent="0.2">
      <c r="A40" s="99">
        <v>12</v>
      </c>
      <c r="B40" s="21">
        <f>'SUIVI DES VENTES'!B39</f>
        <v>0</v>
      </c>
      <c r="C40" s="21">
        <f>'SUIVI DES VENTES'!C39</f>
        <v>0</v>
      </c>
      <c r="D40" s="91" t="str">
        <f>'SUIVI DES VENTES'!E39</f>
        <v>CT</v>
      </c>
      <c r="E40" s="92" t="str">
        <f>'SUIVI DES VENTES'!F39</f>
        <v>ES</v>
      </c>
      <c r="F40" s="199">
        <f>'SUIVI DES VENTES'!K39</f>
        <v>24000</v>
      </c>
      <c r="G40" s="199">
        <f t="shared" si="14"/>
        <v>20000</v>
      </c>
      <c r="H40" s="181">
        <f>'SUIVI DES VENTES'!M39</f>
        <v>0</v>
      </c>
      <c r="I40" s="199">
        <f t="shared" si="15"/>
        <v>20000</v>
      </c>
      <c r="J40" s="199">
        <f t="shared" si="0"/>
        <v>17200</v>
      </c>
      <c r="K40" s="200">
        <f t="shared" si="16"/>
        <v>2800</v>
      </c>
      <c r="L40" s="181">
        <f t="shared" si="17"/>
        <v>0</v>
      </c>
      <c r="M40" s="181">
        <f t="shared" si="7"/>
        <v>0</v>
      </c>
      <c r="N40" s="182">
        <f t="shared" si="18"/>
        <v>5000</v>
      </c>
      <c r="O40" s="183">
        <f t="shared" si="8"/>
        <v>6625</v>
      </c>
      <c r="P40" s="181">
        <f t="shared" si="19"/>
        <v>5000</v>
      </c>
      <c r="Q40" s="181">
        <f t="shared" si="9"/>
        <v>6375</v>
      </c>
      <c r="R40" s="182">
        <f t="shared" si="20"/>
        <v>0</v>
      </c>
      <c r="S40" s="183">
        <f t="shared" si="10"/>
        <v>0</v>
      </c>
      <c r="T40" s="181">
        <f t="shared" si="21"/>
        <v>0</v>
      </c>
      <c r="U40" s="182">
        <f t="shared" si="11"/>
        <v>2100</v>
      </c>
      <c r="V40" s="181">
        <f t="shared" si="12"/>
        <v>2100</v>
      </c>
      <c r="W40" s="184">
        <f t="shared" si="13"/>
        <v>20000</v>
      </c>
      <c r="X40" s="185">
        <f t="shared" si="22"/>
        <v>0</v>
      </c>
    </row>
    <row r="41" spans="1:24" x14ac:dyDescent="0.2">
      <c r="A41" s="97">
        <v>13</v>
      </c>
      <c r="B41" s="98">
        <f>'SUIVI DES VENTES'!B40</f>
        <v>0</v>
      </c>
      <c r="C41" s="98">
        <f>'SUIVI DES VENTES'!C40</f>
        <v>0</v>
      </c>
      <c r="D41" s="95" t="str">
        <f>'SUIVI DES VENTES'!E40</f>
        <v>ES</v>
      </c>
      <c r="E41" s="96" t="str">
        <f>'SUIVI DES VENTES'!F40</f>
        <v>ES</v>
      </c>
      <c r="F41" s="201">
        <f>'SUIVI DES VENTES'!K40</f>
        <v>24000</v>
      </c>
      <c r="G41" s="201">
        <f t="shared" si="14"/>
        <v>20000</v>
      </c>
      <c r="H41" s="186">
        <f>'SUIVI DES VENTES'!M40</f>
        <v>0</v>
      </c>
      <c r="I41" s="201">
        <f t="shared" si="15"/>
        <v>20000</v>
      </c>
      <c r="J41" s="201">
        <f t="shared" si="0"/>
        <v>17200</v>
      </c>
      <c r="K41" s="202">
        <f t="shared" si="16"/>
        <v>2800</v>
      </c>
      <c r="L41" s="186">
        <f t="shared" si="17"/>
        <v>0</v>
      </c>
      <c r="M41" s="186">
        <f t="shared" si="7"/>
        <v>0</v>
      </c>
      <c r="N41" s="187">
        <f t="shared" si="18"/>
        <v>10000</v>
      </c>
      <c r="O41" s="188">
        <f t="shared" si="8"/>
        <v>13250</v>
      </c>
      <c r="P41" s="186">
        <f t="shared" si="19"/>
        <v>0</v>
      </c>
      <c r="Q41" s="186">
        <f t="shared" si="9"/>
        <v>0</v>
      </c>
      <c r="R41" s="187">
        <f t="shared" si="20"/>
        <v>0</v>
      </c>
      <c r="S41" s="188">
        <f t="shared" si="10"/>
        <v>0</v>
      </c>
      <c r="T41" s="186">
        <f t="shared" si="21"/>
        <v>0</v>
      </c>
      <c r="U41" s="187">
        <f t="shared" si="11"/>
        <v>1975</v>
      </c>
      <c r="V41" s="186">
        <f t="shared" si="12"/>
        <v>1975</v>
      </c>
      <c r="W41" s="189">
        <f t="shared" si="13"/>
        <v>20000</v>
      </c>
      <c r="X41" s="190">
        <f t="shared" si="22"/>
        <v>0</v>
      </c>
    </row>
    <row r="42" spans="1:24" x14ac:dyDescent="0.2">
      <c r="A42" s="99">
        <v>14</v>
      </c>
      <c r="B42" s="21">
        <f>'SUIVI DES VENTES'!B41</f>
        <v>0</v>
      </c>
      <c r="C42" s="21">
        <f>'SUIVI DES VENTES'!C41</f>
        <v>0</v>
      </c>
      <c r="D42" s="91" t="str">
        <f>'SUIVI DES VENTES'!E41</f>
        <v>AA</v>
      </c>
      <c r="E42" s="92" t="str">
        <f>'SUIVI DES VENTES'!F41</f>
        <v>ES</v>
      </c>
      <c r="F42" s="199">
        <f>'SUIVI DES VENTES'!K41</f>
        <v>24000</v>
      </c>
      <c r="G42" s="199">
        <f t="shared" si="14"/>
        <v>20000</v>
      </c>
      <c r="H42" s="181">
        <f>'SUIVI DES VENTES'!M41</f>
        <v>0</v>
      </c>
      <c r="I42" s="199">
        <f t="shared" si="15"/>
        <v>20000</v>
      </c>
      <c r="J42" s="199">
        <f t="shared" si="0"/>
        <v>17200</v>
      </c>
      <c r="K42" s="200">
        <f t="shared" si="16"/>
        <v>2800</v>
      </c>
      <c r="L42" s="181">
        <f t="shared" si="17"/>
        <v>5000</v>
      </c>
      <c r="M42" s="181">
        <f t="shared" si="7"/>
        <v>6500</v>
      </c>
      <c r="N42" s="182">
        <f t="shared" si="18"/>
        <v>5000</v>
      </c>
      <c r="O42" s="183">
        <f t="shared" si="8"/>
        <v>6625</v>
      </c>
      <c r="P42" s="181">
        <f t="shared" si="19"/>
        <v>0</v>
      </c>
      <c r="Q42" s="181">
        <f t="shared" si="9"/>
        <v>0</v>
      </c>
      <c r="R42" s="182">
        <f t="shared" si="20"/>
        <v>0</v>
      </c>
      <c r="S42" s="183">
        <f t="shared" si="10"/>
        <v>0</v>
      </c>
      <c r="T42" s="181">
        <f t="shared" si="21"/>
        <v>0</v>
      </c>
      <c r="U42" s="182">
        <f t="shared" si="11"/>
        <v>2037.5</v>
      </c>
      <c r="V42" s="181">
        <f t="shared" si="12"/>
        <v>2037.5</v>
      </c>
      <c r="W42" s="184">
        <f t="shared" si="13"/>
        <v>20000</v>
      </c>
      <c r="X42" s="185">
        <f t="shared" si="22"/>
        <v>0</v>
      </c>
    </row>
    <row r="43" spans="1:24" x14ac:dyDescent="0.2">
      <c r="A43" s="97">
        <v>15</v>
      </c>
      <c r="B43" s="98">
        <f>'SUIVI DES VENTES'!B42</f>
        <v>0</v>
      </c>
      <c r="C43" s="98">
        <f>'SUIVI DES VENTES'!C42</f>
        <v>0</v>
      </c>
      <c r="D43" s="95" t="str">
        <f>'SUIVI DES VENTES'!E42</f>
        <v>ES</v>
      </c>
      <c r="E43" s="96" t="str">
        <f>'SUIVI DES VENTES'!F42</f>
        <v>AA</v>
      </c>
      <c r="F43" s="201">
        <f>'SUIVI DES VENTES'!K42</f>
        <v>24000</v>
      </c>
      <c r="G43" s="201">
        <f t="shared" si="14"/>
        <v>20000</v>
      </c>
      <c r="H43" s="186">
        <f>'SUIVI DES VENTES'!M42</f>
        <v>0</v>
      </c>
      <c r="I43" s="201">
        <f t="shared" si="15"/>
        <v>20000</v>
      </c>
      <c r="J43" s="201">
        <f t="shared" si="0"/>
        <v>17200</v>
      </c>
      <c r="K43" s="202">
        <f t="shared" si="16"/>
        <v>2800</v>
      </c>
      <c r="L43" s="186">
        <f t="shared" si="17"/>
        <v>5000</v>
      </c>
      <c r="M43" s="186">
        <f t="shared" si="7"/>
        <v>6500</v>
      </c>
      <c r="N43" s="187">
        <f t="shared" si="18"/>
        <v>5000</v>
      </c>
      <c r="O43" s="188">
        <f t="shared" si="8"/>
        <v>6625</v>
      </c>
      <c r="P43" s="186">
        <f t="shared" si="19"/>
        <v>0</v>
      </c>
      <c r="Q43" s="186">
        <f t="shared" si="9"/>
        <v>0</v>
      </c>
      <c r="R43" s="187">
        <f t="shared" si="20"/>
        <v>0</v>
      </c>
      <c r="S43" s="188">
        <f t="shared" si="10"/>
        <v>0</v>
      </c>
      <c r="T43" s="186">
        <f t="shared" si="21"/>
        <v>0</v>
      </c>
      <c r="U43" s="187">
        <f t="shared" si="11"/>
        <v>2037.5</v>
      </c>
      <c r="V43" s="186">
        <f t="shared" si="12"/>
        <v>2037.5</v>
      </c>
      <c r="W43" s="189">
        <f t="shared" si="13"/>
        <v>20000</v>
      </c>
      <c r="X43" s="190">
        <f t="shared" si="22"/>
        <v>0</v>
      </c>
    </row>
    <row r="44" spans="1:24" x14ac:dyDescent="0.2">
      <c r="A44" s="99">
        <v>16</v>
      </c>
      <c r="B44" s="21">
        <f>'SUIVI DES VENTES'!B43</f>
        <v>0</v>
      </c>
      <c r="C44" s="21">
        <f>'SUIVI DES VENTES'!C43</f>
        <v>0</v>
      </c>
      <c r="D44" s="91" t="str">
        <f>'SUIVI DES VENTES'!E43</f>
        <v>AA</v>
      </c>
      <c r="E44" s="92" t="str">
        <f>'SUIVI DES VENTES'!F43</f>
        <v>ALM</v>
      </c>
      <c r="F44" s="199">
        <f>'SUIVI DES VENTES'!K43</f>
        <v>24000</v>
      </c>
      <c r="G44" s="199">
        <f t="shared" si="14"/>
        <v>20000</v>
      </c>
      <c r="H44" s="181">
        <f>'SUIVI DES VENTES'!M43</f>
        <v>0</v>
      </c>
      <c r="I44" s="199">
        <f t="shared" si="15"/>
        <v>20000</v>
      </c>
      <c r="J44" s="199">
        <f t="shared" si="0"/>
        <v>17200</v>
      </c>
      <c r="K44" s="200">
        <f t="shared" si="16"/>
        <v>2800</v>
      </c>
      <c r="L44" s="181">
        <f t="shared" si="17"/>
        <v>5000</v>
      </c>
      <c r="M44" s="181">
        <f t="shared" si="7"/>
        <v>6500</v>
      </c>
      <c r="N44" s="182">
        <f t="shared" si="18"/>
        <v>0</v>
      </c>
      <c r="O44" s="183">
        <f t="shared" si="8"/>
        <v>0</v>
      </c>
      <c r="P44" s="181">
        <f t="shared" si="19"/>
        <v>0</v>
      </c>
      <c r="Q44" s="181">
        <f t="shared" si="9"/>
        <v>0</v>
      </c>
      <c r="R44" s="182">
        <f t="shared" si="20"/>
        <v>0</v>
      </c>
      <c r="S44" s="183">
        <f t="shared" si="10"/>
        <v>0</v>
      </c>
      <c r="T44" s="181">
        <f t="shared" si="21"/>
        <v>0</v>
      </c>
      <c r="U44" s="182">
        <f t="shared" si="11"/>
        <v>5350</v>
      </c>
      <c r="V44" s="181">
        <f t="shared" si="12"/>
        <v>5350</v>
      </c>
      <c r="W44" s="184">
        <f t="shared" si="13"/>
        <v>20000</v>
      </c>
      <c r="X44" s="185">
        <f t="shared" si="22"/>
        <v>0</v>
      </c>
    </row>
    <row r="45" spans="1:24" x14ac:dyDescent="0.2">
      <c r="A45" s="97">
        <v>17</v>
      </c>
      <c r="B45" s="98">
        <f>'SUIVI DES VENTES'!B44</f>
        <v>0</v>
      </c>
      <c r="C45" s="98">
        <f>'SUIVI DES VENTES'!C44</f>
        <v>0</v>
      </c>
      <c r="D45" s="95" t="str">
        <f>'SUIVI DES VENTES'!E44</f>
        <v>AA</v>
      </c>
      <c r="E45" s="96" t="str">
        <f>'SUIVI DES VENTES'!F44</f>
        <v>AA</v>
      </c>
      <c r="F45" s="201">
        <f>'SUIVI DES VENTES'!K44</f>
        <v>24000</v>
      </c>
      <c r="G45" s="201">
        <f t="shared" si="14"/>
        <v>20000</v>
      </c>
      <c r="H45" s="186">
        <f>'SUIVI DES VENTES'!M44</f>
        <v>0</v>
      </c>
      <c r="I45" s="201">
        <f t="shared" si="15"/>
        <v>20000</v>
      </c>
      <c r="J45" s="201">
        <f t="shared" si="0"/>
        <v>17200</v>
      </c>
      <c r="K45" s="202">
        <f t="shared" si="16"/>
        <v>2800</v>
      </c>
      <c r="L45" s="186">
        <f t="shared" si="17"/>
        <v>10000</v>
      </c>
      <c r="M45" s="186">
        <f t="shared" si="7"/>
        <v>13000</v>
      </c>
      <c r="N45" s="187">
        <f t="shared" si="18"/>
        <v>0</v>
      </c>
      <c r="O45" s="188">
        <f t="shared" si="8"/>
        <v>0</v>
      </c>
      <c r="P45" s="186">
        <f t="shared" si="19"/>
        <v>0</v>
      </c>
      <c r="Q45" s="186">
        <f t="shared" si="9"/>
        <v>0</v>
      </c>
      <c r="R45" s="187">
        <f t="shared" si="20"/>
        <v>0</v>
      </c>
      <c r="S45" s="188">
        <f t="shared" si="10"/>
        <v>0</v>
      </c>
      <c r="T45" s="186">
        <f t="shared" si="21"/>
        <v>0</v>
      </c>
      <c r="U45" s="187">
        <f t="shared" si="11"/>
        <v>2100</v>
      </c>
      <c r="V45" s="186">
        <f t="shared" si="12"/>
        <v>2100</v>
      </c>
      <c r="W45" s="189">
        <f t="shared" si="13"/>
        <v>20000</v>
      </c>
      <c r="X45" s="190">
        <f t="shared" si="22"/>
        <v>0</v>
      </c>
    </row>
    <row r="46" spans="1:24" x14ac:dyDescent="0.2">
      <c r="A46" s="99">
        <v>18</v>
      </c>
      <c r="B46" s="21">
        <f>'SUIVI DES VENTES'!B45</f>
        <v>0</v>
      </c>
      <c r="C46" s="21">
        <f>'SUIVI DES VENTES'!C45</f>
        <v>0</v>
      </c>
      <c r="D46" s="91" t="str">
        <f>'SUIVI DES VENTES'!E45</f>
        <v>ALM</v>
      </c>
      <c r="E46" s="92" t="str">
        <f>'SUIVI DES VENTES'!F45</f>
        <v>ALM</v>
      </c>
      <c r="F46" s="199">
        <f>'SUIVI DES VENTES'!K45</f>
        <v>24000</v>
      </c>
      <c r="G46" s="199">
        <f t="shared" si="14"/>
        <v>20000</v>
      </c>
      <c r="H46" s="181">
        <f>'SUIVI DES VENTES'!M45</f>
        <v>0</v>
      </c>
      <c r="I46" s="199">
        <f t="shared" si="15"/>
        <v>20000</v>
      </c>
      <c r="J46" s="199">
        <f t="shared" si="0"/>
        <v>17200</v>
      </c>
      <c r="K46" s="200">
        <f t="shared" si="16"/>
        <v>2800</v>
      </c>
      <c r="L46" s="181">
        <f t="shared" si="17"/>
        <v>0</v>
      </c>
      <c r="M46" s="181">
        <f t="shared" si="7"/>
        <v>0</v>
      </c>
      <c r="N46" s="182">
        <f t="shared" si="18"/>
        <v>0</v>
      </c>
      <c r="O46" s="183">
        <f t="shared" si="8"/>
        <v>0</v>
      </c>
      <c r="P46" s="181">
        <f t="shared" si="19"/>
        <v>0</v>
      </c>
      <c r="Q46" s="181">
        <f t="shared" si="9"/>
        <v>0</v>
      </c>
      <c r="R46" s="182">
        <f t="shared" si="20"/>
        <v>0</v>
      </c>
      <c r="S46" s="183">
        <f t="shared" si="10"/>
        <v>0</v>
      </c>
      <c r="T46" s="181">
        <f t="shared" si="21"/>
        <v>0</v>
      </c>
      <c r="U46" s="182">
        <f t="shared" si="11"/>
        <v>8600</v>
      </c>
      <c r="V46" s="181">
        <f t="shared" si="12"/>
        <v>8600</v>
      </c>
      <c r="W46" s="184">
        <f t="shared" si="13"/>
        <v>20000</v>
      </c>
      <c r="X46" s="185">
        <f t="shared" si="22"/>
        <v>0</v>
      </c>
    </row>
    <row r="47" spans="1:24" x14ac:dyDescent="0.2">
      <c r="A47" s="97">
        <v>19</v>
      </c>
      <c r="B47" s="98">
        <f>'SUIVI DES VENTES'!B46</f>
        <v>0</v>
      </c>
      <c r="C47" s="98">
        <f>'SUIVI DES VENTES'!C46</f>
        <v>0</v>
      </c>
      <c r="D47" s="95" t="str">
        <f>'SUIVI DES VENTES'!E46</f>
        <v>AA</v>
      </c>
      <c r="E47" s="96" t="str">
        <f>'SUIVI DES VENTES'!F46</f>
        <v>AA</v>
      </c>
      <c r="F47" s="201">
        <f>'SUIVI DES VENTES'!K46</f>
        <v>24000</v>
      </c>
      <c r="G47" s="201">
        <f t="shared" si="14"/>
        <v>20000</v>
      </c>
      <c r="H47" s="186">
        <f>'SUIVI DES VENTES'!M46</f>
        <v>0</v>
      </c>
      <c r="I47" s="201">
        <f t="shared" si="15"/>
        <v>20000</v>
      </c>
      <c r="J47" s="201">
        <f t="shared" si="0"/>
        <v>17200</v>
      </c>
      <c r="K47" s="202">
        <f t="shared" si="16"/>
        <v>2800</v>
      </c>
      <c r="L47" s="186">
        <f t="shared" si="17"/>
        <v>10000</v>
      </c>
      <c r="M47" s="186">
        <f t="shared" si="7"/>
        <v>13000</v>
      </c>
      <c r="N47" s="187">
        <f t="shared" si="18"/>
        <v>0</v>
      </c>
      <c r="O47" s="188">
        <f t="shared" si="8"/>
        <v>0</v>
      </c>
      <c r="P47" s="186">
        <f t="shared" si="19"/>
        <v>0</v>
      </c>
      <c r="Q47" s="186">
        <f t="shared" si="9"/>
        <v>0</v>
      </c>
      <c r="R47" s="187">
        <f t="shared" si="20"/>
        <v>0</v>
      </c>
      <c r="S47" s="188">
        <f t="shared" si="10"/>
        <v>0</v>
      </c>
      <c r="T47" s="186">
        <f t="shared" si="21"/>
        <v>0</v>
      </c>
      <c r="U47" s="187">
        <f t="shared" si="11"/>
        <v>2100</v>
      </c>
      <c r="V47" s="186">
        <f t="shared" si="12"/>
        <v>2100</v>
      </c>
      <c r="W47" s="189">
        <f t="shared" si="13"/>
        <v>20000</v>
      </c>
      <c r="X47" s="190">
        <f t="shared" si="22"/>
        <v>0</v>
      </c>
    </row>
    <row r="48" spans="1:24" x14ac:dyDescent="0.2">
      <c r="A48" s="99">
        <v>20</v>
      </c>
      <c r="B48" s="21">
        <f>'SUIVI DES VENTES'!B47</f>
        <v>0</v>
      </c>
      <c r="C48" s="21">
        <f>'SUIVI DES VENTES'!C47</f>
        <v>0</v>
      </c>
      <c r="D48" s="91" t="str">
        <f>'SUIVI DES VENTES'!E47</f>
        <v>MC</v>
      </c>
      <c r="E48" s="92" t="str">
        <f>'SUIVI DES VENTES'!F47</f>
        <v>ES</v>
      </c>
      <c r="F48" s="199">
        <f>'SUIVI DES VENTES'!K47</f>
        <v>24000</v>
      </c>
      <c r="G48" s="199">
        <f t="shared" si="14"/>
        <v>20000</v>
      </c>
      <c r="H48" s="181">
        <f>'SUIVI DES VENTES'!M47</f>
        <v>0</v>
      </c>
      <c r="I48" s="199">
        <f t="shared" si="15"/>
        <v>20000</v>
      </c>
      <c r="J48" s="199">
        <f t="shared" si="0"/>
        <v>17200</v>
      </c>
      <c r="K48" s="200">
        <f t="shared" si="16"/>
        <v>2800</v>
      </c>
      <c r="L48" s="181">
        <f t="shared" si="17"/>
        <v>0</v>
      </c>
      <c r="M48" s="181">
        <f t="shared" si="7"/>
        <v>0</v>
      </c>
      <c r="N48" s="182">
        <f t="shared" si="18"/>
        <v>5000</v>
      </c>
      <c r="O48" s="183">
        <f t="shared" si="8"/>
        <v>6625</v>
      </c>
      <c r="P48" s="181">
        <f t="shared" si="19"/>
        <v>0</v>
      </c>
      <c r="Q48" s="181">
        <f t="shared" si="9"/>
        <v>0</v>
      </c>
      <c r="R48" s="182">
        <f t="shared" si="20"/>
        <v>0</v>
      </c>
      <c r="S48" s="183">
        <f t="shared" si="10"/>
        <v>0</v>
      </c>
      <c r="T48" s="181">
        <f t="shared" si="21"/>
        <v>1000</v>
      </c>
      <c r="U48" s="182">
        <f t="shared" si="11"/>
        <v>4787.5</v>
      </c>
      <c r="V48" s="181">
        <f t="shared" si="12"/>
        <v>4787.5</v>
      </c>
      <c r="W48" s="184">
        <f t="shared" si="13"/>
        <v>20000</v>
      </c>
      <c r="X48" s="185">
        <f t="shared" si="22"/>
        <v>0</v>
      </c>
    </row>
    <row r="49" spans="1:24" x14ac:dyDescent="0.2">
      <c r="A49" s="97">
        <v>21</v>
      </c>
      <c r="B49" s="98">
        <f>'SUIVI DES VENTES'!B48</f>
        <v>0</v>
      </c>
      <c r="C49" s="98">
        <f>'SUIVI DES VENTES'!C48</f>
        <v>0</v>
      </c>
      <c r="D49" s="95" t="str">
        <f>'SUIVI DES VENTES'!E48</f>
        <v>ES</v>
      </c>
      <c r="E49" s="96" t="str">
        <f>'SUIVI DES VENTES'!F48</f>
        <v>MK</v>
      </c>
      <c r="F49" s="201">
        <f>'SUIVI DES VENTES'!K48</f>
        <v>24000</v>
      </c>
      <c r="G49" s="201">
        <f t="shared" si="14"/>
        <v>20000</v>
      </c>
      <c r="H49" s="186">
        <f>'SUIVI DES VENTES'!M48</f>
        <v>0</v>
      </c>
      <c r="I49" s="201">
        <f t="shared" si="15"/>
        <v>20000</v>
      </c>
      <c r="J49" s="201">
        <f t="shared" si="0"/>
        <v>17200</v>
      </c>
      <c r="K49" s="202">
        <f t="shared" si="16"/>
        <v>2800</v>
      </c>
      <c r="L49" s="186">
        <f t="shared" si="17"/>
        <v>0</v>
      </c>
      <c r="M49" s="186">
        <f t="shared" si="7"/>
        <v>0</v>
      </c>
      <c r="N49" s="187">
        <f t="shared" si="18"/>
        <v>5000</v>
      </c>
      <c r="O49" s="188">
        <f t="shared" si="8"/>
        <v>6625</v>
      </c>
      <c r="P49" s="186">
        <f t="shared" si="19"/>
        <v>0</v>
      </c>
      <c r="Q49" s="186">
        <f t="shared" si="9"/>
        <v>0</v>
      </c>
      <c r="R49" s="187">
        <f t="shared" si="20"/>
        <v>5000</v>
      </c>
      <c r="S49" s="188">
        <f t="shared" si="10"/>
        <v>6500</v>
      </c>
      <c r="T49" s="186">
        <f t="shared" si="21"/>
        <v>0</v>
      </c>
      <c r="U49" s="187">
        <f t="shared" si="11"/>
        <v>2037.5</v>
      </c>
      <c r="V49" s="186">
        <f t="shared" si="12"/>
        <v>2037.5</v>
      </c>
      <c r="W49" s="189">
        <f t="shared" si="13"/>
        <v>20000</v>
      </c>
      <c r="X49" s="190">
        <f t="shared" si="22"/>
        <v>0</v>
      </c>
    </row>
    <row r="50" spans="1:24" x14ac:dyDescent="0.2">
      <c r="A50" s="99">
        <v>22</v>
      </c>
      <c r="B50" s="21">
        <f>'SUIVI DES VENTES'!B49</f>
        <v>0</v>
      </c>
      <c r="C50" s="21">
        <f>'SUIVI DES VENTES'!C49</f>
        <v>0</v>
      </c>
      <c r="D50" s="91" t="str">
        <f>'SUIVI DES VENTES'!E49</f>
        <v>MK</v>
      </c>
      <c r="E50" s="92" t="str">
        <f>'SUIVI DES VENTES'!F49</f>
        <v>CT</v>
      </c>
      <c r="F50" s="199">
        <f>'SUIVI DES VENTES'!K49</f>
        <v>24000</v>
      </c>
      <c r="G50" s="199">
        <f t="shared" si="14"/>
        <v>20000</v>
      </c>
      <c r="H50" s="181">
        <f>'SUIVI DES VENTES'!M49</f>
        <v>0</v>
      </c>
      <c r="I50" s="199">
        <f t="shared" si="15"/>
        <v>20000</v>
      </c>
      <c r="J50" s="199">
        <f t="shared" si="0"/>
        <v>17200</v>
      </c>
      <c r="K50" s="200">
        <f t="shared" si="16"/>
        <v>2800</v>
      </c>
      <c r="L50" s="181">
        <f t="shared" si="17"/>
        <v>0</v>
      </c>
      <c r="M50" s="181">
        <f t="shared" si="7"/>
        <v>0</v>
      </c>
      <c r="N50" s="182">
        <f t="shared" si="18"/>
        <v>0</v>
      </c>
      <c r="O50" s="183">
        <f t="shared" si="8"/>
        <v>0</v>
      </c>
      <c r="P50" s="181">
        <f t="shared" si="19"/>
        <v>5000</v>
      </c>
      <c r="Q50" s="181">
        <f t="shared" si="9"/>
        <v>6375</v>
      </c>
      <c r="R50" s="182">
        <f t="shared" si="20"/>
        <v>5000</v>
      </c>
      <c r="S50" s="183">
        <f t="shared" si="10"/>
        <v>6500</v>
      </c>
      <c r="T50" s="181">
        <f t="shared" si="21"/>
        <v>0</v>
      </c>
      <c r="U50" s="182">
        <f t="shared" si="11"/>
        <v>2162.5</v>
      </c>
      <c r="V50" s="181">
        <f t="shared" si="12"/>
        <v>2162.5</v>
      </c>
      <c r="W50" s="184">
        <f t="shared" si="13"/>
        <v>20000</v>
      </c>
      <c r="X50" s="185">
        <f t="shared" si="22"/>
        <v>0</v>
      </c>
    </row>
    <row r="51" spans="1:24" x14ac:dyDescent="0.2">
      <c r="A51" s="97">
        <v>23</v>
      </c>
      <c r="B51" s="98">
        <f>'SUIVI DES VENTES'!B50</f>
        <v>0</v>
      </c>
      <c r="C51" s="98">
        <f>'SUIVI DES VENTES'!C50</f>
        <v>0</v>
      </c>
      <c r="D51" s="95" t="str">
        <f>'SUIVI DES VENTES'!E50</f>
        <v>MK</v>
      </c>
      <c r="E51" s="96" t="str">
        <f>'SUIVI DES VENTES'!F50</f>
        <v>MK</v>
      </c>
      <c r="F51" s="201">
        <f>'SUIVI DES VENTES'!K50</f>
        <v>24000</v>
      </c>
      <c r="G51" s="201">
        <f t="shared" si="14"/>
        <v>20000</v>
      </c>
      <c r="H51" s="186">
        <f>'SUIVI DES VENTES'!M50</f>
        <v>0</v>
      </c>
      <c r="I51" s="201">
        <f t="shared" si="15"/>
        <v>20000</v>
      </c>
      <c r="J51" s="201">
        <f t="shared" si="0"/>
        <v>17200</v>
      </c>
      <c r="K51" s="202">
        <f t="shared" si="16"/>
        <v>2800</v>
      </c>
      <c r="L51" s="186">
        <f t="shared" si="17"/>
        <v>0</v>
      </c>
      <c r="M51" s="186">
        <f t="shared" si="7"/>
        <v>0</v>
      </c>
      <c r="N51" s="187">
        <f t="shared" si="18"/>
        <v>0</v>
      </c>
      <c r="O51" s="188">
        <f t="shared" si="8"/>
        <v>0</v>
      </c>
      <c r="P51" s="186">
        <f t="shared" si="19"/>
        <v>0</v>
      </c>
      <c r="Q51" s="186">
        <f t="shared" si="9"/>
        <v>0</v>
      </c>
      <c r="R51" s="187">
        <f t="shared" si="20"/>
        <v>10000</v>
      </c>
      <c r="S51" s="188">
        <f t="shared" si="10"/>
        <v>13000</v>
      </c>
      <c r="T51" s="186">
        <f t="shared" si="21"/>
        <v>0</v>
      </c>
      <c r="U51" s="187">
        <f t="shared" si="11"/>
        <v>2100</v>
      </c>
      <c r="V51" s="186">
        <f t="shared" si="12"/>
        <v>2100</v>
      </c>
      <c r="W51" s="189">
        <f t="shared" si="13"/>
        <v>20000</v>
      </c>
      <c r="X51" s="190">
        <f t="shared" si="22"/>
        <v>0</v>
      </c>
    </row>
    <row r="52" spans="1:24" x14ac:dyDescent="0.2">
      <c r="A52" s="99">
        <v>24</v>
      </c>
      <c r="B52" s="21">
        <f>'SUIVI DES VENTES'!B51</f>
        <v>0</v>
      </c>
      <c r="C52" s="21">
        <f>'SUIVI DES VENTES'!C51</f>
        <v>0</v>
      </c>
      <c r="D52" s="91" t="str">
        <f>'SUIVI DES VENTES'!E51</f>
        <v>MK</v>
      </c>
      <c r="E52" s="92" t="str">
        <f>'SUIVI DES VENTES'!F51</f>
        <v>MK</v>
      </c>
      <c r="F52" s="199">
        <f>'SUIVI DES VENTES'!K51</f>
        <v>24000</v>
      </c>
      <c r="G52" s="199">
        <f t="shared" si="14"/>
        <v>20000</v>
      </c>
      <c r="H52" s="181">
        <f>'SUIVI DES VENTES'!M51</f>
        <v>0</v>
      </c>
      <c r="I52" s="199">
        <f t="shared" si="15"/>
        <v>20000</v>
      </c>
      <c r="J52" s="199">
        <f t="shared" si="0"/>
        <v>17200</v>
      </c>
      <c r="K52" s="200">
        <f t="shared" si="16"/>
        <v>2800</v>
      </c>
      <c r="L52" s="181">
        <f t="shared" si="17"/>
        <v>0</v>
      </c>
      <c r="M52" s="181">
        <f t="shared" si="7"/>
        <v>0</v>
      </c>
      <c r="N52" s="182">
        <f t="shared" si="18"/>
        <v>0</v>
      </c>
      <c r="O52" s="183">
        <f t="shared" si="8"/>
        <v>0</v>
      </c>
      <c r="P52" s="181">
        <f t="shared" si="19"/>
        <v>0</v>
      </c>
      <c r="Q52" s="181">
        <f t="shared" si="9"/>
        <v>0</v>
      </c>
      <c r="R52" s="182">
        <f t="shared" si="20"/>
        <v>10000</v>
      </c>
      <c r="S52" s="183">
        <f t="shared" si="10"/>
        <v>13000</v>
      </c>
      <c r="T52" s="181">
        <f t="shared" si="21"/>
        <v>0</v>
      </c>
      <c r="U52" s="182">
        <f t="shared" si="11"/>
        <v>2100</v>
      </c>
      <c r="V52" s="181">
        <f t="shared" si="12"/>
        <v>2100</v>
      </c>
      <c r="W52" s="184">
        <f t="shared" si="13"/>
        <v>20000</v>
      </c>
      <c r="X52" s="185">
        <f t="shared" si="22"/>
        <v>0</v>
      </c>
    </row>
    <row r="53" spans="1:24" x14ac:dyDescent="0.2">
      <c r="A53" s="97">
        <v>25</v>
      </c>
      <c r="B53" s="98">
        <f>'SUIVI DES VENTES'!B52</f>
        <v>0</v>
      </c>
      <c r="C53" s="98">
        <f>'SUIVI DES VENTES'!C52</f>
        <v>0</v>
      </c>
      <c r="D53" s="95" t="str">
        <f>'SUIVI DES VENTES'!E52</f>
        <v>CT</v>
      </c>
      <c r="E53" s="96" t="str">
        <f>'SUIVI DES VENTES'!F52</f>
        <v>CT</v>
      </c>
      <c r="F53" s="201">
        <f>'SUIVI DES VENTES'!K52</f>
        <v>24000</v>
      </c>
      <c r="G53" s="201">
        <f t="shared" si="14"/>
        <v>20000</v>
      </c>
      <c r="H53" s="186">
        <f>'SUIVI DES VENTES'!M52</f>
        <v>0</v>
      </c>
      <c r="I53" s="201">
        <f t="shared" si="15"/>
        <v>20000</v>
      </c>
      <c r="J53" s="201">
        <f t="shared" si="0"/>
        <v>17200</v>
      </c>
      <c r="K53" s="202">
        <f t="shared" si="16"/>
        <v>2800</v>
      </c>
      <c r="L53" s="186">
        <f t="shared" si="17"/>
        <v>0</v>
      </c>
      <c r="M53" s="186">
        <f t="shared" si="7"/>
        <v>0</v>
      </c>
      <c r="N53" s="187">
        <f t="shared" si="18"/>
        <v>0</v>
      </c>
      <c r="O53" s="188">
        <f t="shared" si="8"/>
        <v>0</v>
      </c>
      <c r="P53" s="186">
        <f t="shared" si="19"/>
        <v>10000</v>
      </c>
      <c r="Q53" s="186">
        <f t="shared" si="9"/>
        <v>12750</v>
      </c>
      <c r="R53" s="187">
        <f t="shared" si="20"/>
        <v>0</v>
      </c>
      <c r="S53" s="188">
        <f t="shared" si="10"/>
        <v>0</v>
      </c>
      <c r="T53" s="186">
        <f t="shared" si="21"/>
        <v>0</v>
      </c>
      <c r="U53" s="187">
        <f t="shared" si="11"/>
        <v>2225</v>
      </c>
      <c r="V53" s="186">
        <f t="shared" si="12"/>
        <v>2225</v>
      </c>
      <c r="W53" s="189">
        <f t="shared" si="13"/>
        <v>20000</v>
      </c>
      <c r="X53" s="190">
        <f t="shared" si="22"/>
        <v>0</v>
      </c>
    </row>
    <row r="54" spans="1:24" x14ac:dyDescent="0.2">
      <c r="A54" s="99">
        <v>26</v>
      </c>
      <c r="B54" s="21">
        <f>'SUIVI DES VENTES'!B53</f>
        <v>0</v>
      </c>
      <c r="C54" s="21">
        <f>'SUIVI DES VENTES'!C53</f>
        <v>0</v>
      </c>
      <c r="D54" s="91" t="str">
        <f>'SUIVI DES VENTES'!E53</f>
        <v>ES</v>
      </c>
      <c r="E54" s="92" t="str">
        <f>'SUIVI DES VENTES'!F53</f>
        <v>ES</v>
      </c>
      <c r="F54" s="199">
        <f>'SUIVI DES VENTES'!K53</f>
        <v>24000</v>
      </c>
      <c r="G54" s="199">
        <f t="shared" si="14"/>
        <v>20000</v>
      </c>
      <c r="H54" s="181">
        <f>'SUIVI DES VENTES'!M53</f>
        <v>0</v>
      </c>
      <c r="I54" s="199">
        <f t="shared" si="15"/>
        <v>20000</v>
      </c>
      <c r="J54" s="199">
        <f t="shared" si="0"/>
        <v>17200</v>
      </c>
      <c r="K54" s="200">
        <f t="shared" si="16"/>
        <v>2800</v>
      </c>
      <c r="L54" s="181">
        <f t="shared" si="17"/>
        <v>0</v>
      </c>
      <c r="M54" s="181">
        <f t="shared" si="7"/>
        <v>0</v>
      </c>
      <c r="N54" s="182">
        <f t="shared" si="18"/>
        <v>10000</v>
      </c>
      <c r="O54" s="183">
        <f t="shared" si="8"/>
        <v>13250</v>
      </c>
      <c r="P54" s="181">
        <f t="shared" si="19"/>
        <v>0</v>
      </c>
      <c r="Q54" s="181">
        <f t="shared" si="9"/>
        <v>0</v>
      </c>
      <c r="R54" s="182">
        <f t="shared" si="20"/>
        <v>0</v>
      </c>
      <c r="S54" s="183">
        <f t="shared" si="10"/>
        <v>0</v>
      </c>
      <c r="T54" s="181">
        <f t="shared" si="21"/>
        <v>0</v>
      </c>
      <c r="U54" s="182">
        <f t="shared" si="11"/>
        <v>1975</v>
      </c>
      <c r="V54" s="181">
        <f t="shared" si="12"/>
        <v>1975</v>
      </c>
      <c r="W54" s="184">
        <f t="shared" si="13"/>
        <v>20000</v>
      </c>
      <c r="X54" s="185">
        <f t="shared" si="22"/>
        <v>0</v>
      </c>
    </row>
    <row r="55" spans="1:24" x14ac:dyDescent="0.2">
      <c r="A55" s="97">
        <v>27</v>
      </c>
      <c r="B55" s="98">
        <f>'SUIVI DES VENTES'!B54</f>
        <v>0</v>
      </c>
      <c r="C55" s="98">
        <f>'SUIVI DES VENTES'!C54</f>
        <v>0</v>
      </c>
      <c r="D55" s="95">
        <f>'SUIVI DES VENTES'!E54</f>
        <v>0</v>
      </c>
      <c r="E55" s="96">
        <f>'SUIVI DES VENTES'!F54</f>
        <v>0</v>
      </c>
      <c r="F55" s="201">
        <f>'SUIVI DES VENTES'!K54</f>
        <v>0</v>
      </c>
      <c r="G55" s="201">
        <f t="shared" si="14"/>
        <v>0</v>
      </c>
      <c r="H55" s="186">
        <f>'SUIVI DES VENTES'!M54</f>
        <v>0</v>
      </c>
      <c r="I55" s="201">
        <f t="shared" si="15"/>
        <v>0</v>
      </c>
      <c r="J55" s="201">
        <f t="shared" si="0"/>
        <v>0</v>
      </c>
      <c r="K55" s="202">
        <f t="shared" si="16"/>
        <v>0</v>
      </c>
      <c r="L55" s="186" t="b">
        <f t="shared" si="17"/>
        <v>0</v>
      </c>
      <c r="M55" s="186">
        <f t="shared" si="7"/>
        <v>0</v>
      </c>
      <c r="N55" s="187" t="b">
        <f t="shared" si="18"/>
        <v>0</v>
      </c>
      <c r="O55" s="188">
        <f t="shared" si="8"/>
        <v>0</v>
      </c>
      <c r="P55" s="186" t="b">
        <f t="shared" si="19"/>
        <v>0</v>
      </c>
      <c r="Q55" s="186">
        <f t="shared" si="9"/>
        <v>0</v>
      </c>
      <c r="R55" s="187" t="b">
        <f t="shared" si="20"/>
        <v>0</v>
      </c>
      <c r="S55" s="188">
        <f t="shared" si="10"/>
        <v>0</v>
      </c>
      <c r="T55" s="186" t="b">
        <f t="shared" si="21"/>
        <v>0</v>
      </c>
      <c r="U55" s="187">
        <f t="shared" si="11"/>
        <v>0</v>
      </c>
      <c r="V55" s="186">
        <f t="shared" si="12"/>
        <v>0</v>
      </c>
      <c r="W55" s="189">
        <f t="shared" si="13"/>
        <v>0</v>
      </c>
      <c r="X55" s="190">
        <f t="shared" si="22"/>
        <v>0</v>
      </c>
    </row>
    <row r="56" spans="1:24" x14ac:dyDescent="0.2">
      <c r="A56" s="99">
        <v>28</v>
      </c>
      <c r="B56" s="21">
        <f>'SUIVI DES VENTES'!B55</f>
        <v>0</v>
      </c>
      <c r="C56" s="21">
        <f>'SUIVI DES VENTES'!C55</f>
        <v>0</v>
      </c>
      <c r="D56" s="91">
        <f>'SUIVI DES VENTES'!E55</f>
        <v>0</v>
      </c>
      <c r="E56" s="92">
        <f>'SUIVI DES VENTES'!F55</f>
        <v>0</v>
      </c>
      <c r="F56" s="199">
        <f>'SUIVI DES VENTES'!K55</f>
        <v>0</v>
      </c>
      <c r="G56" s="199">
        <f t="shared" si="14"/>
        <v>0</v>
      </c>
      <c r="H56" s="181">
        <f>'SUIVI DES VENTES'!M55</f>
        <v>0</v>
      </c>
      <c r="I56" s="199">
        <f t="shared" si="15"/>
        <v>0</v>
      </c>
      <c r="J56" s="199">
        <f t="shared" si="0"/>
        <v>0</v>
      </c>
      <c r="K56" s="200">
        <f t="shared" si="16"/>
        <v>0</v>
      </c>
      <c r="L56" s="181" t="b">
        <f t="shared" si="17"/>
        <v>0</v>
      </c>
      <c r="M56" s="181">
        <f t="shared" si="7"/>
        <v>0</v>
      </c>
      <c r="N56" s="182" t="b">
        <f t="shared" si="18"/>
        <v>0</v>
      </c>
      <c r="O56" s="183">
        <f t="shared" si="8"/>
        <v>0</v>
      </c>
      <c r="P56" s="181" t="b">
        <f t="shared" si="19"/>
        <v>0</v>
      </c>
      <c r="Q56" s="181">
        <f t="shared" si="9"/>
        <v>0</v>
      </c>
      <c r="R56" s="182" t="b">
        <f t="shared" si="20"/>
        <v>0</v>
      </c>
      <c r="S56" s="183">
        <f t="shared" si="10"/>
        <v>0</v>
      </c>
      <c r="T56" s="181" t="b">
        <f t="shared" si="21"/>
        <v>0</v>
      </c>
      <c r="U56" s="182">
        <f t="shared" si="11"/>
        <v>0</v>
      </c>
      <c r="V56" s="181">
        <f t="shared" si="12"/>
        <v>0</v>
      </c>
      <c r="W56" s="184">
        <f t="shared" si="13"/>
        <v>0</v>
      </c>
      <c r="X56" s="185">
        <f t="shared" si="22"/>
        <v>0</v>
      </c>
    </row>
    <row r="57" spans="1:24" x14ac:dyDescent="0.2">
      <c r="A57" s="97">
        <v>29</v>
      </c>
      <c r="B57" s="98">
        <f>'SUIVI DES VENTES'!B56</f>
        <v>0</v>
      </c>
      <c r="C57" s="98">
        <f>'SUIVI DES VENTES'!C56</f>
        <v>0</v>
      </c>
      <c r="D57" s="95">
        <f>'SUIVI DES VENTES'!E56</f>
        <v>0</v>
      </c>
      <c r="E57" s="96">
        <f>'SUIVI DES VENTES'!F56</f>
        <v>0</v>
      </c>
      <c r="F57" s="201">
        <f>'SUIVI DES VENTES'!K56</f>
        <v>0</v>
      </c>
      <c r="G57" s="201">
        <f t="shared" si="14"/>
        <v>0</v>
      </c>
      <c r="H57" s="186">
        <f>'SUIVI DES VENTES'!M56</f>
        <v>0</v>
      </c>
      <c r="I57" s="201">
        <f t="shared" si="15"/>
        <v>0</v>
      </c>
      <c r="J57" s="201">
        <f t="shared" si="0"/>
        <v>0</v>
      </c>
      <c r="K57" s="202">
        <f t="shared" si="16"/>
        <v>0</v>
      </c>
      <c r="L57" s="186" t="b">
        <f t="shared" si="17"/>
        <v>0</v>
      </c>
      <c r="M57" s="186">
        <f t="shared" si="7"/>
        <v>0</v>
      </c>
      <c r="N57" s="187" t="b">
        <f t="shared" si="18"/>
        <v>0</v>
      </c>
      <c r="O57" s="188">
        <f t="shared" si="8"/>
        <v>0</v>
      </c>
      <c r="P57" s="186" t="b">
        <f t="shared" si="19"/>
        <v>0</v>
      </c>
      <c r="Q57" s="186">
        <f t="shared" si="9"/>
        <v>0</v>
      </c>
      <c r="R57" s="187" t="b">
        <f t="shared" si="20"/>
        <v>0</v>
      </c>
      <c r="S57" s="188">
        <f t="shared" si="10"/>
        <v>0</v>
      </c>
      <c r="T57" s="186" t="b">
        <f t="shared" si="21"/>
        <v>0</v>
      </c>
      <c r="U57" s="187">
        <f t="shared" si="11"/>
        <v>0</v>
      </c>
      <c r="V57" s="186">
        <f t="shared" si="12"/>
        <v>0</v>
      </c>
      <c r="W57" s="189">
        <f t="shared" si="13"/>
        <v>0</v>
      </c>
      <c r="X57" s="190">
        <f t="shared" si="22"/>
        <v>0</v>
      </c>
    </row>
    <row r="58" spans="1:24" x14ac:dyDescent="0.2">
      <c r="A58" s="99">
        <v>30</v>
      </c>
      <c r="B58" s="21">
        <f>'SUIVI DES VENTES'!B57</f>
        <v>0</v>
      </c>
      <c r="C58" s="21">
        <f>'SUIVI DES VENTES'!C57</f>
        <v>0</v>
      </c>
      <c r="D58" s="91">
        <f>'SUIVI DES VENTES'!E57</f>
        <v>0</v>
      </c>
      <c r="E58" s="92">
        <f>'SUIVI DES VENTES'!F57</f>
        <v>0</v>
      </c>
      <c r="F58" s="199">
        <f>'SUIVI DES VENTES'!K57</f>
        <v>0</v>
      </c>
      <c r="G58" s="199">
        <f t="shared" si="14"/>
        <v>0</v>
      </c>
      <c r="H58" s="181">
        <f>'SUIVI DES VENTES'!M57</f>
        <v>0</v>
      </c>
      <c r="I58" s="199">
        <f t="shared" si="15"/>
        <v>0</v>
      </c>
      <c r="J58" s="199">
        <f t="shared" si="0"/>
        <v>0</v>
      </c>
      <c r="K58" s="200">
        <f t="shared" si="16"/>
        <v>0</v>
      </c>
      <c r="L58" s="181" t="b">
        <f t="shared" si="17"/>
        <v>0</v>
      </c>
      <c r="M58" s="181">
        <f t="shared" si="7"/>
        <v>0</v>
      </c>
      <c r="N58" s="182" t="b">
        <f t="shared" si="18"/>
        <v>0</v>
      </c>
      <c r="O58" s="183">
        <f t="shared" si="8"/>
        <v>0</v>
      </c>
      <c r="P58" s="181" t="b">
        <f t="shared" si="19"/>
        <v>0</v>
      </c>
      <c r="Q58" s="181">
        <f t="shared" si="9"/>
        <v>0</v>
      </c>
      <c r="R58" s="182" t="b">
        <f t="shared" si="20"/>
        <v>0</v>
      </c>
      <c r="S58" s="183">
        <f t="shared" si="10"/>
        <v>0</v>
      </c>
      <c r="T58" s="181" t="b">
        <f t="shared" si="21"/>
        <v>0</v>
      </c>
      <c r="U58" s="182">
        <f t="shared" si="11"/>
        <v>0</v>
      </c>
      <c r="V58" s="181">
        <f t="shared" si="12"/>
        <v>0</v>
      </c>
      <c r="W58" s="184">
        <f t="shared" si="13"/>
        <v>0</v>
      </c>
      <c r="X58" s="185">
        <f t="shared" si="22"/>
        <v>0</v>
      </c>
    </row>
    <row r="59" spans="1:24" x14ac:dyDescent="0.2">
      <c r="A59" s="97">
        <v>31</v>
      </c>
      <c r="B59" s="98">
        <f>'SUIVI DES VENTES'!B58</f>
        <v>0</v>
      </c>
      <c r="C59" s="98">
        <f>'SUIVI DES VENTES'!C58</f>
        <v>0</v>
      </c>
      <c r="D59" s="95">
        <f>'SUIVI DES VENTES'!E58</f>
        <v>0</v>
      </c>
      <c r="E59" s="96">
        <f>'SUIVI DES VENTES'!F58</f>
        <v>0</v>
      </c>
      <c r="F59" s="201">
        <f>'SUIVI DES VENTES'!K58</f>
        <v>0</v>
      </c>
      <c r="G59" s="201">
        <f t="shared" si="14"/>
        <v>0</v>
      </c>
      <c r="H59" s="186">
        <f>'SUIVI DES VENTES'!M58</f>
        <v>0</v>
      </c>
      <c r="I59" s="201">
        <f t="shared" si="15"/>
        <v>0</v>
      </c>
      <c r="J59" s="201">
        <f t="shared" si="0"/>
        <v>0</v>
      </c>
      <c r="K59" s="202">
        <f t="shared" si="16"/>
        <v>0</v>
      </c>
      <c r="L59" s="186" t="b">
        <f t="shared" si="17"/>
        <v>0</v>
      </c>
      <c r="M59" s="186">
        <f t="shared" si="7"/>
        <v>0</v>
      </c>
      <c r="N59" s="187" t="b">
        <f t="shared" si="18"/>
        <v>0</v>
      </c>
      <c r="O59" s="188">
        <f t="shared" si="8"/>
        <v>0</v>
      </c>
      <c r="P59" s="186" t="b">
        <f t="shared" si="19"/>
        <v>0</v>
      </c>
      <c r="Q59" s="186">
        <f t="shared" si="9"/>
        <v>0</v>
      </c>
      <c r="R59" s="187" t="b">
        <f t="shared" si="20"/>
        <v>0</v>
      </c>
      <c r="S59" s="188">
        <f t="shared" si="10"/>
        <v>0</v>
      </c>
      <c r="T59" s="186" t="b">
        <f t="shared" si="21"/>
        <v>0</v>
      </c>
      <c r="U59" s="187">
        <f t="shared" si="11"/>
        <v>0</v>
      </c>
      <c r="V59" s="186">
        <f t="shared" si="12"/>
        <v>0</v>
      </c>
      <c r="W59" s="189">
        <f t="shared" si="13"/>
        <v>0</v>
      </c>
      <c r="X59" s="190">
        <f t="shared" si="22"/>
        <v>0</v>
      </c>
    </row>
    <row r="60" spans="1:24" x14ac:dyDescent="0.2">
      <c r="A60" s="99">
        <v>32</v>
      </c>
      <c r="B60" s="21">
        <f>'SUIVI DES VENTES'!B59</f>
        <v>0</v>
      </c>
      <c r="C60" s="21">
        <f>'SUIVI DES VENTES'!C59</f>
        <v>0</v>
      </c>
      <c r="D60" s="91">
        <f>'SUIVI DES VENTES'!E59</f>
        <v>0</v>
      </c>
      <c r="E60" s="92">
        <f>'SUIVI DES VENTES'!F59</f>
        <v>0</v>
      </c>
      <c r="F60" s="199">
        <f>'SUIVI DES VENTES'!K59</f>
        <v>0</v>
      </c>
      <c r="G60" s="199">
        <f t="shared" si="14"/>
        <v>0</v>
      </c>
      <c r="H60" s="181">
        <f>'SUIVI DES VENTES'!M59</f>
        <v>0</v>
      </c>
      <c r="I60" s="199">
        <f t="shared" si="15"/>
        <v>0</v>
      </c>
      <c r="J60" s="199">
        <f t="shared" si="0"/>
        <v>0</v>
      </c>
      <c r="K60" s="200">
        <f t="shared" si="16"/>
        <v>0</v>
      </c>
      <c r="L60" s="181" t="b">
        <f t="shared" si="17"/>
        <v>0</v>
      </c>
      <c r="M60" s="181">
        <f t="shared" si="7"/>
        <v>0</v>
      </c>
      <c r="N60" s="182" t="b">
        <f t="shared" si="18"/>
        <v>0</v>
      </c>
      <c r="O60" s="183">
        <f t="shared" si="8"/>
        <v>0</v>
      </c>
      <c r="P60" s="181" t="b">
        <f t="shared" si="19"/>
        <v>0</v>
      </c>
      <c r="Q60" s="181">
        <f t="shared" si="9"/>
        <v>0</v>
      </c>
      <c r="R60" s="182" t="b">
        <f t="shared" si="20"/>
        <v>0</v>
      </c>
      <c r="S60" s="183">
        <f t="shared" si="10"/>
        <v>0</v>
      </c>
      <c r="T60" s="181" t="b">
        <f t="shared" si="21"/>
        <v>0</v>
      </c>
      <c r="U60" s="182">
        <f t="shared" si="11"/>
        <v>0</v>
      </c>
      <c r="V60" s="181">
        <f t="shared" si="12"/>
        <v>0</v>
      </c>
      <c r="W60" s="184">
        <f t="shared" si="13"/>
        <v>0</v>
      </c>
      <c r="X60" s="185">
        <f t="shared" si="22"/>
        <v>0</v>
      </c>
    </row>
    <row r="61" spans="1:24" x14ac:dyDescent="0.2">
      <c r="A61" s="97">
        <v>33</v>
      </c>
      <c r="B61" s="98">
        <f>'SUIVI DES VENTES'!B60</f>
        <v>0</v>
      </c>
      <c r="C61" s="98">
        <f>'SUIVI DES VENTES'!C60</f>
        <v>0</v>
      </c>
      <c r="D61" s="95">
        <f>'SUIVI DES VENTES'!E60</f>
        <v>0</v>
      </c>
      <c r="E61" s="96">
        <f>'SUIVI DES VENTES'!F60</f>
        <v>0</v>
      </c>
      <c r="F61" s="201">
        <f>'SUIVI DES VENTES'!K60</f>
        <v>0</v>
      </c>
      <c r="G61" s="201">
        <f t="shared" si="14"/>
        <v>0</v>
      </c>
      <c r="H61" s="186">
        <f>'SUIVI DES VENTES'!M60</f>
        <v>0</v>
      </c>
      <c r="I61" s="201">
        <f t="shared" si="15"/>
        <v>0</v>
      </c>
      <c r="J61" s="201">
        <f t="shared" si="0"/>
        <v>0</v>
      </c>
      <c r="K61" s="202">
        <f t="shared" si="16"/>
        <v>0</v>
      </c>
      <c r="L61" s="186" t="b">
        <f t="shared" si="17"/>
        <v>0</v>
      </c>
      <c r="M61" s="186">
        <f t="shared" si="7"/>
        <v>0</v>
      </c>
      <c r="N61" s="187" t="b">
        <f t="shared" si="18"/>
        <v>0</v>
      </c>
      <c r="O61" s="188">
        <f t="shared" si="8"/>
        <v>0</v>
      </c>
      <c r="P61" s="186" t="b">
        <f t="shared" si="19"/>
        <v>0</v>
      </c>
      <c r="Q61" s="186">
        <f t="shared" si="9"/>
        <v>0</v>
      </c>
      <c r="R61" s="187" t="b">
        <f t="shared" si="20"/>
        <v>0</v>
      </c>
      <c r="S61" s="188">
        <f t="shared" si="10"/>
        <v>0</v>
      </c>
      <c r="T61" s="186" t="b">
        <f t="shared" si="21"/>
        <v>0</v>
      </c>
      <c r="U61" s="187">
        <f t="shared" si="11"/>
        <v>0</v>
      </c>
      <c r="V61" s="186">
        <f t="shared" si="12"/>
        <v>0</v>
      </c>
      <c r="W61" s="189">
        <f t="shared" si="13"/>
        <v>0</v>
      </c>
      <c r="X61" s="190">
        <f t="shared" si="22"/>
        <v>0</v>
      </c>
    </row>
    <row r="62" spans="1:24" x14ac:dyDescent="0.2">
      <c r="A62" s="99">
        <v>34</v>
      </c>
      <c r="B62" s="21">
        <f>'SUIVI DES VENTES'!B61</f>
        <v>0</v>
      </c>
      <c r="C62" s="21">
        <f>'SUIVI DES VENTES'!C61</f>
        <v>0</v>
      </c>
      <c r="D62" s="91">
        <f>'SUIVI DES VENTES'!E61</f>
        <v>0</v>
      </c>
      <c r="E62" s="92">
        <f>'SUIVI DES VENTES'!F61</f>
        <v>0</v>
      </c>
      <c r="F62" s="199">
        <f>'SUIVI DES VENTES'!K61</f>
        <v>0</v>
      </c>
      <c r="G62" s="199">
        <f t="shared" si="14"/>
        <v>0</v>
      </c>
      <c r="H62" s="181">
        <f>'SUIVI DES VENTES'!M61</f>
        <v>0</v>
      </c>
      <c r="I62" s="199">
        <f t="shared" si="15"/>
        <v>0</v>
      </c>
      <c r="J62" s="199">
        <f t="shared" si="0"/>
        <v>0</v>
      </c>
      <c r="K62" s="200">
        <f t="shared" si="16"/>
        <v>0</v>
      </c>
      <c r="L62" s="181" t="b">
        <f t="shared" si="17"/>
        <v>0</v>
      </c>
      <c r="M62" s="181">
        <f t="shared" si="7"/>
        <v>0</v>
      </c>
      <c r="N62" s="182" t="b">
        <f t="shared" si="18"/>
        <v>0</v>
      </c>
      <c r="O62" s="183">
        <f t="shared" si="8"/>
        <v>0</v>
      </c>
      <c r="P62" s="181" t="b">
        <f t="shared" si="19"/>
        <v>0</v>
      </c>
      <c r="Q62" s="181">
        <f t="shared" si="9"/>
        <v>0</v>
      </c>
      <c r="R62" s="182" t="b">
        <f t="shared" si="20"/>
        <v>0</v>
      </c>
      <c r="S62" s="183">
        <f t="shared" si="10"/>
        <v>0</v>
      </c>
      <c r="T62" s="181" t="b">
        <f t="shared" si="21"/>
        <v>0</v>
      </c>
      <c r="U62" s="182">
        <f t="shared" si="11"/>
        <v>0</v>
      </c>
      <c r="V62" s="181">
        <f t="shared" si="12"/>
        <v>0</v>
      </c>
      <c r="W62" s="184">
        <f t="shared" si="13"/>
        <v>0</v>
      </c>
      <c r="X62" s="185">
        <f t="shared" si="22"/>
        <v>0</v>
      </c>
    </row>
    <row r="63" spans="1:24" x14ac:dyDescent="0.2">
      <c r="A63" s="97">
        <v>35</v>
      </c>
      <c r="B63" s="98">
        <f>'SUIVI DES VENTES'!B62</f>
        <v>0</v>
      </c>
      <c r="C63" s="98">
        <f>'SUIVI DES VENTES'!C62</f>
        <v>0</v>
      </c>
      <c r="D63" s="95">
        <f>'SUIVI DES VENTES'!E62</f>
        <v>0</v>
      </c>
      <c r="E63" s="96">
        <f>'SUIVI DES VENTES'!F62</f>
        <v>0</v>
      </c>
      <c r="F63" s="201">
        <f>'SUIVI DES VENTES'!K62</f>
        <v>0</v>
      </c>
      <c r="G63" s="201">
        <f t="shared" si="14"/>
        <v>0</v>
      </c>
      <c r="H63" s="186">
        <f>'SUIVI DES VENTES'!M62</f>
        <v>0</v>
      </c>
      <c r="I63" s="201">
        <f t="shared" si="15"/>
        <v>0</v>
      </c>
      <c r="J63" s="201">
        <f t="shared" si="0"/>
        <v>0</v>
      </c>
      <c r="K63" s="202">
        <f t="shared" si="16"/>
        <v>0</v>
      </c>
      <c r="L63" s="186" t="b">
        <f t="shared" si="17"/>
        <v>0</v>
      </c>
      <c r="M63" s="186">
        <f t="shared" si="7"/>
        <v>0</v>
      </c>
      <c r="N63" s="187" t="b">
        <f t="shared" si="18"/>
        <v>0</v>
      </c>
      <c r="O63" s="188">
        <f t="shared" si="8"/>
        <v>0</v>
      </c>
      <c r="P63" s="186" t="b">
        <f t="shared" si="19"/>
        <v>0</v>
      </c>
      <c r="Q63" s="186">
        <f t="shared" si="9"/>
        <v>0</v>
      </c>
      <c r="R63" s="187" t="b">
        <f t="shared" si="20"/>
        <v>0</v>
      </c>
      <c r="S63" s="188">
        <f t="shared" si="10"/>
        <v>0</v>
      </c>
      <c r="T63" s="186" t="b">
        <f t="shared" si="21"/>
        <v>0</v>
      </c>
      <c r="U63" s="187">
        <f t="shared" si="11"/>
        <v>0</v>
      </c>
      <c r="V63" s="186">
        <f t="shared" si="12"/>
        <v>0</v>
      </c>
      <c r="W63" s="189">
        <f t="shared" si="13"/>
        <v>0</v>
      </c>
      <c r="X63" s="190">
        <f t="shared" si="22"/>
        <v>0</v>
      </c>
    </row>
    <row r="64" spans="1:24" x14ac:dyDescent="0.2">
      <c r="A64" s="99">
        <v>36</v>
      </c>
      <c r="B64" s="21">
        <f>'SUIVI DES VENTES'!B63</f>
        <v>0</v>
      </c>
      <c r="C64" s="21">
        <f>'SUIVI DES VENTES'!C63</f>
        <v>0</v>
      </c>
      <c r="D64" s="91">
        <f>'SUIVI DES VENTES'!E63</f>
        <v>0</v>
      </c>
      <c r="E64" s="92">
        <f>'SUIVI DES VENTES'!F63</f>
        <v>0</v>
      </c>
      <c r="F64" s="199">
        <f>'SUIVI DES VENTES'!K63</f>
        <v>0</v>
      </c>
      <c r="G64" s="199">
        <f t="shared" si="14"/>
        <v>0</v>
      </c>
      <c r="H64" s="181">
        <f>'SUIVI DES VENTES'!M63</f>
        <v>0</v>
      </c>
      <c r="I64" s="199">
        <f t="shared" si="15"/>
        <v>0</v>
      </c>
      <c r="J64" s="199">
        <f t="shared" si="0"/>
        <v>0</v>
      </c>
      <c r="K64" s="200">
        <f t="shared" si="16"/>
        <v>0</v>
      </c>
      <c r="L64" s="181" t="b">
        <f t="shared" si="17"/>
        <v>0</v>
      </c>
      <c r="M64" s="181">
        <f t="shared" si="7"/>
        <v>0</v>
      </c>
      <c r="N64" s="182" t="b">
        <f t="shared" si="18"/>
        <v>0</v>
      </c>
      <c r="O64" s="183">
        <f t="shared" si="8"/>
        <v>0</v>
      </c>
      <c r="P64" s="181" t="b">
        <f t="shared" si="19"/>
        <v>0</v>
      </c>
      <c r="Q64" s="181">
        <f t="shared" si="9"/>
        <v>0</v>
      </c>
      <c r="R64" s="182" t="b">
        <f t="shared" si="20"/>
        <v>0</v>
      </c>
      <c r="S64" s="183">
        <f t="shared" si="10"/>
        <v>0</v>
      </c>
      <c r="T64" s="181" t="b">
        <f t="shared" si="21"/>
        <v>0</v>
      </c>
      <c r="U64" s="182">
        <f t="shared" si="11"/>
        <v>0</v>
      </c>
      <c r="V64" s="181">
        <f t="shared" si="12"/>
        <v>0</v>
      </c>
      <c r="W64" s="184">
        <f t="shared" si="13"/>
        <v>0</v>
      </c>
      <c r="X64" s="185">
        <f t="shared" si="22"/>
        <v>0</v>
      </c>
    </row>
    <row r="65" spans="1:24" x14ac:dyDescent="0.2">
      <c r="A65" s="97">
        <v>37</v>
      </c>
      <c r="B65" s="98">
        <f>'SUIVI DES VENTES'!B64</f>
        <v>0</v>
      </c>
      <c r="C65" s="98">
        <f>'SUIVI DES VENTES'!C64</f>
        <v>0</v>
      </c>
      <c r="D65" s="95">
        <f>'SUIVI DES VENTES'!E64</f>
        <v>0</v>
      </c>
      <c r="E65" s="96">
        <f>'SUIVI DES VENTES'!F64</f>
        <v>0</v>
      </c>
      <c r="F65" s="201">
        <f>'SUIVI DES VENTES'!K64</f>
        <v>0</v>
      </c>
      <c r="G65" s="201">
        <f t="shared" si="14"/>
        <v>0</v>
      </c>
      <c r="H65" s="186">
        <f>'SUIVI DES VENTES'!M64</f>
        <v>0</v>
      </c>
      <c r="I65" s="201">
        <f t="shared" si="15"/>
        <v>0</v>
      </c>
      <c r="J65" s="201">
        <f t="shared" si="0"/>
        <v>0</v>
      </c>
      <c r="K65" s="202">
        <f t="shared" si="16"/>
        <v>0</v>
      </c>
      <c r="L65" s="186" t="b">
        <f t="shared" si="17"/>
        <v>0</v>
      </c>
      <c r="M65" s="186">
        <f t="shared" si="7"/>
        <v>0</v>
      </c>
      <c r="N65" s="187" t="b">
        <f t="shared" si="18"/>
        <v>0</v>
      </c>
      <c r="O65" s="188">
        <f t="shared" si="8"/>
        <v>0</v>
      </c>
      <c r="P65" s="186" t="b">
        <f t="shared" si="19"/>
        <v>0</v>
      </c>
      <c r="Q65" s="186">
        <f t="shared" si="9"/>
        <v>0</v>
      </c>
      <c r="R65" s="187" t="b">
        <f t="shared" si="20"/>
        <v>0</v>
      </c>
      <c r="S65" s="188">
        <f t="shared" si="10"/>
        <v>0</v>
      </c>
      <c r="T65" s="186" t="b">
        <f t="shared" si="21"/>
        <v>0</v>
      </c>
      <c r="U65" s="187">
        <f t="shared" si="11"/>
        <v>0</v>
      </c>
      <c r="V65" s="186">
        <f t="shared" si="12"/>
        <v>0</v>
      </c>
      <c r="W65" s="189">
        <f t="shared" si="13"/>
        <v>0</v>
      </c>
      <c r="X65" s="190">
        <f t="shared" si="22"/>
        <v>0</v>
      </c>
    </row>
    <row r="66" spans="1:24" x14ac:dyDescent="0.2">
      <c r="A66" s="99">
        <v>38</v>
      </c>
      <c r="B66" s="21">
        <f>'SUIVI DES VENTES'!B65</f>
        <v>0</v>
      </c>
      <c r="C66" s="21">
        <f>'SUIVI DES VENTES'!C65</f>
        <v>0</v>
      </c>
      <c r="D66" s="91">
        <f>'SUIVI DES VENTES'!E65</f>
        <v>0</v>
      </c>
      <c r="E66" s="92">
        <f>'SUIVI DES VENTES'!F65</f>
        <v>0</v>
      </c>
      <c r="F66" s="199">
        <f>'SUIVI DES VENTES'!K65</f>
        <v>0</v>
      </c>
      <c r="G66" s="199">
        <f t="shared" si="14"/>
        <v>0</v>
      </c>
      <c r="H66" s="181">
        <f>'SUIVI DES VENTES'!M65</f>
        <v>0</v>
      </c>
      <c r="I66" s="199">
        <f t="shared" si="15"/>
        <v>0</v>
      </c>
      <c r="J66" s="199">
        <f t="shared" si="0"/>
        <v>0</v>
      </c>
      <c r="K66" s="200">
        <f t="shared" si="16"/>
        <v>0</v>
      </c>
      <c r="L66" s="181" t="b">
        <f t="shared" si="17"/>
        <v>0</v>
      </c>
      <c r="M66" s="181">
        <f t="shared" si="7"/>
        <v>0</v>
      </c>
      <c r="N66" s="182" t="b">
        <f t="shared" si="18"/>
        <v>0</v>
      </c>
      <c r="O66" s="183">
        <f t="shared" si="8"/>
        <v>0</v>
      </c>
      <c r="P66" s="181" t="b">
        <f t="shared" si="19"/>
        <v>0</v>
      </c>
      <c r="Q66" s="181">
        <f t="shared" si="9"/>
        <v>0</v>
      </c>
      <c r="R66" s="182" t="b">
        <f t="shared" si="20"/>
        <v>0</v>
      </c>
      <c r="S66" s="183">
        <f t="shared" si="10"/>
        <v>0</v>
      </c>
      <c r="T66" s="181" t="b">
        <f t="shared" si="21"/>
        <v>0</v>
      </c>
      <c r="U66" s="182">
        <f t="shared" si="11"/>
        <v>0</v>
      </c>
      <c r="V66" s="181">
        <f t="shared" si="12"/>
        <v>0</v>
      </c>
      <c r="W66" s="184">
        <f t="shared" si="13"/>
        <v>0</v>
      </c>
      <c r="X66" s="185">
        <f t="shared" si="22"/>
        <v>0</v>
      </c>
    </row>
    <row r="67" spans="1:24" x14ac:dyDescent="0.2">
      <c r="A67" s="97">
        <v>39</v>
      </c>
      <c r="B67" s="98">
        <f>'SUIVI DES VENTES'!B66</f>
        <v>0</v>
      </c>
      <c r="C67" s="98">
        <f>'SUIVI DES VENTES'!C66</f>
        <v>0</v>
      </c>
      <c r="D67" s="95">
        <f>'SUIVI DES VENTES'!E66</f>
        <v>0</v>
      </c>
      <c r="E67" s="96">
        <f>'SUIVI DES VENTES'!F66</f>
        <v>0</v>
      </c>
      <c r="F67" s="201">
        <f>'SUIVI DES VENTES'!K66</f>
        <v>0</v>
      </c>
      <c r="G67" s="201">
        <f t="shared" si="14"/>
        <v>0</v>
      </c>
      <c r="H67" s="186">
        <f>'SUIVI DES VENTES'!M66</f>
        <v>0</v>
      </c>
      <c r="I67" s="201">
        <f t="shared" si="15"/>
        <v>0</v>
      </c>
      <c r="J67" s="201">
        <f t="shared" si="0"/>
        <v>0</v>
      </c>
      <c r="K67" s="202">
        <f t="shared" si="16"/>
        <v>0</v>
      </c>
      <c r="L67" s="186" t="b">
        <f t="shared" ref="L67:L100" si="23">IF((D67="ALM")*AND(E67="ALM"),I67*0,IF((D67="ALM")*(E67="AA"),I67*0.25,IF((D67="AA")*AND(E67="ALM"),I67*0.25,IF((D67="AA")*AND(E67="AA"),I67*0.5,IF((D67="AA")*AND(E67="ES"),I67*0.25,IF((D67="ES")*AND(E67="AA"),I67*0.25,IF((D67="AA")*AND(E67="CT"),I67*0.25,IF((D67="CT")*AND(E67="AA"),I67*0.25,IF((D67="AA")*AND(E67="MK"),I67*0.25,IF((D67="MK")*AND(E67="AA"),I67*0.25,IF((D67="AA")*AND(E67="MC"),I67*0.25,IF((D67="MC")*AND(E67="AA"),I67*0.25,IF((D67="ALM")*(E67="MC"),I67*0,IF((D67="MC")*AND(E67="ALM"),I67*0,IF((D67="MC")*AND(E67="MC"),I67*0,IF((D67="MC")*AND(E67="ES"),I67*0,IF((D67="ES")*AND(E67="MC"),I67*0,IF((D67="CT")*AND(E67="MC"),I67*0,IF((D67="MC")*AND(E67="CT"),I67*0,IF((D67="MC")*AND(E67="MK"),I67*0,IF((D67="MK")*AND(E67="MC"),I67*0,IF((D67="ES")*AND(E67="ES"),I67*0,IF((D67="ES")*AND(E67="ALM"),I67*0,IF((D67="ALM")*AND(E67="ES"),I67*0,IF((D67="ES")*AND(E67="CT"),I67*0,IF((D67="CT")*AND(E67="ES"),I67*0,IF((D67="ES")*AND(E67="MK"),I67*0,IF((D67="MK")*AND(E67="ES"),I67*0,IF((D67="CT")*AND(E67="CT"),I67*0,IF((D67="CT")*AND(E67="ALM"),I67*0,IF((D67="ALM")*AND(E67="CT"),I67*0,IF((D67="MK")*AND(E67="CT"),I67*0,IF((D67="CT")*AND(E67="MK"),I67*0,IF((D67="MK")*AND(E67="MK"),I67*0,IF((D67="MK")*AND(E67="ALM"),I67*0,IF((D67="ALM")*AND(E67="MK"),I67*0))))))))))))))))))))))))))))))))))))</f>
        <v>0</v>
      </c>
      <c r="M67" s="186">
        <f t="shared" si="7"/>
        <v>0</v>
      </c>
      <c r="N67" s="187" t="b">
        <f t="shared" ref="N67:N100" si="24">IF((D67="ALM")*AND(E67="ALM"),I67*0,IF((D67="ALM")*(E67="AA"),I67*0,IF((D67="AA")*AND(E67="ALM"),I67*0,IF((D67="AA")*AND(E67="AA"),I67*0,IF((D67="AA")*AND(E67="ES"),I67*0.25,IF((D67="ES")*AND(E67="AA"),I67*0.25,IF((D67="AA")*AND(E67="CT"),I67*0,IF((D67="CT")*AND(E67="AA"),I67*0,IF((D67="AA")*AND(E67="MK"),I67*0,IF((D67="MK")*AND(E67="AA"),I67*0,IF((D67="AA")*AND(E67="MC"),I67*0,IF((D67="MC")*AND(E67="AA"),I67*0,IF((D67="ALM")*(E67="MC"),I67*0,IF((D67="MC")*AND(E67="ALM"),I67*0,IF((D67="MC")*AND(E67="MC"),I67*0,IF((D67="MC")*AND(E67="ES"),I67*0.25,IF((D67="ES")*AND(E67="MC"),I67*0.25,IF((D67="CT")*AND(E67="MC"),I67*0,IF((D67="MC")*AND(E67="CT"),I67*0,IF((D67="MC")*AND(E67="MK"),I67*0,IF((D67="MK")*AND(E67="MC"),I67*0,IF((D67="ES")*AND(E67="ES"),I67*0.5,IF((D67="ES")*AND(E67="ALM"),I67*0.25,IF((D67="ALM")*AND(E67="ES"),I67*0.25,IF((D67="ES")*AND(E67="CT"),I67*0.25,IF((D67="CT")*AND(E67="ES"),I67*0.25,IF((D67="ES")*AND(E67="MK"),I67*0.25,IF((D67="MK")*AND(E67="ES"),I67*0.25,IF((D67="CT")*AND(E67="CT"),I67*0,IF((D67="CT")*AND(E67="ALM"),I67*0,IF((D67="ALM")*AND(E67="CT"),I67*0,IF((D67="MK")*AND(E67="CT"),I67*0,IF((D67="CT")*AND(E67="MK"),I67*0,IF((D67="MK")*AND(E67="MK"),I67*0,IF((D67="MK")*AND(E67="ALM"),I67*0,IF((D67="ALM")*AND(E67="MK"),I67*0))))))))))))))))))))))))))))))))))))</f>
        <v>0</v>
      </c>
      <c r="O67" s="188">
        <f t="shared" si="8"/>
        <v>0</v>
      </c>
      <c r="P67" s="186" t="b">
        <f t="shared" ref="P67:P100" si="25">IF((D67="ALM")*AND(E67="ALM"),I67*0,IF((D67="ALM")*(E67="AA"),I67*0,IF((D67="AA")*AND(E67="ALM"),I67*0,IF((D67="AA")*AND(E67="AA"),I67*0,IF((D67="AA")*AND(E67="ES"),I67*0,IF((D67="ES")*AND(E67="AA"),I67*0,IF((D67="AA")*AND(E67="CT"),I67*0.25,IF((D67="CT")*AND(E67="AA"),I67*0.25,IF((D67="AA")*AND(E67="MK"),I67*0,IF((D67="MK")*AND(E67="AA"),I67*0,IF((D67="AA")*AND(E67="MC"),I67*0,IF((D67="MC")*AND(E67="AA"),I67*0,IF((D67="ALM")*(E67="MC"),I67*0,IF((D67="MC")*AND(E67="ALM"),I67*0,IF((D67="MC")*AND(E67="MC"),I67*0,IF((D67="MC")*AND(E67="ES"),I67*0,IF((D67="ES")*AND(E67="MC"),I67*0,IF((D67="CT")*AND(E67="MC"),I67*0.25,IF((D67="MC")*AND(E67="CT"),I67*0.25,IF((D67="MC")*AND(E67="MK"),I67*0,IF((D67="MK")*AND(E67="MC"),I67*0,IF((D67="ES")*AND(E67="ES"),I67*0,IF((D67="ES")*AND(E67="ALM"),I67*0,IF((D67="ALM")*AND(E67="ES"),I67*0,IF((D67="ES")*AND(E67="CT"),I67*0.25,IF((D67="CT")*AND(E67="ES"),I67*0.25,IF((D67="ES")*AND(E67="MK"),I67*0,IF((D67="MK")*AND(E67="ES"),I67*0,IF((D67="CT")*AND(E67="CT"),I67*0.5,IF((D67="CT")*AND(E67="ALM"),I67*0.25,IF((D67="ALM")*AND(E67="CT"),I67*0.25,IF((D67="MK")*AND(E67="CT"),I67*0.25,IF((D67="CT")*AND(E67="MK"),I67*0.25,IF((D67="MK")*AND(E67="MK"),I67*0,IF((D67="MK")*AND(E67="ALM"),I67*0,IF((D67="ALM")*AND(E67="MK"),I67*0))))))))))))))))))))))))))))))))))))</f>
        <v>0</v>
      </c>
      <c r="Q67" s="186">
        <f t="shared" si="9"/>
        <v>0</v>
      </c>
      <c r="R67" s="187" t="b">
        <f t="shared" ref="R67:R100" si="26">IF((D67="ALM")*AND(E67="ALM"),I67*0,IF((D67="ALM")*(E67="AA"),I67*0,IF((D67="AA")*AND(E67="ALM"),I67*0,IF((D67="AA")*AND(E67="AA"),I67*0,IF((D67="AA")*AND(E67="ES"),I67*0,IF((D67="ES")*AND(E67="AA"),I67*0,IF((D67="AA")*AND(E67="CT"),I67*0,IF((D67="CT")*AND(E67="AA"),I67*0,IF((D67="AA")*AND(E67="MK"),I67*0.25,IF((D67="MK")*AND(E67="AA"),I67*0.25,IF((D67="AA")*AND(E67="MC"),I67*0,IF((D67="MC")*AND(E67="AA"),I67*0,IF((D67="ALM")*(E67="MC"),I67*0,IF((D67="MC")*AND(E67="ALM"),I67*0,IF((D67="MC")*AND(E67="MC"),I67*0,IF((D67="MC")*AND(E67="ES"),I67*0,IF((D67="ES")*AND(E67="MC"),I67*0,IF((D67="CT")*AND(E67="MC"),I67*0,IF((D67="MC")*AND(E67="CT"),I67*0,IF((D67="MC")*AND(E67="MK"),I67*0.25,IF((D67="MK")*AND(E67="MC"),I67*0.25,IF((D67="ES")*AND(E67="ES"),I67*0,IF((D67="ES")*AND(E67="ALM"),I67*0,IF((D67="ALM")*AND(E67="ES"),I67*0,IF((D67="ES")*AND(E67="CT"),I67*0,IF((D67="CT")*AND(E67="ES"),I67*0,IF((D67="ES")*AND(E67="MK"),I67*0.25,IF((D67="MK")*AND(E67="ES"),I67*0.25,IF((D67="CT")*AND(E67="CT"),I67*0,IF((D67="CT")*AND(E67="ALM"),I67*0,IF((D67="ALM")*AND(E67="CT"),I67*0,IF((D67="MK")*AND(E67="CT"),I67*0.25,IF((D67="CT")*AND(E67="MK"),I67*0.25,IF((D67="MK")*AND(E67="MK"),I67*0.5,IF((D67="MK")*AND(E67="ALM"),I67*0.25,IF((D67="ALM")*AND(E67="MK"),I67*0.25))))))))))))))))))))))))))))))))))))</f>
        <v>0</v>
      </c>
      <c r="S67" s="188">
        <f t="shared" si="10"/>
        <v>0</v>
      </c>
      <c r="T67" s="186" t="b">
        <f t="shared" ref="T67:T100" si="27">IF((D67="ALM")*AND(E67="ALM"),I67*0,IF((D67="ALM")*(E67="AA"),I67*0,IF((D67="AA")*AND(E67="ALM"),I67*0,IF((D67="AA")*AND(E67="AA"),I67*0,IF((D67="AA")*AND(E67="ES"),I67*0,IF((D67="ES")*AND(E67="AA"),I67*0,IF((D67="AA")*AND(E67="CT"),I67*0,IF((D67="CT")*AND(E67="AA"),I67*0,IF((D67="AA")*AND(E67="MK"),I67*0,IF((D67="MK")*AND(E67="AA"),I67*0,IF((D67="AA")*AND(E67="MC"),I67*0.05,IF((D67="MC")*AND(E67="AA"),I67*0.05,IF((D67="ALM")*(E67="MC"),I67*0.05,IF((D67="MC")*AND(E67="ALM"),I67*0.05,IF((D67="MC")*AND(E67="MC"),I67*0.1,IF((D67="MC")*AND(E67="ES"),I67*0.05,IF((D67="ES")*AND(E67="MC"),I67*0.05,IF((D67="CT")*AND(E67="MC"),I67*0.05,IF((D67="MC")*AND(E67="CT"),I67*0.05,IF((D67="MC")*AND(E67="MK"),I67*0.05,IF((D67="MK")*AND(E67="MC"),I67*0.05,IF((D67="ES")*AND(E67="ES"),I67*0,IF((D67="ES")*AND(E67="ALM"),I67*0,IF((D67="ALM")*AND(E67="ES"),I67*0,IF((D67="ES")*AND(E67="CT"),I67*0,IF((D67="CT")*AND(E67="ES"),I67*0,IF((D67="ES")*AND(E67="MK"),I67*0,IF((D67="MK")*AND(E67="ES"),I67*0,IF((D67="CT")*AND(E67="CT"),I67*0,IF((D67="CT")*AND(E67="ALM"),I67*0,IF((D67="ALM")*AND(E67="CT"),I67*0,IF((D67="MK")*AND(E67="CT"),I67*0,IF((D67="CT")*AND(E67="MK"),I67*0,IF((D67="MK")*AND(E67="MK"),I67*0,IF((D67="MK")*AND(E67="ALM"),I67*0,IF((D67="ALM")*AND(E67="MK"),I67*0))))))))))))))))))))))))))))))))))))</f>
        <v>0</v>
      </c>
      <c r="U67" s="187">
        <f t="shared" si="11"/>
        <v>0</v>
      </c>
      <c r="V67" s="186">
        <f t="shared" si="12"/>
        <v>0</v>
      </c>
      <c r="W67" s="189">
        <f t="shared" si="13"/>
        <v>0</v>
      </c>
      <c r="X67" s="190">
        <f t="shared" ref="X67:X98" si="28">I67-W67</f>
        <v>0</v>
      </c>
    </row>
    <row r="68" spans="1:24" x14ac:dyDescent="0.2">
      <c r="A68" s="99">
        <v>40</v>
      </c>
      <c r="B68" s="21">
        <f>'SUIVI DES VENTES'!B67</f>
        <v>0</v>
      </c>
      <c r="C68" s="21">
        <f>'SUIVI DES VENTES'!C67</f>
        <v>0</v>
      </c>
      <c r="D68" s="91">
        <f>'SUIVI DES VENTES'!E67</f>
        <v>0</v>
      </c>
      <c r="E68" s="92">
        <f>'SUIVI DES VENTES'!F67</f>
        <v>0</v>
      </c>
      <c r="F68" s="199">
        <f>'SUIVI DES VENTES'!K67</f>
        <v>0</v>
      </c>
      <c r="G68" s="199">
        <f t="shared" si="14"/>
        <v>0</v>
      </c>
      <c r="H68" s="181">
        <f>'SUIVI DES VENTES'!M67</f>
        <v>0</v>
      </c>
      <c r="I68" s="199">
        <f t="shared" si="15"/>
        <v>0</v>
      </c>
      <c r="J68" s="199">
        <f t="shared" si="0"/>
        <v>0</v>
      </c>
      <c r="K68" s="200">
        <f t="shared" si="16"/>
        <v>0</v>
      </c>
      <c r="L68" s="181" t="b">
        <f t="shared" si="23"/>
        <v>0</v>
      </c>
      <c r="M68" s="181">
        <f t="shared" ref="M68:M100" si="29">IF($L$101&lt;50000,(L68*1))+IF($L$101&gt;=50001,(L68*1.275)*AND($L$101&lt;80000,L68*1.275))+IF($L$101&gt;=80001,(L68*1.3)*AND($L$101&lt;100000,L68*1.3))+IF($L$101&gt;=100001,(L68*1.325)*AND($L$101&lt;150000,L68*1.325))+IF($L$101&gt;=150001,(L68*1.35))</f>
        <v>0</v>
      </c>
      <c r="N68" s="182" t="b">
        <f t="shared" si="24"/>
        <v>0</v>
      </c>
      <c r="O68" s="183">
        <f t="shared" ref="O68:O100" si="30">IF($N$101&lt;50000,(N68*1))+IF($N$101&gt;=50001,(N68*1.275)*AND($N$101&lt;80000,N68*1.275))+IF($N$101&gt;=80001,(N68*1.3)*AND($N$101&lt;100000,N68*1.3))+IF($N$101&gt;=100001,(N68*1.325)*AND($N$101&lt;150000,N68*1.325))+IF($N$101&gt;=150001,(N68*1.35))</f>
        <v>0</v>
      </c>
      <c r="P68" s="181" t="b">
        <f t="shared" si="25"/>
        <v>0</v>
      </c>
      <c r="Q68" s="181">
        <f t="shared" ref="Q68:Q100" si="31">IF($P$101&lt;50000,(P68*1))+IF($P$101&gt;=50001,(P68*1.275)*AND($P$101&lt;80000,P68*1.275))+IF($P$101&gt;=80001,(P68*1.3)*AND($P$101&lt;100000,P68*1.3))+IF($P$101&gt;=100001,(P68*1.325)*AND($P$101&lt;150000,P68*1.325))+IF($P$101&gt;=150001,(P68*1.35))</f>
        <v>0</v>
      </c>
      <c r="R68" s="182" t="b">
        <f t="shared" si="26"/>
        <v>0</v>
      </c>
      <c r="S68" s="183">
        <f t="shared" ref="S68:S100" si="32">IF($R$101&lt;50000,(R68*1))+IF($R$101&gt;=50001,(R68*1.275)*AND($R$101&lt;80000,R68*1.275))+IF($R$101&gt;=80001,(R68*1.3)*AND($R$101&lt;100000,R68*1.3))+IF($R$101&gt;=100001,(R68*1.325)*AND($R$101&lt;150000,R68*1.325))+IF($R$101&gt;=150001,(R68*1.35))</f>
        <v>0</v>
      </c>
      <c r="T68" s="181" t="b">
        <f t="shared" si="27"/>
        <v>0</v>
      </c>
      <c r="U68" s="182">
        <f t="shared" ref="U68:U100" si="33">(I68-K68-M68-O68-Q68-S68-T68)/2</f>
        <v>0</v>
      </c>
      <c r="V68" s="181">
        <f t="shared" ref="V68:V100" si="34">(I68-K68-M68-O68-Q68-S68-T68)/2</f>
        <v>0</v>
      </c>
      <c r="W68" s="184">
        <f t="shared" ref="W68:W100" si="35">U68+V68+M68+T68+O68+Q68+S68+K68</f>
        <v>0</v>
      </c>
      <c r="X68" s="185">
        <f t="shared" si="28"/>
        <v>0</v>
      </c>
    </row>
    <row r="69" spans="1:24" x14ac:dyDescent="0.2">
      <c r="A69" s="97">
        <v>41</v>
      </c>
      <c r="B69" s="98">
        <f>'SUIVI DES VENTES'!B68</f>
        <v>0</v>
      </c>
      <c r="C69" s="98">
        <f>'SUIVI DES VENTES'!C68</f>
        <v>0</v>
      </c>
      <c r="D69" s="95">
        <f>'SUIVI DES VENTES'!E68</f>
        <v>0</v>
      </c>
      <c r="E69" s="96">
        <f>'SUIVI DES VENTES'!F68</f>
        <v>0</v>
      </c>
      <c r="F69" s="201">
        <f>'SUIVI DES VENTES'!K68</f>
        <v>0</v>
      </c>
      <c r="G69" s="201">
        <f t="shared" ref="G69:G100" si="36">F69/1.2</f>
        <v>0</v>
      </c>
      <c r="H69" s="186">
        <f>'SUIVI DES VENTES'!M68</f>
        <v>0</v>
      </c>
      <c r="I69" s="201">
        <f t="shared" ref="I69:I100" si="37">G69-H69</f>
        <v>0</v>
      </c>
      <c r="J69" s="201">
        <f t="shared" si="0"/>
        <v>0</v>
      </c>
      <c r="K69" s="202">
        <f t="shared" si="16"/>
        <v>0</v>
      </c>
      <c r="L69" s="186" t="b">
        <f t="shared" si="23"/>
        <v>0</v>
      </c>
      <c r="M69" s="186">
        <f t="shared" si="29"/>
        <v>0</v>
      </c>
      <c r="N69" s="187" t="b">
        <f t="shared" si="24"/>
        <v>0</v>
      </c>
      <c r="O69" s="188">
        <f t="shared" si="30"/>
        <v>0</v>
      </c>
      <c r="P69" s="186" t="b">
        <f t="shared" si="25"/>
        <v>0</v>
      </c>
      <c r="Q69" s="186">
        <f t="shared" si="31"/>
        <v>0</v>
      </c>
      <c r="R69" s="187" t="b">
        <f t="shared" si="26"/>
        <v>0</v>
      </c>
      <c r="S69" s="188">
        <f t="shared" si="32"/>
        <v>0</v>
      </c>
      <c r="T69" s="186" t="b">
        <f t="shared" si="27"/>
        <v>0</v>
      </c>
      <c r="U69" s="187">
        <f t="shared" si="33"/>
        <v>0</v>
      </c>
      <c r="V69" s="186">
        <f t="shared" si="34"/>
        <v>0</v>
      </c>
      <c r="W69" s="189">
        <f t="shared" si="35"/>
        <v>0</v>
      </c>
      <c r="X69" s="190">
        <f t="shared" si="28"/>
        <v>0</v>
      </c>
    </row>
    <row r="70" spans="1:24" x14ac:dyDescent="0.2">
      <c r="A70" s="99">
        <v>42</v>
      </c>
      <c r="B70" s="21">
        <f>'SUIVI DES VENTES'!B69</f>
        <v>0</v>
      </c>
      <c r="C70" s="21">
        <f>'SUIVI DES VENTES'!C69</f>
        <v>0</v>
      </c>
      <c r="D70" s="91">
        <f>'SUIVI DES VENTES'!E69</f>
        <v>0</v>
      </c>
      <c r="E70" s="92">
        <f>'SUIVI DES VENTES'!F69</f>
        <v>0</v>
      </c>
      <c r="F70" s="199">
        <f>'SUIVI DES VENTES'!K69</f>
        <v>0</v>
      </c>
      <c r="G70" s="199">
        <f t="shared" si="36"/>
        <v>0</v>
      </c>
      <c r="H70" s="181">
        <f>'SUIVI DES VENTES'!M69</f>
        <v>0</v>
      </c>
      <c r="I70" s="199">
        <f t="shared" si="37"/>
        <v>0</v>
      </c>
      <c r="J70" s="199">
        <f t="shared" si="0"/>
        <v>0</v>
      </c>
      <c r="K70" s="200">
        <f t="shared" si="16"/>
        <v>0</v>
      </c>
      <c r="L70" s="181" t="b">
        <f t="shared" si="23"/>
        <v>0</v>
      </c>
      <c r="M70" s="181">
        <f t="shared" si="29"/>
        <v>0</v>
      </c>
      <c r="N70" s="182" t="b">
        <f t="shared" si="24"/>
        <v>0</v>
      </c>
      <c r="O70" s="183">
        <f t="shared" si="30"/>
        <v>0</v>
      </c>
      <c r="P70" s="181" t="b">
        <f t="shared" si="25"/>
        <v>0</v>
      </c>
      <c r="Q70" s="181">
        <f t="shared" si="31"/>
        <v>0</v>
      </c>
      <c r="R70" s="182" t="b">
        <f t="shared" si="26"/>
        <v>0</v>
      </c>
      <c r="S70" s="183">
        <f t="shared" si="32"/>
        <v>0</v>
      </c>
      <c r="T70" s="181" t="b">
        <f t="shared" si="27"/>
        <v>0</v>
      </c>
      <c r="U70" s="182">
        <f t="shared" si="33"/>
        <v>0</v>
      </c>
      <c r="V70" s="181">
        <f t="shared" si="34"/>
        <v>0</v>
      </c>
      <c r="W70" s="184">
        <f t="shared" si="35"/>
        <v>0</v>
      </c>
      <c r="X70" s="185">
        <f t="shared" si="28"/>
        <v>0</v>
      </c>
    </row>
    <row r="71" spans="1:24" x14ac:dyDescent="0.2">
      <c r="A71" s="97">
        <v>43</v>
      </c>
      <c r="B71" s="98">
        <f>'SUIVI DES VENTES'!B70</f>
        <v>0</v>
      </c>
      <c r="C71" s="98">
        <f>'SUIVI DES VENTES'!C70</f>
        <v>0</v>
      </c>
      <c r="D71" s="95">
        <f>'SUIVI DES VENTES'!E70</f>
        <v>0</v>
      </c>
      <c r="E71" s="96">
        <f>'SUIVI DES VENTES'!F70</f>
        <v>0</v>
      </c>
      <c r="F71" s="201">
        <f>'SUIVI DES VENTES'!K70</f>
        <v>0</v>
      </c>
      <c r="G71" s="201">
        <f t="shared" si="36"/>
        <v>0</v>
      </c>
      <c r="H71" s="186">
        <f>'SUIVI DES VENTES'!M70</f>
        <v>0</v>
      </c>
      <c r="I71" s="201">
        <f t="shared" si="37"/>
        <v>0</v>
      </c>
      <c r="J71" s="201">
        <f t="shared" si="0"/>
        <v>0</v>
      </c>
      <c r="K71" s="202">
        <f t="shared" si="16"/>
        <v>0</v>
      </c>
      <c r="L71" s="186" t="b">
        <f t="shared" si="23"/>
        <v>0</v>
      </c>
      <c r="M71" s="186">
        <f t="shared" si="29"/>
        <v>0</v>
      </c>
      <c r="N71" s="187" t="b">
        <f t="shared" si="24"/>
        <v>0</v>
      </c>
      <c r="O71" s="188">
        <f t="shared" si="30"/>
        <v>0</v>
      </c>
      <c r="P71" s="186" t="b">
        <f t="shared" si="25"/>
        <v>0</v>
      </c>
      <c r="Q71" s="186">
        <f t="shared" si="31"/>
        <v>0</v>
      </c>
      <c r="R71" s="187" t="b">
        <f t="shared" si="26"/>
        <v>0</v>
      </c>
      <c r="S71" s="188">
        <f t="shared" si="32"/>
        <v>0</v>
      </c>
      <c r="T71" s="186" t="b">
        <f t="shared" si="27"/>
        <v>0</v>
      </c>
      <c r="U71" s="187">
        <f t="shared" si="33"/>
        <v>0</v>
      </c>
      <c r="V71" s="186">
        <f t="shared" si="34"/>
        <v>0</v>
      </c>
      <c r="W71" s="189">
        <f t="shared" si="35"/>
        <v>0</v>
      </c>
      <c r="X71" s="190">
        <f t="shared" si="28"/>
        <v>0</v>
      </c>
    </row>
    <row r="72" spans="1:24" x14ac:dyDescent="0.2">
      <c r="A72" s="99">
        <v>44</v>
      </c>
      <c r="B72" s="21">
        <f>'SUIVI DES VENTES'!B71</f>
        <v>0</v>
      </c>
      <c r="C72" s="21">
        <f>'SUIVI DES VENTES'!C71</f>
        <v>0</v>
      </c>
      <c r="D72" s="91">
        <f>'SUIVI DES VENTES'!E71</f>
        <v>0</v>
      </c>
      <c r="E72" s="92">
        <f>'SUIVI DES VENTES'!F71</f>
        <v>0</v>
      </c>
      <c r="F72" s="199">
        <f>'SUIVI DES VENTES'!K71</f>
        <v>0</v>
      </c>
      <c r="G72" s="199">
        <f t="shared" si="36"/>
        <v>0</v>
      </c>
      <c r="H72" s="181">
        <f>'SUIVI DES VENTES'!M71</f>
        <v>0</v>
      </c>
      <c r="I72" s="199">
        <f t="shared" si="37"/>
        <v>0</v>
      </c>
      <c r="J72" s="199">
        <f t="shared" si="0"/>
        <v>0</v>
      </c>
      <c r="K72" s="200">
        <f t="shared" si="16"/>
        <v>0</v>
      </c>
      <c r="L72" s="181" t="b">
        <f t="shared" si="23"/>
        <v>0</v>
      </c>
      <c r="M72" s="181">
        <f t="shared" si="29"/>
        <v>0</v>
      </c>
      <c r="N72" s="182" t="b">
        <f t="shared" si="24"/>
        <v>0</v>
      </c>
      <c r="O72" s="183">
        <f t="shared" si="30"/>
        <v>0</v>
      </c>
      <c r="P72" s="181" t="b">
        <f t="shared" si="25"/>
        <v>0</v>
      </c>
      <c r="Q72" s="181">
        <f t="shared" si="31"/>
        <v>0</v>
      </c>
      <c r="R72" s="182" t="b">
        <f t="shared" si="26"/>
        <v>0</v>
      </c>
      <c r="S72" s="183">
        <f t="shared" si="32"/>
        <v>0</v>
      </c>
      <c r="T72" s="181" t="b">
        <f t="shared" si="27"/>
        <v>0</v>
      </c>
      <c r="U72" s="182">
        <f t="shared" si="33"/>
        <v>0</v>
      </c>
      <c r="V72" s="181">
        <f t="shared" si="34"/>
        <v>0</v>
      </c>
      <c r="W72" s="184">
        <f t="shared" si="35"/>
        <v>0</v>
      </c>
      <c r="X72" s="185">
        <f t="shared" si="28"/>
        <v>0</v>
      </c>
    </row>
    <row r="73" spans="1:24" x14ac:dyDescent="0.2">
      <c r="A73" s="97">
        <v>45</v>
      </c>
      <c r="B73" s="98">
        <f>'SUIVI DES VENTES'!B72</f>
        <v>0</v>
      </c>
      <c r="C73" s="98">
        <f>'SUIVI DES VENTES'!C72</f>
        <v>0</v>
      </c>
      <c r="D73" s="95">
        <f>'SUIVI DES VENTES'!E72</f>
        <v>0</v>
      </c>
      <c r="E73" s="96">
        <f>'SUIVI DES VENTES'!F72</f>
        <v>0</v>
      </c>
      <c r="F73" s="201">
        <f>'SUIVI DES VENTES'!K72</f>
        <v>0</v>
      </c>
      <c r="G73" s="201">
        <f t="shared" si="36"/>
        <v>0</v>
      </c>
      <c r="H73" s="186">
        <f>'SUIVI DES VENTES'!M72</f>
        <v>0</v>
      </c>
      <c r="I73" s="201">
        <f t="shared" si="37"/>
        <v>0</v>
      </c>
      <c r="J73" s="201">
        <f t="shared" si="0"/>
        <v>0</v>
      </c>
      <c r="K73" s="202">
        <f t="shared" si="16"/>
        <v>0</v>
      </c>
      <c r="L73" s="186" t="b">
        <f t="shared" si="23"/>
        <v>0</v>
      </c>
      <c r="M73" s="186">
        <f t="shared" si="29"/>
        <v>0</v>
      </c>
      <c r="N73" s="187" t="b">
        <f t="shared" si="24"/>
        <v>0</v>
      </c>
      <c r="O73" s="188">
        <f t="shared" si="30"/>
        <v>0</v>
      </c>
      <c r="P73" s="186" t="b">
        <f t="shared" si="25"/>
        <v>0</v>
      </c>
      <c r="Q73" s="186">
        <f t="shared" si="31"/>
        <v>0</v>
      </c>
      <c r="R73" s="187" t="b">
        <f t="shared" si="26"/>
        <v>0</v>
      </c>
      <c r="S73" s="188">
        <f t="shared" si="32"/>
        <v>0</v>
      </c>
      <c r="T73" s="186" t="b">
        <f t="shared" si="27"/>
        <v>0</v>
      </c>
      <c r="U73" s="187">
        <f t="shared" si="33"/>
        <v>0</v>
      </c>
      <c r="V73" s="186">
        <f t="shared" si="34"/>
        <v>0</v>
      </c>
      <c r="W73" s="189">
        <f t="shared" si="35"/>
        <v>0</v>
      </c>
      <c r="X73" s="190">
        <f t="shared" si="28"/>
        <v>0</v>
      </c>
    </row>
    <row r="74" spans="1:24" x14ac:dyDescent="0.2">
      <c r="A74" s="99">
        <v>46</v>
      </c>
      <c r="B74" s="21">
        <f>'SUIVI DES VENTES'!B73</f>
        <v>0</v>
      </c>
      <c r="C74" s="21">
        <f>'SUIVI DES VENTES'!C73</f>
        <v>0</v>
      </c>
      <c r="D74" s="91">
        <f>'SUIVI DES VENTES'!E73</f>
        <v>0</v>
      </c>
      <c r="E74" s="92">
        <f>'SUIVI DES VENTES'!F73</f>
        <v>0</v>
      </c>
      <c r="F74" s="199">
        <f>'SUIVI DES VENTES'!K73</f>
        <v>0</v>
      </c>
      <c r="G74" s="199">
        <f t="shared" si="36"/>
        <v>0</v>
      </c>
      <c r="H74" s="181">
        <f>'SUIVI DES VENTES'!M73</f>
        <v>0</v>
      </c>
      <c r="I74" s="199">
        <f t="shared" si="37"/>
        <v>0</v>
      </c>
      <c r="J74" s="199">
        <f t="shared" si="0"/>
        <v>0</v>
      </c>
      <c r="K74" s="200">
        <f t="shared" si="16"/>
        <v>0</v>
      </c>
      <c r="L74" s="181" t="b">
        <f t="shared" si="23"/>
        <v>0</v>
      </c>
      <c r="M74" s="181">
        <f t="shared" si="29"/>
        <v>0</v>
      </c>
      <c r="N74" s="182" t="b">
        <f t="shared" si="24"/>
        <v>0</v>
      </c>
      <c r="O74" s="183">
        <f t="shared" si="30"/>
        <v>0</v>
      </c>
      <c r="P74" s="181" t="b">
        <f t="shared" si="25"/>
        <v>0</v>
      </c>
      <c r="Q74" s="181">
        <f t="shared" si="31"/>
        <v>0</v>
      </c>
      <c r="R74" s="182" t="b">
        <f t="shared" si="26"/>
        <v>0</v>
      </c>
      <c r="S74" s="183">
        <f t="shared" si="32"/>
        <v>0</v>
      </c>
      <c r="T74" s="181" t="b">
        <f t="shared" si="27"/>
        <v>0</v>
      </c>
      <c r="U74" s="182">
        <f t="shared" si="33"/>
        <v>0</v>
      </c>
      <c r="V74" s="181">
        <f t="shared" si="34"/>
        <v>0</v>
      </c>
      <c r="W74" s="184">
        <f t="shared" si="35"/>
        <v>0</v>
      </c>
      <c r="X74" s="185">
        <f t="shared" si="28"/>
        <v>0</v>
      </c>
    </row>
    <row r="75" spans="1:24" x14ac:dyDescent="0.2">
      <c r="A75" s="97">
        <v>47</v>
      </c>
      <c r="B75" s="98">
        <f>'SUIVI DES VENTES'!B74</f>
        <v>0</v>
      </c>
      <c r="C75" s="98">
        <f>'SUIVI DES VENTES'!C74</f>
        <v>0</v>
      </c>
      <c r="D75" s="95">
        <f>'SUIVI DES VENTES'!E74</f>
        <v>0</v>
      </c>
      <c r="E75" s="96">
        <f>'SUIVI DES VENTES'!F74</f>
        <v>0</v>
      </c>
      <c r="F75" s="201">
        <f>'SUIVI DES VENTES'!K74</f>
        <v>0</v>
      </c>
      <c r="G75" s="201">
        <f t="shared" si="36"/>
        <v>0</v>
      </c>
      <c r="H75" s="186">
        <f>'SUIVI DES VENTES'!M74</f>
        <v>0</v>
      </c>
      <c r="I75" s="201">
        <f t="shared" si="37"/>
        <v>0</v>
      </c>
      <c r="J75" s="201">
        <f t="shared" si="0"/>
        <v>0</v>
      </c>
      <c r="K75" s="202">
        <f t="shared" si="16"/>
        <v>0</v>
      </c>
      <c r="L75" s="186" t="b">
        <f t="shared" si="23"/>
        <v>0</v>
      </c>
      <c r="M75" s="186">
        <f t="shared" si="29"/>
        <v>0</v>
      </c>
      <c r="N75" s="187" t="b">
        <f t="shared" si="24"/>
        <v>0</v>
      </c>
      <c r="O75" s="188">
        <f t="shared" si="30"/>
        <v>0</v>
      </c>
      <c r="P75" s="186" t="b">
        <f t="shared" si="25"/>
        <v>0</v>
      </c>
      <c r="Q75" s="186">
        <f t="shared" si="31"/>
        <v>0</v>
      </c>
      <c r="R75" s="187" t="b">
        <f t="shared" si="26"/>
        <v>0</v>
      </c>
      <c r="S75" s="188">
        <f t="shared" si="32"/>
        <v>0</v>
      </c>
      <c r="T75" s="186" t="b">
        <f t="shared" si="27"/>
        <v>0</v>
      </c>
      <c r="U75" s="187">
        <f t="shared" si="33"/>
        <v>0</v>
      </c>
      <c r="V75" s="186">
        <f t="shared" si="34"/>
        <v>0</v>
      </c>
      <c r="W75" s="189">
        <f t="shared" si="35"/>
        <v>0</v>
      </c>
      <c r="X75" s="190">
        <f t="shared" si="28"/>
        <v>0</v>
      </c>
    </row>
    <row r="76" spans="1:24" x14ac:dyDescent="0.2">
      <c r="A76" s="99">
        <v>48</v>
      </c>
      <c r="B76" s="21">
        <f>'SUIVI DES VENTES'!B75</f>
        <v>0</v>
      </c>
      <c r="C76" s="21">
        <f>'SUIVI DES VENTES'!C75</f>
        <v>0</v>
      </c>
      <c r="D76" s="91">
        <f>'SUIVI DES VENTES'!E75</f>
        <v>0</v>
      </c>
      <c r="E76" s="92">
        <f>'SUIVI DES VENTES'!F75</f>
        <v>0</v>
      </c>
      <c r="F76" s="199">
        <f>'SUIVI DES VENTES'!K75</f>
        <v>0</v>
      </c>
      <c r="G76" s="199">
        <f t="shared" si="36"/>
        <v>0</v>
      </c>
      <c r="H76" s="181">
        <f>'SUIVI DES VENTES'!M75</f>
        <v>0</v>
      </c>
      <c r="I76" s="199">
        <f t="shared" si="37"/>
        <v>0</v>
      </c>
      <c r="J76" s="199">
        <f t="shared" si="0"/>
        <v>0</v>
      </c>
      <c r="K76" s="200">
        <f t="shared" si="16"/>
        <v>0</v>
      </c>
      <c r="L76" s="181" t="b">
        <f t="shared" si="23"/>
        <v>0</v>
      </c>
      <c r="M76" s="181">
        <f t="shared" si="29"/>
        <v>0</v>
      </c>
      <c r="N76" s="182" t="b">
        <f t="shared" si="24"/>
        <v>0</v>
      </c>
      <c r="O76" s="183">
        <f t="shared" si="30"/>
        <v>0</v>
      </c>
      <c r="P76" s="181" t="b">
        <f t="shared" si="25"/>
        <v>0</v>
      </c>
      <c r="Q76" s="181">
        <f t="shared" si="31"/>
        <v>0</v>
      </c>
      <c r="R76" s="182" t="b">
        <f t="shared" si="26"/>
        <v>0</v>
      </c>
      <c r="S76" s="183">
        <f t="shared" si="32"/>
        <v>0</v>
      </c>
      <c r="T76" s="181" t="b">
        <f t="shared" si="27"/>
        <v>0</v>
      </c>
      <c r="U76" s="182">
        <f t="shared" si="33"/>
        <v>0</v>
      </c>
      <c r="V76" s="181">
        <f t="shared" si="34"/>
        <v>0</v>
      </c>
      <c r="W76" s="184">
        <f t="shared" si="35"/>
        <v>0</v>
      </c>
      <c r="X76" s="185">
        <f t="shared" si="28"/>
        <v>0</v>
      </c>
    </row>
    <row r="77" spans="1:24" x14ac:dyDescent="0.2">
      <c r="A77" s="97">
        <v>49</v>
      </c>
      <c r="B77" s="98">
        <f>'SUIVI DES VENTES'!B76</f>
        <v>0</v>
      </c>
      <c r="C77" s="98">
        <f>'SUIVI DES VENTES'!C76</f>
        <v>0</v>
      </c>
      <c r="D77" s="95">
        <f>'SUIVI DES VENTES'!E76</f>
        <v>0</v>
      </c>
      <c r="E77" s="96">
        <f>'SUIVI DES VENTES'!F76</f>
        <v>0</v>
      </c>
      <c r="F77" s="201">
        <f>'SUIVI DES VENTES'!K76</f>
        <v>0</v>
      </c>
      <c r="G77" s="201">
        <f t="shared" si="36"/>
        <v>0</v>
      </c>
      <c r="H77" s="186">
        <f>'SUIVI DES VENTES'!M76</f>
        <v>0</v>
      </c>
      <c r="I77" s="201">
        <f t="shared" si="37"/>
        <v>0</v>
      </c>
      <c r="J77" s="201">
        <f t="shared" si="0"/>
        <v>0</v>
      </c>
      <c r="K77" s="202">
        <f t="shared" si="16"/>
        <v>0</v>
      </c>
      <c r="L77" s="186" t="b">
        <f t="shared" si="23"/>
        <v>0</v>
      </c>
      <c r="M77" s="186">
        <f t="shared" si="29"/>
        <v>0</v>
      </c>
      <c r="N77" s="187" t="b">
        <f t="shared" si="24"/>
        <v>0</v>
      </c>
      <c r="O77" s="188">
        <f t="shared" si="30"/>
        <v>0</v>
      </c>
      <c r="P77" s="186" t="b">
        <f t="shared" si="25"/>
        <v>0</v>
      </c>
      <c r="Q77" s="186">
        <f t="shared" si="31"/>
        <v>0</v>
      </c>
      <c r="R77" s="187" t="b">
        <f t="shared" si="26"/>
        <v>0</v>
      </c>
      <c r="S77" s="188">
        <f t="shared" si="32"/>
        <v>0</v>
      </c>
      <c r="T77" s="186" t="b">
        <f t="shared" si="27"/>
        <v>0</v>
      </c>
      <c r="U77" s="187">
        <f t="shared" si="33"/>
        <v>0</v>
      </c>
      <c r="V77" s="186">
        <f t="shared" si="34"/>
        <v>0</v>
      </c>
      <c r="W77" s="189">
        <f t="shared" si="35"/>
        <v>0</v>
      </c>
      <c r="X77" s="190">
        <f t="shared" si="28"/>
        <v>0</v>
      </c>
    </row>
    <row r="78" spans="1:24" x14ac:dyDescent="0.2">
      <c r="A78" s="99">
        <v>50</v>
      </c>
      <c r="B78" s="21">
        <f>'SUIVI DES VENTES'!B77</f>
        <v>0</v>
      </c>
      <c r="C78" s="21">
        <f>'SUIVI DES VENTES'!C77</f>
        <v>0</v>
      </c>
      <c r="D78" s="91">
        <f>'SUIVI DES VENTES'!E77</f>
        <v>0</v>
      </c>
      <c r="E78" s="92">
        <f>'SUIVI DES VENTES'!F77</f>
        <v>0</v>
      </c>
      <c r="F78" s="199">
        <f>'SUIVI DES VENTES'!K77</f>
        <v>0</v>
      </c>
      <c r="G78" s="199">
        <f t="shared" si="36"/>
        <v>0</v>
      </c>
      <c r="H78" s="181">
        <f>'SUIVI DES VENTES'!M77</f>
        <v>0</v>
      </c>
      <c r="I78" s="199">
        <f t="shared" si="37"/>
        <v>0</v>
      </c>
      <c r="J78" s="199">
        <f t="shared" si="0"/>
        <v>0</v>
      </c>
      <c r="K78" s="200">
        <f t="shared" si="16"/>
        <v>0</v>
      </c>
      <c r="L78" s="181" t="b">
        <f t="shared" si="23"/>
        <v>0</v>
      </c>
      <c r="M78" s="181">
        <f t="shared" si="29"/>
        <v>0</v>
      </c>
      <c r="N78" s="182" t="b">
        <f t="shared" si="24"/>
        <v>0</v>
      </c>
      <c r="O78" s="183">
        <f t="shared" si="30"/>
        <v>0</v>
      </c>
      <c r="P78" s="181" t="b">
        <f t="shared" si="25"/>
        <v>0</v>
      </c>
      <c r="Q78" s="181">
        <f t="shared" si="31"/>
        <v>0</v>
      </c>
      <c r="R78" s="182" t="b">
        <f t="shared" si="26"/>
        <v>0</v>
      </c>
      <c r="S78" s="183">
        <f t="shared" si="32"/>
        <v>0</v>
      </c>
      <c r="T78" s="181" t="b">
        <f t="shared" si="27"/>
        <v>0</v>
      </c>
      <c r="U78" s="182">
        <f t="shared" si="33"/>
        <v>0</v>
      </c>
      <c r="V78" s="181">
        <f t="shared" si="34"/>
        <v>0</v>
      </c>
      <c r="W78" s="184">
        <f t="shared" si="35"/>
        <v>0</v>
      </c>
      <c r="X78" s="185">
        <f t="shared" si="28"/>
        <v>0</v>
      </c>
    </row>
    <row r="79" spans="1:24" x14ac:dyDescent="0.2">
      <c r="A79" s="97">
        <v>51</v>
      </c>
      <c r="B79" s="98">
        <f>'SUIVI DES VENTES'!B78</f>
        <v>0</v>
      </c>
      <c r="C79" s="98">
        <f>'SUIVI DES VENTES'!C78</f>
        <v>0</v>
      </c>
      <c r="D79" s="95">
        <f>'SUIVI DES VENTES'!E78</f>
        <v>0</v>
      </c>
      <c r="E79" s="96">
        <f>'SUIVI DES VENTES'!F78</f>
        <v>0</v>
      </c>
      <c r="F79" s="201">
        <f>'SUIVI DES VENTES'!K78</f>
        <v>0</v>
      </c>
      <c r="G79" s="201">
        <f t="shared" si="36"/>
        <v>0</v>
      </c>
      <c r="H79" s="186">
        <f>'SUIVI DES VENTES'!M78</f>
        <v>0</v>
      </c>
      <c r="I79" s="201">
        <f t="shared" si="37"/>
        <v>0</v>
      </c>
      <c r="J79" s="201">
        <f t="shared" si="0"/>
        <v>0</v>
      </c>
      <c r="K79" s="202">
        <f t="shared" si="16"/>
        <v>0</v>
      </c>
      <c r="L79" s="186" t="b">
        <f t="shared" si="23"/>
        <v>0</v>
      </c>
      <c r="M79" s="186">
        <f t="shared" si="29"/>
        <v>0</v>
      </c>
      <c r="N79" s="187" t="b">
        <f t="shared" si="24"/>
        <v>0</v>
      </c>
      <c r="O79" s="188">
        <f t="shared" si="30"/>
        <v>0</v>
      </c>
      <c r="P79" s="186" t="b">
        <f t="shared" si="25"/>
        <v>0</v>
      </c>
      <c r="Q79" s="186">
        <f t="shared" si="31"/>
        <v>0</v>
      </c>
      <c r="R79" s="187" t="b">
        <f t="shared" si="26"/>
        <v>0</v>
      </c>
      <c r="S79" s="188">
        <f t="shared" si="32"/>
        <v>0</v>
      </c>
      <c r="T79" s="186" t="b">
        <f t="shared" si="27"/>
        <v>0</v>
      </c>
      <c r="U79" s="187">
        <f t="shared" si="33"/>
        <v>0</v>
      </c>
      <c r="V79" s="186">
        <f t="shared" si="34"/>
        <v>0</v>
      </c>
      <c r="W79" s="189">
        <f t="shared" si="35"/>
        <v>0</v>
      </c>
      <c r="X79" s="190">
        <f t="shared" si="28"/>
        <v>0</v>
      </c>
    </row>
    <row r="80" spans="1:24" x14ac:dyDescent="0.2">
      <c r="A80" s="99">
        <v>52</v>
      </c>
      <c r="B80" s="21">
        <f>'SUIVI DES VENTES'!B79</f>
        <v>0</v>
      </c>
      <c r="C80" s="21">
        <f>'SUIVI DES VENTES'!C79</f>
        <v>0</v>
      </c>
      <c r="D80" s="91">
        <f>'SUIVI DES VENTES'!E79</f>
        <v>0</v>
      </c>
      <c r="E80" s="92">
        <f>'SUIVI DES VENTES'!F79</f>
        <v>0</v>
      </c>
      <c r="F80" s="199">
        <f>'SUIVI DES VENTES'!K79</f>
        <v>0</v>
      </c>
      <c r="G80" s="199">
        <f t="shared" si="36"/>
        <v>0</v>
      </c>
      <c r="H80" s="181">
        <f>'SUIVI DES VENTES'!M79</f>
        <v>0</v>
      </c>
      <c r="I80" s="199">
        <f t="shared" si="37"/>
        <v>0</v>
      </c>
      <c r="J80" s="199">
        <f t="shared" si="0"/>
        <v>0</v>
      </c>
      <c r="K80" s="200">
        <f t="shared" si="16"/>
        <v>0</v>
      </c>
      <c r="L80" s="181" t="b">
        <f t="shared" si="23"/>
        <v>0</v>
      </c>
      <c r="M80" s="181">
        <f t="shared" si="29"/>
        <v>0</v>
      </c>
      <c r="N80" s="182" t="b">
        <f t="shared" si="24"/>
        <v>0</v>
      </c>
      <c r="O80" s="183">
        <f t="shared" si="30"/>
        <v>0</v>
      </c>
      <c r="P80" s="181" t="b">
        <f t="shared" si="25"/>
        <v>0</v>
      </c>
      <c r="Q80" s="181">
        <f t="shared" si="31"/>
        <v>0</v>
      </c>
      <c r="R80" s="182" t="b">
        <f t="shared" si="26"/>
        <v>0</v>
      </c>
      <c r="S80" s="183">
        <f t="shared" si="32"/>
        <v>0</v>
      </c>
      <c r="T80" s="181" t="b">
        <f t="shared" si="27"/>
        <v>0</v>
      </c>
      <c r="U80" s="182">
        <f t="shared" si="33"/>
        <v>0</v>
      </c>
      <c r="V80" s="181">
        <f t="shared" si="34"/>
        <v>0</v>
      </c>
      <c r="W80" s="184">
        <f t="shared" si="35"/>
        <v>0</v>
      </c>
      <c r="X80" s="185">
        <f t="shared" si="28"/>
        <v>0</v>
      </c>
    </row>
    <row r="81" spans="1:24" x14ac:dyDescent="0.2">
      <c r="A81" s="97">
        <v>53</v>
      </c>
      <c r="B81" s="98">
        <f>'SUIVI DES VENTES'!B80</f>
        <v>0</v>
      </c>
      <c r="C81" s="98">
        <f>'SUIVI DES VENTES'!C80</f>
        <v>0</v>
      </c>
      <c r="D81" s="95">
        <f>'SUIVI DES VENTES'!E80</f>
        <v>0</v>
      </c>
      <c r="E81" s="96">
        <f>'SUIVI DES VENTES'!F80</f>
        <v>0</v>
      </c>
      <c r="F81" s="201">
        <f>'SUIVI DES VENTES'!K80</f>
        <v>0</v>
      </c>
      <c r="G81" s="201">
        <f t="shared" si="36"/>
        <v>0</v>
      </c>
      <c r="H81" s="186">
        <f>'SUIVI DES VENTES'!M80</f>
        <v>0</v>
      </c>
      <c r="I81" s="201">
        <f t="shared" si="37"/>
        <v>0</v>
      </c>
      <c r="J81" s="201">
        <f t="shared" si="0"/>
        <v>0</v>
      </c>
      <c r="K81" s="202">
        <f t="shared" si="16"/>
        <v>0</v>
      </c>
      <c r="L81" s="186" t="b">
        <f t="shared" si="23"/>
        <v>0</v>
      </c>
      <c r="M81" s="186">
        <f t="shared" si="29"/>
        <v>0</v>
      </c>
      <c r="N81" s="187" t="b">
        <f t="shared" si="24"/>
        <v>0</v>
      </c>
      <c r="O81" s="188">
        <f t="shared" si="30"/>
        <v>0</v>
      </c>
      <c r="P81" s="186" t="b">
        <f t="shared" si="25"/>
        <v>0</v>
      </c>
      <c r="Q81" s="186">
        <f t="shared" si="31"/>
        <v>0</v>
      </c>
      <c r="R81" s="187" t="b">
        <f t="shared" si="26"/>
        <v>0</v>
      </c>
      <c r="S81" s="188">
        <f t="shared" si="32"/>
        <v>0</v>
      </c>
      <c r="T81" s="186" t="b">
        <f t="shared" si="27"/>
        <v>0</v>
      </c>
      <c r="U81" s="187">
        <f t="shared" si="33"/>
        <v>0</v>
      </c>
      <c r="V81" s="186">
        <f t="shared" si="34"/>
        <v>0</v>
      </c>
      <c r="W81" s="189">
        <f t="shared" si="35"/>
        <v>0</v>
      </c>
      <c r="X81" s="190">
        <f t="shared" si="28"/>
        <v>0</v>
      </c>
    </row>
    <row r="82" spans="1:24" x14ac:dyDescent="0.2">
      <c r="A82" s="99">
        <v>54</v>
      </c>
      <c r="B82" s="21">
        <f>'SUIVI DES VENTES'!B81</f>
        <v>0</v>
      </c>
      <c r="C82" s="21">
        <f>'SUIVI DES VENTES'!C81</f>
        <v>0</v>
      </c>
      <c r="D82" s="91">
        <f>'SUIVI DES VENTES'!E81</f>
        <v>0</v>
      </c>
      <c r="E82" s="92">
        <f>'SUIVI DES VENTES'!F81</f>
        <v>0</v>
      </c>
      <c r="F82" s="199">
        <f>'SUIVI DES VENTES'!K81</f>
        <v>0</v>
      </c>
      <c r="G82" s="199">
        <f t="shared" si="36"/>
        <v>0</v>
      </c>
      <c r="H82" s="181">
        <f>'SUIVI DES VENTES'!M81</f>
        <v>0</v>
      </c>
      <c r="I82" s="199">
        <f t="shared" si="37"/>
        <v>0</v>
      </c>
      <c r="J82" s="199">
        <f t="shared" si="0"/>
        <v>0</v>
      </c>
      <c r="K82" s="200">
        <f t="shared" si="16"/>
        <v>0</v>
      </c>
      <c r="L82" s="181" t="b">
        <f t="shared" si="23"/>
        <v>0</v>
      </c>
      <c r="M82" s="181">
        <f t="shared" si="29"/>
        <v>0</v>
      </c>
      <c r="N82" s="182" t="b">
        <f t="shared" si="24"/>
        <v>0</v>
      </c>
      <c r="O82" s="183">
        <f t="shared" si="30"/>
        <v>0</v>
      </c>
      <c r="P82" s="181" t="b">
        <f t="shared" si="25"/>
        <v>0</v>
      </c>
      <c r="Q82" s="181">
        <f t="shared" si="31"/>
        <v>0</v>
      </c>
      <c r="R82" s="182" t="b">
        <f t="shared" si="26"/>
        <v>0</v>
      </c>
      <c r="S82" s="183">
        <f t="shared" si="32"/>
        <v>0</v>
      </c>
      <c r="T82" s="181" t="b">
        <f t="shared" si="27"/>
        <v>0</v>
      </c>
      <c r="U82" s="182">
        <f t="shared" si="33"/>
        <v>0</v>
      </c>
      <c r="V82" s="181">
        <f t="shared" si="34"/>
        <v>0</v>
      </c>
      <c r="W82" s="184">
        <f t="shared" si="35"/>
        <v>0</v>
      </c>
      <c r="X82" s="185">
        <f t="shared" si="28"/>
        <v>0</v>
      </c>
    </row>
    <row r="83" spans="1:24" x14ac:dyDescent="0.2">
      <c r="A83" s="97">
        <v>55</v>
      </c>
      <c r="B83" s="98">
        <f>'SUIVI DES VENTES'!B82</f>
        <v>0</v>
      </c>
      <c r="C83" s="98">
        <f>'SUIVI DES VENTES'!C82</f>
        <v>0</v>
      </c>
      <c r="D83" s="95">
        <f>'SUIVI DES VENTES'!E82</f>
        <v>0</v>
      </c>
      <c r="E83" s="96">
        <f>'SUIVI DES VENTES'!F82</f>
        <v>0</v>
      </c>
      <c r="F83" s="201">
        <f>'SUIVI DES VENTES'!K82</f>
        <v>0</v>
      </c>
      <c r="G83" s="201">
        <f t="shared" si="36"/>
        <v>0</v>
      </c>
      <c r="H83" s="186">
        <f>'SUIVI DES VENTES'!M82</f>
        <v>0</v>
      </c>
      <c r="I83" s="201">
        <f t="shared" si="37"/>
        <v>0</v>
      </c>
      <c r="J83" s="201">
        <f t="shared" si="0"/>
        <v>0</v>
      </c>
      <c r="K83" s="202">
        <f t="shared" si="16"/>
        <v>0</v>
      </c>
      <c r="L83" s="186" t="b">
        <f t="shared" si="23"/>
        <v>0</v>
      </c>
      <c r="M83" s="186">
        <f t="shared" si="29"/>
        <v>0</v>
      </c>
      <c r="N83" s="187" t="b">
        <f t="shared" si="24"/>
        <v>0</v>
      </c>
      <c r="O83" s="188">
        <f t="shared" si="30"/>
        <v>0</v>
      </c>
      <c r="P83" s="186" t="b">
        <f t="shared" si="25"/>
        <v>0</v>
      </c>
      <c r="Q83" s="186">
        <f t="shared" si="31"/>
        <v>0</v>
      </c>
      <c r="R83" s="187" t="b">
        <f t="shared" si="26"/>
        <v>0</v>
      </c>
      <c r="S83" s="188">
        <f t="shared" si="32"/>
        <v>0</v>
      </c>
      <c r="T83" s="186" t="b">
        <f t="shared" si="27"/>
        <v>0</v>
      </c>
      <c r="U83" s="187">
        <f t="shared" si="33"/>
        <v>0</v>
      </c>
      <c r="V83" s="186">
        <f t="shared" si="34"/>
        <v>0</v>
      </c>
      <c r="W83" s="189">
        <f t="shared" si="35"/>
        <v>0</v>
      </c>
      <c r="X83" s="190">
        <f t="shared" si="28"/>
        <v>0</v>
      </c>
    </row>
    <row r="84" spans="1:24" x14ac:dyDescent="0.2">
      <c r="A84" s="99">
        <v>56</v>
      </c>
      <c r="B84" s="21">
        <f>'SUIVI DES VENTES'!B83</f>
        <v>0</v>
      </c>
      <c r="C84" s="21">
        <f>'SUIVI DES VENTES'!C83</f>
        <v>0</v>
      </c>
      <c r="D84" s="91">
        <f>'SUIVI DES VENTES'!E83</f>
        <v>0</v>
      </c>
      <c r="E84" s="92">
        <f>'SUIVI DES VENTES'!F83</f>
        <v>0</v>
      </c>
      <c r="F84" s="199">
        <f>'SUIVI DES VENTES'!K83</f>
        <v>0</v>
      </c>
      <c r="G84" s="199">
        <f t="shared" si="36"/>
        <v>0</v>
      </c>
      <c r="H84" s="181">
        <f>'SUIVI DES VENTES'!M83</f>
        <v>0</v>
      </c>
      <c r="I84" s="199">
        <f t="shared" si="37"/>
        <v>0</v>
      </c>
      <c r="J84" s="199">
        <f t="shared" si="0"/>
        <v>0</v>
      </c>
      <c r="K84" s="200">
        <f t="shared" si="16"/>
        <v>0</v>
      </c>
      <c r="L84" s="181" t="b">
        <f t="shared" si="23"/>
        <v>0</v>
      </c>
      <c r="M84" s="181">
        <f t="shared" si="29"/>
        <v>0</v>
      </c>
      <c r="N84" s="182" t="b">
        <f t="shared" si="24"/>
        <v>0</v>
      </c>
      <c r="O84" s="183">
        <f t="shared" si="30"/>
        <v>0</v>
      </c>
      <c r="P84" s="181" t="b">
        <f t="shared" si="25"/>
        <v>0</v>
      </c>
      <c r="Q84" s="181">
        <f t="shared" si="31"/>
        <v>0</v>
      </c>
      <c r="R84" s="182" t="b">
        <f t="shared" si="26"/>
        <v>0</v>
      </c>
      <c r="S84" s="183">
        <f t="shared" si="32"/>
        <v>0</v>
      </c>
      <c r="T84" s="181" t="b">
        <f t="shared" si="27"/>
        <v>0</v>
      </c>
      <c r="U84" s="182">
        <f t="shared" si="33"/>
        <v>0</v>
      </c>
      <c r="V84" s="181">
        <f t="shared" si="34"/>
        <v>0</v>
      </c>
      <c r="W84" s="184">
        <f t="shared" si="35"/>
        <v>0</v>
      </c>
      <c r="X84" s="185">
        <f t="shared" si="28"/>
        <v>0</v>
      </c>
    </row>
    <row r="85" spans="1:24" x14ac:dyDescent="0.2">
      <c r="A85" s="97">
        <v>57</v>
      </c>
      <c r="B85" s="98">
        <f>'SUIVI DES VENTES'!B84</f>
        <v>0</v>
      </c>
      <c r="C85" s="98">
        <f>'SUIVI DES VENTES'!C84</f>
        <v>0</v>
      </c>
      <c r="D85" s="95">
        <f>'SUIVI DES VENTES'!E84</f>
        <v>0</v>
      </c>
      <c r="E85" s="96">
        <f>'SUIVI DES VENTES'!F84</f>
        <v>0</v>
      </c>
      <c r="F85" s="201">
        <f>'SUIVI DES VENTES'!K84</f>
        <v>0</v>
      </c>
      <c r="G85" s="201">
        <f t="shared" si="36"/>
        <v>0</v>
      </c>
      <c r="H85" s="186">
        <f>'SUIVI DES VENTES'!M84</f>
        <v>0</v>
      </c>
      <c r="I85" s="201">
        <f t="shared" si="37"/>
        <v>0</v>
      </c>
      <c r="J85" s="201">
        <f t="shared" si="0"/>
        <v>0</v>
      </c>
      <c r="K85" s="202">
        <f t="shared" si="16"/>
        <v>0</v>
      </c>
      <c r="L85" s="186" t="b">
        <f t="shared" si="23"/>
        <v>0</v>
      </c>
      <c r="M85" s="186">
        <f t="shared" si="29"/>
        <v>0</v>
      </c>
      <c r="N85" s="187" t="b">
        <f t="shared" si="24"/>
        <v>0</v>
      </c>
      <c r="O85" s="188">
        <f t="shared" si="30"/>
        <v>0</v>
      </c>
      <c r="P85" s="186" t="b">
        <f t="shared" si="25"/>
        <v>0</v>
      </c>
      <c r="Q85" s="186">
        <f t="shared" si="31"/>
        <v>0</v>
      </c>
      <c r="R85" s="187" t="b">
        <f t="shared" si="26"/>
        <v>0</v>
      </c>
      <c r="S85" s="188">
        <f t="shared" si="32"/>
        <v>0</v>
      </c>
      <c r="T85" s="186" t="b">
        <f t="shared" si="27"/>
        <v>0</v>
      </c>
      <c r="U85" s="187">
        <f t="shared" si="33"/>
        <v>0</v>
      </c>
      <c r="V85" s="186">
        <f t="shared" si="34"/>
        <v>0</v>
      </c>
      <c r="W85" s="189">
        <f t="shared" si="35"/>
        <v>0</v>
      </c>
      <c r="X85" s="190">
        <f t="shared" si="28"/>
        <v>0</v>
      </c>
    </row>
    <row r="86" spans="1:24" x14ac:dyDescent="0.2">
      <c r="A86" s="99">
        <v>58</v>
      </c>
      <c r="B86" s="21">
        <f>'SUIVI DES VENTES'!B85</f>
        <v>0</v>
      </c>
      <c r="C86" s="21">
        <f>'SUIVI DES VENTES'!C85</f>
        <v>0</v>
      </c>
      <c r="D86" s="91">
        <f>'SUIVI DES VENTES'!E85</f>
        <v>0</v>
      </c>
      <c r="E86" s="92">
        <f>'SUIVI DES VENTES'!F85</f>
        <v>0</v>
      </c>
      <c r="F86" s="199">
        <f>'SUIVI DES VENTES'!K85</f>
        <v>0</v>
      </c>
      <c r="G86" s="199">
        <f t="shared" si="36"/>
        <v>0</v>
      </c>
      <c r="H86" s="181">
        <f>'SUIVI DES VENTES'!M85</f>
        <v>0</v>
      </c>
      <c r="I86" s="199">
        <f t="shared" si="37"/>
        <v>0</v>
      </c>
      <c r="J86" s="199">
        <f t="shared" si="0"/>
        <v>0</v>
      </c>
      <c r="K86" s="200">
        <f t="shared" si="16"/>
        <v>0</v>
      </c>
      <c r="L86" s="181" t="b">
        <f t="shared" si="23"/>
        <v>0</v>
      </c>
      <c r="M86" s="181">
        <f t="shared" si="29"/>
        <v>0</v>
      </c>
      <c r="N86" s="182" t="b">
        <f t="shared" si="24"/>
        <v>0</v>
      </c>
      <c r="O86" s="183">
        <f t="shared" si="30"/>
        <v>0</v>
      </c>
      <c r="P86" s="181" t="b">
        <f t="shared" si="25"/>
        <v>0</v>
      </c>
      <c r="Q86" s="181">
        <f t="shared" si="31"/>
        <v>0</v>
      </c>
      <c r="R86" s="182" t="b">
        <f t="shared" si="26"/>
        <v>0</v>
      </c>
      <c r="S86" s="183">
        <f t="shared" si="32"/>
        <v>0</v>
      </c>
      <c r="T86" s="181" t="b">
        <f t="shared" si="27"/>
        <v>0</v>
      </c>
      <c r="U86" s="182">
        <f t="shared" si="33"/>
        <v>0</v>
      </c>
      <c r="V86" s="181">
        <f t="shared" si="34"/>
        <v>0</v>
      </c>
      <c r="W86" s="184">
        <f t="shared" si="35"/>
        <v>0</v>
      </c>
      <c r="X86" s="185">
        <f t="shared" si="28"/>
        <v>0</v>
      </c>
    </row>
    <row r="87" spans="1:24" x14ac:dyDescent="0.2">
      <c r="A87" s="97">
        <v>59</v>
      </c>
      <c r="B87" s="98">
        <f>'SUIVI DES VENTES'!B86</f>
        <v>0</v>
      </c>
      <c r="C87" s="98">
        <f>'SUIVI DES VENTES'!C86</f>
        <v>0</v>
      </c>
      <c r="D87" s="95">
        <f>'SUIVI DES VENTES'!E86</f>
        <v>0</v>
      </c>
      <c r="E87" s="96">
        <f>'SUIVI DES VENTES'!F86</f>
        <v>0</v>
      </c>
      <c r="F87" s="201">
        <f>'SUIVI DES VENTES'!K86</f>
        <v>0</v>
      </c>
      <c r="G87" s="201">
        <f t="shared" si="36"/>
        <v>0</v>
      </c>
      <c r="H87" s="186">
        <f>'SUIVI DES VENTES'!M86</f>
        <v>0</v>
      </c>
      <c r="I87" s="201">
        <f t="shared" si="37"/>
        <v>0</v>
      </c>
      <c r="J87" s="201">
        <f t="shared" si="0"/>
        <v>0</v>
      </c>
      <c r="K87" s="202">
        <f t="shared" si="16"/>
        <v>0</v>
      </c>
      <c r="L87" s="186" t="b">
        <f t="shared" si="23"/>
        <v>0</v>
      </c>
      <c r="M87" s="186">
        <f t="shared" si="29"/>
        <v>0</v>
      </c>
      <c r="N87" s="187" t="b">
        <f t="shared" si="24"/>
        <v>0</v>
      </c>
      <c r="O87" s="188">
        <f t="shared" si="30"/>
        <v>0</v>
      </c>
      <c r="P87" s="186" t="b">
        <f t="shared" si="25"/>
        <v>0</v>
      </c>
      <c r="Q87" s="186">
        <f t="shared" si="31"/>
        <v>0</v>
      </c>
      <c r="R87" s="187" t="b">
        <f t="shared" si="26"/>
        <v>0</v>
      </c>
      <c r="S87" s="188">
        <f t="shared" si="32"/>
        <v>0</v>
      </c>
      <c r="T87" s="186" t="b">
        <f t="shared" si="27"/>
        <v>0</v>
      </c>
      <c r="U87" s="187">
        <f t="shared" si="33"/>
        <v>0</v>
      </c>
      <c r="V87" s="186">
        <f t="shared" si="34"/>
        <v>0</v>
      </c>
      <c r="W87" s="189">
        <f t="shared" si="35"/>
        <v>0</v>
      </c>
      <c r="X87" s="190">
        <f t="shared" si="28"/>
        <v>0</v>
      </c>
    </row>
    <row r="88" spans="1:24" x14ac:dyDescent="0.2">
      <c r="A88" s="99">
        <v>60</v>
      </c>
      <c r="B88" s="21">
        <f>'SUIVI DES VENTES'!B87</f>
        <v>0</v>
      </c>
      <c r="C88" s="21">
        <f>'SUIVI DES VENTES'!C87</f>
        <v>0</v>
      </c>
      <c r="D88" s="91">
        <f>'SUIVI DES VENTES'!E87</f>
        <v>0</v>
      </c>
      <c r="E88" s="92">
        <f>'SUIVI DES VENTES'!F87</f>
        <v>0</v>
      </c>
      <c r="F88" s="199">
        <f>'SUIVI DES VENTES'!K87</f>
        <v>0</v>
      </c>
      <c r="G88" s="199">
        <f t="shared" si="36"/>
        <v>0</v>
      </c>
      <c r="H88" s="181">
        <f>'SUIVI DES VENTES'!M87</f>
        <v>0</v>
      </c>
      <c r="I88" s="199">
        <f t="shared" si="37"/>
        <v>0</v>
      </c>
      <c r="J88" s="199">
        <f t="shared" si="0"/>
        <v>0</v>
      </c>
      <c r="K88" s="200">
        <f t="shared" si="16"/>
        <v>0</v>
      </c>
      <c r="L88" s="181" t="b">
        <f t="shared" si="23"/>
        <v>0</v>
      </c>
      <c r="M88" s="181">
        <f t="shared" si="29"/>
        <v>0</v>
      </c>
      <c r="N88" s="182" t="b">
        <f t="shared" si="24"/>
        <v>0</v>
      </c>
      <c r="O88" s="183">
        <f t="shared" si="30"/>
        <v>0</v>
      </c>
      <c r="P88" s="181" t="b">
        <f t="shared" si="25"/>
        <v>0</v>
      </c>
      <c r="Q88" s="181">
        <f t="shared" si="31"/>
        <v>0</v>
      </c>
      <c r="R88" s="182" t="b">
        <f t="shared" si="26"/>
        <v>0</v>
      </c>
      <c r="S88" s="183">
        <f t="shared" si="32"/>
        <v>0</v>
      </c>
      <c r="T88" s="181" t="b">
        <f t="shared" si="27"/>
        <v>0</v>
      </c>
      <c r="U88" s="182">
        <f t="shared" si="33"/>
        <v>0</v>
      </c>
      <c r="V88" s="181">
        <f t="shared" si="34"/>
        <v>0</v>
      </c>
      <c r="W88" s="184">
        <f t="shared" si="35"/>
        <v>0</v>
      </c>
      <c r="X88" s="185">
        <f t="shared" si="28"/>
        <v>0</v>
      </c>
    </row>
    <row r="89" spans="1:24" x14ac:dyDescent="0.2">
      <c r="A89" s="97">
        <v>61</v>
      </c>
      <c r="B89" s="98">
        <f>'SUIVI DES VENTES'!B88</f>
        <v>0</v>
      </c>
      <c r="C89" s="98">
        <f>'SUIVI DES VENTES'!C88</f>
        <v>0</v>
      </c>
      <c r="D89" s="95">
        <f>'SUIVI DES VENTES'!E88</f>
        <v>0</v>
      </c>
      <c r="E89" s="96">
        <f>'SUIVI DES VENTES'!F88</f>
        <v>0</v>
      </c>
      <c r="F89" s="201">
        <f>'SUIVI DES VENTES'!K88</f>
        <v>0</v>
      </c>
      <c r="G89" s="201">
        <f t="shared" si="36"/>
        <v>0</v>
      </c>
      <c r="H89" s="186">
        <f>'SUIVI DES VENTES'!M88</f>
        <v>0</v>
      </c>
      <c r="I89" s="201">
        <f t="shared" si="37"/>
        <v>0</v>
      </c>
      <c r="J89" s="201">
        <f t="shared" si="0"/>
        <v>0</v>
      </c>
      <c r="K89" s="202">
        <f t="shared" si="16"/>
        <v>0</v>
      </c>
      <c r="L89" s="186" t="b">
        <f t="shared" si="23"/>
        <v>0</v>
      </c>
      <c r="M89" s="186">
        <f t="shared" si="29"/>
        <v>0</v>
      </c>
      <c r="N89" s="187" t="b">
        <f t="shared" si="24"/>
        <v>0</v>
      </c>
      <c r="O89" s="188">
        <f t="shared" si="30"/>
        <v>0</v>
      </c>
      <c r="P89" s="186" t="b">
        <f t="shared" si="25"/>
        <v>0</v>
      </c>
      <c r="Q89" s="186">
        <f t="shared" si="31"/>
        <v>0</v>
      </c>
      <c r="R89" s="187" t="b">
        <f t="shared" si="26"/>
        <v>0</v>
      </c>
      <c r="S89" s="188">
        <f t="shared" si="32"/>
        <v>0</v>
      </c>
      <c r="T89" s="186" t="b">
        <f t="shared" si="27"/>
        <v>0</v>
      </c>
      <c r="U89" s="187">
        <f t="shared" si="33"/>
        <v>0</v>
      </c>
      <c r="V89" s="186">
        <f t="shared" si="34"/>
        <v>0</v>
      </c>
      <c r="W89" s="189">
        <f t="shared" si="35"/>
        <v>0</v>
      </c>
      <c r="X89" s="190">
        <f t="shared" si="28"/>
        <v>0</v>
      </c>
    </row>
    <row r="90" spans="1:24" x14ac:dyDescent="0.2">
      <c r="A90" s="99">
        <v>62</v>
      </c>
      <c r="B90" s="21">
        <f>'SUIVI DES VENTES'!B89</f>
        <v>0</v>
      </c>
      <c r="C90" s="21">
        <f>'SUIVI DES VENTES'!C89</f>
        <v>0</v>
      </c>
      <c r="D90" s="91">
        <f>'SUIVI DES VENTES'!E89</f>
        <v>0</v>
      </c>
      <c r="E90" s="92">
        <f>'SUIVI DES VENTES'!F89</f>
        <v>0</v>
      </c>
      <c r="F90" s="199">
        <f>'SUIVI DES VENTES'!K89</f>
        <v>0</v>
      </c>
      <c r="G90" s="199">
        <f t="shared" si="36"/>
        <v>0</v>
      </c>
      <c r="H90" s="181">
        <f>'SUIVI DES VENTES'!M89</f>
        <v>0</v>
      </c>
      <c r="I90" s="199">
        <f t="shared" si="37"/>
        <v>0</v>
      </c>
      <c r="J90" s="199">
        <f t="shared" si="0"/>
        <v>0</v>
      </c>
      <c r="K90" s="200">
        <f t="shared" si="16"/>
        <v>0</v>
      </c>
      <c r="L90" s="181" t="b">
        <f t="shared" si="23"/>
        <v>0</v>
      </c>
      <c r="M90" s="181">
        <f t="shared" si="29"/>
        <v>0</v>
      </c>
      <c r="N90" s="182" t="b">
        <f t="shared" si="24"/>
        <v>0</v>
      </c>
      <c r="O90" s="183">
        <f t="shared" si="30"/>
        <v>0</v>
      </c>
      <c r="P90" s="181" t="b">
        <f t="shared" si="25"/>
        <v>0</v>
      </c>
      <c r="Q90" s="181">
        <f t="shared" si="31"/>
        <v>0</v>
      </c>
      <c r="R90" s="182" t="b">
        <f t="shared" si="26"/>
        <v>0</v>
      </c>
      <c r="S90" s="183">
        <f t="shared" si="32"/>
        <v>0</v>
      </c>
      <c r="T90" s="181" t="b">
        <f t="shared" si="27"/>
        <v>0</v>
      </c>
      <c r="U90" s="182">
        <f t="shared" si="33"/>
        <v>0</v>
      </c>
      <c r="V90" s="181">
        <f t="shared" si="34"/>
        <v>0</v>
      </c>
      <c r="W90" s="184">
        <f t="shared" si="35"/>
        <v>0</v>
      </c>
      <c r="X90" s="185">
        <f t="shared" si="28"/>
        <v>0</v>
      </c>
    </row>
    <row r="91" spans="1:24" x14ac:dyDescent="0.2">
      <c r="A91" s="97">
        <v>63</v>
      </c>
      <c r="B91" s="98">
        <f>'SUIVI DES VENTES'!B90</f>
        <v>0</v>
      </c>
      <c r="C91" s="98">
        <f>'SUIVI DES VENTES'!C90</f>
        <v>0</v>
      </c>
      <c r="D91" s="95">
        <f>'SUIVI DES VENTES'!E90</f>
        <v>0</v>
      </c>
      <c r="E91" s="96">
        <f>'SUIVI DES VENTES'!F90</f>
        <v>0</v>
      </c>
      <c r="F91" s="201">
        <f>'SUIVI DES VENTES'!K90</f>
        <v>0</v>
      </c>
      <c r="G91" s="201">
        <f t="shared" si="36"/>
        <v>0</v>
      </c>
      <c r="H91" s="186">
        <f>'SUIVI DES VENTES'!M90</f>
        <v>0</v>
      </c>
      <c r="I91" s="201">
        <f t="shared" si="37"/>
        <v>0</v>
      </c>
      <c r="J91" s="201">
        <f t="shared" si="0"/>
        <v>0</v>
      </c>
      <c r="K91" s="202">
        <f t="shared" si="16"/>
        <v>0</v>
      </c>
      <c r="L91" s="186" t="b">
        <f t="shared" si="23"/>
        <v>0</v>
      </c>
      <c r="M91" s="186">
        <f t="shared" si="29"/>
        <v>0</v>
      </c>
      <c r="N91" s="187" t="b">
        <f t="shared" si="24"/>
        <v>0</v>
      </c>
      <c r="O91" s="188">
        <f t="shared" si="30"/>
        <v>0</v>
      </c>
      <c r="P91" s="186" t="b">
        <f t="shared" si="25"/>
        <v>0</v>
      </c>
      <c r="Q91" s="186">
        <f t="shared" si="31"/>
        <v>0</v>
      </c>
      <c r="R91" s="187" t="b">
        <f t="shared" si="26"/>
        <v>0</v>
      </c>
      <c r="S91" s="188">
        <f t="shared" si="32"/>
        <v>0</v>
      </c>
      <c r="T91" s="186" t="b">
        <f t="shared" si="27"/>
        <v>0</v>
      </c>
      <c r="U91" s="187">
        <f t="shared" si="33"/>
        <v>0</v>
      </c>
      <c r="V91" s="186">
        <f t="shared" si="34"/>
        <v>0</v>
      </c>
      <c r="W91" s="189">
        <f t="shared" si="35"/>
        <v>0</v>
      </c>
      <c r="X91" s="190">
        <f t="shared" si="28"/>
        <v>0</v>
      </c>
    </row>
    <row r="92" spans="1:24" x14ac:dyDescent="0.2">
      <c r="A92" s="99">
        <v>64</v>
      </c>
      <c r="B92" s="21">
        <f>'SUIVI DES VENTES'!B91</f>
        <v>0</v>
      </c>
      <c r="C92" s="21">
        <f>'SUIVI DES VENTES'!C91</f>
        <v>0</v>
      </c>
      <c r="D92" s="91">
        <f>'SUIVI DES VENTES'!E91</f>
        <v>0</v>
      </c>
      <c r="E92" s="92">
        <f>'SUIVI DES VENTES'!F91</f>
        <v>0</v>
      </c>
      <c r="F92" s="199">
        <f>'SUIVI DES VENTES'!K91</f>
        <v>0</v>
      </c>
      <c r="G92" s="199">
        <f t="shared" si="36"/>
        <v>0</v>
      </c>
      <c r="H92" s="181">
        <f>'SUIVI DES VENTES'!M91</f>
        <v>0</v>
      </c>
      <c r="I92" s="199">
        <f t="shared" si="37"/>
        <v>0</v>
      </c>
      <c r="J92" s="199">
        <f t="shared" si="0"/>
        <v>0</v>
      </c>
      <c r="K92" s="200">
        <f t="shared" si="16"/>
        <v>0</v>
      </c>
      <c r="L92" s="181" t="b">
        <f t="shared" si="23"/>
        <v>0</v>
      </c>
      <c r="M92" s="181">
        <f t="shared" si="29"/>
        <v>0</v>
      </c>
      <c r="N92" s="182" t="b">
        <f t="shared" si="24"/>
        <v>0</v>
      </c>
      <c r="O92" s="183">
        <f t="shared" si="30"/>
        <v>0</v>
      </c>
      <c r="P92" s="181" t="b">
        <f t="shared" si="25"/>
        <v>0</v>
      </c>
      <c r="Q92" s="181">
        <f t="shared" si="31"/>
        <v>0</v>
      </c>
      <c r="R92" s="182" t="b">
        <f t="shared" si="26"/>
        <v>0</v>
      </c>
      <c r="S92" s="183">
        <f t="shared" si="32"/>
        <v>0</v>
      </c>
      <c r="T92" s="181" t="b">
        <f t="shared" si="27"/>
        <v>0</v>
      </c>
      <c r="U92" s="182">
        <f t="shared" si="33"/>
        <v>0</v>
      </c>
      <c r="V92" s="181">
        <f t="shared" si="34"/>
        <v>0</v>
      </c>
      <c r="W92" s="184">
        <f t="shared" si="35"/>
        <v>0</v>
      </c>
      <c r="X92" s="185">
        <f t="shared" si="28"/>
        <v>0</v>
      </c>
    </row>
    <row r="93" spans="1:24" x14ac:dyDescent="0.2">
      <c r="A93" s="97">
        <v>65</v>
      </c>
      <c r="B93" s="98">
        <f>'SUIVI DES VENTES'!B92</f>
        <v>0</v>
      </c>
      <c r="C93" s="98">
        <f>'SUIVI DES VENTES'!C92</f>
        <v>0</v>
      </c>
      <c r="D93" s="95">
        <f>'SUIVI DES VENTES'!E92</f>
        <v>0</v>
      </c>
      <c r="E93" s="96">
        <f>'SUIVI DES VENTES'!F92</f>
        <v>0</v>
      </c>
      <c r="F93" s="201">
        <f>'SUIVI DES VENTES'!K92</f>
        <v>0</v>
      </c>
      <c r="G93" s="201">
        <f t="shared" si="36"/>
        <v>0</v>
      </c>
      <c r="H93" s="186">
        <f>'SUIVI DES VENTES'!M92</f>
        <v>0</v>
      </c>
      <c r="I93" s="201">
        <f t="shared" si="37"/>
        <v>0</v>
      </c>
      <c r="J93" s="201">
        <f t="shared" si="0"/>
        <v>0</v>
      </c>
      <c r="K93" s="202">
        <f t="shared" si="16"/>
        <v>0</v>
      </c>
      <c r="L93" s="186" t="b">
        <f t="shared" si="23"/>
        <v>0</v>
      </c>
      <c r="M93" s="186">
        <f t="shared" si="29"/>
        <v>0</v>
      </c>
      <c r="N93" s="187" t="b">
        <f t="shared" si="24"/>
        <v>0</v>
      </c>
      <c r="O93" s="188">
        <f t="shared" si="30"/>
        <v>0</v>
      </c>
      <c r="P93" s="186" t="b">
        <f t="shared" si="25"/>
        <v>0</v>
      </c>
      <c r="Q93" s="186">
        <f t="shared" si="31"/>
        <v>0</v>
      </c>
      <c r="R93" s="187" t="b">
        <f t="shared" si="26"/>
        <v>0</v>
      </c>
      <c r="S93" s="188">
        <f t="shared" si="32"/>
        <v>0</v>
      </c>
      <c r="T93" s="186" t="b">
        <f t="shared" si="27"/>
        <v>0</v>
      </c>
      <c r="U93" s="187">
        <f t="shared" si="33"/>
        <v>0</v>
      </c>
      <c r="V93" s="186">
        <f t="shared" si="34"/>
        <v>0</v>
      </c>
      <c r="W93" s="189">
        <f t="shared" si="35"/>
        <v>0</v>
      </c>
      <c r="X93" s="190">
        <f t="shared" si="28"/>
        <v>0</v>
      </c>
    </row>
    <row r="94" spans="1:24" x14ac:dyDescent="0.2">
      <c r="A94" s="99">
        <v>66</v>
      </c>
      <c r="B94" s="21">
        <f>'SUIVI DES VENTES'!B93</f>
        <v>0</v>
      </c>
      <c r="C94" s="21">
        <f>'SUIVI DES VENTES'!C93</f>
        <v>0</v>
      </c>
      <c r="D94" s="91">
        <f>'SUIVI DES VENTES'!E93</f>
        <v>0</v>
      </c>
      <c r="E94" s="92">
        <f>'SUIVI DES VENTES'!F93</f>
        <v>0</v>
      </c>
      <c r="F94" s="199">
        <f>'SUIVI DES VENTES'!K93</f>
        <v>0</v>
      </c>
      <c r="G94" s="199">
        <f t="shared" si="36"/>
        <v>0</v>
      </c>
      <c r="H94" s="181">
        <f>'SUIVI DES VENTES'!M93</f>
        <v>0</v>
      </c>
      <c r="I94" s="199">
        <f t="shared" si="37"/>
        <v>0</v>
      </c>
      <c r="J94" s="199">
        <f t="shared" si="0"/>
        <v>0</v>
      </c>
      <c r="K94" s="200">
        <f t="shared" si="16"/>
        <v>0</v>
      </c>
      <c r="L94" s="181" t="b">
        <f t="shared" si="23"/>
        <v>0</v>
      </c>
      <c r="M94" s="181">
        <f t="shared" si="29"/>
        <v>0</v>
      </c>
      <c r="N94" s="182" t="b">
        <f t="shared" si="24"/>
        <v>0</v>
      </c>
      <c r="O94" s="183">
        <f t="shared" si="30"/>
        <v>0</v>
      </c>
      <c r="P94" s="181" t="b">
        <f t="shared" si="25"/>
        <v>0</v>
      </c>
      <c r="Q94" s="181">
        <f t="shared" si="31"/>
        <v>0</v>
      </c>
      <c r="R94" s="182" t="b">
        <f t="shared" si="26"/>
        <v>0</v>
      </c>
      <c r="S94" s="183">
        <f t="shared" si="32"/>
        <v>0</v>
      </c>
      <c r="T94" s="181" t="b">
        <f t="shared" si="27"/>
        <v>0</v>
      </c>
      <c r="U94" s="182">
        <f t="shared" si="33"/>
        <v>0</v>
      </c>
      <c r="V94" s="181">
        <f t="shared" si="34"/>
        <v>0</v>
      </c>
      <c r="W94" s="184">
        <f t="shared" si="35"/>
        <v>0</v>
      </c>
      <c r="X94" s="185">
        <f t="shared" si="28"/>
        <v>0</v>
      </c>
    </row>
    <row r="95" spans="1:24" x14ac:dyDescent="0.2">
      <c r="A95" s="97">
        <v>67</v>
      </c>
      <c r="B95" s="98">
        <f>'SUIVI DES VENTES'!B94</f>
        <v>0</v>
      </c>
      <c r="C95" s="98">
        <f>'SUIVI DES VENTES'!C94</f>
        <v>0</v>
      </c>
      <c r="D95" s="95">
        <f>'SUIVI DES VENTES'!E94</f>
        <v>0</v>
      </c>
      <c r="E95" s="96">
        <f>'SUIVI DES VENTES'!F94</f>
        <v>0</v>
      </c>
      <c r="F95" s="201">
        <f>'SUIVI DES VENTES'!K94</f>
        <v>0</v>
      </c>
      <c r="G95" s="201">
        <f t="shared" si="36"/>
        <v>0</v>
      </c>
      <c r="H95" s="186">
        <f>'SUIVI DES VENTES'!M94</f>
        <v>0</v>
      </c>
      <c r="I95" s="201">
        <f t="shared" si="37"/>
        <v>0</v>
      </c>
      <c r="J95" s="201">
        <f t="shared" si="0"/>
        <v>0</v>
      </c>
      <c r="K95" s="202">
        <f t="shared" si="16"/>
        <v>0</v>
      </c>
      <c r="L95" s="186" t="b">
        <f t="shared" si="23"/>
        <v>0</v>
      </c>
      <c r="M95" s="186">
        <f t="shared" si="29"/>
        <v>0</v>
      </c>
      <c r="N95" s="187" t="b">
        <f t="shared" si="24"/>
        <v>0</v>
      </c>
      <c r="O95" s="188">
        <f t="shared" si="30"/>
        <v>0</v>
      </c>
      <c r="P95" s="186" t="b">
        <f t="shared" si="25"/>
        <v>0</v>
      </c>
      <c r="Q95" s="186">
        <f t="shared" si="31"/>
        <v>0</v>
      </c>
      <c r="R95" s="187" t="b">
        <f t="shared" si="26"/>
        <v>0</v>
      </c>
      <c r="S95" s="188">
        <f t="shared" si="32"/>
        <v>0</v>
      </c>
      <c r="T95" s="186" t="b">
        <f t="shared" si="27"/>
        <v>0</v>
      </c>
      <c r="U95" s="187">
        <f t="shared" si="33"/>
        <v>0</v>
      </c>
      <c r="V95" s="186">
        <f t="shared" si="34"/>
        <v>0</v>
      </c>
      <c r="W95" s="189">
        <f t="shared" si="35"/>
        <v>0</v>
      </c>
      <c r="X95" s="190">
        <f t="shared" si="28"/>
        <v>0</v>
      </c>
    </row>
    <row r="96" spans="1:24" x14ac:dyDescent="0.2">
      <c r="A96" s="99">
        <v>68</v>
      </c>
      <c r="B96" s="21">
        <f>'SUIVI DES VENTES'!B95</f>
        <v>0</v>
      </c>
      <c r="C96" s="21">
        <f>'SUIVI DES VENTES'!C95</f>
        <v>0</v>
      </c>
      <c r="D96" s="91">
        <f>'SUIVI DES VENTES'!E95</f>
        <v>0</v>
      </c>
      <c r="E96" s="92">
        <f>'SUIVI DES VENTES'!F95</f>
        <v>0</v>
      </c>
      <c r="F96" s="199">
        <f>'SUIVI DES VENTES'!K95</f>
        <v>0</v>
      </c>
      <c r="G96" s="199">
        <f t="shared" si="36"/>
        <v>0</v>
      </c>
      <c r="H96" s="181">
        <f>'SUIVI DES VENTES'!M95</f>
        <v>0</v>
      </c>
      <c r="I96" s="199">
        <f t="shared" si="37"/>
        <v>0</v>
      </c>
      <c r="J96" s="199">
        <f t="shared" si="0"/>
        <v>0</v>
      </c>
      <c r="K96" s="200">
        <f t="shared" si="16"/>
        <v>0</v>
      </c>
      <c r="L96" s="181" t="b">
        <f t="shared" si="23"/>
        <v>0</v>
      </c>
      <c r="M96" s="181">
        <f t="shared" si="29"/>
        <v>0</v>
      </c>
      <c r="N96" s="182" t="b">
        <f t="shared" si="24"/>
        <v>0</v>
      </c>
      <c r="O96" s="183">
        <f t="shared" si="30"/>
        <v>0</v>
      </c>
      <c r="P96" s="181" t="b">
        <f t="shared" si="25"/>
        <v>0</v>
      </c>
      <c r="Q96" s="181">
        <f t="shared" si="31"/>
        <v>0</v>
      </c>
      <c r="R96" s="182" t="b">
        <f t="shared" si="26"/>
        <v>0</v>
      </c>
      <c r="S96" s="183">
        <f t="shared" si="32"/>
        <v>0</v>
      </c>
      <c r="T96" s="181" t="b">
        <f t="shared" si="27"/>
        <v>0</v>
      </c>
      <c r="U96" s="182">
        <f t="shared" si="33"/>
        <v>0</v>
      </c>
      <c r="V96" s="181">
        <f t="shared" si="34"/>
        <v>0</v>
      </c>
      <c r="W96" s="184">
        <f t="shared" si="35"/>
        <v>0</v>
      </c>
      <c r="X96" s="185">
        <f t="shared" si="28"/>
        <v>0</v>
      </c>
    </row>
    <row r="97" spans="1:27" x14ac:dyDescent="0.2">
      <c r="A97" s="97">
        <v>69</v>
      </c>
      <c r="B97" s="98">
        <f>'SUIVI DES VENTES'!B96</f>
        <v>0</v>
      </c>
      <c r="C97" s="98">
        <f>'SUIVI DES VENTES'!C96</f>
        <v>0</v>
      </c>
      <c r="D97" s="95">
        <f>'SUIVI DES VENTES'!E96</f>
        <v>0</v>
      </c>
      <c r="E97" s="96">
        <f>'SUIVI DES VENTES'!F96</f>
        <v>0</v>
      </c>
      <c r="F97" s="201">
        <f>'SUIVI DES VENTES'!K96</f>
        <v>0</v>
      </c>
      <c r="G97" s="201">
        <f t="shared" si="36"/>
        <v>0</v>
      </c>
      <c r="H97" s="186">
        <f>'SUIVI DES VENTES'!M96</f>
        <v>0</v>
      </c>
      <c r="I97" s="201">
        <f t="shared" si="37"/>
        <v>0</v>
      </c>
      <c r="J97" s="201">
        <f t="shared" si="0"/>
        <v>0</v>
      </c>
      <c r="K97" s="202">
        <f t="shared" si="16"/>
        <v>0</v>
      </c>
      <c r="L97" s="186" t="b">
        <f t="shared" si="23"/>
        <v>0</v>
      </c>
      <c r="M97" s="186">
        <f t="shared" si="29"/>
        <v>0</v>
      </c>
      <c r="N97" s="187" t="b">
        <f t="shared" si="24"/>
        <v>0</v>
      </c>
      <c r="O97" s="188">
        <f t="shared" si="30"/>
        <v>0</v>
      </c>
      <c r="P97" s="186" t="b">
        <f t="shared" si="25"/>
        <v>0</v>
      </c>
      <c r="Q97" s="186">
        <f t="shared" si="31"/>
        <v>0</v>
      </c>
      <c r="R97" s="187" t="b">
        <f t="shared" si="26"/>
        <v>0</v>
      </c>
      <c r="S97" s="188">
        <f t="shared" si="32"/>
        <v>0</v>
      </c>
      <c r="T97" s="186" t="b">
        <f t="shared" si="27"/>
        <v>0</v>
      </c>
      <c r="U97" s="187">
        <f t="shared" si="33"/>
        <v>0</v>
      </c>
      <c r="V97" s="186">
        <f t="shared" si="34"/>
        <v>0</v>
      </c>
      <c r="W97" s="189">
        <f t="shared" si="35"/>
        <v>0</v>
      </c>
      <c r="X97" s="190">
        <f t="shared" si="28"/>
        <v>0</v>
      </c>
    </row>
    <row r="98" spans="1:27" x14ac:dyDescent="0.2">
      <c r="A98" s="99">
        <v>70</v>
      </c>
      <c r="B98" s="21">
        <f>'SUIVI DES VENTES'!B97</f>
        <v>0</v>
      </c>
      <c r="C98" s="21">
        <f>'SUIVI DES VENTES'!C97</f>
        <v>0</v>
      </c>
      <c r="D98" s="91">
        <f>'SUIVI DES VENTES'!E97</f>
        <v>0</v>
      </c>
      <c r="E98" s="92">
        <f>'SUIVI DES VENTES'!F97</f>
        <v>0</v>
      </c>
      <c r="F98" s="199">
        <f>'SUIVI DES VENTES'!K97</f>
        <v>0</v>
      </c>
      <c r="G98" s="199">
        <f t="shared" si="36"/>
        <v>0</v>
      </c>
      <c r="H98" s="181">
        <f>'SUIVI DES VENTES'!M97</f>
        <v>0</v>
      </c>
      <c r="I98" s="199">
        <f t="shared" si="37"/>
        <v>0</v>
      </c>
      <c r="J98" s="199">
        <f t="shared" si="0"/>
        <v>0</v>
      </c>
      <c r="K98" s="200">
        <f t="shared" si="16"/>
        <v>0</v>
      </c>
      <c r="L98" s="181" t="b">
        <f t="shared" si="23"/>
        <v>0</v>
      </c>
      <c r="M98" s="181">
        <f t="shared" si="29"/>
        <v>0</v>
      </c>
      <c r="N98" s="182" t="b">
        <f t="shared" si="24"/>
        <v>0</v>
      </c>
      <c r="O98" s="183">
        <f t="shared" si="30"/>
        <v>0</v>
      </c>
      <c r="P98" s="181" t="b">
        <f t="shared" si="25"/>
        <v>0</v>
      </c>
      <c r="Q98" s="181">
        <f t="shared" si="31"/>
        <v>0</v>
      </c>
      <c r="R98" s="182" t="b">
        <f t="shared" si="26"/>
        <v>0</v>
      </c>
      <c r="S98" s="183">
        <f t="shared" si="32"/>
        <v>0</v>
      </c>
      <c r="T98" s="181" t="b">
        <f t="shared" si="27"/>
        <v>0</v>
      </c>
      <c r="U98" s="182">
        <f t="shared" si="33"/>
        <v>0</v>
      </c>
      <c r="V98" s="181">
        <f t="shared" si="34"/>
        <v>0</v>
      </c>
      <c r="W98" s="184">
        <f t="shared" si="35"/>
        <v>0</v>
      </c>
      <c r="X98" s="185">
        <f t="shared" si="28"/>
        <v>0</v>
      </c>
    </row>
    <row r="99" spans="1:27" x14ac:dyDescent="0.2">
      <c r="A99" s="97">
        <v>71</v>
      </c>
      <c r="B99" s="98">
        <f>'SUIVI DES VENTES'!B98</f>
        <v>0</v>
      </c>
      <c r="C99" s="98">
        <f>'SUIVI DES VENTES'!C98</f>
        <v>0</v>
      </c>
      <c r="D99" s="95">
        <f>'SUIVI DES VENTES'!E98</f>
        <v>0</v>
      </c>
      <c r="E99" s="96">
        <f>'SUIVI DES VENTES'!F98</f>
        <v>0</v>
      </c>
      <c r="F99" s="201">
        <f>'SUIVI DES VENTES'!K98</f>
        <v>0</v>
      </c>
      <c r="G99" s="201">
        <f t="shared" si="36"/>
        <v>0</v>
      </c>
      <c r="H99" s="186">
        <f>'SUIVI DES VENTES'!M98</f>
        <v>0</v>
      </c>
      <c r="I99" s="201">
        <f t="shared" si="37"/>
        <v>0</v>
      </c>
      <c r="J99" s="201">
        <f t="shared" si="0"/>
        <v>0</v>
      </c>
      <c r="K99" s="202">
        <f t="shared" si="16"/>
        <v>0</v>
      </c>
      <c r="L99" s="186" t="b">
        <f t="shared" si="23"/>
        <v>0</v>
      </c>
      <c r="M99" s="186">
        <f t="shared" si="29"/>
        <v>0</v>
      </c>
      <c r="N99" s="187" t="b">
        <f t="shared" si="24"/>
        <v>0</v>
      </c>
      <c r="O99" s="188">
        <f t="shared" si="30"/>
        <v>0</v>
      </c>
      <c r="P99" s="186" t="b">
        <f t="shared" si="25"/>
        <v>0</v>
      </c>
      <c r="Q99" s="186">
        <f t="shared" si="31"/>
        <v>0</v>
      </c>
      <c r="R99" s="187" t="b">
        <f t="shared" si="26"/>
        <v>0</v>
      </c>
      <c r="S99" s="188">
        <f t="shared" si="32"/>
        <v>0</v>
      </c>
      <c r="T99" s="186" t="b">
        <f t="shared" si="27"/>
        <v>0</v>
      </c>
      <c r="U99" s="187">
        <f t="shared" si="33"/>
        <v>0</v>
      </c>
      <c r="V99" s="186">
        <f t="shared" si="34"/>
        <v>0</v>
      </c>
      <c r="W99" s="189">
        <f t="shared" si="35"/>
        <v>0</v>
      </c>
      <c r="X99" s="190">
        <f t="shared" ref="X99:X130" si="38">I99-W99</f>
        <v>0</v>
      </c>
    </row>
    <row r="100" spans="1:27" ht="17" thickBot="1" x14ac:dyDescent="0.25">
      <c r="A100" s="99">
        <v>72</v>
      </c>
      <c r="B100" s="21">
        <f>'SUIVI DES VENTES'!B99</f>
        <v>0</v>
      </c>
      <c r="C100" s="21">
        <f>'SUIVI DES VENTES'!C99</f>
        <v>0</v>
      </c>
      <c r="D100" s="91">
        <f>'SUIVI DES VENTES'!E99</f>
        <v>0</v>
      </c>
      <c r="E100" s="92">
        <f>'SUIVI DES VENTES'!F99</f>
        <v>0</v>
      </c>
      <c r="F100" s="199">
        <f>'SUIVI DES VENTES'!K99</f>
        <v>0</v>
      </c>
      <c r="G100" s="199">
        <f t="shared" si="36"/>
        <v>0</v>
      </c>
      <c r="H100" s="181">
        <f>'SUIVI DES VENTES'!M99</f>
        <v>0</v>
      </c>
      <c r="I100" s="199">
        <f t="shared" si="37"/>
        <v>0</v>
      </c>
      <c r="J100" s="199">
        <f t="shared" si="0"/>
        <v>0</v>
      </c>
      <c r="K100" s="200">
        <f t="shared" si="16"/>
        <v>0</v>
      </c>
      <c r="L100" s="181" t="b">
        <f t="shared" si="23"/>
        <v>0</v>
      </c>
      <c r="M100" s="181">
        <f t="shared" si="29"/>
        <v>0</v>
      </c>
      <c r="N100" s="192" t="b">
        <f t="shared" si="24"/>
        <v>0</v>
      </c>
      <c r="O100" s="193">
        <f t="shared" si="30"/>
        <v>0</v>
      </c>
      <c r="P100" s="181" t="b">
        <f t="shared" si="25"/>
        <v>0</v>
      </c>
      <c r="Q100" s="181">
        <f t="shared" si="31"/>
        <v>0</v>
      </c>
      <c r="R100" s="192" t="b">
        <f t="shared" si="26"/>
        <v>0</v>
      </c>
      <c r="S100" s="193">
        <f t="shared" si="32"/>
        <v>0</v>
      </c>
      <c r="T100" s="191" t="b">
        <f t="shared" si="27"/>
        <v>0</v>
      </c>
      <c r="U100" s="182">
        <f t="shared" si="33"/>
        <v>0</v>
      </c>
      <c r="V100" s="181">
        <f t="shared" si="34"/>
        <v>0</v>
      </c>
      <c r="W100" s="194">
        <f t="shared" si="35"/>
        <v>0</v>
      </c>
      <c r="X100" s="195">
        <f t="shared" si="38"/>
        <v>0</v>
      </c>
    </row>
    <row r="101" spans="1:27" ht="22" thickBot="1" x14ac:dyDescent="0.3">
      <c r="A101" s="128"/>
      <c r="B101" s="129"/>
      <c r="C101" s="129"/>
      <c r="D101" s="129"/>
      <c r="E101" s="129"/>
      <c r="F101" s="129"/>
      <c r="G101" s="129"/>
      <c r="H101" s="129"/>
      <c r="I101" s="129"/>
      <c r="J101" s="175"/>
      <c r="K101" s="166">
        <f>SUM(K4:K100)</f>
        <v>130573.33333333337</v>
      </c>
      <c r="L101" s="167">
        <f>SUM(L4:L100)</f>
        <v>82333.333333333343</v>
      </c>
      <c r="M101" s="168">
        <f t="shared" ref="M101:S101" si="39">SUM(M3:M100)</f>
        <v>112450</v>
      </c>
      <c r="N101" s="207">
        <f t="shared" si="39"/>
        <v>126500</v>
      </c>
      <c r="O101" s="205">
        <f t="shared" si="39"/>
        <v>167612.5</v>
      </c>
      <c r="P101" s="206">
        <f t="shared" si="39"/>
        <v>73333.333333333343</v>
      </c>
      <c r="Q101" s="206">
        <f t="shared" si="39"/>
        <v>93500</v>
      </c>
      <c r="R101" s="205">
        <f t="shared" si="39"/>
        <v>87500</v>
      </c>
      <c r="S101" s="205">
        <f t="shared" si="39"/>
        <v>113750</v>
      </c>
      <c r="T101" s="167">
        <f>SUM(T4:T100)</f>
        <v>8000.0000000000009</v>
      </c>
      <c r="U101" s="166">
        <f>SUM(U4:U100)</f>
        <v>156098.75</v>
      </c>
      <c r="V101" s="166">
        <f>SUM(V4:V100)</f>
        <v>156098.75</v>
      </c>
      <c r="W101" s="235" t="s">
        <v>200</v>
      </c>
      <c r="X101" s="235"/>
      <c r="Y101" s="236"/>
      <c r="Z101" s="236"/>
      <c r="AA101" s="218" t="s">
        <v>205</v>
      </c>
    </row>
    <row r="102" spans="1:27" ht="21" customHeight="1" x14ac:dyDescent="0.2">
      <c r="L102" s="29">
        <f>IF($L$101&gt;50000,($L$101-50000),0)</f>
        <v>32333.333333333343</v>
      </c>
      <c r="M102" s="29"/>
      <c r="N102" s="29">
        <f>IF($N$101&gt;50000,($N$101-50000),0)</f>
        <v>76500</v>
      </c>
      <c r="O102" s="29"/>
      <c r="P102" s="171">
        <f>IF($P$101&gt;50000,($P$101-50000),0)</f>
        <v>23333.333333333343</v>
      </c>
      <c r="Q102" s="29"/>
      <c r="R102" s="171">
        <f>IF($R$101&gt;50000,($R$101-50000),0)</f>
        <v>37500</v>
      </c>
      <c r="S102" s="29"/>
      <c r="U102" s="169"/>
      <c r="V102" s="169"/>
      <c r="W102" s="237" t="s">
        <v>201</v>
      </c>
      <c r="X102" s="237"/>
      <c r="Y102" s="237"/>
      <c r="Z102" s="237"/>
      <c r="AA102" s="219"/>
    </row>
    <row r="103" spans="1:27" ht="21" customHeight="1" x14ac:dyDescent="0.2">
      <c r="L103" s="29">
        <f>IF($L$101&gt;80000,($L$101-80000),0)</f>
        <v>2333.333333333343</v>
      </c>
      <c r="M103" s="29"/>
      <c r="N103" s="29">
        <f>IF($N$101&gt;80000,($N$101-80000),0)</f>
        <v>46500</v>
      </c>
      <c r="O103" s="29"/>
      <c r="P103" s="171">
        <f>IF($P$101&gt;80000,($P$101-80000),0)</f>
        <v>0</v>
      </c>
      <c r="Q103" s="29"/>
      <c r="R103" s="171">
        <f>IF($R$101&gt;80000,($R$101-80000),0)</f>
        <v>7500</v>
      </c>
      <c r="S103" s="29"/>
      <c r="U103" s="170"/>
      <c r="V103" s="170"/>
      <c r="W103" s="237" t="s">
        <v>202</v>
      </c>
      <c r="X103" s="237"/>
      <c r="Y103" s="237"/>
      <c r="Z103" s="237"/>
      <c r="AA103" s="219"/>
    </row>
    <row r="104" spans="1:27" ht="21" customHeight="1" x14ac:dyDescent="0.2">
      <c r="L104" s="150">
        <f>IF($L$101&gt;100000,($L$101-100000),0)</f>
        <v>0</v>
      </c>
      <c r="M104" s="150"/>
      <c r="N104" s="171">
        <f>IF($N$101&gt;100000,($N$101-100000),0)</f>
        <v>26500</v>
      </c>
      <c r="O104" s="150"/>
      <c r="P104" s="171">
        <f>IF($P$101&gt;100000,($P$101-100000),0)</f>
        <v>0</v>
      </c>
      <c r="Q104" s="150"/>
      <c r="R104" s="171">
        <f>IF($R$101&gt;100000,($R$101-100000),0)</f>
        <v>0</v>
      </c>
      <c r="S104" s="150"/>
      <c r="U104" s="170"/>
      <c r="V104" s="170"/>
      <c r="W104" s="237" t="s">
        <v>203</v>
      </c>
      <c r="X104" s="237"/>
      <c r="Y104" s="237"/>
      <c r="Z104" s="237"/>
      <c r="AA104" s="219"/>
    </row>
    <row r="105" spans="1:27" ht="21" customHeight="1" x14ac:dyDescent="0.25">
      <c r="L105" s="138">
        <f>IF($L$101&gt;150000,($L$101-150000),0)</f>
        <v>0</v>
      </c>
      <c r="M105" s="138"/>
      <c r="N105" s="171">
        <f>IF($N$101&gt;150000,($N$101-150000),0)</f>
        <v>0</v>
      </c>
      <c r="O105" s="138"/>
      <c r="P105" s="171">
        <f>IF($P$101&gt;150000,($P$101-150000),0)</f>
        <v>0</v>
      </c>
      <c r="Q105" s="138"/>
      <c r="R105" s="171">
        <f>IF($R$101&gt;150000,($R$101-150000),0)</f>
        <v>0</v>
      </c>
      <c r="S105" s="138"/>
      <c r="U105" s="170"/>
      <c r="V105" s="170"/>
      <c r="W105" s="237" t="s">
        <v>204</v>
      </c>
      <c r="X105" s="237"/>
      <c r="Y105" s="237"/>
      <c r="Z105" s="237"/>
      <c r="AA105" s="219"/>
    </row>
    <row r="106" spans="1:27" ht="21" customHeight="1" x14ac:dyDescent="0.2">
      <c r="U106" s="170"/>
      <c r="V106" s="170"/>
    </row>
  </sheetData>
  <mergeCells count="14">
    <mergeCell ref="AA101:AA105"/>
    <mergeCell ref="A3:A28"/>
    <mergeCell ref="U1:V1"/>
    <mergeCell ref="D1:D2"/>
    <mergeCell ref="E1:E2"/>
    <mergeCell ref="L1:M1"/>
    <mergeCell ref="N1:O1"/>
    <mergeCell ref="P1:Q1"/>
    <mergeCell ref="R1:S1"/>
    <mergeCell ref="W101:Z101"/>
    <mergeCell ref="W102:Z102"/>
    <mergeCell ref="W103:Z103"/>
    <mergeCell ref="W104:Z104"/>
    <mergeCell ref="W105:Z105"/>
  </mergeCells>
  <phoneticPr fontId="7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9"/>
  <sheetViews>
    <sheetView topLeftCell="A15" workbookViewId="0">
      <selection activeCell="H36" sqref="H36"/>
    </sheetView>
  </sheetViews>
  <sheetFormatPr baseColWidth="10" defaultRowHeight="16" x14ac:dyDescent="0.2"/>
  <cols>
    <col min="1" max="1" width="4.33203125" style="17" customWidth="1"/>
    <col min="2" max="2" width="23" customWidth="1"/>
    <col min="3" max="3" width="21.1640625" customWidth="1"/>
    <col min="6" max="6" width="18" customWidth="1"/>
    <col min="7" max="7" width="11.5" style="25" customWidth="1"/>
    <col min="8" max="8" width="26.6640625" customWidth="1"/>
    <col min="9" max="9" width="16.33203125" customWidth="1"/>
  </cols>
  <sheetData>
    <row r="1" spans="1:9" ht="17" thickBot="1" x14ac:dyDescent="0.25"/>
    <row r="2" spans="1:9" ht="17" thickBot="1" x14ac:dyDescent="0.25">
      <c r="D2" s="19" t="s">
        <v>15</v>
      </c>
      <c r="E2" s="18" t="s">
        <v>16</v>
      </c>
      <c r="F2" s="19" t="s">
        <v>19</v>
      </c>
      <c r="G2" s="24" t="s">
        <v>22</v>
      </c>
      <c r="H2" s="19" t="s">
        <v>20</v>
      </c>
      <c r="I2" s="19" t="s">
        <v>21</v>
      </c>
    </row>
    <row r="3" spans="1:9" x14ac:dyDescent="0.2">
      <c r="A3" s="238" t="s">
        <v>71</v>
      </c>
      <c r="B3" s="43" t="s">
        <v>35</v>
      </c>
      <c r="C3" s="43" t="s">
        <v>36</v>
      </c>
      <c r="D3" s="73">
        <v>11500</v>
      </c>
      <c r="E3" s="73">
        <f t="shared" ref="E3:E4" si="0">D3/1.2</f>
        <v>9583.3333333333339</v>
      </c>
      <c r="F3" s="123"/>
      <c r="G3" s="122"/>
      <c r="H3" s="78"/>
      <c r="I3" s="77"/>
    </row>
    <row r="4" spans="1:9" x14ac:dyDescent="0.2">
      <c r="A4" s="239"/>
      <c r="B4" s="44" t="s">
        <v>43</v>
      </c>
      <c r="C4" s="44" t="s">
        <v>44</v>
      </c>
      <c r="D4" s="75">
        <v>6500</v>
      </c>
      <c r="E4" s="76">
        <f t="shared" si="0"/>
        <v>5416.666666666667</v>
      </c>
      <c r="F4" s="125">
        <v>43943</v>
      </c>
      <c r="G4" s="122" t="s">
        <v>123</v>
      </c>
      <c r="H4" s="78" t="s">
        <v>125</v>
      </c>
      <c r="I4" s="77" t="s">
        <v>95</v>
      </c>
    </row>
    <row r="5" spans="1:9" x14ac:dyDescent="0.2">
      <c r="A5" s="239"/>
      <c r="B5" s="37" t="s">
        <v>41</v>
      </c>
      <c r="C5" s="37" t="s">
        <v>45</v>
      </c>
      <c r="D5" s="33">
        <v>13500</v>
      </c>
      <c r="E5" s="42">
        <f>D5/1.2</f>
        <v>11250</v>
      </c>
      <c r="F5" s="125">
        <v>43847</v>
      </c>
      <c r="G5" s="122" t="s">
        <v>82</v>
      </c>
      <c r="H5" s="78" t="s">
        <v>96</v>
      </c>
      <c r="I5" s="131">
        <v>43845</v>
      </c>
    </row>
    <row r="6" spans="1:9" x14ac:dyDescent="0.2">
      <c r="A6" s="239"/>
      <c r="B6" s="44" t="s">
        <v>38</v>
      </c>
      <c r="C6" s="44" t="s">
        <v>39</v>
      </c>
      <c r="D6" s="75">
        <v>4500</v>
      </c>
      <c r="E6" s="76">
        <f t="shared" ref="E6:E19" si="1">D6/1.2</f>
        <v>3750</v>
      </c>
      <c r="F6" s="125">
        <v>43860</v>
      </c>
      <c r="G6" s="122" t="s">
        <v>104</v>
      </c>
      <c r="H6" s="78" t="s">
        <v>106</v>
      </c>
      <c r="I6" s="78" t="s">
        <v>95</v>
      </c>
    </row>
    <row r="7" spans="1:9" x14ac:dyDescent="0.2">
      <c r="A7" s="239"/>
      <c r="B7" s="37" t="s">
        <v>46</v>
      </c>
      <c r="C7" s="37" t="s">
        <v>47</v>
      </c>
      <c r="D7" s="33">
        <v>7000</v>
      </c>
      <c r="E7" s="42">
        <f t="shared" si="1"/>
        <v>5833.3333333333339</v>
      </c>
      <c r="F7" s="125">
        <v>43857</v>
      </c>
      <c r="G7" s="122" t="s">
        <v>81</v>
      </c>
      <c r="H7" s="78" t="s">
        <v>103</v>
      </c>
      <c r="I7" s="131">
        <v>43855</v>
      </c>
    </row>
    <row r="8" spans="1:9" x14ac:dyDescent="0.2">
      <c r="A8" s="239"/>
      <c r="B8" s="44" t="s">
        <v>50</v>
      </c>
      <c r="C8" s="44" t="s">
        <v>49</v>
      </c>
      <c r="D8" s="75">
        <v>800</v>
      </c>
      <c r="E8" s="76">
        <f t="shared" si="1"/>
        <v>666.66666666666674</v>
      </c>
      <c r="F8" s="125">
        <v>43942</v>
      </c>
      <c r="G8" s="122" t="s">
        <v>120</v>
      </c>
      <c r="H8" s="5" t="s">
        <v>103</v>
      </c>
      <c r="I8" s="125">
        <v>43942</v>
      </c>
    </row>
    <row r="9" spans="1:9" x14ac:dyDescent="0.2">
      <c r="A9" s="239"/>
      <c r="B9" s="37" t="s">
        <v>51</v>
      </c>
      <c r="C9" s="37" t="s">
        <v>52</v>
      </c>
      <c r="D9" s="33">
        <v>6700</v>
      </c>
      <c r="E9" s="42">
        <f t="shared" si="1"/>
        <v>5583.3333333333339</v>
      </c>
      <c r="F9" s="125">
        <v>43929</v>
      </c>
      <c r="G9" s="122" t="s">
        <v>117</v>
      </c>
      <c r="H9" s="78" t="s">
        <v>103</v>
      </c>
      <c r="I9" s="132">
        <v>43936</v>
      </c>
    </row>
    <row r="10" spans="1:9" x14ac:dyDescent="0.2">
      <c r="A10" s="239"/>
      <c r="B10" s="44" t="s">
        <v>53</v>
      </c>
      <c r="C10" s="44" t="s">
        <v>54</v>
      </c>
      <c r="D10" s="44">
        <v>1091</v>
      </c>
      <c r="E10" s="76">
        <f t="shared" si="1"/>
        <v>909.16666666666674</v>
      </c>
      <c r="F10" s="125">
        <v>43845</v>
      </c>
      <c r="G10" s="122" t="s">
        <v>80</v>
      </c>
      <c r="H10" s="78" t="s">
        <v>91</v>
      </c>
      <c r="I10" s="131">
        <v>43840</v>
      </c>
    </row>
    <row r="11" spans="1:9" x14ac:dyDescent="0.2">
      <c r="A11" s="239"/>
      <c r="B11" s="37" t="s">
        <v>55</v>
      </c>
      <c r="C11" s="37" t="s">
        <v>56</v>
      </c>
      <c r="D11" s="37">
        <v>14350</v>
      </c>
      <c r="E11" s="42">
        <f t="shared" si="1"/>
        <v>11958.333333333334</v>
      </c>
      <c r="F11" s="125">
        <v>44098</v>
      </c>
      <c r="G11" s="122" t="s">
        <v>169</v>
      </c>
      <c r="H11" s="78" t="s">
        <v>40</v>
      </c>
      <c r="I11" s="78" t="s">
        <v>42</v>
      </c>
    </row>
    <row r="12" spans="1:9" x14ac:dyDescent="0.2">
      <c r="A12" s="239"/>
      <c r="B12" s="44" t="s">
        <v>37</v>
      </c>
      <c r="C12" s="44" t="s">
        <v>57</v>
      </c>
      <c r="D12" s="44">
        <v>18000</v>
      </c>
      <c r="E12" s="76">
        <f t="shared" si="1"/>
        <v>15000</v>
      </c>
      <c r="F12" s="125">
        <v>43964</v>
      </c>
      <c r="G12" s="122" t="s">
        <v>131</v>
      </c>
      <c r="H12" s="78" t="s">
        <v>133</v>
      </c>
      <c r="I12" s="77" t="s">
        <v>95</v>
      </c>
    </row>
    <row r="13" spans="1:9" x14ac:dyDescent="0.2">
      <c r="A13" s="239"/>
      <c r="B13" s="37" t="s">
        <v>59</v>
      </c>
      <c r="C13" s="37" t="s">
        <v>58</v>
      </c>
      <c r="D13" s="37">
        <v>5500</v>
      </c>
      <c r="E13" s="42">
        <f t="shared" si="1"/>
        <v>4583.3333333333339</v>
      </c>
      <c r="F13" s="125">
        <v>43920</v>
      </c>
      <c r="G13" s="122" t="s">
        <v>113</v>
      </c>
      <c r="H13" s="78" t="s">
        <v>115</v>
      </c>
      <c r="I13" s="77" t="s">
        <v>95</v>
      </c>
    </row>
    <row r="14" spans="1:9" x14ac:dyDescent="0.2">
      <c r="A14" s="239"/>
      <c r="B14" s="44" t="s">
        <v>60</v>
      </c>
      <c r="C14" s="44" t="s">
        <v>61</v>
      </c>
      <c r="D14" s="44">
        <v>7000</v>
      </c>
      <c r="E14" s="76">
        <f t="shared" si="1"/>
        <v>5833.3333333333339</v>
      </c>
      <c r="F14" s="123"/>
      <c r="G14" s="130"/>
      <c r="H14" s="78"/>
      <c r="I14" s="77"/>
    </row>
    <row r="15" spans="1:9" x14ac:dyDescent="0.2">
      <c r="A15" s="239"/>
      <c r="B15" s="37" t="s">
        <v>62</v>
      </c>
      <c r="C15" s="37" t="s">
        <v>63</v>
      </c>
      <c r="D15" s="37">
        <v>18000</v>
      </c>
      <c r="E15" s="42">
        <f t="shared" si="1"/>
        <v>15000</v>
      </c>
      <c r="F15" s="125">
        <v>44041</v>
      </c>
      <c r="G15" s="122"/>
      <c r="H15" s="78" t="s">
        <v>157</v>
      </c>
      <c r="I15" s="77" t="s">
        <v>95</v>
      </c>
    </row>
    <row r="16" spans="1:9" x14ac:dyDescent="0.2">
      <c r="A16" s="239"/>
      <c r="B16" s="44" t="s">
        <v>64</v>
      </c>
      <c r="C16" s="44" t="s">
        <v>65</v>
      </c>
      <c r="D16" s="44">
        <v>13500</v>
      </c>
      <c r="E16" s="76">
        <f t="shared" si="1"/>
        <v>11250</v>
      </c>
      <c r="F16" s="123"/>
      <c r="G16" s="122"/>
      <c r="H16" s="78"/>
      <c r="I16" s="77"/>
    </row>
    <row r="17" spans="1:9" x14ac:dyDescent="0.2">
      <c r="A17" s="239"/>
      <c r="B17" s="37" t="s">
        <v>31</v>
      </c>
      <c r="C17" s="37" t="s">
        <v>66</v>
      </c>
      <c r="D17" s="37">
        <v>13077</v>
      </c>
      <c r="E17" s="42">
        <f t="shared" si="1"/>
        <v>10897.5</v>
      </c>
      <c r="F17" s="123"/>
      <c r="G17" s="122"/>
      <c r="H17" s="78"/>
      <c r="I17" s="77"/>
    </row>
    <row r="18" spans="1:9" x14ac:dyDescent="0.2">
      <c r="A18" s="239"/>
      <c r="B18" s="44" t="s">
        <v>67</v>
      </c>
      <c r="C18" s="44" t="s">
        <v>68</v>
      </c>
      <c r="D18" s="44">
        <v>13905</v>
      </c>
      <c r="E18" s="76">
        <f t="shared" si="1"/>
        <v>11587.5</v>
      </c>
      <c r="F18" s="125">
        <v>43929</v>
      </c>
      <c r="G18" s="122" t="s">
        <v>116</v>
      </c>
      <c r="H18" s="78" t="s">
        <v>122</v>
      </c>
      <c r="I18" s="125">
        <v>43941</v>
      </c>
    </row>
    <row r="19" spans="1:9" ht="17" thickBot="1" x14ac:dyDescent="0.25">
      <c r="A19" s="240"/>
      <c r="B19" s="52" t="s">
        <v>69</v>
      </c>
      <c r="C19" s="52" t="s">
        <v>70</v>
      </c>
      <c r="D19" s="52">
        <v>11200</v>
      </c>
      <c r="E19" s="74">
        <f t="shared" si="1"/>
        <v>9333.3333333333339</v>
      </c>
      <c r="F19" s="125">
        <v>44060</v>
      </c>
      <c r="G19" s="122" t="s">
        <v>164</v>
      </c>
      <c r="H19" s="78" t="s">
        <v>157</v>
      </c>
      <c r="I19" s="78" t="s">
        <v>95</v>
      </c>
    </row>
    <row r="20" spans="1:9" x14ac:dyDescent="0.2">
      <c r="A20" s="64">
        <v>1</v>
      </c>
      <c r="B20" s="62" t="e">
        <f>'SUIVI DES VENTES'!#REF!</f>
        <v>#REF!</v>
      </c>
      <c r="C20" s="62" t="e">
        <f>'SUIVI DES VENTES'!#REF!</f>
        <v>#REF!</v>
      </c>
      <c r="D20" s="39" t="e">
        <f>'SUIVI DES VENTES'!#REF!</f>
        <v>#REF!</v>
      </c>
      <c r="E20" s="39" t="e">
        <f>D20/1.2</f>
        <v>#REF!</v>
      </c>
      <c r="F20" s="123"/>
      <c r="G20" s="122"/>
      <c r="H20" s="78"/>
      <c r="I20" s="78"/>
    </row>
    <row r="21" spans="1:9" x14ac:dyDescent="0.2">
      <c r="A21" s="65">
        <v>2</v>
      </c>
      <c r="B21" s="62" t="e">
        <f>'SUIVI DES VENTES'!#REF!</f>
        <v>#REF!</v>
      </c>
      <c r="C21" s="62" t="e">
        <f>'SUIVI DES VENTES'!#REF!</f>
        <v>#REF!</v>
      </c>
      <c r="D21" s="39" t="e">
        <f>'SUIVI DES VENTES'!#REF!</f>
        <v>#REF!</v>
      </c>
      <c r="E21" s="39" t="e">
        <f t="shared" ref="E21:E79" si="2">D21/1.2</f>
        <v>#REF!</v>
      </c>
      <c r="F21" s="125">
        <v>43955</v>
      </c>
      <c r="G21" s="122" t="s">
        <v>127</v>
      </c>
      <c r="H21" s="78" t="s">
        <v>126</v>
      </c>
      <c r="I21" s="78"/>
    </row>
    <row r="22" spans="1:9" x14ac:dyDescent="0.2">
      <c r="A22" s="65">
        <v>3</v>
      </c>
      <c r="B22" s="62" t="e">
        <f>'SUIVI DES VENTES'!#REF!</f>
        <v>#REF!</v>
      </c>
      <c r="C22" s="62" t="e">
        <f>'SUIVI DES VENTES'!#REF!</f>
        <v>#REF!</v>
      </c>
      <c r="D22" s="39" t="e">
        <f>'SUIVI DES VENTES'!#REF!</f>
        <v>#REF!</v>
      </c>
      <c r="E22" s="39" t="e">
        <f t="shared" si="2"/>
        <v>#REF!</v>
      </c>
      <c r="F22" s="123"/>
      <c r="G22" s="122"/>
      <c r="H22" s="78"/>
      <c r="I22" s="77"/>
    </row>
    <row r="23" spans="1:9" x14ac:dyDescent="0.2">
      <c r="A23" s="65">
        <v>4</v>
      </c>
      <c r="B23" s="62" t="e">
        <f>'SUIVI DES VENTES'!#REF!</f>
        <v>#REF!</v>
      </c>
      <c r="C23" s="62" t="e">
        <f>'SUIVI DES VENTES'!#REF!</f>
        <v>#REF!</v>
      </c>
      <c r="D23" s="39" t="e">
        <f>'SUIVI DES VENTES'!#REF!</f>
        <v>#REF!</v>
      </c>
      <c r="E23" s="39" t="e">
        <f t="shared" si="2"/>
        <v>#REF!</v>
      </c>
      <c r="F23" s="123"/>
      <c r="G23" s="122"/>
      <c r="H23" s="78"/>
      <c r="I23" s="78"/>
    </row>
    <row r="24" spans="1:9" x14ac:dyDescent="0.2">
      <c r="A24" s="65">
        <v>5</v>
      </c>
      <c r="B24" s="62" t="e">
        <f>'SUIVI DES VENTES'!#REF!</f>
        <v>#REF!</v>
      </c>
      <c r="C24" s="62" t="e">
        <f>'SUIVI DES VENTES'!#REF!</f>
        <v>#REF!</v>
      </c>
      <c r="D24" s="39" t="e">
        <f>'SUIVI DES VENTES'!#REF!</f>
        <v>#REF!</v>
      </c>
      <c r="E24" s="39" t="e">
        <f t="shared" si="2"/>
        <v>#REF!</v>
      </c>
      <c r="F24" s="123"/>
      <c r="G24" s="122"/>
      <c r="H24" s="78"/>
      <c r="I24" s="78"/>
    </row>
    <row r="25" spans="1:9" x14ac:dyDescent="0.2">
      <c r="A25" s="65">
        <v>6</v>
      </c>
      <c r="B25" s="62" t="e">
        <f>'SUIVI DES VENTES'!#REF!</f>
        <v>#REF!</v>
      </c>
      <c r="C25" s="62" t="e">
        <f>'SUIVI DES VENTES'!#REF!</f>
        <v>#REF!</v>
      </c>
      <c r="D25" s="39" t="e">
        <f>'SUIVI DES VENTES'!#REF!</f>
        <v>#REF!</v>
      </c>
      <c r="E25" s="39" t="e">
        <f t="shared" si="2"/>
        <v>#REF!</v>
      </c>
      <c r="F25" s="123"/>
      <c r="G25" s="122"/>
      <c r="H25" s="78"/>
      <c r="I25" s="78"/>
    </row>
    <row r="26" spans="1:9" x14ac:dyDescent="0.2">
      <c r="A26" s="65">
        <v>7</v>
      </c>
      <c r="B26" s="62" t="e">
        <f>'SUIVI DES VENTES'!#REF!</f>
        <v>#REF!</v>
      </c>
      <c r="C26" s="62" t="e">
        <f>'SUIVI DES VENTES'!#REF!</f>
        <v>#REF!</v>
      </c>
      <c r="D26" s="39" t="e">
        <f>'SUIVI DES VENTES'!#REF!</f>
        <v>#REF!</v>
      </c>
      <c r="E26" s="39" t="e">
        <f t="shared" si="2"/>
        <v>#REF!</v>
      </c>
      <c r="F26" s="125">
        <v>44011</v>
      </c>
      <c r="G26" s="122" t="s">
        <v>149</v>
      </c>
      <c r="H26" s="78" t="s">
        <v>151</v>
      </c>
      <c r="I26" s="78"/>
    </row>
    <row r="27" spans="1:9" x14ac:dyDescent="0.2">
      <c r="A27" s="65">
        <v>8</v>
      </c>
      <c r="B27" s="62" t="e">
        <f>'SUIVI DES VENTES'!#REF!</f>
        <v>#REF!</v>
      </c>
      <c r="C27" s="62" t="e">
        <f>'SUIVI DES VENTES'!#REF!</f>
        <v>#REF!</v>
      </c>
      <c r="D27" s="39" t="e">
        <f>'SUIVI DES VENTES'!#REF!</f>
        <v>#REF!</v>
      </c>
      <c r="E27" s="39" t="e">
        <f t="shared" si="2"/>
        <v>#REF!</v>
      </c>
      <c r="F27" s="123"/>
      <c r="G27" s="122"/>
      <c r="H27" s="78"/>
      <c r="I27" s="78"/>
    </row>
    <row r="28" spans="1:9" x14ac:dyDescent="0.2">
      <c r="A28" s="65">
        <v>9</v>
      </c>
      <c r="B28" s="62" t="e">
        <f>'SUIVI DES VENTES'!#REF!</f>
        <v>#REF!</v>
      </c>
      <c r="C28" s="62" t="e">
        <f>'SUIVI DES VENTES'!#REF!</f>
        <v>#REF!</v>
      </c>
      <c r="D28" s="39" t="e">
        <f>'SUIVI DES VENTES'!#REF!</f>
        <v>#REF!</v>
      </c>
      <c r="E28" s="39" t="e">
        <f t="shared" si="2"/>
        <v>#REF!</v>
      </c>
      <c r="F28" s="124"/>
      <c r="G28" s="122"/>
      <c r="H28" s="78"/>
      <c r="I28" s="78"/>
    </row>
    <row r="29" spans="1:9" x14ac:dyDescent="0.2">
      <c r="A29" s="65">
        <v>10</v>
      </c>
      <c r="B29" s="62" t="e">
        <f>'SUIVI DES VENTES'!#REF!</f>
        <v>#REF!</v>
      </c>
      <c r="C29" s="62" t="e">
        <f>'SUIVI DES VENTES'!#REF!</f>
        <v>#REF!</v>
      </c>
      <c r="D29" s="39" t="e">
        <f>'SUIVI DES VENTES'!#REF!</f>
        <v>#REF!</v>
      </c>
      <c r="E29" s="39" t="e">
        <f t="shared" si="2"/>
        <v>#REF!</v>
      </c>
      <c r="F29" s="125">
        <v>44012</v>
      </c>
      <c r="G29" s="122" t="s">
        <v>152</v>
      </c>
      <c r="H29" s="78" t="s">
        <v>126</v>
      </c>
      <c r="I29" s="78"/>
    </row>
    <row r="30" spans="1:9" x14ac:dyDescent="0.2">
      <c r="A30" s="65">
        <v>11</v>
      </c>
      <c r="B30" s="62" t="e">
        <f>'SUIVI DES VENTES'!#REF!</f>
        <v>#REF!</v>
      </c>
      <c r="C30" s="62" t="e">
        <f>'SUIVI DES VENTES'!#REF!</f>
        <v>#REF!</v>
      </c>
      <c r="D30" s="39" t="e">
        <f>'SUIVI DES VENTES'!#REF!</f>
        <v>#REF!</v>
      </c>
      <c r="E30" s="39" t="e">
        <f t="shared" si="2"/>
        <v>#REF!</v>
      </c>
      <c r="F30" s="123"/>
      <c r="G30" s="122"/>
      <c r="H30" s="78"/>
      <c r="I30" s="78"/>
    </row>
    <row r="31" spans="1:9" x14ac:dyDescent="0.2">
      <c r="A31" s="65">
        <v>12</v>
      </c>
      <c r="B31" s="62">
        <f>'SUIVI DES VENTES'!B3</f>
        <v>2</v>
      </c>
      <c r="C31" s="62">
        <f>'SUIVI DES VENTES'!C3</f>
        <v>2</v>
      </c>
      <c r="D31" s="39">
        <f>'SUIVI DES VENTES'!K3</f>
        <v>20000</v>
      </c>
      <c r="E31" s="39">
        <f t="shared" si="2"/>
        <v>16666.666666666668</v>
      </c>
      <c r="F31" s="123"/>
      <c r="G31" s="122"/>
      <c r="H31" s="78"/>
      <c r="I31" s="78"/>
    </row>
    <row r="32" spans="1:9" x14ac:dyDescent="0.2">
      <c r="A32" s="65">
        <v>13</v>
      </c>
      <c r="B32" s="62">
        <f>'SUIVI DES VENTES'!B4</f>
        <v>3</v>
      </c>
      <c r="C32" s="62">
        <f>'SUIVI DES VENTES'!C4</f>
        <v>3</v>
      </c>
      <c r="D32" s="39">
        <f>'SUIVI DES VENTES'!K4</f>
        <v>20000</v>
      </c>
      <c r="E32" s="39">
        <f t="shared" si="2"/>
        <v>16666.666666666668</v>
      </c>
      <c r="F32" s="125">
        <v>44125</v>
      </c>
      <c r="G32" s="122" t="s">
        <v>176</v>
      </c>
      <c r="H32" s="78" t="s">
        <v>178</v>
      </c>
      <c r="I32" s="78"/>
    </row>
    <row r="33" spans="1:9" x14ac:dyDescent="0.2">
      <c r="A33" s="65">
        <v>14</v>
      </c>
      <c r="B33" s="62">
        <f>'SUIVI DES VENTES'!B5</f>
        <v>0</v>
      </c>
      <c r="C33" s="62">
        <f>'SUIVI DES VENTES'!C5</f>
        <v>0</v>
      </c>
      <c r="D33" s="39">
        <f>'SUIVI DES VENTES'!K5</f>
        <v>20000</v>
      </c>
      <c r="E33" s="39">
        <f t="shared" si="2"/>
        <v>16666.666666666668</v>
      </c>
      <c r="F33" s="123"/>
      <c r="G33" s="122"/>
      <c r="H33" s="78"/>
      <c r="I33" s="78"/>
    </row>
    <row r="34" spans="1:9" x14ac:dyDescent="0.2">
      <c r="A34" s="65">
        <v>15</v>
      </c>
      <c r="B34" s="62">
        <f>'SUIVI DES VENTES'!B6</f>
        <v>0</v>
      </c>
      <c r="C34" s="62">
        <f>'SUIVI DES VENTES'!C6</f>
        <v>0</v>
      </c>
      <c r="D34" s="39">
        <f>'SUIVI DES VENTES'!K6</f>
        <v>20000</v>
      </c>
      <c r="E34" s="39">
        <f t="shared" si="2"/>
        <v>16666.666666666668</v>
      </c>
      <c r="F34" s="124"/>
      <c r="G34" s="122"/>
      <c r="H34" s="78"/>
      <c r="I34" s="78"/>
    </row>
    <row r="35" spans="1:9" x14ac:dyDescent="0.2">
      <c r="A35" s="65">
        <v>16</v>
      </c>
      <c r="B35" s="62">
        <f>'SUIVI DES VENTES'!B7</f>
        <v>0</v>
      </c>
      <c r="C35" s="62">
        <f>'SUIVI DES VENTES'!C7</f>
        <v>0</v>
      </c>
      <c r="D35" s="39">
        <f>'SUIVI DES VENTES'!K7</f>
        <v>20000</v>
      </c>
      <c r="E35" s="39">
        <f t="shared" si="2"/>
        <v>16666.666666666668</v>
      </c>
      <c r="F35" s="125">
        <v>44144</v>
      </c>
      <c r="G35" s="122" t="s">
        <v>187</v>
      </c>
      <c r="H35" s="78" t="s">
        <v>178</v>
      </c>
      <c r="I35" s="78"/>
    </row>
    <row r="36" spans="1:9" x14ac:dyDescent="0.2">
      <c r="A36" s="65">
        <v>17</v>
      </c>
      <c r="B36" s="62">
        <f>'SUIVI DES VENTES'!B8</f>
        <v>0</v>
      </c>
      <c r="C36" s="62">
        <f>'SUIVI DES VENTES'!C8</f>
        <v>0</v>
      </c>
      <c r="D36" s="39">
        <f>'SUIVI DES VENTES'!K8</f>
        <v>20000</v>
      </c>
      <c r="E36" s="39">
        <f t="shared" si="2"/>
        <v>16666.666666666668</v>
      </c>
      <c r="F36" s="123"/>
      <c r="G36" s="122"/>
      <c r="H36" s="78"/>
      <c r="I36" s="78"/>
    </row>
    <row r="37" spans="1:9" x14ac:dyDescent="0.2">
      <c r="A37" s="65">
        <v>18</v>
      </c>
      <c r="B37" s="62">
        <f>'SUIVI DES VENTES'!B9</f>
        <v>0</v>
      </c>
      <c r="C37" s="62">
        <f>'SUIVI DES VENTES'!C9</f>
        <v>0</v>
      </c>
      <c r="D37" s="39">
        <f>'SUIVI DES VENTES'!K9</f>
        <v>20000</v>
      </c>
      <c r="E37" s="39">
        <f t="shared" si="2"/>
        <v>16666.666666666668</v>
      </c>
      <c r="F37" s="123"/>
      <c r="G37" s="122"/>
      <c r="H37" s="78"/>
      <c r="I37" s="78"/>
    </row>
    <row r="38" spans="1:9" x14ac:dyDescent="0.2">
      <c r="A38" s="65">
        <v>19</v>
      </c>
      <c r="B38" s="62">
        <f>'SUIVI DES VENTES'!B10</f>
        <v>0</v>
      </c>
      <c r="C38" s="62">
        <f>'SUIVI DES VENTES'!C10</f>
        <v>0</v>
      </c>
      <c r="D38" s="39">
        <f>'SUIVI DES VENTES'!K10</f>
        <v>20000</v>
      </c>
      <c r="E38" s="39">
        <f t="shared" si="2"/>
        <v>16666.666666666668</v>
      </c>
      <c r="F38" s="124"/>
      <c r="G38" s="122"/>
      <c r="H38" s="78"/>
      <c r="I38" s="78"/>
    </row>
    <row r="39" spans="1:9" x14ac:dyDescent="0.2">
      <c r="A39" s="65">
        <v>20</v>
      </c>
      <c r="B39" s="62">
        <f>'SUIVI DES VENTES'!B11</f>
        <v>0</v>
      </c>
      <c r="C39" s="62">
        <f>'SUIVI DES VENTES'!C11</f>
        <v>0</v>
      </c>
      <c r="D39" s="39">
        <f>'SUIVI DES VENTES'!K11</f>
        <v>20000</v>
      </c>
      <c r="E39" s="39">
        <f t="shared" si="2"/>
        <v>16666.666666666668</v>
      </c>
      <c r="F39" s="124"/>
      <c r="G39" s="122"/>
      <c r="H39" s="78"/>
      <c r="I39" s="78"/>
    </row>
    <row r="40" spans="1:9" x14ac:dyDescent="0.2">
      <c r="A40" s="65">
        <v>21</v>
      </c>
      <c r="B40" s="62">
        <f>'SUIVI DES VENTES'!B12</f>
        <v>0</v>
      </c>
      <c r="C40" s="62">
        <f>'SUIVI DES VENTES'!C12</f>
        <v>0</v>
      </c>
      <c r="D40" s="39">
        <f>'SUIVI DES VENTES'!K12</f>
        <v>20000</v>
      </c>
      <c r="E40" s="39">
        <f t="shared" si="2"/>
        <v>16666.666666666668</v>
      </c>
      <c r="F40" s="124"/>
      <c r="G40" s="122"/>
      <c r="H40" s="78"/>
      <c r="I40" s="78"/>
    </row>
    <row r="41" spans="1:9" x14ac:dyDescent="0.2">
      <c r="A41" s="65">
        <v>22</v>
      </c>
      <c r="B41" s="62">
        <f>'SUIVI DES VENTES'!B13</f>
        <v>0</v>
      </c>
      <c r="C41" s="62">
        <f>'SUIVI DES VENTES'!C13</f>
        <v>0</v>
      </c>
      <c r="D41" s="39">
        <f>'SUIVI DES VENTES'!K13</f>
        <v>20000</v>
      </c>
      <c r="E41" s="39">
        <f t="shared" si="2"/>
        <v>16666.666666666668</v>
      </c>
      <c r="F41" s="124"/>
      <c r="G41" s="122"/>
      <c r="H41" s="78"/>
      <c r="I41" s="78"/>
    </row>
    <row r="42" spans="1:9" x14ac:dyDescent="0.2">
      <c r="A42" s="65">
        <v>23</v>
      </c>
      <c r="B42" s="62">
        <f>'SUIVI DES VENTES'!B14</f>
        <v>0</v>
      </c>
      <c r="C42" s="62">
        <f>'SUIVI DES VENTES'!C14</f>
        <v>0</v>
      </c>
      <c r="D42" s="39">
        <f>'SUIVI DES VENTES'!K14</f>
        <v>20000</v>
      </c>
      <c r="E42" s="39">
        <f t="shared" si="2"/>
        <v>16666.666666666668</v>
      </c>
      <c r="F42" s="124"/>
      <c r="G42" s="122"/>
      <c r="H42" s="78"/>
      <c r="I42" s="78"/>
    </row>
    <row r="43" spans="1:9" x14ac:dyDescent="0.2">
      <c r="A43" s="65">
        <v>24</v>
      </c>
      <c r="B43" s="62">
        <f>'SUIVI DES VENTES'!B15</f>
        <v>0</v>
      </c>
      <c r="C43" s="62">
        <f>'SUIVI DES VENTES'!C15</f>
        <v>0</v>
      </c>
      <c r="D43" s="39">
        <f>'SUIVI DES VENTES'!K15</f>
        <v>20000</v>
      </c>
      <c r="E43" s="39">
        <f t="shared" si="2"/>
        <v>16666.666666666668</v>
      </c>
      <c r="F43" s="124"/>
      <c r="G43" s="122"/>
      <c r="H43" s="78"/>
      <c r="I43" s="78"/>
    </row>
    <row r="44" spans="1:9" x14ac:dyDescent="0.2">
      <c r="A44" s="65">
        <v>25</v>
      </c>
      <c r="B44" s="62">
        <f>'SUIVI DES VENTES'!B16</f>
        <v>0</v>
      </c>
      <c r="C44" s="62">
        <f>'SUIVI DES VENTES'!C16</f>
        <v>0</v>
      </c>
      <c r="D44" s="39">
        <f>'SUIVI DES VENTES'!K16</f>
        <v>20000</v>
      </c>
      <c r="E44" s="39">
        <f t="shared" si="2"/>
        <v>16666.666666666668</v>
      </c>
      <c r="F44" s="124"/>
      <c r="G44" s="122"/>
      <c r="H44" s="78"/>
      <c r="I44" s="78"/>
    </row>
    <row r="45" spans="1:9" x14ac:dyDescent="0.2">
      <c r="A45" s="65">
        <v>26</v>
      </c>
      <c r="B45" s="62">
        <f>'SUIVI DES VENTES'!B17</f>
        <v>0</v>
      </c>
      <c r="C45" s="62">
        <f>'SUIVI DES VENTES'!C17</f>
        <v>0</v>
      </c>
      <c r="D45" s="39">
        <f>'SUIVI DES VENTES'!K17</f>
        <v>20000</v>
      </c>
      <c r="E45" s="39">
        <f t="shared" si="2"/>
        <v>16666.666666666668</v>
      </c>
      <c r="F45" s="124"/>
      <c r="G45" s="122"/>
      <c r="H45" s="78"/>
      <c r="I45" s="78"/>
    </row>
    <row r="46" spans="1:9" x14ac:dyDescent="0.2">
      <c r="A46" s="65">
        <v>27</v>
      </c>
      <c r="B46" s="62">
        <f>'SUIVI DES VENTES'!B18</f>
        <v>0</v>
      </c>
      <c r="C46" s="62">
        <f>'SUIVI DES VENTES'!C18</f>
        <v>0</v>
      </c>
      <c r="D46" s="39">
        <f>'SUIVI DES VENTES'!K18</f>
        <v>20000</v>
      </c>
      <c r="E46" s="39">
        <f t="shared" si="2"/>
        <v>16666.666666666668</v>
      </c>
      <c r="F46" s="123"/>
      <c r="G46" s="122"/>
      <c r="H46" s="78"/>
      <c r="I46" s="78"/>
    </row>
    <row r="47" spans="1:9" x14ac:dyDescent="0.2">
      <c r="A47" s="65">
        <v>28</v>
      </c>
      <c r="B47" s="62">
        <f>'SUIVI DES VENTES'!B19</f>
        <v>0</v>
      </c>
      <c r="C47" s="62">
        <f>'SUIVI DES VENTES'!C19</f>
        <v>0</v>
      </c>
      <c r="D47" s="39">
        <f>'SUIVI DES VENTES'!K19</f>
        <v>20000</v>
      </c>
      <c r="E47" s="39">
        <f t="shared" si="2"/>
        <v>16666.666666666668</v>
      </c>
      <c r="F47" s="124"/>
      <c r="G47" s="122"/>
      <c r="H47" s="78"/>
      <c r="I47" s="78"/>
    </row>
    <row r="48" spans="1:9" x14ac:dyDescent="0.2">
      <c r="A48" s="65">
        <v>29</v>
      </c>
      <c r="B48" s="62">
        <f>'SUIVI DES VENTES'!B20</f>
        <v>0</v>
      </c>
      <c r="C48" s="62">
        <f>'SUIVI DES VENTES'!C20</f>
        <v>0</v>
      </c>
      <c r="D48" s="39">
        <f>'SUIVI DES VENTES'!K20</f>
        <v>20000</v>
      </c>
      <c r="E48" s="39">
        <f t="shared" si="2"/>
        <v>16666.666666666668</v>
      </c>
      <c r="F48" s="124"/>
      <c r="G48" s="130"/>
      <c r="H48" s="78"/>
      <c r="I48" s="78"/>
    </row>
    <row r="49" spans="1:9" x14ac:dyDescent="0.2">
      <c r="A49" s="65">
        <v>30</v>
      </c>
      <c r="B49" s="62">
        <f>'SUIVI DES VENTES'!B21</f>
        <v>0</v>
      </c>
      <c r="C49" s="62">
        <f>'SUIVI DES VENTES'!C21</f>
        <v>0</v>
      </c>
      <c r="D49" s="39">
        <f>'SUIVI DES VENTES'!K21</f>
        <v>20000</v>
      </c>
      <c r="E49" s="39">
        <f t="shared" si="2"/>
        <v>16666.666666666668</v>
      </c>
      <c r="F49" s="124"/>
      <c r="G49" s="122"/>
      <c r="H49" s="78"/>
      <c r="I49" s="78"/>
    </row>
    <row r="50" spans="1:9" x14ac:dyDescent="0.2">
      <c r="A50" s="65">
        <v>31</v>
      </c>
      <c r="B50" s="62">
        <f>'SUIVI DES VENTES'!B22</f>
        <v>0</v>
      </c>
      <c r="C50" s="62">
        <f>'SUIVI DES VENTES'!C22</f>
        <v>0</v>
      </c>
      <c r="D50" s="39">
        <f>'SUIVI DES VENTES'!K22</f>
        <v>20000</v>
      </c>
      <c r="E50" s="39">
        <f t="shared" si="2"/>
        <v>16666.666666666668</v>
      </c>
      <c r="F50" s="124"/>
      <c r="G50" s="122"/>
      <c r="H50" s="78"/>
      <c r="I50" s="78"/>
    </row>
    <row r="51" spans="1:9" x14ac:dyDescent="0.2">
      <c r="A51" s="65">
        <v>32</v>
      </c>
      <c r="B51" s="62">
        <f>'SUIVI DES VENTES'!B23</f>
        <v>0</v>
      </c>
      <c r="C51" s="62">
        <f>'SUIVI DES VENTES'!C23</f>
        <v>0</v>
      </c>
      <c r="D51" s="39">
        <f>'SUIVI DES VENTES'!K23</f>
        <v>20000</v>
      </c>
      <c r="E51" s="39">
        <f t="shared" si="2"/>
        <v>16666.666666666668</v>
      </c>
      <c r="F51" s="124"/>
      <c r="G51" s="122"/>
      <c r="H51" s="78"/>
      <c r="I51" s="78"/>
    </row>
    <row r="52" spans="1:9" x14ac:dyDescent="0.2">
      <c r="A52" s="65">
        <v>33</v>
      </c>
      <c r="B52" s="62">
        <f>'SUIVI DES VENTES'!B24</f>
        <v>0</v>
      </c>
      <c r="C52" s="62">
        <f>'SUIVI DES VENTES'!C24</f>
        <v>0</v>
      </c>
      <c r="D52" s="39">
        <f>'SUIVI DES VENTES'!K24</f>
        <v>20000</v>
      </c>
      <c r="E52" s="39">
        <f t="shared" si="2"/>
        <v>16666.666666666668</v>
      </c>
      <c r="F52" s="124"/>
      <c r="G52" s="122"/>
      <c r="H52" s="78"/>
      <c r="I52" s="78"/>
    </row>
    <row r="53" spans="1:9" x14ac:dyDescent="0.2">
      <c r="A53" s="65">
        <v>34</v>
      </c>
      <c r="B53" s="62">
        <f>'SUIVI DES VENTES'!B25</f>
        <v>0</v>
      </c>
      <c r="C53" s="62">
        <f>'SUIVI DES VENTES'!C25</f>
        <v>0</v>
      </c>
      <c r="D53" s="39">
        <f>'SUIVI DES VENTES'!K25</f>
        <v>20000</v>
      </c>
      <c r="E53" s="39">
        <f t="shared" si="2"/>
        <v>16666.666666666668</v>
      </c>
      <c r="F53" s="124"/>
      <c r="G53" s="122"/>
      <c r="H53" s="78"/>
      <c r="I53" s="78"/>
    </row>
    <row r="54" spans="1:9" x14ac:dyDescent="0.2">
      <c r="A54" s="65">
        <v>35</v>
      </c>
      <c r="B54" s="62">
        <f>'SUIVI DES VENTES'!B26</f>
        <v>0</v>
      </c>
      <c r="C54" s="62">
        <f>'SUIVI DES VENTES'!C26</f>
        <v>0</v>
      </c>
      <c r="D54" s="39">
        <f>'SUIVI DES VENTES'!K26</f>
        <v>20000</v>
      </c>
      <c r="E54" s="39">
        <f t="shared" si="2"/>
        <v>16666.666666666668</v>
      </c>
      <c r="F54" s="124"/>
      <c r="G54" s="122"/>
      <c r="H54" s="78"/>
      <c r="I54" s="78"/>
    </row>
    <row r="55" spans="1:9" x14ac:dyDescent="0.2">
      <c r="A55" s="65">
        <v>36</v>
      </c>
      <c r="B55" s="62">
        <f>'SUIVI DES VENTES'!B27</f>
        <v>0</v>
      </c>
      <c r="C55" s="62">
        <f>'SUIVI DES VENTES'!C27</f>
        <v>0</v>
      </c>
      <c r="D55" s="39">
        <f>'SUIVI DES VENTES'!K27</f>
        <v>20000</v>
      </c>
      <c r="E55" s="39">
        <f t="shared" si="2"/>
        <v>16666.666666666668</v>
      </c>
      <c r="F55" s="126"/>
      <c r="G55" s="122"/>
    </row>
    <row r="56" spans="1:9" x14ac:dyDescent="0.2">
      <c r="A56" s="65">
        <v>37</v>
      </c>
      <c r="B56" s="62">
        <f>'SUIVI DES VENTES'!B28</f>
        <v>0</v>
      </c>
      <c r="C56" s="62">
        <f>'SUIVI DES VENTES'!C28</f>
        <v>0</v>
      </c>
      <c r="D56" s="39">
        <f>'SUIVI DES VENTES'!K28</f>
        <v>24000</v>
      </c>
      <c r="E56" s="39">
        <f t="shared" si="2"/>
        <v>20000</v>
      </c>
      <c r="F56" s="126"/>
      <c r="G56" s="122"/>
    </row>
    <row r="57" spans="1:9" x14ac:dyDescent="0.2">
      <c r="A57" s="65">
        <v>38</v>
      </c>
      <c r="B57" s="62">
        <f>'SUIVI DES VENTES'!B29</f>
        <v>0</v>
      </c>
      <c r="C57" s="62">
        <f>'SUIVI DES VENTES'!C29</f>
        <v>0</v>
      </c>
      <c r="D57" s="39">
        <f>'SUIVI DES VENTES'!K29</f>
        <v>24000</v>
      </c>
      <c r="E57" s="39">
        <f t="shared" si="2"/>
        <v>20000</v>
      </c>
      <c r="F57" s="126"/>
      <c r="G57" s="122"/>
    </row>
    <row r="58" spans="1:9" x14ac:dyDescent="0.2">
      <c r="A58" s="65">
        <v>39</v>
      </c>
      <c r="B58" s="62">
        <f>'SUIVI DES VENTES'!B30</f>
        <v>0</v>
      </c>
      <c r="C58" s="62">
        <f>'SUIVI DES VENTES'!C30</f>
        <v>0</v>
      </c>
      <c r="D58" s="39">
        <f>'SUIVI DES VENTES'!K30</f>
        <v>24000</v>
      </c>
      <c r="E58" s="39">
        <f t="shared" si="2"/>
        <v>20000</v>
      </c>
      <c r="F58" s="126"/>
      <c r="G58" s="122"/>
    </row>
    <row r="59" spans="1:9" x14ac:dyDescent="0.2">
      <c r="A59" s="65">
        <v>40</v>
      </c>
      <c r="B59" s="62">
        <f>'SUIVI DES VENTES'!B31</f>
        <v>0</v>
      </c>
      <c r="C59" s="62">
        <f>'SUIVI DES VENTES'!C31</f>
        <v>0</v>
      </c>
      <c r="D59" s="39">
        <f>'SUIVI DES VENTES'!K31</f>
        <v>24000</v>
      </c>
      <c r="E59" s="39">
        <f t="shared" si="2"/>
        <v>20000</v>
      </c>
      <c r="F59" s="126"/>
      <c r="G59" s="122"/>
    </row>
    <row r="60" spans="1:9" x14ac:dyDescent="0.2">
      <c r="A60" s="65">
        <v>41</v>
      </c>
      <c r="B60" s="62">
        <f>'SUIVI DES VENTES'!B74</f>
        <v>0</v>
      </c>
      <c r="C60" s="62">
        <f>'SUIVI DES VENTES'!C74</f>
        <v>0</v>
      </c>
      <c r="D60" s="39">
        <f>'SUIVI DES VENTES'!K74</f>
        <v>0</v>
      </c>
      <c r="E60" s="39">
        <f t="shared" si="2"/>
        <v>0</v>
      </c>
      <c r="F60" s="126"/>
      <c r="G60" s="122"/>
    </row>
    <row r="61" spans="1:9" x14ac:dyDescent="0.2">
      <c r="A61" s="65">
        <v>42</v>
      </c>
      <c r="B61" s="62">
        <f>'SUIVI DES VENTES'!B75</f>
        <v>0</v>
      </c>
      <c r="C61" s="62">
        <f>'SUIVI DES VENTES'!C75</f>
        <v>0</v>
      </c>
      <c r="D61" s="39">
        <f>'SUIVI DES VENTES'!K75</f>
        <v>0</v>
      </c>
      <c r="E61" s="39">
        <f t="shared" si="2"/>
        <v>0</v>
      </c>
      <c r="F61" s="126"/>
      <c r="G61" s="122"/>
    </row>
    <row r="62" spans="1:9" x14ac:dyDescent="0.2">
      <c r="A62" s="65">
        <v>43</v>
      </c>
      <c r="B62" s="62">
        <f>'SUIVI DES VENTES'!B76</f>
        <v>0</v>
      </c>
      <c r="C62" s="62">
        <f>'SUIVI DES VENTES'!C76</f>
        <v>0</v>
      </c>
      <c r="D62" s="39">
        <f>'SUIVI DES VENTES'!K76</f>
        <v>0</v>
      </c>
      <c r="E62" s="39">
        <f t="shared" si="2"/>
        <v>0</v>
      </c>
      <c r="F62" s="126"/>
      <c r="G62" s="122"/>
    </row>
    <row r="63" spans="1:9" x14ac:dyDescent="0.2">
      <c r="A63" s="65">
        <v>44</v>
      </c>
      <c r="B63" s="62">
        <f>'SUIVI DES VENTES'!B77</f>
        <v>0</v>
      </c>
      <c r="C63" s="62">
        <f>'SUIVI DES VENTES'!C77</f>
        <v>0</v>
      </c>
      <c r="D63" s="39">
        <f>'SUIVI DES VENTES'!K77</f>
        <v>0</v>
      </c>
      <c r="E63" s="39">
        <f t="shared" si="2"/>
        <v>0</v>
      </c>
      <c r="F63" s="126"/>
      <c r="G63" s="122"/>
    </row>
    <row r="64" spans="1:9" x14ac:dyDescent="0.2">
      <c r="A64" s="65">
        <v>45</v>
      </c>
      <c r="B64" s="62">
        <f>'SUIVI DES VENTES'!B78</f>
        <v>0</v>
      </c>
      <c r="C64" s="62">
        <f>'SUIVI DES VENTES'!C78</f>
        <v>0</v>
      </c>
      <c r="D64" s="39">
        <f>'SUIVI DES VENTES'!K78</f>
        <v>0</v>
      </c>
      <c r="E64" s="39">
        <f t="shared" si="2"/>
        <v>0</v>
      </c>
      <c r="F64" s="126"/>
      <c r="G64" s="122"/>
    </row>
    <row r="65" spans="1:7" x14ac:dyDescent="0.2">
      <c r="A65" s="65">
        <v>46</v>
      </c>
      <c r="B65" s="62">
        <f>'SUIVI DES VENTES'!B79</f>
        <v>0</v>
      </c>
      <c r="C65" s="62">
        <f>'SUIVI DES VENTES'!C79</f>
        <v>0</v>
      </c>
      <c r="D65" s="39">
        <f>'SUIVI DES VENTES'!K79</f>
        <v>0</v>
      </c>
      <c r="E65" s="39">
        <f t="shared" si="2"/>
        <v>0</v>
      </c>
      <c r="F65" s="126"/>
      <c r="G65" s="122"/>
    </row>
    <row r="66" spans="1:7" x14ac:dyDescent="0.2">
      <c r="A66" s="65">
        <v>47</v>
      </c>
      <c r="B66" s="62">
        <f>'SUIVI DES VENTES'!B80</f>
        <v>0</v>
      </c>
      <c r="C66" s="62">
        <f>'SUIVI DES VENTES'!C80</f>
        <v>0</v>
      </c>
      <c r="D66" s="39">
        <f>'SUIVI DES VENTES'!K80</f>
        <v>0</v>
      </c>
      <c r="E66" s="39">
        <f t="shared" si="2"/>
        <v>0</v>
      </c>
      <c r="F66" s="126"/>
      <c r="G66" s="122"/>
    </row>
    <row r="67" spans="1:7" x14ac:dyDescent="0.2">
      <c r="A67" s="65">
        <v>48</v>
      </c>
      <c r="B67" s="62">
        <f>'SUIVI DES VENTES'!B81</f>
        <v>0</v>
      </c>
      <c r="C67" s="62">
        <f>'SUIVI DES VENTES'!C81</f>
        <v>0</v>
      </c>
      <c r="D67" s="39">
        <f>'SUIVI DES VENTES'!K81</f>
        <v>0</v>
      </c>
      <c r="E67" s="39">
        <f t="shared" si="2"/>
        <v>0</v>
      </c>
      <c r="F67" s="126"/>
      <c r="G67" s="122"/>
    </row>
    <row r="68" spans="1:7" x14ac:dyDescent="0.2">
      <c r="A68" s="65">
        <v>49</v>
      </c>
      <c r="B68" s="62">
        <f>'SUIVI DES VENTES'!B82</f>
        <v>0</v>
      </c>
      <c r="C68" s="62">
        <f>'SUIVI DES VENTES'!C82</f>
        <v>0</v>
      </c>
      <c r="D68" s="39">
        <f>'SUIVI DES VENTES'!K82</f>
        <v>0</v>
      </c>
      <c r="E68" s="39">
        <f t="shared" si="2"/>
        <v>0</v>
      </c>
      <c r="F68" s="126"/>
      <c r="G68" s="122"/>
    </row>
    <row r="69" spans="1:7" x14ac:dyDescent="0.2">
      <c r="A69" s="65">
        <v>50</v>
      </c>
      <c r="B69" s="62">
        <f>'SUIVI DES VENTES'!B83</f>
        <v>0</v>
      </c>
      <c r="C69" s="62">
        <f>'SUIVI DES VENTES'!C83</f>
        <v>0</v>
      </c>
      <c r="D69" s="39">
        <f>'SUIVI DES VENTES'!K83</f>
        <v>0</v>
      </c>
      <c r="E69" s="39">
        <f t="shared" si="2"/>
        <v>0</v>
      </c>
      <c r="F69" s="126"/>
      <c r="G69" s="122"/>
    </row>
    <row r="70" spans="1:7" x14ac:dyDescent="0.2">
      <c r="A70" s="65">
        <v>51</v>
      </c>
      <c r="B70" s="62">
        <f>'SUIVI DES VENTES'!B84</f>
        <v>0</v>
      </c>
      <c r="C70" s="62">
        <f>'SUIVI DES VENTES'!C84</f>
        <v>0</v>
      </c>
      <c r="D70" s="39">
        <f>'SUIVI DES VENTES'!K84</f>
        <v>0</v>
      </c>
      <c r="E70" s="39">
        <f t="shared" si="2"/>
        <v>0</v>
      </c>
      <c r="F70" s="126"/>
      <c r="G70" s="122"/>
    </row>
    <row r="71" spans="1:7" x14ac:dyDescent="0.2">
      <c r="A71" s="65">
        <v>52</v>
      </c>
      <c r="B71" s="62">
        <f>'SUIVI DES VENTES'!B85</f>
        <v>0</v>
      </c>
      <c r="C71" s="62">
        <f>'SUIVI DES VENTES'!C85</f>
        <v>0</v>
      </c>
      <c r="D71" s="39">
        <f>'SUIVI DES VENTES'!K85</f>
        <v>0</v>
      </c>
      <c r="E71" s="39">
        <f t="shared" si="2"/>
        <v>0</v>
      </c>
      <c r="F71" s="126"/>
      <c r="G71" s="122"/>
    </row>
    <row r="72" spans="1:7" x14ac:dyDescent="0.2">
      <c r="A72" s="65">
        <v>53</v>
      </c>
      <c r="B72" s="62">
        <f>'SUIVI DES VENTES'!B86</f>
        <v>0</v>
      </c>
      <c r="C72" s="62">
        <f>'SUIVI DES VENTES'!C86</f>
        <v>0</v>
      </c>
      <c r="D72" s="39">
        <f>'SUIVI DES VENTES'!K86</f>
        <v>0</v>
      </c>
      <c r="E72" s="39">
        <f t="shared" si="2"/>
        <v>0</v>
      </c>
      <c r="F72" s="126"/>
      <c r="G72" s="122"/>
    </row>
    <row r="73" spans="1:7" x14ac:dyDescent="0.2">
      <c r="A73" s="65">
        <v>54</v>
      </c>
      <c r="B73" s="62">
        <f>'SUIVI DES VENTES'!B87</f>
        <v>0</v>
      </c>
      <c r="C73" s="62">
        <f>'SUIVI DES VENTES'!C87</f>
        <v>0</v>
      </c>
      <c r="D73" s="39">
        <f>'SUIVI DES VENTES'!K87</f>
        <v>0</v>
      </c>
      <c r="E73" s="39">
        <f t="shared" si="2"/>
        <v>0</v>
      </c>
      <c r="F73" s="126"/>
      <c r="G73" s="122"/>
    </row>
    <row r="74" spans="1:7" x14ac:dyDescent="0.2">
      <c r="A74" s="65">
        <v>55</v>
      </c>
      <c r="B74" s="62">
        <f>'SUIVI DES VENTES'!B94</f>
        <v>0</v>
      </c>
      <c r="C74" s="62">
        <f>'SUIVI DES VENTES'!C94</f>
        <v>0</v>
      </c>
      <c r="D74" s="39">
        <f>'SUIVI DES VENTES'!K94</f>
        <v>0</v>
      </c>
      <c r="E74" s="39">
        <f t="shared" si="2"/>
        <v>0</v>
      </c>
      <c r="F74" s="126"/>
      <c r="G74" s="122"/>
    </row>
    <row r="75" spans="1:7" x14ac:dyDescent="0.2">
      <c r="A75" s="65">
        <v>56</v>
      </c>
      <c r="B75" s="62">
        <f>'SUIVI DES VENTES'!B95</f>
        <v>0</v>
      </c>
      <c r="C75" s="62">
        <f>'SUIVI DES VENTES'!C95</f>
        <v>0</v>
      </c>
      <c r="D75" s="39">
        <f>'SUIVI DES VENTES'!K95</f>
        <v>0</v>
      </c>
      <c r="E75" s="39">
        <f t="shared" si="2"/>
        <v>0</v>
      </c>
      <c r="F75" s="126"/>
      <c r="G75" s="122"/>
    </row>
    <row r="76" spans="1:7" x14ac:dyDescent="0.2">
      <c r="A76" s="65">
        <v>57</v>
      </c>
      <c r="B76" s="62">
        <f>'SUIVI DES VENTES'!B96</f>
        <v>0</v>
      </c>
      <c r="C76" s="62">
        <f>'SUIVI DES VENTES'!C96</f>
        <v>0</v>
      </c>
      <c r="D76" s="39">
        <f>'SUIVI DES VENTES'!K96</f>
        <v>0</v>
      </c>
      <c r="E76" s="39">
        <f t="shared" si="2"/>
        <v>0</v>
      </c>
      <c r="F76" s="126"/>
      <c r="G76" s="122"/>
    </row>
    <row r="77" spans="1:7" x14ac:dyDescent="0.2">
      <c r="A77" s="65">
        <v>58</v>
      </c>
      <c r="B77" s="62">
        <f>'SUIVI DES VENTES'!B97</f>
        <v>0</v>
      </c>
      <c r="C77" s="62">
        <f>'SUIVI DES VENTES'!C97</f>
        <v>0</v>
      </c>
      <c r="D77" s="39">
        <f>'SUIVI DES VENTES'!K97</f>
        <v>0</v>
      </c>
      <c r="E77" s="39">
        <f t="shared" si="2"/>
        <v>0</v>
      </c>
      <c r="F77" s="126"/>
      <c r="G77" s="122"/>
    </row>
    <row r="78" spans="1:7" x14ac:dyDescent="0.2">
      <c r="A78" s="65">
        <v>59</v>
      </c>
      <c r="B78" s="62">
        <f>'SUIVI DES VENTES'!B98</f>
        <v>0</v>
      </c>
      <c r="C78" s="62">
        <f>'SUIVI DES VENTES'!C98</f>
        <v>0</v>
      </c>
      <c r="D78" s="39">
        <f>'SUIVI DES VENTES'!K98</f>
        <v>0</v>
      </c>
      <c r="E78" s="39">
        <f t="shared" si="2"/>
        <v>0</v>
      </c>
      <c r="F78" s="126"/>
      <c r="G78" s="122"/>
    </row>
    <row r="79" spans="1:7" x14ac:dyDescent="0.2">
      <c r="A79" s="66">
        <v>60</v>
      </c>
      <c r="B79" s="62">
        <f>'SUIVI DES VENTES'!B99</f>
        <v>0</v>
      </c>
      <c r="C79" s="62">
        <f>'SUIVI DES VENTES'!C99</f>
        <v>0</v>
      </c>
      <c r="D79" s="39">
        <f>'SUIVI DES VENTES'!K99</f>
        <v>0</v>
      </c>
      <c r="E79" s="39">
        <f t="shared" si="2"/>
        <v>0</v>
      </c>
      <c r="F79" s="126"/>
      <c r="G79" s="122"/>
    </row>
  </sheetData>
  <mergeCells count="1">
    <mergeCell ref="A3:A19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8"/>
  <sheetViews>
    <sheetView workbookViewId="0">
      <selection activeCell="E46" sqref="E46"/>
    </sheetView>
  </sheetViews>
  <sheetFormatPr baseColWidth="10" defaultRowHeight="16" x14ac:dyDescent="0.2"/>
  <cols>
    <col min="1" max="1" width="14.83203125" style="23" customWidth="1"/>
    <col min="2" max="2" width="13.33203125" style="23" customWidth="1"/>
    <col min="3" max="3" width="36.5" style="23" customWidth="1"/>
    <col min="4" max="4" width="13.83203125" customWidth="1"/>
    <col min="5" max="5" width="13.1640625" style="17" customWidth="1"/>
    <col min="6" max="6" width="13.83203125" customWidth="1"/>
    <col min="7" max="7" width="2.5" customWidth="1"/>
    <col min="8" max="8" width="12.83203125" customWidth="1"/>
    <col min="9" max="9" width="12.5" customWidth="1"/>
    <col min="10" max="10" width="13.83203125" customWidth="1"/>
    <col min="11" max="11" width="10.83203125" style="17"/>
  </cols>
  <sheetData>
    <row r="1" spans="1:11" ht="17" thickBot="1" x14ac:dyDescent="0.25">
      <c r="A1" s="25"/>
      <c r="B1" s="25"/>
      <c r="C1" s="25"/>
    </row>
    <row r="2" spans="1:11" x14ac:dyDescent="0.2">
      <c r="A2" s="25" t="s">
        <v>26</v>
      </c>
      <c r="B2" s="25"/>
      <c r="C2" s="25"/>
      <c r="G2" s="26"/>
      <c r="H2" s="17" t="s">
        <v>27</v>
      </c>
    </row>
    <row r="3" spans="1:11" x14ac:dyDescent="0.2">
      <c r="A3" s="23" t="s">
        <v>28</v>
      </c>
      <c r="B3" s="30" t="s">
        <v>33</v>
      </c>
      <c r="C3" s="30" t="s">
        <v>34</v>
      </c>
      <c r="D3" t="s">
        <v>24</v>
      </c>
      <c r="E3" s="17" t="s">
        <v>25</v>
      </c>
      <c r="F3" t="s">
        <v>23</v>
      </c>
      <c r="G3" s="27"/>
      <c r="H3" s="28" t="s">
        <v>29</v>
      </c>
      <c r="I3" s="28" t="s">
        <v>30</v>
      </c>
      <c r="J3" s="28" t="s">
        <v>23</v>
      </c>
      <c r="K3" s="29" t="s">
        <v>25</v>
      </c>
    </row>
    <row r="4" spans="1:11" x14ac:dyDescent="0.2">
      <c r="A4" s="79" t="s">
        <v>79</v>
      </c>
      <c r="B4" s="41">
        <v>43845</v>
      </c>
      <c r="C4" s="23" t="s">
        <v>89</v>
      </c>
      <c r="D4">
        <f>F4/1.2</f>
        <v>200</v>
      </c>
      <c r="E4" s="17">
        <f>F4-D4</f>
        <v>40</v>
      </c>
      <c r="F4">
        <v>240</v>
      </c>
      <c r="G4" s="80"/>
      <c r="H4" s="22"/>
    </row>
    <row r="5" spans="1:11" x14ac:dyDescent="0.2">
      <c r="A5" s="79" t="s">
        <v>80</v>
      </c>
      <c r="B5" s="41">
        <v>43845</v>
      </c>
      <c r="C5" s="23" t="s">
        <v>90</v>
      </c>
      <c r="D5" s="120">
        <f>F5/1.2</f>
        <v>909.16666666666674</v>
      </c>
      <c r="E5" s="121">
        <f>F5-D5</f>
        <v>181.83333333333326</v>
      </c>
      <c r="F5">
        <v>1091</v>
      </c>
      <c r="G5" s="80"/>
      <c r="H5" s="22"/>
    </row>
    <row r="6" spans="1:11" x14ac:dyDescent="0.2">
      <c r="A6" s="79" t="s">
        <v>81</v>
      </c>
      <c r="B6" s="41">
        <v>43857</v>
      </c>
      <c r="C6" s="23" t="s">
        <v>100</v>
      </c>
      <c r="D6" s="120">
        <f>F6/1.2</f>
        <v>5833.3333333333339</v>
      </c>
      <c r="E6" s="121">
        <f>F6-D6</f>
        <v>1166.6666666666661</v>
      </c>
      <c r="F6">
        <v>7000</v>
      </c>
      <c r="G6" s="80"/>
      <c r="H6" s="22"/>
    </row>
    <row r="7" spans="1:11" x14ac:dyDescent="0.2">
      <c r="A7" s="79" t="s">
        <v>82</v>
      </c>
      <c r="B7" s="41">
        <v>43847</v>
      </c>
      <c r="C7" s="34" t="s">
        <v>102</v>
      </c>
      <c r="D7" s="120">
        <f t="shared" ref="D7:D26" si="0">F7/1.2</f>
        <v>12500</v>
      </c>
      <c r="E7" s="121">
        <f t="shared" ref="E7:E26" si="1">F7-D7</f>
        <v>2500</v>
      </c>
      <c r="F7">
        <v>15000</v>
      </c>
      <c r="G7" s="80"/>
      <c r="H7" s="22"/>
    </row>
    <row r="8" spans="1:11" x14ac:dyDescent="0.2">
      <c r="A8" s="79" t="s">
        <v>83</v>
      </c>
      <c r="B8" s="41">
        <v>43858</v>
      </c>
      <c r="C8" s="34" t="s">
        <v>101</v>
      </c>
      <c r="D8" s="120">
        <f t="shared" si="0"/>
        <v>124.16666666666667</v>
      </c>
      <c r="E8" s="121">
        <f t="shared" si="1"/>
        <v>24.833333333333329</v>
      </c>
      <c r="F8">
        <v>149</v>
      </c>
      <c r="G8" s="80"/>
      <c r="H8" s="22"/>
    </row>
    <row r="9" spans="1:11" x14ac:dyDescent="0.2">
      <c r="A9" s="79" t="s">
        <v>104</v>
      </c>
      <c r="B9" s="41">
        <v>43860</v>
      </c>
      <c r="C9" s="34" t="s">
        <v>105</v>
      </c>
      <c r="D9" s="120">
        <f t="shared" si="0"/>
        <v>4166.666666666667</v>
      </c>
      <c r="E9" s="17">
        <f t="shared" si="1"/>
        <v>833.33333333333303</v>
      </c>
      <c r="F9">
        <v>5000</v>
      </c>
      <c r="G9" s="80"/>
      <c r="H9" s="22"/>
    </row>
    <row r="10" spans="1:11" x14ac:dyDescent="0.2">
      <c r="A10" s="79" t="s">
        <v>107</v>
      </c>
      <c r="B10" s="41">
        <v>43871</v>
      </c>
      <c r="C10" s="34" t="s">
        <v>108</v>
      </c>
      <c r="D10" s="120">
        <f t="shared" si="0"/>
        <v>123.33333333333334</v>
      </c>
      <c r="E10" s="17">
        <f t="shared" si="1"/>
        <v>24.666666666666657</v>
      </c>
      <c r="F10">
        <v>148</v>
      </c>
      <c r="G10" s="80"/>
      <c r="H10" s="22"/>
    </row>
    <row r="11" spans="1:11" x14ac:dyDescent="0.2">
      <c r="A11" s="79" t="s">
        <v>109</v>
      </c>
      <c r="B11" s="41">
        <v>43875</v>
      </c>
      <c r="C11" s="34" t="s">
        <v>110</v>
      </c>
      <c r="D11" s="120">
        <f t="shared" si="0"/>
        <v>9041.6666666666679</v>
      </c>
      <c r="E11" s="17">
        <f t="shared" si="1"/>
        <v>1808.3333333333321</v>
      </c>
      <c r="F11">
        <v>10850</v>
      </c>
      <c r="G11" s="80"/>
      <c r="H11" s="22"/>
    </row>
    <row r="12" spans="1:11" x14ac:dyDescent="0.2">
      <c r="A12" s="79" t="s">
        <v>111</v>
      </c>
      <c r="B12" s="41">
        <v>43908</v>
      </c>
      <c r="C12" s="34" t="s">
        <v>112</v>
      </c>
      <c r="D12" s="120">
        <f t="shared" si="0"/>
        <v>124.16666666666667</v>
      </c>
      <c r="E12" s="17">
        <f t="shared" si="1"/>
        <v>24.833333333333329</v>
      </c>
      <c r="F12">
        <v>149</v>
      </c>
      <c r="G12" s="80"/>
      <c r="H12" s="22"/>
    </row>
    <row r="13" spans="1:11" x14ac:dyDescent="0.2">
      <c r="A13" s="79" t="s">
        <v>113</v>
      </c>
      <c r="B13" s="41">
        <v>43920</v>
      </c>
      <c r="C13" s="34" t="s">
        <v>114</v>
      </c>
      <c r="D13" s="120">
        <f t="shared" si="0"/>
        <v>4583.3333333333339</v>
      </c>
      <c r="E13" s="17">
        <f t="shared" si="1"/>
        <v>916.66666666666606</v>
      </c>
      <c r="F13">
        <v>5500</v>
      </c>
      <c r="G13" s="80"/>
      <c r="H13" s="22"/>
    </row>
    <row r="14" spans="1:11" x14ac:dyDescent="0.2">
      <c r="A14" s="79" t="s">
        <v>116</v>
      </c>
      <c r="B14" s="41">
        <v>43929</v>
      </c>
      <c r="C14" s="34" t="s">
        <v>119</v>
      </c>
      <c r="D14" s="120">
        <f t="shared" si="0"/>
        <v>11587.5</v>
      </c>
      <c r="E14" s="17">
        <f t="shared" si="1"/>
        <v>2317.5</v>
      </c>
      <c r="F14">
        <v>13905</v>
      </c>
      <c r="G14" s="80"/>
      <c r="H14" s="22"/>
    </row>
    <row r="15" spans="1:11" x14ac:dyDescent="0.2">
      <c r="A15" s="79" t="s">
        <v>117</v>
      </c>
      <c r="B15" s="41">
        <v>43929</v>
      </c>
      <c r="C15" s="34" t="s">
        <v>118</v>
      </c>
      <c r="D15" s="120">
        <f t="shared" si="0"/>
        <v>6416.666666666667</v>
      </c>
      <c r="E15" s="17">
        <f t="shared" si="1"/>
        <v>1283.333333333333</v>
      </c>
      <c r="F15">
        <v>7700</v>
      </c>
      <c r="G15" s="80"/>
      <c r="H15" s="22"/>
    </row>
    <row r="16" spans="1:11" x14ac:dyDescent="0.2">
      <c r="A16" s="79" t="s">
        <v>120</v>
      </c>
      <c r="B16" s="41">
        <v>43938</v>
      </c>
      <c r="C16" s="34" t="s">
        <v>121</v>
      </c>
      <c r="D16" s="120">
        <f t="shared" si="0"/>
        <v>666.66666666666674</v>
      </c>
      <c r="E16" s="35">
        <f t="shared" si="1"/>
        <v>133.33333333333326</v>
      </c>
      <c r="F16">
        <v>800</v>
      </c>
      <c r="G16" s="80"/>
      <c r="H16" s="22"/>
    </row>
    <row r="17" spans="1:12" x14ac:dyDescent="0.2">
      <c r="A17" s="79" t="s">
        <v>123</v>
      </c>
      <c r="B17" s="41">
        <v>43943</v>
      </c>
      <c r="C17" s="34" t="s">
        <v>124</v>
      </c>
      <c r="D17" s="120">
        <f t="shared" si="0"/>
        <v>5416.666666666667</v>
      </c>
      <c r="E17" s="35">
        <f t="shared" si="1"/>
        <v>1083.333333333333</v>
      </c>
      <c r="F17">
        <v>6500</v>
      </c>
      <c r="G17" s="80"/>
      <c r="H17" s="22"/>
    </row>
    <row r="18" spans="1:12" x14ac:dyDescent="0.2">
      <c r="A18" s="79" t="s">
        <v>127</v>
      </c>
      <c r="B18" s="41">
        <v>43955</v>
      </c>
      <c r="C18" s="34" t="s">
        <v>128</v>
      </c>
      <c r="D18" s="120">
        <f t="shared" si="0"/>
        <v>12416.666666666668</v>
      </c>
      <c r="E18" s="35">
        <f t="shared" si="1"/>
        <v>2483.3333333333321</v>
      </c>
      <c r="F18">
        <v>14900</v>
      </c>
      <c r="G18" s="80"/>
      <c r="H18" s="31"/>
    </row>
    <row r="19" spans="1:12" x14ac:dyDescent="0.2">
      <c r="A19" s="79" t="s">
        <v>129</v>
      </c>
      <c r="B19" s="41">
        <v>43956</v>
      </c>
      <c r="C19" s="34" t="s">
        <v>130</v>
      </c>
      <c r="D19" s="120">
        <f t="shared" si="0"/>
        <v>11250</v>
      </c>
      <c r="E19" s="35">
        <f t="shared" si="1"/>
        <v>2250</v>
      </c>
      <c r="F19">
        <v>13500</v>
      </c>
      <c r="G19" s="80"/>
      <c r="H19" s="31"/>
    </row>
    <row r="20" spans="1:12" x14ac:dyDescent="0.2">
      <c r="A20" s="79" t="s">
        <v>131</v>
      </c>
      <c r="B20" s="41">
        <v>43964</v>
      </c>
      <c r="C20" s="34" t="s">
        <v>132</v>
      </c>
      <c r="D20" s="120">
        <f t="shared" si="0"/>
        <v>15000</v>
      </c>
      <c r="E20" s="35">
        <f t="shared" si="1"/>
        <v>3000</v>
      </c>
      <c r="F20">
        <v>18000</v>
      </c>
      <c r="G20" s="80"/>
      <c r="H20" s="31"/>
    </row>
    <row r="21" spans="1:12" x14ac:dyDescent="0.2">
      <c r="A21" s="79" t="s">
        <v>134</v>
      </c>
      <c r="B21" s="41">
        <v>43966</v>
      </c>
      <c r="C21" s="34" t="s">
        <v>137</v>
      </c>
      <c r="D21" s="120">
        <f t="shared" si="0"/>
        <v>11833.333333333334</v>
      </c>
      <c r="E21" s="35">
        <f t="shared" si="1"/>
        <v>2366.6666666666661</v>
      </c>
      <c r="F21">
        <v>14200</v>
      </c>
      <c r="G21" s="80"/>
      <c r="H21" s="32"/>
    </row>
    <row r="22" spans="1:12" x14ac:dyDescent="0.2">
      <c r="A22" s="79" t="s">
        <v>135</v>
      </c>
      <c r="B22" s="41">
        <v>43974</v>
      </c>
      <c r="C22" s="34" t="s">
        <v>136</v>
      </c>
      <c r="D22" s="120">
        <f t="shared" si="0"/>
        <v>14387.5</v>
      </c>
      <c r="E22" s="35">
        <f t="shared" si="1"/>
        <v>2877.5</v>
      </c>
      <c r="F22">
        <v>17265</v>
      </c>
      <c r="G22" s="80"/>
      <c r="H22" s="32"/>
    </row>
    <row r="23" spans="1:12" x14ac:dyDescent="0.2">
      <c r="A23" s="79" t="s">
        <v>138</v>
      </c>
      <c r="B23" s="41">
        <v>43976</v>
      </c>
      <c r="C23" s="34" t="s">
        <v>139</v>
      </c>
      <c r="D23" s="120">
        <f t="shared" si="0"/>
        <v>10897.5</v>
      </c>
      <c r="E23" s="35">
        <f t="shared" si="1"/>
        <v>2179.5</v>
      </c>
      <c r="F23">
        <v>13077</v>
      </c>
      <c r="G23" s="80"/>
      <c r="H23" s="32"/>
    </row>
    <row r="24" spans="1:12" x14ac:dyDescent="0.2">
      <c r="A24" s="79" t="s">
        <v>140</v>
      </c>
      <c r="B24" s="41">
        <v>43976</v>
      </c>
      <c r="C24" s="34" t="s">
        <v>141</v>
      </c>
      <c r="D24" s="120">
        <f t="shared" si="0"/>
        <v>5247.5</v>
      </c>
      <c r="E24" s="17">
        <f t="shared" si="1"/>
        <v>1049.5</v>
      </c>
      <c r="F24">
        <v>6297</v>
      </c>
      <c r="G24" s="80"/>
      <c r="H24" s="32"/>
    </row>
    <row r="25" spans="1:12" x14ac:dyDescent="0.2">
      <c r="A25" s="79" t="s">
        <v>142</v>
      </c>
      <c r="B25" s="41">
        <v>43976</v>
      </c>
      <c r="C25" s="34" t="s">
        <v>143</v>
      </c>
      <c r="D25" s="120">
        <f t="shared" si="0"/>
        <v>11556.666666666668</v>
      </c>
      <c r="E25" s="35">
        <f t="shared" si="1"/>
        <v>2311.3333333333321</v>
      </c>
      <c r="F25">
        <v>13868</v>
      </c>
      <c r="G25" s="80"/>
      <c r="H25" s="32"/>
    </row>
    <row r="26" spans="1:12" x14ac:dyDescent="0.2">
      <c r="A26" s="79" t="s">
        <v>144</v>
      </c>
      <c r="B26" s="41">
        <v>43980</v>
      </c>
      <c r="C26" s="34" t="s">
        <v>156</v>
      </c>
      <c r="D26" s="120">
        <f t="shared" si="0"/>
        <v>16666.666666666668</v>
      </c>
      <c r="E26" s="35">
        <f t="shared" si="1"/>
        <v>3333.3333333333321</v>
      </c>
      <c r="F26">
        <v>20000</v>
      </c>
      <c r="G26" s="80"/>
      <c r="H26" s="32"/>
      <c r="L26" s="5"/>
    </row>
    <row r="27" spans="1:12" x14ac:dyDescent="0.2">
      <c r="A27" s="79" t="s">
        <v>145</v>
      </c>
      <c r="B27" s="41">
        <v>43981</v>
      </c>
      <c r="C27" s="34" t="s">
        <v>146</v>
      </c>
      <c r="D27" s="120">
        <f t="shared" ref="D27:D46" si="2">F27/1.2</f>
        <v>5833.3333333333339</v>
      </c>
      <c r="E27" s="35">
        <f t="shared" ref="E27:E46" si="3">(F27-D27)</f>
        <v>1166.6666666666661</v>
      </c>
      <c r="F27">
        <v>7000</v>
      </c>
      <c r="G27" s="80"/>
      <c r="H27" s="31"/>
    </row>
    <row r="28" spans="1:12" x14ac:dyDescent="0.2">
      <c r="A28" s="79" t="s">
        <v>147</v>
      </c>
      <c r="B28" s="41">
        <v>43992</v>
      </c>
      <c r="C28" s="34" t="s">
        <v>148</v>
      </c>
      <c r="D28" s="120">
        <f t="shared" si="2"/>
        <v>124.16666666666667</v>
      </c>
      <c r="E28" s="35">
        <f t="shared" si="3"/>
        <v>24.833333333333329</v>
      </c>
      <c r="F28">
        <v>149</v>
      </c>
      <c r="G28" s="80"/>
      <c r="H28" s="31"/>
    </row>
    <row r="29" spans="1:12" x14ac:dyDescent="0.2">
      <c r="A29" s="79" t="s">
        <v>149</v>
      </c>
      <c r="B29" s="41">
        <v>44011</v>
      </c>
      <c r="C29" s="34" t="s">
        <v>150</v>
      </c>
      <c r="D29" s="120">
        <f t="shared" si="2"/>
        <v>4166.666666666667</v>
      </c>
      <c r="E29" s="35">
        <f t="shared" si="3"/>
        <v>833.33333333333303</v>
      </c>
      <c r="F29">
        <v>5000</v>
      </c>
      <c r="G29" s="80"/>
      <c r="H29" s="31"/>
    </row>
    <row r="30" spans="1:12" x14ac:dyDescent="0.2">
      <c r="A30" s="79" t="s">
        <v>152</v>
      </c>
      <c r="B30" s="41">
        <v>44012</v>
      </c>
      <c r="C30" s="34" t="s">
        <v>153</v>
      </c>
      <c r="D30" s="120">
        <f t="shared" si="2"/>
        <v>8125</v>
      </c>
      <c r="E30" s="35">
        <f t="shared" si="3"/>
        <v>1625</v>
      </c>
      <c r="F30">
        <v>9750</v>
      </c>
      <c r="G30" s="80"/>
      <c r="H30" s="31"/>
    </row>
    <row r="31" spans="1:12" x14ac:dyDescent="0.2">
      <c r="A31" s="79" t="s">
        <v>154</v>
      </c>
      <c r="B31" s="41">
        <v>44020</v>
      </c>
      <c r="C31" s="34" t="s">
        <v>155</v>
      </c>
      <c r="D31" s="120">
        <f t="shared" si="2"/>
        <v>290</v>
      </c>
      <c r="E31" s="17">
        <f t="shared" si="3"/>
        <v>58</v>
      </c>
      <c r="F31">
        <v>348</v>
      </c>
      <c r="G31" s="80"/>
      <c r="H31" s="31"/>
    </row>
    <row r="32" spans="1:12" x14ac:dyDescent="0.2">
      <c r="A32" s="79" t="s">
        <v>158</v>
      </c>
      <c r="B32" s="41">
        <v>44041</v>
      </c>
      <c r="C32" s="34" t="s">
        <v>159</v>
      </c>
      <c r="D32" s="135">
        <f t="shared" si="2"/>
        <v>15000</v>
      </c>
      <c r="E32" s="17">
        <f t="shared" si="3"/>
        <v>3000</v>
      </c>
      <c r="F32">
        <v>18000</v>
      </c>
      <c r="G32" s="80"/>
      <c r="H32" s="31"/>
    </row>
    <row r="33" spans="1:8" x14ac:dyDescent="0.2">
      <c r="A33" s="79" t="s">
        <v>160</v>
      </c>
      <c r="B33" s="41">
        <v>44050</v>
      </c>
      <c r="C33" s="34" t="s">
        <v>161</v>
      </c>
      <c r="D33" s="120">
        <f t="shared" si="2"/>
        <v>208.33333333333334</v>
      </c>
      <c r="E33" s="17">
        <f t="shared" si="3"/>
        <v>41.666666666666657</v>
      </c>
      <c r="F33">
        <v>250</v>
      </c>
      <c r="G33" s="80"/>
      <c r="H33" s="31"/>
    </row>
    <row r="34" spans="1:8" x14ac:dyDescent="0.2">
      <c r="A34" s="79" t="s">
        <v>162</v>
      </c>
      <c r="B34" s="41">
        <v>44057</v>
      </c>
      <c r="C34" s="34" t="s">
        <v>163</v>
      </c>
      <c r="D34" s="120">
        <f t="shared" si="2"/>
        <v>124.16666666666667</v>
      </c>
      <c r="E34" s="17">
        <f t="shared" si="3"/>
        <v>24.833333333333329</v>
      </c>
      <c r="F34">
        <v>149</v>
      </c>
      <c r="G34" s="80"/>
      <c r="H34" s="31"/>
    </row>
    <row r="35" spans="1:8" x14ac:dyDescent="0.2">
      <c r="A35" s="79" t="s">
        <v>164</v>
      </c>
      <c r="B35" s="41">
        <v>44060</v>
      </c>
      <c r="C35" s="34" t="s">
        <v>165</v>
      </c>
      <c r="D35" s="120">
        <f t="shared" si="2"/>
        <v>9333.3333333333339</v>
      </c>
      <c r="E35" s="17">
        <f t="shared" si="3"/>
        <v>1866.6666666666661</v>
      </c>
      <c r="F35">
        <v>11200</v>
      </c>
      <c r="G35" s="80"/>
      <c r="H35" s="31"/>
    </row>
    <row r="36" spans="1:8" x14ac:dyDescent="0.2">
      <c r="A36" s="79" t="s">
        <v>167</v>
      </c>
      <c r="B36" s="41">
        <v>44075</v>
      </c>
      <c r="C36" s="34" t="s">
        <v>166</v>
      </c>
      <c r="D36" s="120">
        <f t="shared" si="2"/>
        <v>5000</v>
      </c>
      <c r="E36" s="17">
        <f t="shared" si="3"/>
        <v>1000</v>
      </c>
      <c r="F36">
        <v>6000</v>
      </c>
      <c r="G36" s="80"/>
      <c r="H36" s="31"/>
    </row>
    <row r="37" spans="1:8" x14ac:dyDescent="0.2">
      <c r="A37" s="79" t="s">
        <v>169</v>
      </c>
      <c r="B37" s="41">
        <v>44098</v>
      </c>
      <c r="C37" s="34" t="s">
        <v>170</v>
      </c>
      <c r="D37" s="120">
        <f t="shared" si="2"/>
        <v>11940</v>
      </c>
      <c r="E37" s="17">
        <f t="shared" si="3"/>
        <v>2388</v>
      </c>
      <c r="F37">
        <v>14328</v>
      </c>
      <c r="G37" s="80"/>
      <c r="H37" s="31"/>
    </row>
    <row r="38" spans="1:8" x14ac:dyDescent="0.2">
      <c r="A38" s="79" t="s">
        <v>171</v>
      </c>
      <c r="B38" s="41">
        <v>44106</v>
      </c>
      <c r="C38" s="34" t="s">
        <v>172</v>
      </c>
      <c r="D38" s="120">
        <f t="shared" si="2"/>
        <v>124.16666666666667</v>
      </c>
      <c r="E38" s="17">
        <f t="shared" si="3"/>
        <v>24.833333333333329</v>
      </c>
      <c r="F38">
        <v>149</v>
      </c>
      <c r="G38" s="80"/>
    </row>
    <row r="39" spans="1:8" x14ac:dyDescent="0.2">
      <c r="A39" s="79" t="s">
        <v>173</v>
      </c>
      <c r="B39" s="41">
        <v>44106</v>
      </c>
      <c r="C39" s="34" t="s">
        <v>174</v>
      </c>
      <c r="D39" s="120">
        <f t="shared" si="2"/>
        <v>9583.3333333333339</v>
      </c>
      <c r="E39" s="17">
        <f t="shared" si="3"/>
        <v>1916.6666666666661</v>
      </c>
      <c r="F39">
        <v>11500</v>
      </c>
      <c r="G39" s="80"/>
    </row>
    <row r="40" spans="1:8" x14ac:dyDescent="0.2">
      <c r="A40" s="79" t="s">
        <v>175</v>
      </c>
      <c r="B40" s="41">
        <v>44106</v>
      </c>
      <c r="C40" s="34" t="s">
        <v>161</v>
      </c>
      <c r="D40" s="120">
        <f t="shared" si="2"/>
        <v>100</v>
      </c>
      <c r="E40" s="17">
        <f t="shared" si="3"/>
        <v>20</v>
      </c>
      <c r="F40">
        <v>120</v>
      </c>
      <c r="G40" s="80"/>
    </row>
    <row r="41" spans="1:8" x14ac:dyDescent="0.2">
      <c r="A41" s="79" t="s">
        <v>176</v>
      </c>
      <c r="B41" s="41">
        <v>44125</v>
      </c>
      <c r="C41" s="34" t="s">
        <v>177</v>
      </c>
      <c r="D41" s="120">
        <f t="shared" si="2"/>
        <v>9666.6666666666679</v>
      </c>
      <c r="E41" s="35">
        <f t="shared" si="3"/>
        <v>1933.3333333333321</v>
      </c>
      <c r="F41">
        <v>11600</v>
      </c>
      <c r="G41" s="80"/>
    </row>
    <row r="42" spans="1:8" x14ac:dyDescent="0.2">
      <c r="A42" s="79" t="s">
        <v>179</v>
      </c>
      <c r="B42" s="41">
        <v>44130</v>
      </c>
      <c r="C42" s="34" t="s">
        <v>180</v>
      </c>
      <c r="D42" s="120">
        <f t="shared" si="2"/>
        <v>248.33333333333334</v>
      </c>
      <c r="E42" s="35">
        <f t="shared" si="3"/>
        <v>49.666666666666657</v>
      </c>
      <c r="F42">
        <v>298</v>
      </c>
      <c r="G42" s="80"/>
    </row>
    <row r="43" spans="1:8" x14ac:dyDescent="0.2">
      <c r="A43" s="79" t="s">
        <v>181</v>
      </c>
      <c r="B43" s="41">
        <v>44133</v>
      </c>
      <c r="C43" s="34" t="s">
        <v>182</v>
      </c>
      <c r="D43" s="120">
        <f t="shared" si="2"/>
        <v>12500</v>
      </c>
      <c r="E43" s="35">
        <f t="shared" si="3"/>
        <v>2500</v>
      </c>
      <c r="F43">
        <v>15000</v>
      </c>
      <c r="G43" s="80"/>
    </row>
    <row r="44" spans="1:8" x14ac:dyDescent="0.2">
      <c r="A44" s="79" t="s">
        <v>183</v>
      </c>
      <c r="B44" s="41">
        <v>44133</v>
      </c>
      <c r="C44" s="34" t="s">
        <v>184</v>
      </c>
      <c r="D44" s="120">
        <f t="shared" si="2"/>
        <v>8416.6666666666679</v>
      </c>
      <c r="E44" s="35">
        <f t="shared" si="3"/>
        <v>1683.3333333333321</v>
      </c>
      <c r="F44">
        <v>10100</v>
      </c>
      <c r="G44" s="80"/>
    </row>
    <row r="45" spans="1:8" x14ac:dyDescent="0.2">
      <c r="A45" s="79" t="s">
        <v>185</v>
      </c>
      <c r="B45" s="41">
        <v>44138</v>
      </c>
      <c r="C45" s="34" t="s">
        <v>186</v>
      </c>
      <c r="D45" s="120">
        <f t="shared" si="2"/>
        <v>5260.8333333333339</v>
      </c>
      <c r="E45" s="17">
        <f t="shared" si="3"/>
        <v>1052.1666666666661</v>
      </c>
      <c r="F45">
        <v>6313</v>
      </c>
      <c r="G45" s="80"/>
    </row>
    <row r="46" spans="1:8" x14ac:dyDescent="0.2">
      <c r="A46" s="79" t="s">
        <v>187</v>
      </c>
      <c r="B46" s="41">
        <v>44144</v>
      </c>
      <c r="C46" s="34" t="s">
        <v>188</v>
      </c>
      <c r="D46" s="120">
        <f t="shared" si="2"/>
        <v>3666.666666666667</v>
      </c>
      <c r="E46" s="17">
        <f t="shared" si="3"/>
        <v>733.33333333333303</v>
      </c>
      <c r="F46">
        <v>4400</v>
      </c>
      <c r="G46" s="80"/>
    </row>
    <row r="47" spans="1:8" x14ac:dyDescent="0.2">
      <c r="A47" s="79"/>
      <c r="G47" s="80"/>
    </row>
    <row r="48" spans="1:8" x14ac:dyDescent="0.2">
      <c r="A48" s="79"/>
      <c r="G48" s="80"/>
    </row>
    <row r="49" spans="1:7" x14ac:dyDescent="0.2">
      <c r="A49" s="79"/>
      <c r="G49" s="80"/>
    </row>
    <row r="50" spans="1:7" x14ac:dyDescent="0.2">
      <c r="A50" s="79"/>
      <c r="G50" s="80"/>
    </row>
    <row r="51" spans="1:7" x14ac:dyDescent="0.2">
      <c r="A51" s="79"/>
      <c r="G51" s="80"/>
    </row>
    <row r="52" spans="1:7" x14ac:dyDescent="0.2">
      <c r="A52" s="79"/>
      <c r="G52" s="80"/>
    </row>
    <row r="53" spans="1:7" x14ac:dyDescent="0.2">
      <c r="A53" s="79"/>
      <c r="D53" s="34"/>
      <c r="E53" s="35"/>
      <c r="G53" s="80"/>
    </row>
    <row r="54" spans="1:7" x14ac:dyDescent="0.2">
      <c r="A54" s="79"/>
      <c r="D54" s="34"/>
      <c r="E54" s="35"/>
      <c r="G54" s="80"/>
    </row>
    <row r="55" spans="1:7" x14ac:dyDescent="0.2">
      <c r="A55" s="79"/>
      <c r="D55" s="34"/>
      <c r="E55" s="35"/>
      <c r="G55" s="80"/>
    </row>
    <row r="56" spans="1:7" x14ac:dyDescent="0.2">
      <c r="A56" s="79"/>
      <c r="D56" s="34"/>
      <c r="G56" s="80"/>
    </row>
    <row r="57" spans="1:7" x14ac:dyDescent="0.2">
      <c r="A57" s="79"/>
      <c r="D57" s="34"/>
      <c r="G57" s="80"/>
    </row>
    <row r="58" spans="1:7" x14ac:dyDescent="0.2">
      <c r="A58" s="79"/>
      <c r="D58" s="34"/>
      <c r="E58" s="35"/>
      <c r="G58" s="80"/>
    </row>
    <row r="59" spans="1:7" x14ac:dyDescent="0.2">
      <c r="A59" s="79"/>
      <c r="E59" s="35"/>
      <c r="G59" s="80"/>
    </row>
    <row r="60" spans="1:7" x14ac:dyDescent="0.2">
      <c r="A60" s="79"/>
      <c r="E60" s="35"/>
      <c r="G60" s="27"/>
    </row>
    <row r="61" spans="1:7" x14ac:dyDescent="0.2">
      <c r="A61" s="79"/>
      <c r="G61" s="27"/>
    </row>
    <row r="62" spans="1:7" ht="17" thickBot="1" x14ac:dyDescent="0.25">
      <c r="A62" s="79"/>
      <c r="B62" s="40"/>
      <c r="C62" s="34"/>
      <c r="G62" s="68"/>
    </row>
    <row r="63" spans="1:7" x14ac:dyDescent="0.2">
      <c r="A63" s="79"/>
      <c r="B63" s="41"/>
      <c r="C63" s="34"/>
    </row>
    <row r="64" spans="1:7" x14ac:dyDescent="0.2">
      <c r="A64" s="79"/>
    </row>
    <row r="65" spans="1:1" x14ac:dyDescent="0.2">
      <c r="A65" s="79"/>
    </row>
    <row r="66" spans="1:1" x14ac:dyDescent="0.2">
      <c r="A66" s="79"/>
    </row>
    <row r="67" spans="1:1" x14ac:dyDescent="0.2">
      <c r="A67" s="79"/>
    </row>
    <row r="68" spans="1:1" x14ac:dyDescent="0.2">
      <c r="A68" s="79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SUIVI DES VENTES</vt:lpstr>
      <vt:lpstr>SUIVI COM</vt:lpstr>
      <vt:lpstr>SUIVI FACTURATION </vt:lpstr>
      <vt:lpstr>SUIVI COMPTABLE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Xavier HILAIRE</cp:lastModifiedBy>
  <cp:lastPrinted>2017-02-03T08:52:04Z</cp:lastPrinted>
  <dcterms:created xsi:type="dcterms:W3CDTF">2017-01-17T15:19:14Z</dcterms:created>
  <dcterms:modified xsi:type="dcterms:W3CDTF">2020-11-27T12:48:01Z</dcterms:modified>
</cp:coreProperties>
</file>