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13_ncr:1_{E80E71E7-D9E0-4D8F-A5A8-D4CE30509B1E}" xr6:coauthVersionLast="45" xr6:coauthVersionMax="45" xr10:uidLastSave="{00000000-0000-0000-0000-000000000000}"/>
  <bookViews>
    <workbookView xWindow="45" yWindow="570" windowWidth="19110" windowHeight="14190" xr2:uid="{25A1C847-29AA-44AE-8233-44827B040028}"/>
  </bookViews>
  <sheets>
    <sheet name="VOYAGES" sheetId="1" r:id="rId1"/>
  </sheets>
  <externalReferences>
    <externalReference r:id="rId2"/>
  </externalReferences>
  <definedNames>
    <definedName name="_xlnm._FilterDatabase" localSheetId="0" hidden="1">VOYAGES!$A$2:$V$21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U11" i="1"/>
  <c r="T11" i="1"/>
  <c r="N11" i="1"/>
  <c r="I11" i="1"/>
  <c r="H11" i="1"/>
  <c r="U10" i="1"/>
  <c r="T10" i="1"/>
  <c r="N10" i="1"/>
  <c r="I10" i="1"/>
  <c r="H10" i="1"/>
  <c r="U9" i="1"/>
  <c r="T9" i="1"/>
  <c r="N9" i="1"/>
  <c r="I9" i="1"/>
  <c r="H9" i="1"/>
  <c r="U8" i="1"/>
  <c r="T8" i="1"/>
  <c r="N8" i="1"/>
  <c r="I8" i="1"/>
  <c r="H8" i="1"/>
  <c r="U7" i="1"/>
  <c r="I7" i="1"/>
  <c r="O7" i="1" s="1"/>
  <c r="N7" i="1" s="1"/>
  <c r="H7" i="1"/>
  <c r="U6" i="1"/>
  <c r="I6" i="1"/>
  <c r="O6" i="1" s="1"/>
  <c r="N6" i="1" s="1"/>
  <c r="H6" i="1"/>
  <c r="U5" i="1"/>
  <c r="I5" i="1"/>
  <c r="O5" i="1" s="1"/>
  <c r="N5" i="1" s="1"/>
  <c r="H5" i="1"/>
  <c r="U4" i="1"/>
  <c r="I4" i="1"/>
  <c r="O4" i="1" s="1"/>
  <c r="N4" i="1" s="1"/>
  <c r="H4" i="1"/>
  <c r="U3" i="1"/>
  <c r="I3" i="1"/>
  <c r="O3" i="1" s="1"/>
  <c r="N3" i="1" s="1"/>
  <c r="H3" i="1"/>
  <c r="A3" i="1"/>
  <c r="A5" i="1" s="1"/>
  <c r="H1" i="1"/>
  <c r="T5" i="1" s="1"/>
  <c r="T3" i="1" l="1"/>
  <c r="T4" i="1"/>
  <c r="T6" i="1"/>
  <c r="T7" i="1"/>
  <c r="E11" i="1"/>
  <c r="E5" i="1"/>
  <c r="E3" i="1"/>
  <c r="E4" i="1"/>
  <c r="E10" i="1"/>
  <c r="E6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 SILVA Pédro Manuel</author>
    <author>DASILVA_pm</author>
  </authors>
  <commentList>
    <comment ref="K1" authorId="0" shapeId="0" xr:uid="{8574C59C-2459-4C8F-AAAF-F01ADCF09495}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13 juin 2020-----&gt;11,91€
5 juillet 2019 ---&gt; 11,77€
13 juin 2018 ----&gt;11,63€
8 avril 2017 -----&gt; 11,52€</t>
        </r>
      </text>
    </comment>
    <comment ref="S2" authorId="0" shapeId="0" xr:uid="{B2F8A3AC-20A9-44F5-B25E-15C4B254BE1E}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P4" authorId="1" shapeId="0" xr:uid="{E8A2AAE7-E4E0-470A-81DB-784260A358D7}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PAS DE VOYAGE EN 2016
VOYAGE THILANDE DU 19 MARS au 28 MARS 2017
VOYAGE CANARIES DU 20 MAI au 27 MAI 2018
</t>
        </r>
        <r>
          <rPr>
            <b/>
            <sz val="9"/>
            <color indexed="81"/>
            <rFont val="Tahoma"/>
            <family val="2"/>
          </rPr>
          <t>PAS DE VOYAGE EN 2020 DU COVID 19</t>
        </r>
      </text>
    </comment>
    <comment ref="P6" authorId="1" shapeId="0" xr:uid="{D7193A14-37B2-491D-A9B6-2DF5BA51DA8A}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PAS DE VOYAGE EN 2016
VOYAGE THILANDE DU 19 MARS au 28 MARS 2017</t>
        </r>
      </text>
    </comment>
    <comment ref="P7" authorId="1" shapeId="0" xr:uid="{418721DD-9C29-4C34-9598-08B22835D2AE}">
      <text>
        <r>
          <rPr>
            <b/>
            <sz val="9"/>
            <color indexed="81"/>
            <rFont val="Tahoma"/>
            <family val="2"/>
          </rPr>
          <t xml:space="preserve">DASILVA_pm: </t>
        </r>
        <r>
          <rPr>
            <sz val="9"/>
            <color indexed="81"/>
            <rFont val="Tahoma"/>
            <family val="2"/>
          </rPr>
          <t>VOYAGE THILANDE DU 18 AU 28 JANVIER 2017 , il a taper dans sont permier voyages de la retraite car il na pas fait de calandrier en 2016</t>
        </r>
      </text>
    </comment>
    <comment ref="S12" authorId="0" shapeId="0" xr:uid="{04C1531F-4884-4F7D-AFE2-DD091A1290E1}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</commentList>
</comments>
</file>

<file path=xl/sharedStrings.xml><?xml version="1.0" encoding="utf-8"?>
<sst xmlns="http://schemas.openxmlformats.org/spreadsheetml/2006/main" count="105" uniqueCount="73">
  <si>
    <t>nouveau arrive</t>
  </si>
  <si>
    <t>fin de droit a l'amicale</t>
  </si>
  <si>
    <t>STAGIAIRE</t>
  </si>
  <si>
    <t>vacation officcier</t>
  </si>
  <si>
    <t>A B C D E F G H I J K L M N O P Q R S T U V W X Y Z</t>
  </si>
  <si>
    <t>FICHIER CREE EN 12/2014</t>
  </si>
  <si>
    <t>Nee le</t>
  </si>
  <si>
    <t>Ages</t>
  </si>
  <si>
    <t>DATE D'ENTREE AU CI OZON / SEREZIN DU RHONE</t>
  </si>
  <si>
    <t>DATE DEPART DU CI OZON / SEREZIN DU RHONE</t>
  </si>
  <si>
    <t>DUREE</t>
  </si>
  <si>
    <t>Nbe d'années</t>
  </si>
  <si>
    <t>MOTIF DU DEPART</t>
  </si>
  <si>
    <t xml:space="preserve">FIN DE DROIT EN </t>
  </si>
  <si>
    <t>DROIT AU VOYAGE ET SAINTE BARBE</t>
  </si>
  <si>
    <t>VOYAGES APRES CESSATION D'ACTIVITE</t>
  </si>
  <si>
    <t>SAINTE BARBE APRES CESSATION D'ACTIVITE</t>
  </si>
  <si>
    <t>SERVICE RENDU APRES  CESSATION D'ACTIVITE</t>
  </si>
  <si>
    <t xml:space="preserve">voyage pendant qui est opérationnelle </t>
  </si>
  <si>
    <t>DROIT AMICALE AU VOYAGES</t>
  </si>
  <si>
    <t>DROIT AMICALE</t>
  </si>
  <si>
    <t>2019 RHODES</t>
  </si>
  <si>
    <t>2018 canaries</t>
  </si>
  <si>
    <t>NOM DES SP RETRAITE</t>
  </si>
  <si>
    <t>PERNOMS</t>
  </si>
  <si>
    <t>DATE DEBUT D'INDISPONIBILITER</t>
  </si>
  <si>
    <t>DATE DE RETOUR DE L'INDISPONIBILITER</t>
  </si>
  <si>
    <t>DUREE D'INDISPONIBILITER ANNEE OU MOIS</t>
  </si>
  <si>
    <t>STATUE</t>
  </si>
  <si>
    <t>RETRAITE</t>
  </si>
  <si>
    <t>fin de droit</t>
  </si>
  <si>
    <t>RETRAITÉ</t>
  </si>
  <si>
    <t>DENIS</t>
  </si>
  <si>
    <t xml:space="preserve"> GILBERT</t>
  </si>
  <si>
    <t>01/03/2017 20/05/2018 20/05/2019</t>
  </si>
  <si>
    <t>2016          2017    2018</t>
  </si>
  <si>
    <t xml:space="preserve">PASCAL </t>
  </si>
  <si>
    <t>DEMISSION</t>
  </si>
  <si>
    <t>OLIVIER</t>
  </si>
  <si>
    <t xml:space="preserve">RETRAITE </t>
  </si>
  <si>
    <t>01/03/2017  20/05/2019</t>
  </si>
  <si>
    <t>2016       2017</t>
  </si>
  <si>
    <t>CHRISTOPHE</t>
  </si>
  <si>
    <t>01/01/2017 20/05/2019</t>
  </si>
  <si>
    <t xml:space="preserve">LARGERON </t>
  </si>
  <si>
    <t xml:space="preserve">LOUIS </t>
  </si>
  <si>
    <t>DESCAILLOTS</t>
  </si>
  <si>
    <t xml:space="preserve"> JEAN</t>
  </si>
  <si>
    <t xml:space="preserve">GAUDENECHE </t>
  </si>
  <si>
    <t xml:space="preserve">LUCIEN </t>
  </si>
  <si>
    <t xml:space="preserve">BADIN  </t>
  </si>
  <si>
    <t>ROGER</t>
  </si>
  <si>
    <t>NOM DES SP en radiation pour faute grave ou non-respect du règlement</t>
  </si>
  <si>
    <t>DATE D'ENTREE AU CI OZON</t>
  </si>
  <si>
    <t>DATE DEPART DU CI OZON</t>
  </si>
  <si>
    <t>DATE DEBU D'INDISPONIBILITER</t>
  </si>
  <si>
    <t>DUREE D'INDISPONIBILITER</t>
  </si>
  <si>
    <t>DROIT AU VOYAGE</t>
  </si>
  <si>
    <t>STE BARBE APRES CESSATION D'ACTIVITE</t>
  </si>
  <si>
    <t>DROIT A L'AMICALE</t>
  </si>
  <si>
    <t>EX:PREPA FOIRE ,  CONCOURS, STE BARBE,CALENDRIER, ETC ….</t>
  </si>
  <si>
    <t>Moins de 5 ans d'engagement: 0 voyage et  0 sainte barbe</t>
  </si>
  <si>
    <t>Après 5 ans d’engagement : 1 voyage et 1 sainte barbe</t>
  </si>
  <si>
    <t>Après 10 ans d’engagement :2 voyages et 2 sainte barbe</t>
  </si>
  <si>
    <t>Après 15 ans d’engagement : 3 voyage s et 3 sainte barbe</t>
  </si>
  <si>
    <t>Après 20 ans d’engagement : 4 voyages et 4 sainte barbe</t>
  </si>
  <si>
    <t>Après 25 ans d’engagement : 5 voyages et 5 sainte barbe</t>
  </si>
  <si>
    <t>Après 30 ans d’engagement : 6 voyages et 6 sainte barbe</t>
  </si>
  <si>
    <t>DESP</t>
  </si>
  <si>
    <t>RAN</t>
  </si>
  <si>
    <t>CAT</t>
  </si>
  <si>
    <t>PLEIN</t>
  </si>
  <si>
    <t>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</si>
</sst>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,##0.00\ &quot;€&quot;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30303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5" fontId="1" fillId="5" borderId="0" xfId="0" applyNumberFormat="1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0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17" fontId="0" fillId="6" borderId="12" xfId="0" applyNumberFormat="1" applyFill="1" applyBorder="1" applyAlignment="1">
      <alignment horizontal="center" vertical="center" wrapText="1"/>
    </xf>
    <xf numFmtId="0" fontId="0" fillId="6" borderId="12" xfId="0" applyNumberForma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7" fontId="0" fillId="6" borderId="8" xfId="0" applyNumberForma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166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7" fontId="0" fillId="0" borderId="28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/>
    <xf numFmtId="0" fontId="7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11</xdr:row>
      <xdr:rowOff>200025</xdr:rowOff>
    </xdr:from>
    <xdr:to>
      <xdr:col>21</xdr:col>
      <xdr:colOff>742950</xdr:colOff>
      <xdr:row>11</xdr:row>
      <xdr:rowOff>609600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2849DE8-2563-4CE8-86D6-6F02F5E046D6}"/>
            </a:ext>
          </a:extLst>
        </xdr:cNvPr>
        <xdr:cNvSpPr txBox="1"/>
      </xdr:nvSpPr>
      <xdr:spPr>
        <a:xfrm>
          <a:off x="9420225" y="3886200"/>
          <a:ext cx="96678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souhaite que dans la colonne T (DROIT AMICALE AU VOYAGES) qui passe automatiquement "FIN DE DROIT AU VOYAGES"</a:t>
          </a:r>
          <a:r>
            <a:rPr lang="fr-FR"/>
            <a:t>, est ce que cela est possible?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%20BON%20PRESONNE%20QUI%20DES%20DROIT%20A%20L'AMICALE%20(R&#233;cup&#233;ration%20automatiqu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E AVEC MOTIF DU DEPART STA"/>
      <sheetName val="DROIT AMICALE SP + RETRAITE "/>
      <sheetName val="VOYAGES"/>
      <sheetName val="DROIT AMICALE ENFANTS DE SP (2"/>
      <sheetName val="bon cadeaux  noel"/>
      <sheetName val="cotisation Amicale"/>
      <sheetName val="MEMBRE DU BUREAU DE L'AMICALE"/>
      <sheetName val="DROIT AMICALE ENFANTS DE SP"/>
      <sheetName val="Feuil1"/>
      <sheetName val="VALIDATION DE DONNEES"/>
      <sheetName val="DROIT AMICALE SP+RETRAITE MACRO"/>
    </sheetNames>
    <sheetDataSet>
      <sheetData sheetId="0" refreshError="1"/>
      <sheetData sheetId="1" refreshError="1">
        <row r="63">
          <cell r="AC63" t="str">
            <v>ACTIF</v>
          </cell>
          <cell r="AD63" t="str">
            <v>ACTIF</v>
          </cell>
        </row>
        <row r="64">
          <cell r="AD64" t="str">
            <v>ACTIF</v>
          </cell>
        </row>
        <row r="67">
          <cell r="AC67" t="str">
            <v>ACTIF</v>
          </cell>
          <cell r="AD67" t="str">
            <v>ACTIF</v>
          </cell>
        </row>
        <row r="71">
          <cell r="AD71" t="str">
            <v>ACTIF</v>
          </cell>
        </row>
        <row r="72">
          <cell r="AD72" t="str">
            <v>ACTIF</v>
          </cell>
        </row>
        <row r="73">
          <cell r="AC73" t="str">
            <v>FIN DE DROIT AU VOYAGES</v>
          </cell>
          <cell r="AD73" t="str">
            <v>ACTIF</v>
          </cell>
        </row>
        <row r="74">
          <cell r="AC74" t="str">
            <v>FIN DE DROIT AU VOYAGES</v>
          </cell>
          <cell r="AD74" t="str">
            <v>FIN DE DROIT</v>
          </cell>
        </row>
        <row r="75">
          <cell r="AC75" t="str">
            <v>FIN DE DROIT AU VOYAGES</v>
          </cell>
          <cell r="AD75" t="str">
            <v>ACTIF</v>
          </cell>
        </row>
        <row r="76">
          <cell r="AC76" t="str">
            <v>FIN DE DROIT AU VOYAGES</v>
          </cell>
          <cell r="AD76" t="str">
            <v>ACTIF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A125-CD47-4E1E-AB69-B9E565221C22}">
  <sheetPr>
    <pageSetUpPr fitToPage="1"/>
  </sheetPr>
  <dimension ref="A1:W27"/>
  <sheetViews>
    <sheetView tabSelected="1" workbookViewId="0">
      <pane xSplit="2" topLeftCell="M1" activePane="topRight" state="frozen"/>
      <selection activeCell="A6" sqref="A6"/>
      <selection pane="topRight" activeCell="T6" sqref="T6"/>
    </sheetView>
  </sheetViews>
  <sheetFormatPr baseColWidth="10" defaultRowHeight="15" x14ac:dyDescent="0.25"/>
  <cols>
    <col min="1" max="1" width="3.42578125" style="1" customWidth="1"/>
    <col min="2" max="2" width="14.140625" style="92" customWidth="1"/>
    <col min="3" max="3" width="11.85546875" customWidth="1"/>
    <col min="4" max="4" width="10.42578125" customWidth="1"/>
    <col min="5" max="5" width="6.28515625" customWidth="1"/>
    <col min="6" max="6" width="17.42578125" customWidth="1"/>
    <col min="7" max="7" width="22.42578125" customWidth="1"/>
    <col min="8" max="8" width="18.5703125" customWidth="1"/>
    <col min="9" max="9" width="11.42578125" customWidth="1"/>
    <col min="10" max="10" width="14.140625" style="83" customWidth="1"/>
    <col min="11" max="11" width="20.28515625" customWidth="1"/>
    <col min="12" max="12" width="19.42578125" customWidth="1"/>
    <col min="13" max="13" width="18.28515625" customWidth="1"/>
    <col min="14" max="14" width="10.28515625" customWidth="1"/>
    <col min="15" max="15" width="10.28515625" style="1" customWidth="1"/>
    <col min="16" max="16" width="11" style="1" customWidth="1"/>
    <col min="17" max="17" width="10.7109375" style="1" customWidth="1"/>
    <col min="18" max="18" width="9.28515625" style="1" customWidth="1"/>
    <col min="19" max="19" width="14" style="1" customWidth="1"/>
    <col min="20" max="20" width="10.7109375" style="84" customWidth="1"/>
    <col min="21" max="21" width="10.7109375" customWidth="1"/>
    <col min="22" max="22" width="14.5703125" customWidth="1"/>
  </cols>
  <sheetData>
    <row r="1" spans="1:23" ht="15.75" thickBot="1" x14ac:dyDescent="0.3">
      <c r="B1" s="2" t="s">
        <v>0</v>
      </c>
      <c r="C1" s="96" t="s">
        <v>1</v>
      </c>
      <c r="D1" s="96"/>
      <c r="E1" s="3"/>
      <c r="F1" s="4" t="s">
        <v>2</v>
      </c>
      <c r="H1" s="5">
        <f ca="1">TODAY()</f>
        <v>44115</v>
      </c>
      <c r="I1" s="97" t="s">
        <v>3</v>
      </c>
      <c r="J1" s="97"/>
      <c r="K1" s="6">
        <v>11.91</v>
      </c>
      <c r="L1" s="98" t="s">
        <v>4</v>
      </c>
      <c r="M1" s="98"/>
      <c r="N1" s="98"/>
      <c r="O1" s="99" t="s">
        <v>5</v>
      </c>
      <c r="P1" s="99"/>
      <c r="Q1" s="99"/>
      <c r="R1" s="7"/>
      <c r="S1" s="7"/>
      <c r="T1" s="1"/>
      <c r="U1" s="1"/>
      <c r="V1" s="8"/>
    </row>
    <row r="2" spans="1:23" ht="76.5" thickTop="1" thickBot="1" x14ac:dyDescent="0.3">
      <c r="A2" s="30"/>
      <c r="B2" s="40" t="s">
        <v>23</v>
      </c>
      <c r="C2" s="41" t="s">
        <v>24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3" t="s">
        <v>11</v>
      </c>
      <c r="J2" s="42" t="s">
        <v>12</v>
      </c>
      <c r="K2" s="42" t="s">
        <v>25</v>
      </c>
      <c r="L2" s="42" t="s">
        <v>26</v>
      </c>
      <c r="M2" s="42" t="s">
        <v>27</v>
      </c>
      <c r="N2" s="42" t="s">
        <v>13</v>
      </c>
      <c r="O2" s="44" t="s">
        <v>14</v>
      </c>
      <c r="P2" s="45" t="s">
        <v>15</v>
      </c>
      <c r="Q2" s="45" t="s">
        <v>16</v>
      </c>
      <c r="R2" s="45" t="s">
        <v>17</v>
      </c>
      <c r="S2" s="46" t="s">
        <v>18</v>
      </c>
      <c r="T2" s="41" t="s">
        <v>19</v>
      </c>
      <c r="U2" s="41" t="s">
        <v>20</v>
      </c>
      <c r="V2" s="44" t="s">
        <v>28</v>
      </c>
    </row>
    <row r="3" spans="1:23" ht="15.75" thickTop="1" x14ac:dyDescent="0.25">
      <c r="A3" s="9" t="e">
        <f>#REF!+1</f>
        <v>#REF!</v>
      </c>
      <c r="B3" s="26" t="s">
        <v>70</v>
      </c>
      <c r="C3" s="24" t="s">
        <v>32</v>
      </c>
      <c r="D3" s="25">
        <v>22113</v>
      </c>
      <c r="E3" s="27">
        <f ca="1">DATEDIF(D3,H1,"y")</f>
        <v>60</v>
      </c>
      <c r="F3" s="12">
        <v>30742</v>
      </c>
      <c r="G3" s="12">
        <v>44027</v>
      </c>
      <c r="H3" s="13" t="str">
        <f t="shared" ref="H3:H11" si="0">DATEDIF(F3,G3,"y")&amp;"ans"&amp;DATEDIF(F3,G3,"ym")&amp;"mois"&amp;DATEDIF(F3,G3,"md")&amp;"jours"</f>
        <v>36ans4mois14jours</v>
      </c>
      <c r="I3" s="14">
        <f t="shared" ref="I3:I11" si="1">DATEDIF(F3,G3,"d")/365.25</f>
        <v>36.372347707049968</v>
      </c>
      <c r="J3" s="15" t="s">
        <v>31</v>
      </c>
      <c r="K3" s="15"/>
      <c r="L3" s="15"/>
      <c r="M3" s="15"/>
      <c r="N3" s="11">
        <f t="shared" ref="N3:N11" si="2">YEAR(G:G)+O:O</f>
        <v>2026</v>
      </c>
      <c r="O3" s="16">
        <f>VLOOKUP(I:I,C15:D21,2,TRUE)</f>
        <v>6</v>
      </c>
      <c r="P3" s="16"/>
      <c r="Q3" s="16"/>
      <c r="R3" s="16"/>
      <c r="S3" s="28" t="s">
        <v>21</v>
      </c>
      <c r="T3" s="33" t="str">
        <f ca="1">IF($N3&lt;YEAR($H$1),"Fin de droits aux voyages",'[1]DROIT AMICALE SP + RETRAITE '!AC63)</f>
        <v>ACTIF</v>
      </c>
      <c r="U3" s="24" t="str">
        <f>'[1]DROIT AMICALE SP + RETRAITE '!AD63</f>
        <v>ACTIF</v>
      </c>
      <c r="V3" s="16" t="s">
        <v>31</v>
      </c>
    </row>
    <row r="4" spans="1:23" ht="58.5" customHeight="1" x14ac:dyDescent="0.25">
      <c r="A4" s="9"/>
      <c r="B4" s="17" t="s">
        <v>72</v>
      </c>
      <c r="C4" s="21" t="s">
        <v>33</v>
      </c>
      <c r="D4" s="49">
        <v>21621</v>
      </c>
      <c r="E4" s="21">
        <f ca="1">DATEDIF(D4,H1,"y")</f>
        <v>61</v>
      </c>
      <c r="F4" s="50">
        <v>34731</v>
      </c>
      <c r="G4" s="50">
        <v>42156</v>
      </c>
      <c r="H4" s="51" t="str">
        <f t="shared" si="0"/>
        <v>20ans4mois0jours</v>
      </c>
      <c r="I4" s="52">
        <f t="shared" si="1"/>
        <v>20.328542094455852</v>
      </c>
      <c r="J4" s="21" t="s">
        <v>29</v>
      </c>
      <c r="K4" s="21"/>
      <c r="L4" s="21"/>
      <c r="M4" s="21"/>
      <c r="N4" s="21">
        <f t="shared" si="2"/>
        <v>2019</v>
      </c>
      <c r="O4" s="21">
        <f>VLOOKUP(I:I,C15:D21,2,TRUE)</f>
        <v>4</v>
      </c>
      <c r="P4" s="53" t="s">
        <v>34</v>
      </c>
      <c r="Q4" s="54" t="s">
        <v>35</v>
      </c>
      <c r="R4" s="38"/>
      <c r="S4" s="55"/>
      <c r="T4" s="33" t="str">
        <f ca="1">IF($N4&lt;YEAR($H$1),"Fin de droits aux voyages",'[1]DROIT AMICALE SP + RETRAITE '!AC64)</f>
        <v>Fin de droits aux voyages</v>
      </c>
      <c r="U4" s="33" t="str">
        <f>'[1]DROIT AMICALE SP + RETRAITE '!AD64</f>
        <v>ACTIF</v>
      </c>
      <c r="V4" s="29" t="s">
        <v>31</v>
      </c>
    </row>
    <row r="5" spans="1:23" ht="62.25" customHeight="1" x14ac:dyDescent="0.25">
      <c r="A5" s="1" t="e">
        <f>#REF!+1</f>
        <v>#REF!</v>
      </c>
      <c r="B5" s="32" t="s">
        <v>68</v>
      </c>
      <c r="C5" s="33" t="s">
        <v>36</v>
      </c>
      <c r="D5" s="34">
        <v>24545</v>
      </c>
      <c r="E5" s="35">
        <f ca="1">DATEDIF(D5,H1,"y")</f>
        <v>53</v>
      </c>
      <c r="F5" s="36">
        <v>38412</v>
      </c>
      <c r="G5" s="36">
        <v>43465</v>
      </c>
      <c r="H5" s="18" t="str">
        <f t="shared" si="0"/>
        <v>13ans9mois30jours</v>
      </c>
      <c r="I5" s="19">
        <f t="shared" si="1"/>
        <v>13.834360027378509</v>
      </c>
      <c r="J5" s="37" t="s">
        <v>37</v>
      </c>
      <c r="K5" s="56">
        <v>42156</v>
      </c>
      <c r="L5" s="37"/>
      <c r="M5" s="37"/>
      <c r="N5" s="37">
        <f t="shared" si="2"/>
        <v>2020</v>
      </c>
      <c r="O5" s="38">
        <f>VLOOKUP(I:I,C15:D21,2,TRUE)</f>
        <v>2</v>
      </c>
      <c r="P5" s="38"/>
      <c r="Q5" s="38"/>
      <c r="R5" s="37"/>
      <c r="S5" s="28" t="s">
        <v>22</v>
      </c>
      <c r="T5" s="33" t="e">
        <f ca="1">IF($N5&lt;YEAR($H$1),"Fin de droits aux voyages",'[1]DROIT AMICALE SP + RETRAITE '!AC65)</f>
        <v>#REF!</v>
      </c>
      <c r="U5" s="39" t="str">
        <f>'[1]DROIT AMICALE SP + RETRAITE '!AD67</f>
        <v>ACTIF</v>
      </c>
      <c r="V5" s="38" t="s">
        <v>31</v>
      </c>
    </row>
    <row r="6" spans="1:23" ht="30.75" customHeight="1" x14ac:dyDescent="0.25">
      <c r="B6" s="17" t="s">
        <v>71</v>
      </c>
      <c r="C6" s="21" t="s">
        <v>38</v>
      </c>
      <c r="D6" s="49">
        <v>24359</v>
      </c>
      <c r="E6" s="21">
        <f ca="1">DATEDIF(D6,H1,"y")</f>
        <v>54</v>
      </c>
      <c r="F6" s="50">
        <v>34335</v>
      </c>
      <c r="G6" s="50">
        <v>42369</v>
      </c>
      <c r="H6" s="51" t="str">
        <f t="shared" si="0"/>
        <v>21ans11mois30jours</v>
      </c>
      <c r="I6" s="52">
        <f t="shared" si="1"/>
        <v>21.995893223819301</v>
      </c>
      <c r="J6" s="21" t="s">
        <v>39</v>
      </c>
      <c r="K6" s="21"/>
      <c r="L6" s="21"/>
      <c r="M6" s="21"/>
      <c r="N6" s="21">
        <f t="shared" si="2"/>
        <v>2019</v>
      </c>
      <c r="O6" s="21">
        <f>VLOOKUP(I:I,C15:D21,2,TRUE)</f>
        <v>4</v>
      </c>
      <c r="P6" s="53" t="s">
        <v>40</v>
      </c>
      <c r="Q6" s="54" t="s">
        <v>41</v>
      </c>
      <c r="R6" s="38"/>
      <c r="S6" s="29" t="s">
        <v>21</v>
      </c>
      <c r="T6" s="33" t="str">
        <f ca="1">IF($N6&lt;YEAR($H$1),"Fin de droits aux voyages",'[1]DROIT AMICALE SP + RETRAITE '!AC66)</f>
        <v>Fin de droits aux voyages</v>
      </c>
      <c r="U6" s="57" t="str">
        <f>'[1]DROIT AMICALE SP + RETRAITE '!AD71</f>
        <v>ACTIF</v>
      </c>
      <c r="V6" s="38" t="s">
        <v>31</v>
      </c>
    </row>
    <row r="7" spans="1:23" ht="30.75" customHeight="1" thickBot="1" x14ac:dyDescent="0.3">
      <c r="B7" s="17" t="s">
        <v>69</v>
      </c>
      <c r="C7" s="21" t="s">
        <v>42</v>
      </c>
      <c r="D7" s="49">
        <v>24892</v>
      </c>
      <c r="E7" s="58">
        <f ca="1">DATEDIF(D7,H1,"y")</f>
        <v>52</v>
      </c>
      <c r="F7" s="50">
        <v>33227</v>
      </c>
      <c r="G7" s="50">
        <v>42735</v>
      </c>
      <c r="H7" s="51" t="str">
        <f t="shared" si="0"/>
        <v>26ans0mois11jours</v>
      </c>
      <c r="I7" s="19">
        <f t="shared" si="1"/>
        <v>26.031485284052017</v>
      </c>
      <c r="J7" s="21" t="s">
        <v>39</v>
      </c>
      <c r="K7" s="21"/>
      <c r="L7" s="21"/>
      <c r="M7" s="21"/>
      <c r="N7" s="37">
        <f t="shared" si="2"/>
        <v>2021</v>
      </c>
      <c r="O7" s="21">
        <f>VLOOKUP(I:I,C15:D21,2,TRUE)</f>
        <v>5</v>
      </c>
      <c r="P7" s="59" t="s">
        <v>43</v>
      </c>
      <c r="Q7" s="54">
        <v>2017</v>
      </c>
      <c r="R7" s="37"/>
      <c r="S7" s="15" t="s">
        <v>21</v>
      </c>
      <c r="T7" s="33" t="str">
        <f ca="1">IF($N7&lt;YEAR($H$1),"Fin de droits aux voyages",'[1]DROIT AMICALE SP + RETRAITE '!AC67)</f>
        <v>ACTIF</v>
      </c>
      <c r="U7" s="57" t="str">
        <f>'[1]DROIT AMICALE SP + RETRAITE '!AD72</f>
        <v>ACTIF</v>
      </c>
      <c r="V7" s="38" t="s">
        <v>31</v>
      </c>
    </row>
    <row r="8" spans="1:23" ht="46.5" hidden="1" thickTop="1" thickBot="1" x14ac:dyDescent="0.3">
      <c r="A8" s="47">
        <v>73</v>
      </c>
      <c r="B8" s="32" t="s">
        <v>44</v>
      </c>
      <c r="C8" s="33" t="s">
        <v>45</v>
      </c>
      <c r="D8" s="37"/>
      <c r="E8" s="37"/>
      <c r="F8" s="36"/>
      <c r="G8" s="36"/>
      <c r="H8" s="18" t="str">
        <f t="shared" si="0"/>
        <v>0ans0mois0jours</v>
      </c>
      <c r="I8" s="48">
        <f t="shared" si="1"/>
        <v>0</v>
      </c>
      <c r="J8" s="37" t="s">
        <v>29</v>
      </c>
      <c r="K8" s="37"/>
      <c r="L8" s="37"/>
      <c r="M8" s="37"/>
      <c r="N8" s="23" t="e">
        <f t="shared" si="2"/>
        <v>#VALUE!</v>
      </c>
      <c r="O8" s="38" t="s">
        <v>30</v>
      </c>
      <c r="P8" s="38"/>
      <c r="Q8" s="38"/>
      <c r="R8" s="38"/>
      <c r="S8" s="38"/>
      <c r="T8" s="33" t="str">
        <f>'[1]DROIT AMICALE SP + RETRAITE '!AC73</f>
        <v>FIN DE DROIT AU VOYAGES</v>
      </c>
      <c r="U8" s="33" t="str">
        <f>'[1]DROIT AMICALE SP + RETRAITE '!AD73</f>
        <v>ACTIF</v>
      </c>
      <c r="V8" s="38" t="s">
        <v>31</v>
      </c>
      <c r="W8" s="31"/>
    </row>
    <row r="9" spans="1:23" ht="46.5" hidden="1" thickTop="1" thickBot="1" x14ac:dyDescent="0.3">
      <c r="A9" s="47">
        <v>74</v>
      </c>
      <c r="B9" s="32" t="s">
        <v>46</v>
      </c>
      <c r="C9" s="33" t="s">
        <v>47</v>
      </c>
      <c r="D9" s="37"/>
      <c r="E9" s="37"/>
      <c r="F9" s="36"/>
      <c r="G9" s="36"/>
      <c r="H9" s="18" t="str">
        <f t="shared" si="0"/>
        <v>0ans0mois0jours</v>
      </c>
      <c r="I9" s="48">
        <f t="shared" si="1"/>
        <v>0</v>
      </c>
      <c r="J9" s="37" t="s">
        <v>29</v>
      </c>
      <c r="K9" s="37"/>
      <c r="L9" s="37"/>
      <c r="M9" s="37"/>
      <c r="N9" s="23" t="e">
        <f t="shared" si="2"/>
        <v>#VALUE!</v>
      </c>
      <c r="O9" s="38" t="s">
        <v>30</v>
      </c>
      <c r="P9" s="38"/>
      <c r="Q9" s="38"/>
      <c r="R9" s="38"/>
      <c r="S9" s="38"/>
      <c r="T9" s="33" t="str">
        <f>'[1]DROIT AMICALE SP + RETRAITE '!AC74</f>
        <v>FIN DE DROIT AU VOYAGES</v>
      </c>
      <c r="U9" s="33" t="str">
        <f>'[1]DROIT AMICALE SP + RETRAITE '!AD74</f>
        <v>FIN DE DROIT</v>
      </c>
      <c r="V9" s="38" t="s">
        <v>31</v>
      </c>
      <c r="W9" s="31"/>
    </row>
    <row r="10" spans="1:23" ht="46.5" hidden="1" thickTop="1" thickBot="1" x14ac:dyDescent="0.3">
      <c r="A10" s="47">
        <v>75</v>
      </c>
      <c r="B10" s="32" t="s">
        <v>48</v>
      </c>
      <c r="C10" s="33" t="s">
        <v>49</v>
      </c>
      <c r="D10" s="34">
        <v>12130</v>
      </c>
      <c r="E10" s="37">
        <f ca="1">DATEDIF(D10,H1,"y")</f>
        <v>87</v>
      </c>
      <c r="F10" s="36"/>
      <c r="G10" s="36"/>
      <c r="H10" s="18" t="str">
        <f t="shared" si="0"/>
        <v>0ans0mois0jours</v>
      </c>
      <c r="I10" s="48">
        <f t="shared" si="1"/>
        <v>0</v>
      </c>
      <c r="J10" s="37" t="s">
        <v>29</v>
      </c>
      <c r="K10" s="37"/>
      <c r="L10" s="37"/>
      <c r="M10" s="37"/>
      <c r="N10" s="23" t="e">
        <f t="shared" si="2"/>
        <v>#VALUE!</v>
      </c>
      <c r="O10" s="38" t="s">
        <v>30</v>
      </c>
      <c r="P10" s="38"/>
      <c r="Q10" s="38"/>
      <c r="R10" s="38"/>
      <c r="S10" s="38"/>
      <c r="T10" s="33" t="str">
        <f>'[1]DROIT AMICALE SP + RETRAITE '!AC75</f>
        <v>FIN DE DROIT AU VOYAGES</v>
      </c>
      <c r="U10" s="33" t="str">
        <f>'[1]DROIT AMICALE SP + RETRAITE '!AD75</f>
        <v>ACTIF</v>
      </c>
      <c r="V10" s="38" t="s">
        <v>31</v>
      </c>
      <c r="W10" s="31"/>
    </row>
    <row r="11" spans="1:23" ht="46.5" hidden="1" thickTop="1" thickBot="1" x14ac:dyDescent="0.3">
      <c r="A11" s="47">
        <v>76</v>
      </c>
      <c r="B11" s="17" t="s">
        <v>50</v>
      </c>
      <c r="C11" s="57" t="s">
        <v>51</v>
      </c>
      <c r="D11" s="49">
        <v>18106</v>
      </c>
      <c r="E11" s="37">
        <f ca="1">DATEDIF(D11,H1,"y")</f>
        <v>71</v>
      </c>
      <c r="F11" s="50"/>
      <c r="G11" s="50"/>
      <c r="H11" s="51" t="str">
        <f t="shared" si="0"/>
        <v>0ans0mois0jours</v>
      </c>
      <c r="I11" s="60">
        <f t="shared" si="1"/>
        <v>0</v>
      </c>
      <c r="J11" s="21" t="s">
        <v>29</v>
      </c>
      <c r="K11" s="21"/>
      <c r="L11" s="21"/>
      <c r="M11" s="21"/>
      <c r="N11" s="23" t="e">
        <f t="shared" si="2"/>
        <v>#VALUE!</v>
      </c>
      <c r="O11" s="61" t="s">
        <v>30</v>
      </c>
      <c r="P11" s="61"/>
      <c r="Q11" s="61"/>
      <c r="R11" s="61"/>
      <c r="S11" s="61"/>
      <c r="T11" s="57" t="str">
        <f>'[1]DROIT AMICALE SP + RETRAITE '!AC76</f>
        <v>FIN DE DROIT AU VOYAGES</v>
      </c>
      <c r="U11" s="57" t="str">
        <f>'[1]DROIT AMICALE SP + RETRAITE '!AD76</f>
        <v>ACTIF</v>
      </c>
      <c r="V11" s="38" t="s">
        <v>31</v>
      </c>
      <c r="W11" s="31"/>
    </row>
    <row r="12" spans="1:23" ht="91.5" thickTop="1" thickBot="1" x14ac:dyDescent="0.3">
      <c r="B12" s="62" t="s">
        <v>52</v>
      </c>
      <c r="C12" s="41" t="s">
        <v>24</v>
      </c>
      <c r="D12" s="41" t="s">
        <v>6</v>
      </c>
      <c r="E12" s="41" t="s">
        <v>7</v>
      </c>
      <c r="F12" s="42" t="s">
        <v>53</v>
      </c>
      <c r="G12" s="42" t="s">
        <v>54</v>
      </c>
      <c r="H12" s="42" t="s">
        <v>10</v>
      </c>
      <c r="I12" s="63"/>
      <c r="J12" s="42" t="s">
        <v>12</v>
      </c>
      <c r="K12" s="42" t="s">
        <v>55</v>
      </c>
      <c r="L12" s="42" t="s">
        <v>26</v>
      </c>
      <c r="M12" s="42" t="s">
        <v>56</v>
      </c>
      <c r="N12" s="42" t="s">
        <v>13</v>
      </c>
      <c r="O12" s="44" t="s">
        <v>57</v>
      </c>
      <c r="P12" s="45" t="s">
        <v>15</v>
      </c>
      <c r="Q12" s="64" t="s">
        <v>58</v>
      </c>
      <c r="R12" s="45" t="s">
        <v>17</v>
      </c>
      <c r="S12" s="46" t="s">
        <v>18</v>
      </c>
      <c r="T12" s="65" t="s">
        <v>19</v>
      </c>
      <c r="U12" s="41" t="s">
        <v>20</v>
      </c>
      <c r="V12" s="44" t="s">
        <v>28</v>
      </c>
    </row>
    <row r="13" spans="1:23" ht="16.5" thickTop="1" thickBot="1" x14ac:dyDescent="0.3">
      <c r="B13" s="66"/>
      <c r="C13" s="67"/>
      <c r="D13" s="68"/>
      <c r="E13" s="68"/>
      <c r="F13" s="69"/>
      <c r="G13" s="69"/>
      <c r="H13" s="70"/>
      <c r="I13" s="71"/>
      <c r="J13" s="68"/>
      <c r="K13" s="72"/>
      <c r="L13" s="68"/>
      <c r="M13" s="68"/>
      <c r="N13" s="68"/>
      <c r="O13" s="73"/>
      <c r="P13" s="73"/>
      <c r="Q13" s="73"/>
      <c r="R13" s="74"/>
      <c r="S13" s="74"/>
      <c r="T13" s="10">
        <f>'[1]DROIT AMICALE SP + RETRAITE '!AC102</f>
        <v>0</v>
      </c>
      <c r="U13" s="67"/>
      <c r="V13" s="73"/>
    </row>
    <row r="14" spans="1:23" ht="24.95" customHeight="1" thickTop="1" thickBot="1" x14ac:dyDescent="0.3">
      <c r="B14" s="93" t="s">
        <v>59</v>
      </c>
      <c r="C14" s="94"/>
      <c r="D14" s="95"/>
      <c r="E14" s="95"/>
      <c r="F14" s="95"/>
      <c r="G14" s="95"/>
      <c r="H14" s="75"/>
      <c r="I14" s="75"/>
      <c r="J14" s="8"/>
      <c r="K14" s="76"/>
      <c r="L14" s="8"/>
      <c r="M14" s="8"/>
      <c r="N14" s="8"/>
      <c r="O14" s="8"/>
      <c r="P14" s="8"/>
      <c r="Q14" s="8"/>
      <c r="R14" s="77" t="s">
        <v>60</v>
      </c>
      <c r="S14" s="78"/>
      <c r="T14" s="8"/>
      <c r="U14" s="8"/>
      <c r="V14" s="8"/>
    </row>
    <row r="15" spans="1:23" ht="51.75" thickTop="1" x14ac:dyDescent="0.25">
      <c r="B15" s="79" t="s">
        <v>61</v>
      </c>
      <c r="C15" s="80">
        <v>0</v>
      </c>
      <c r="D15" s="81">
        <v>0</v>
      </c>
      <c r="E15" s="82"/>
      <c r="F15" s="78"/>
      <c r="G15" s="78"/>
    </row>
    <row r="16" spans="1:23" ht="51" x14ac:dyDescent="0.25">
      <c r="B16" s="85" t="s">
        <v>62</v>
      </c>
      <c r="C16" s="22">
        <v>5</v>
      </c>
      <c r="D16" s="86">
        <v>1</v>
      </c>
      <c r="E16" s="82"/>
      <c r="K16" s="83"/>
    </row>
    <row r="17" spans="2:5" ht="51" x14ac:dyDescent="0.25">
      <c r="B17" s="87" t="s">
        <v>63</v>
      </c>
      <c r="C17" s="20">
        <v>10</v>
      </c>
      <c r="D17" s="88">
        <v>2</v>
      </c>
      <c r="E17" s="82"/>
    </row>
    <row r="18" spans="2:5" ht="51" x14ac:dyDescent="0.25">
      <c r="B18" s="87" t="s">
        <v>64</v>
      </c>
      <c r="C18" s="20">
        <v>15</v>
      </c>
      <c r="D18" s="88">
        <v>3</v>
      </c>
      <c r="E18" s="82"/>
    </row>
    <row r="19" spans="2:5" ht="51" x14ac:dyDescent="0.25">
      <c r="B19" s="87" t="s">
        <v>65</v>
      </c>
      <c r="C19" s="20">
        <v>20</v>
      </c>
      <c r="D19" s="88">
        <v>4</v>
      </c>
      <c r="E19" s="82"/>
    </row>
    <row r="20" spans="2:5" ht="51" x14ac:dyDescent="0.25">
      <c r="B20" s="87" t="s">
        <v>66</v>
      </c>
      <c r="C20" s="20">
        <v>25</v>
      </c>
      <c r="D20" s="88">
        <v>5</v>
      </c>
      <c r="E20" s="82"/>
    </row>
    <row r="21" spans="2:5" ht="51.75" thickBot="1" x14ac:dyDescent="0.3">
      <c r="B21" s="89" t="s">
        <v>67</v>
      </c>
      <c r="C21" s="90">
        <v>30</v>
      </c>
      <c r="D21" s="91">
        <v>6</v>
      </c>
    </row>
    <row r="22" spans="2:5" ht="15.75" thickTop="1" x14ac:dyDescent="0.25">
      <c r="B22" s="82"/>
    </row>
    <row r="23" spans="2:5" x14ac:dyDescent="0.25">
      <c r="B23" s="82"/>
    </row>
    <row r="24" spans="2:5" x14ac:dyDescent="0.25">
      <c r="B24" s="82"/>
    </row>
    <row r="25" spans="2:5" x14ac:dyDescent="0.25">
      <c r="B25" s="82"/>
    </row>
    <row r="26" spans="2:5" x14ac:dyDescent="0.25">
      <c r="B26" s="82"/>
    </row>
    <row r="27" spans="2:5" x14ac:dyDescent="0.25">
      <c r="B27" s="82"/>
    </row>
  </sheetData>
  <sheetProtection pivotTables="0"/>
  <mergeCells count="5">
    <mergeCell ref="B14:G14"/>
    <mergeCell ref="C1:D1"/>
    <mergeCell ref="I1:J1"/>
    <mergeCell ref="L1:N1"/>
    <mergeCell ref="O1:Q1"/>
  </mergeCells>
  <conditionalFormatting sqref="N3:N7">
    <cfRule type="expression" dxfId="2" priority="1">
      <formula>$N3&lt;YEAR($H$1)</formula>
    </cfRule>
  </conditionalFormatting>
  <dataValidations count="2">
    <dataValidation type="list" allowBlank="1" showInputMessage="1" showErrorMessage="1" sqref="U2" xr:uid="{23B74493-FFBC-4EE8-884C-1B238C4BAC8C}">
      <formula1>"ACTIF, INACTIF,FIN DE DROIT"</formula1>
    </dataValidation>
    <dataValidation type="list" allowBlank="1" showInputMessage="1" showErrorMessage="1" sqref="V2" xr:uid="{76D3E8D9-C421-4536-8C34-243E2295F743}">
      <formula1>#REF!</formula1>
    </dataValidation>
  </dataValidations>
  <pageMargins left="0.23622047244094491" right="0.23622047244094491" top="0.15748031496062992" bottom="0.15748031496062992" header="0" footer="0"/>
  <pageSetup paperSize="9" scale="22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11953525-A1E9-4293-A8AA-FC7739EBE1F3}">
            <xm:f>'F:\[LE BON PRESONNE QUI DES DROIT A L''AMICALE (Récupération automatique).xlsx]DROIT AMICALE SP + RETRAITE '!#REF!="STAGIAIRE"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" stopIfTrue="1" id="{3745422B-D8EC-4B68-B9D9-A0388365E17E}">
            <xm:f>'F:\[LE BON PRESONNE QUI DES DROIT A L''AMICALE (Récupération automatique).xlsx]DROIT AMICALE SP + RETRAITE '!#REF!="NOUVEAU ARRIVÉ"</xm:f>
            <x14:dxf>
              <fill>
                <patternFill>
                  <bgColor theme="8" tint="0.39994506668294322"/>
                </patternFill>
              </fill>
            </x14:dxf>
          </x14:cfRule>
          <xm:sqref>T14:T19 T2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121ED0-5678-469F-92E3-271291C8AD1B}">
          <x14:formula1>
            <xm:f>'F:\[LE BON PRESONNE QUI DES DROIT A L''AMICALE (Récupération automatique).xlsx]FILTRE AVEC MOTIF DU DEPART STA'!#REF!</xm:f>
          </x14:formula1>
          <xm:sqref>S5</xm:sqref>
        </x14:dataValidation>
        <x14:dataValidation type="list" showInputMessage="1" showErrorMessage="1" xr:uid="{95EDB8B2-2910-47AF-BEB6-3A79DDC48C22}">
          <x14:formula1>
            <xm:f>'F:\[LE BON PRESONNE QUI DES DROIT A L''AMICALE (Récupération automatique).xlsx]FILTRE AVEC MOTIF DU DEPART STA'!#REF!</xm:f>
          </x14:formula1>
          <xm:sqref>J8:J11 J2:J6</xm:sqref>
        </x14:dataValidation>
        <x14:dataValidation type="list" allowBlank="1" showInputMessage="1" showErrorMessage="1" xr:uid="{9BC77EF3-B12F-4291-83E1-B8B0FD4F44EF}">
          <x14:formula1>
            <xm:f>'F:\[LE BON PRESONNE QUI DES DROIT A L''AMICALE (Récupération automatique).xlsx]FILTRE AVEC MOTIF DU DEPART STA'!#REF!</xm:f>
          </x14:formula1>
          <xm:sqref>S2</xm:sqref>
        </x14:dataValidation>
        <x14:dataValidation type="list" allowBlank="1" showInputMessage="1" showErrorMessage="1" xr:uid="{7F747B3D-2373-49D7-A1B0-5AF8411B79C1}">
          <x14:formula1>
            <xm:f>'F:\[LE BON PRESONNE QUI DES DROIT A L''AMICALE (Récupération automatique).xlsx]FILTRE AVEC MOTIF DU DEPART STA'!#REF!</xm:f>
          </x14:formula1>
          <xm:sqref>B10:B11 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VOYAGES</vt:lpstr>
    </vt:vector>
  </TitlesOfParts>
  <Company>SDMIS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 Pédro Manuel</dc:creator>
  <cp:lastModifiedBy>DjiDji</cp:lastModifiedBy>
  <dcterms:created xsi:type="dcterms:W3CDTF">2020-10-11T08:31:53Z</dcterms:created>
  <dcterms:modified xsi:type="dcterms:W3CDTF">2020-10-11T21:29:37Z</dcterms:modified>
</cp:coreProperties>
</file>