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LeNawax\"/>
    </mc:Choice>
  </mc:AlternateContent>
  <bookViews>
    <workbookView xWindow="0" yWindow="0" windowWidth="12000" windowHeight="4800"/>
  </bookViews>
  <sheets>
    <sheet name="Tests aléatoires" sheetId="3" r:id="rId1"/>
    <sheet name="RP" sheetId="1" r:id="rId2"/>
  </sheets>
  <definedNames>
    <definedName name="_R1" localSheetId="0">'Tests aléatoires'!$V$2:$V$9</definedName>
    <definedName name="_R1">RP!$V$2:$V$9</definedName>
    <definedName name="_R2" localSheetId="0">'Tests aléatoires'!$X$2:$X$9</definedName>
    <definedName name="_R2">RP!$X$2:$X$9</definedName>
    <definedName name="_R3" localSheetId="0">'Tests aléatoires'!$Z$2:$Z$9</definedName>
    <definedName name="_R3">RP!$Z$2:$Z$9</definedName>
    <definedName name="_R4" localSheetId="0">'Tests aléatoires'!$AB$2:$AB$9</definedName>
    <definedName name="_R4">RP!$AB$2:$AB$9</definedName>
    <definedName name="_R5" localSheetId="0">'Tests aléatoires'!$AD$2:$AD$9</definedName>
    <definedName name="_R5">RP!$AD$2:$AD$9</definedName>
    <definedName name="_R6" localSheetId="0">'Tests aléatoires'!$AF$2:$AF$9</definedName>
    <definedName name="_R6">RP!$AF$2:$AF$9</definedName>
    <definedName name="ecart">#REF!</definedName>
    <definedName name="écart" localSheetId="0">'Tests aléatoires'!$J$2:$J$9</definedName>
    <definedName name="écart">RP!$J$2:$J$9</definedName>
    <definedName name="Max_1" localSheetId="0">MAX('Tests aléatoires'!$J$2:$J$9)</definedName>
    <definedName name="Max_1">MAX(RP!$J$2:$J$9)</definedName>
    <definedName name="Max_2" localSheetId="0">MAX('Tests aléatoires'!$V$2:$V$9)</definedName>
    <definedName name="Max_2">MAX(RP!$V$2:$V$9)</definedName>
    <definedName name="Min_1" localSheetId="0">MIN('Tests aléatoires'!$J$2:$J$9)</definedName>
    <definedName name="Min_1">MIN(RP!$J$2:$J$9)</definedName>
    <definedName name="Min_2" localSheetId="0">MIN('Tests aléatoires'!$V$2:$V$9)</definedName>
    <definedName name="Min_2">MIN(RP!$V$2:$V$9)</definedName>
    <definedName name="Total" localSheetId="1">RP!$I$2:$I$9</definedName>
    <definedName name="Total" localSheetId="0">'Tests aléatoires'!$I$2:$I$9</definedName>
  </definedNames>
  <calcPr calcId="152511" iterateDelta="1E-4"/>
</workbook>
</file>

<file path=xl/calcChain.xml><?xml version="1.0" encoding="utf-8"?>
<calcChain xmlns="http://schemas.openxmlformats.org/spreadsheetml/2006/main">
  <c r="I2" i="3" l="1"/>
  <c r="I3" i="3"/>
  <c r="I4" i="3"/>
  <c r="I5" i="3"/>
  <c r="I6" i="3"/>
  <c r="I7" i="3"/>
  <c r="I8" i="3"/>
  <c r="S8" i="3" s="1"/>
  <c r="I9" i="3"/>
  <c r="S9" i="3" s="1"/>
  <c r="E10" i="3"/>
  <c r="D10" i="3"/>
  <c r="C10" i="3"/>
  <c r="B10" i="3"/>
  <c r="O9" i="3"/>
  <c r="O10" i="3" s="1"/>
  <c r="S7" i="3"/>
  <c r="N6" i="3"/>
  <c r="N10" i="3" s="1"/>
  <c r="Q4" i="3"/>
  <c r="Q10" i="3" s="1"/>
  <c r="P4" i="3"/>
  <c r="P10" i="3" s="1"/>
  <c r="L3" i="3"/>
  <c r="L10" i="3" s="1"/>
  <c r="H3" i="3"/>
  <c r="H10" i="3" s="1"/>
  <c r="G3" i="3"/>
  <c r="G10" i="3" s="1"/>
  <c r="F3" i="3"/>
  <c r="M2" i="3"/>
  <c r="M10" i="3" s="1"/>
  <c r="K2" i="3"/>
  <c r="K10" i="3" s="1"/>
  <c r="S2" i="3"/>
  <c r="J7" i="1"/>
  <c r="U9" i="1"/>
  <c r="U8" i="1"/>
  <c r="U6" i="1"/>
  <c r="U5" i="1"/>
  <c r="U4" i="1"/>
  <c r="U3" i="1"/>
  <c r="U2" i="1"/>
  <c r="U7" i="1"/>
  <c r="I10" i="3" l="1"/>
  <c r="S4" i="3"/>
  <c r="S3" i="3"/>
  <c r="S6" i="3"/>
  <c r="S5" i="3"/>
  <c r="F10" i="3"/>
  <c r="J10" i="3" s="1"/>
  <c r="I2" i="1"/>
  <c r="I4" i="1"/>
  <c r="I5" i="1"/>
  <c r="I6" i="1"/>
  <c r="I7" i="1"/>
  <c r="I8" i="1"/>
  <c r="I9" i="1"/>
  <c r="S10" i="3" l="1"/>
  <c r="J9" i="3"/>
  <c r="J7" i="3"/>
  <c r="J5" i="3"/>
  <c r="J2" i="3"/>
  <c r="J8" i="3"/>
  <c r="J3" i="3"/>
  <c r="J4" i="3"/>
  <c r="J6" i="3"/>
  <c r="K2" i="1"/>
  <c r="M2" i="1"/>
  <c r="F3" i="1"/>
  <c r="F10" i="1" s="1"/>
  <c r="G3" i="1"/>
  <c r="G10" i="1" s="1"/>
  <c r="H3" i="1"/>
  <c r="L3" i="1"/>
  <c r="P4" i="1"/>
  <c r="P10" i="1" s="1"/>
  <c r="Q4" i="1"/>
  <c r="Q10" i="1" s="1"/>
  <c r="S5" i="1"/>
  <c r="N6" i="1"/>
  <c r="S6" i="1"/>
  <c r="S8" i="1"/>
  <c r="O9" i="1"/>
  <c r="S9" i="1" s="1"/>
  <c r="B10" i="1"/>
  <c r="C10" i="1"/>
  <c r="D10" i="1"/>
  <c r="E10" i="1"/>
  <c r="H10" i="1"/>
  <c r="K10" i="1"/>
  <c r="L10" i="1"/>
  <c r="M10" i="1"/>
  <c r="N10" i="1"/>
  <c r="O10" i="1"/>
  <c r="U5" i="3" l="1"/>
  <c r="V5" i="3" s="1"/>
  <c r="R5" i="3"/>
  <c r="R6" i="3"/>
  <c r="U6" i="3"/>
  <c r="V6" i="3" s="1"/>
  <c r="U2" i="3"/>
  <c r="V2" i="3" s="1"/>
  <c r="R2" i="3"/>
  <c r="R4" i="3"/>
  <c r="U4" i="3"/>
  <c r="V4" i="3" s="1"/>
  <c r="R3" i="3"/>
  <c r="U3" i="3"/>
  <c r="V3" i="3" s="1"/>
  <c r="U7" i="3"/>
  <c r="V7" i="3" s="1"/>
  <c r="R7" i="3"/>
  <c r="R8" i="3"/>
  <c r="U8" i="3"/>
  <c r="V8" i="3" s="1"/>
  <c r="R9" i="3"/>
  <c r="U9" i="3"/>
  <c r="V9" i="3" s="1"/>
  <c r="S4" i="1"/>
  <c r="S2" i="1"/>
  <c r="I3" i="1"/>
  <c r="S3" i="1" s="1"/>
  <c r="I10" i="1"/>
  <c r="J10" i="1" s="1"/>
  <c r="S7" i="1"/>
  <c r="W6" i="3" l="1"/>
  <c r="X6" i="3" s="1"/>
  <c r="W9" i="3"/>
  <c r="X9" i="3" s="1"/>
  <c r="W7" i="3"/>
  <c r="X7" i="3" s="1"/>
  <c r="W2" i="3"/>
  <c r="X2" i="3" s="1"/>
  <c r="W5" i="3"/>
  <c r="X5" i="3" s="1"/>
  <c r="W8" i="3"/>
  <c r="X8" i="3" s="1"/>
  <c r="W4" i="3"/>
  <c r="X4" i="3" s="1"/>
  <c r="W3" i="3"/>
  <c r="X3" i="3" s="1"/>
  <c r="R10" i="3"/>
  <c r="J6" i="1"/>
  <c r="J8" i="1"/>
  <c r="J2" i="1"/>
  <c r="J4" i="1"/>
  <c r="V4" i="1" s="1"/>
  <c r="J9" i="1"/>
  <c r="J5" i="1"/>
  <c r="J3" i="1"/>
  <c r="V3" i="1" s="1"/>
  <c r="R6" i="1"/>
  <c r="R8" i="1"/>
  <c r="S10" i="1"/>
  <c r="Y5" i="3" l="1"/>
  <c r="Z5" i="3" s="1"/>
  <c r="Y7" i="3"/>
  <c r="Z7" i="3" s="1"/>
  <c r="Y3" i="3"/>
  <c r="Z3" i="3" s="1"/>
  <c r="Y9" i="3"/>
  <c r="Z9" i="3" s="1"/>
  <c r="Y4" i="3"/>
  <c r="Z4" i="3" s="1"/>
  <c r="Y6" i="3"/>
  <c r="Z6" i="3" s="1"/>
  <c r="Y2" i="3"/>
  <c r="Z2" i="3" s="1"/>
  <c r="Y8" i="3"/>
  <c r="Z8" i="3" s="1"/>
  <c r="R5" i="1"/>
  <c r="V5" i="1"/>
  <c r="R2" i="1"/>
  <c r="V2" i="1"/>
  <c r="R7" i="1"/>
  <c r="V7" i="1"/>
  <c r="V8" i="1"/>
  <c r="V9" i="1"/>
  <c r="V6" i="1"/>
  <c r="R3" i="1"/>
  <c r="R4" i="1"/>
  <c r="R9" i="1"/>
  <c r="AA9" i="3" l="1"/>
  <c r="AB9" i="3" s="1"/>
  <c r="AA2" i="3"/>
  <c r="AB2" i="3" s="1"/>
  <c r="AA6" i="3"/>
  <c r="AB6" i="3" s="1"/>
  <c r="AA5" i="3"/>
  <c r="AB5" i="3" s="1"/>
  <c r="AA8" i="3"/>
  <c r="AB8" i="3" s="1"/>
  <c r="X6" i="1"/>
  <c r="AA4" i="3"/>
  <c r="AB4" i="3" s="1"/>
  <c r="AA3" i="3"/>
  <c r="AB3" i="3" s="1"/>
  <c r="AA7" i="3"/>
  <c r="AB7" i="3" s="1"/>
  <c r="W8" i="1"/>
  <c r="X8" i="1" s="1"/>
  <c r="W5" i="1"/>
  <c r="X5" i="1" s="1"/>
  <c r="W7" i="1"/>
  <c r="X7" i="1" s="1"/>
  <c r="W9" i="1"/>
  <c r="X9" i="1" s="1"/>
  <c r="W6" i="1"/>
  <c r="W3" i="1"/>
  <c r="X3" i="1" s="1"/>
  <c r="W2" i="1"/>
  <c r="X2" i="1" s="1"/>
  <c r="W4" i="1"/>
  <c r="X4" i="1" s="1"/>
  <c r="R10" i="1"/>
  <c r="AC2" i="3" l="1"/>
  <c r="AD2" i="3" s="1"/>
  <c r="AC7" i="3"/>
  <c r="AD7" i="3" s="1"/>
  <c r="Z2" i="1"/>
  <c r="AC4" i="3"/>
  <c r="AD4" i="3" s="1"/>
  <c r="AC5" i="3"/>
  <c r="AD5" i="3" s="1"/>
  <c r="AC9" i="3"/>
  <c r="AD9" i="3" s="1"/>
  <c r="Z3" i="1"/>
  <c r="AC3" i="3"/>
  <c r="AD3" i="3" s="1"/>
  <c r="AC6" i="3"/>
  <c r="AD6" i="3" s="1"/>
  <c r="AC8" i="3"/>
  <c r="AD8" i="3" s="1"/>
  <c r="Y7" i="1"/>
  <c r="Z7" i="1" s="1"/>
  <c r="Y9" i="1"/>
  <c r="Z9" i="1" s="1"/>
  <c r="Y6" i="1"/>
  <c r="Z6" i="1" s="1"/>
  <c r="Y5" i="1"/>
  <c r="Z5" i="1" s="1"/>
  <c r="Y3" i="1"/>
  <c r="Y2" i="1"/>
  <c r="Y8" i="1"/>
  <c r="Z8" i="1" s="1"/>
  <c r="Y4" i="1"/>
  <c r="Z4" i="1" s="1"/>
  <c r="AE8" i="3" l="1"/>
  <c r="AF8" i="3" s="1"/>
  <c r="AE4" i="3"/>
  <c r="AF4" i="3" s="1"/>
  <c r="AE6" i="3"/>
  <c r="AF6" i="3" s="1"/>
  <c r="AE3" i="3"/>
  <c r="AF3" i="3" s="1"/>
  <c r="AE7" i="3"/>
  <c r="AF7" i="3" s="1"/>
  <c r="AE2" i="3"/>
  <c r="AF2" i="3" s="1"/>
  <c r="AE5" i="3"/>
  <c r="AF5" i="3" s="1"/>
  <c r="AE9" i="3"/>
  <c r="AF9" i="3" s="1"/>
  <c r="AA4" i="1"/>
  <c r="AB4" i="1" s="1"/>
  <c r="AG7" i="3" l="1"/>
  <c r="AH7" i="3" s="1"/>
  <c r="AG9" i="3"/>
  <c r="AH9" i="3" s="1"/>
  <c r="AG5" i="3"/>
  <c r="AH5" i="3" s="1"/>
  <c r="AG4" i="3"/>
  <c r="AH4" i="3" s="1"/>
  <c r="AG3" i="3"/>
  <c r="AH3" i="3" s="1"/>
  <c r="AG6" i="3"/>
  <c r="AH6" i="3" s="1"/>
  <c r="AG8" i="3"/>
  <c r="AH8" i="3" s="1"/>
  <c r="AG2" i="3"/>
  <c r="AH2" i="3" s="1"/>
  <c r="AA7" i="1"/>
  <c r="AB7" i="1" s="1"/>
  <c r="AA9" i="1"/>
  <c r="AB9" i="1" s="1"/>
  <c r="AA2" i="1"/>
  <c r="AB2" i="1" s="1"/>
  <c r="AA3" i="1"/>
  <c r="AB3" i="1" s="1"/>
  <c r="AA6" i="1"/>
  <c r="AB6" i="1" s="1"/>
  <c r="AA5" i="1"/>
  <c r="AB5" i="1" s="1"/>
  <c r="AA8" i="1"/>
  <c r="AB8" i="1" s="1"/>
  <c r="AD2" i="1" l="1"/>
  <c r="AD3" i="1"/>
  <c r="AC7" i="1"/>
  <c r="AD7" i="1" s="1"/>
  <c r="AC3" i="1"/>
  <c r="AC4" i="1"/>
  <c r="AD4" i="1" s="1"/>
  <c r="AC9" i="1"/>
  <c r="AD9" i="1" s="1"/>
  <c r="AC5" i="1"/>
  <c r="AD5" i="1" s="1"/>
  <c r="AC6" i="1"/>
  <c r="AD6" i="1" s="1"/>
  <c r="AC8" i="1"/>
  <c r="AD8" i="1" s="1"/>
  <c r="AC2" i="1"/>
  <c r="AE2" i="1" l="1"/>
  <c r="AF2" i="1" s="1"/>
  <c r="AE3" i="1" l="1"/>
  <c r="AF3" i="1" s="1"/>
  <c r="AE9" i="1"/>
  <c r="AF9" i="1" s="1"/>
  <c r="AE7" i="1"/>
  <c r="AF7" i="1" s="1"/>
  <c r="AE6" i="1"/>
  <c r="AF6" i="1" s="1"/>
  <c r="AE4" i="1"/>
  <c r="AF4" i="1" s="1"/>
  <c r="AE5" i="1"/>
  <c r="AF5" i="1" s="1"/>
  <c r="AE8" i="1"/>
  <c r="AF8" i="1" s="1"/>
  <c r="AG6" i="1" l="1"/>
  <c r="AH6" i="1" s="1"/>
  <c r="AG5" i="1"/>
  <c r="AH5" i="1" s="1"/>
  <c r="AG3" i="1"/>
  <c r="AH3" i="1" s="1"/>
  <c r="AG4" i="1"/>
  <c r="AH4" i="1" s="1"/>
  <c r="AG9" i="1"/>
  <c r="AH9" i="1" s="1"/>
  <c r="AG8" i="1"/>
  <c r="AH8" i="1" s="1"/>
  <c r="AG7" i="1"/>
  <c r="AG2" i="1"/>
  <c r="AH2" i="1" s="1"/>
  <c r="AH7" i="1" l="1"/>
</calcChain>
</file>

<file path=xl/sharedStrings.xml><?xml version="1.0" encoding="utf-8"?>
<sst xmlns="http://schemas.openxmlformats.org/spreadsheetml/2006/main" count="107" uniqueCount="44">
  <si>
    <t>Il y a eu 7 transactions (au lieu de 27)</t>
  </si>
  <si>
    <t>Total</t>
  </si>
  <si>
    <t>Elijah</t>
  </si>
  <si>
    <t>Camille</t>
  </si>
  <si>
    <t>Lea</t>
  </si>
  <si>
    <t>Sophiane</t>
  </si>
  <si>
    <t>Paul</t>
  </si>
  <si>
    <t>Marie</t>
  </si>
  <si>
    <t>Clément</t>
  </si>
  <si>
    <t>Hugo</t>
  </si>
  <si>
    <t>Solde</t>
  </si>
  <si>
    <t>bilan</t>
  </si>
  <si>
    <t>tour 7</t>
  </si>
  <si>
    <t>tour 6</t>
  </si>
  <si>
    <t>tour 5</t>
  </si>
  <si>
    <t>tour 4</t>
  </si>
  <si>
    <t>tour 3</t>
  </si>
  <si>
    <t>tour 2</t>
  </si>
  <si>
    <t>tour 1</t>
  </si>
  <si>
    <t>Autre</t>
  </si>
  <si>
    <t>Essence</t>
  </si>
  <si>
    <t>Péages</t>
  </si>
  <si>
    <t>Courses</t>
  </si>
  <si>
    <t>Petit déjeuner</t>
  </si>
  <si>
    <t>Croisière</t>
  </si>
  <si>
    <t>Emplacements</t>
  </si>
  <si>
    <t>Commun</t>
  </si>
  <si>
    <t>OK !</t>
  </si>
  <si>
    <t>R1</t>
  </si>
  <si>
    <t>R2</t>
  </si>
  <si>
    <t>R3</t>
  </si>
  <si>
    <t>R4</t>
  </si>
  <si>
    <t>R5</t>
  </si>
  <si>
    <t>écart</t>
  </si>
  <si>
    <t>R6</t>
  </si>
  <si>
    <t>R7</t>
  </si>
  <si>
    <r>
      <t xml:space="preserve">Léa verse 306,80 € à </t>
    </r>
    <r>
      <rPr>
        <b/>
        <i/>
        <sz val="11"/>
        <color rgb="FFFF0000"/>
        <rFont val="Arial"/>
        <family val="2"/>
      </rPr>
      <t>Hugo</t>
    </r>
  </si>
  <si>
    <r>
      <t xml:space="preserve">Camille verse 257,65 € à </t>
    </r>
    <r>
      <rPr>
        <b/>
        <i/>
        <sz val="11"/>
        <color rgb="FFFF0000"/>
        <rFont val="Arial"/>
        <family val="2"/>
      </rPr>
      <t>Clément</t>
    </r>
    <r>
      <rPr>
        <b/>
        <i/>
        <sz val="11"/>
        <color theme="8" tint="-0.249977111117893"/>
        <rFont val="Arial"/>
        <family val="2"/>
      </rPr>
      <t/>
    </r>
  </si>
  <si>
    <r>
      <t xml:space="preserve">Paul verse 115,72 € à </t>
    </r>
    <r>
      <rPr>
        <b/>
        <i/>
        <sz val="11"/>
        <color rgb="FFFF0000"/>
        <rFont val="Arial"/>
        <family val="2"/>
      </rPr>
      <t>Sophiane</t>
    </r>
    <r>
      <rPr>
        <b/>
        <i/>
        <sz val="11"/>
        <color theme="8" tint="-0.249977111117893"/>
        <rFont val="Arial"/>
        <family val="2"/>
      </rPr>
      <t/>
    </r>
  </si>
  <si>
    <r>
      <t xml:space="preserve">Paul verse 84,13 € à </t>
    </r>
    <r>
      <rPr>
        <b/>
        <i/>
        <sz val="11"/>
        <color rgb="FFFF0000"/>
        <rFont val="Arial"/>
        <family val="2"/>
      </rPr>
      <t>Marie</t>
    </r>
  </si>
  <si>
    <r>
      <t xml:space="preserve">Camille verse 49,15 € à </t>
    </r>
    <r>
      <rPr>
        <b/>
        <i/>
        <sz val="11"/>
        <color rgb="FFFF0000"/>
        <rFont val="Arial"/>
        <family val="2"/>
      </rPr>
      <t>Elijah</t>
    </r>
  </si>
  <si>
    <r>
      <t xml:space="preserve">Paul verse 11,69 € à </t>
    </r>
    <r>
      <rPr>
        <b/>
        <i/>
        <sz val="11"/>
        <color rgb="FFFF0000"/>
        <rFont val="Arial"/>
        <family val="2"/>
      </rPr>
      <t>Elijah</t>
    </r>
  </si>
  <si>
    <r>
      <t xml:space="preserve">Paul verse 2,60 € à </t>
    </r>
    <r>
      <rPr>
        <b/>
        <i/>
        <sz val="11"/>
        <color rgb="FFFF0000"/>
        <rFont val="Arial"/>
        <family val="2"/>
      </rPr>
      <t>Hugo</t>
    </r>
  </si>
  <si>
    <t>Paul est perdant de 3 centimes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</si>
</sst>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[Red]\-0.00\ "/>
    <numFmt numFmtId="165" formatCode="&quot;tour &quot;General"/>
  </numFmts>
  <fonts count="16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2"/>
      <color theme="8" tint="-0.249977111117893"/>
      <name val="Arial"/>
      <family val="2"/>
    </font>
    <font>
      <sz val="11"/>
      <name val="Arial"/>
      <family val="2"/>
    </font>
    <font>
      <b/>
      <i/>
      <sz val="10"/>
      <color rgb="FF7030A0"/>
      <name val="Arial"/>
      <family val="2"/>
    </font>
    <font>
      <b/>
      <i/>
      <sz val="11"/>
      <color theme="8" tint="-0.249977111117893"/>
      <name val="Arial"/>
      <family val="2"/>
    </font>
    <font>
      <b/>
      <i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Cambria"/>
      <family val="1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9" tint="-0.499984740745262"/>
      <name val="Arial"/>
      <family val="2"/>
    </font>
    <font>
      <i/>
      <sz val="9"/>
      <color rgb="FF000000"/>
      <name val="Arial"/>
      <family val="2"/>
    </font>
    <font>
      <sz val="9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rgb="FF993300"/>
      </patternFill>
    </fill>
    <fill>
      <patternFill patternType="solid">
        <fgColor rgb="FF999999"/>
        <bgColor rgb="FF808080"/>
      </patternFill>
    </fill>
    <fill>
      <patternFill patternType="solid">
        <fgColor rgb="FFFFFF00"/>
        <bgColor indexed="64"/>
      </patternFill>
    </fill>
    <fill>
      <patternFill patternType="solid">
        <fgColor rgb="FFDD7E6B"/>
        <bgColor rgb="FFEA9999"/>
      </patternFill>
    </fill>
    <fill>
      <patternFill patternType="solid">
        <fgColor rgb="FFE6B8AF"/>
        <bgColor rgb="FFF9CB9C"/>
      </patternFill>
    </fill>
    <fill>
      <patternFill patternType="solid">
        <fgColor rgb="FFEA9999"/>
        <bgColor rgb="FFE6B8AF"/>
      </patternFill>
    </fill>
    <fill>
      <patternFill patternType="solid">
        <fgColor rgb="FFF4CCCC"/>
        <bgColor rgb="FFF9CB9C"/>
      </patternFill>
    </fill>
    <fill>
      <patternFill patternType="solid">
        <fgColor rgb="FFF9CB9C"/>
        <bgColor rgb="FFF4CCCC"/>
      </patternFill>
    </fill>
    <fill>
      <patternFill patternType="solid">
        <fgColor rgb="FFFCE5CD"/>
        <bgColor rgb="FFFFF2CC"/>
      </patternFill>
    </fill>
    <fill>
      <patternFill patternType="solid">
        <fgColor rgb="FFFFE599"/>
        <bgColor rgb="FFFCE5CD"/>
      </patternFill>
    </fill>
    <fill>
      <patternFill patternType="solid">
        <fgColor rgb="FFFFF2CC"/>
        <bgColor rgb="FFFCE5CD"/>
      </patternFill>
    </fill>
    <fill>
      <patternFill patternType="solid">
        <fgColor rgb="FFB7B7B7"/>
        <b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rgb="FFFF0000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2" fontId="0" fillId="0" borderId="0" xfId="0" applyNumberFormat="1"/>
    <xf numFmtId="164" fontId="1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6" fillId="0" borderId="0" xfId="0" applyFont="1"/>
    <xf numFmtId="2" fontId="8" fillId="2" borderId="1" xfId="0" applyNumberFormat="1" applyFont="1" applyFill="1" applyBorder="1"/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4" borderId="7" xfId="0" applyNumberFormat="1" applyFont="1" applyFill="1" applyBorder="1"/>
    <xf numFmtId="164" fontId="1" fillId="4" borderId="8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2" fontId="8" fillId="0" borderId="10" xfId="0" applyNumberFormat="1" applyFont="1" applyBorder="1"/>
    <xf numFmtId="2" fontId="9" fillId="5" borderId="11" xfId="0" applyNumberFormat="1" applyFont="1" applyFill="1" applyBorder="1" applyAlignment="1">
      <alignment vertical="center"/>
    </xf>
    <xf numFmtId="2" fontId="9" fillId="5" borderId="8" xfId="0" applyNumberFormat="1" applyFont="1" applyFill="1" applyBorder="1" applyAlignment="1">
      <alignment vertical="center"/>
    </xf>
    <xf numFmtId="2" fontId="9" fillId="5" borderId="6" xfId="0" applyNumberFormat="1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2" fontId="8" fillId="0" borderId="16" xfId="0" applyNumberFormat="1" applyFont="1" applyBorder="1"/>
    <xf numFmtId="2" fontId="9" fillId="6" borderId="17" xfId="0" applyNumberFormat="1" applyFont="1" applyFill="1" applyBorder="1" applyAlignment="1">
      <alignment vertical="center"/>
    </xf>
    <xf numFmtId="2" fontId="9" fillId="6" borderId="15" xfId="0" applyNumberFormat="1" applyFont="1" applyFill="1" applyBorder="1" applyAlignment="1">
      <alignment vertical="center"/>
    </xf>
    <xf numFmtId="2" fontId="9" fillId="6" borderId="13" xfId="0" applyNumberFormat="1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164" fontId="1" fillId="4" borderId="14" xfId="0" applyNumberFormat="1" applyFont="1" applyFill="1" applyBorder="1"/>
    <xf numFmtId="164" fontId="1" fillId="4" borderId="15" xfId="0" applyNumberFormat="1" applyFont="1" applyFill="1" applyBorder="1"/>
    <xf numFmtId="2" fontId="9" fillId="7" borderId="17" xfId="0" applyNumberFormat="1" applyFont="1" applyFill="1" applyBorder="1" applyAlignment="1">
      <alignment vertical="center"/>
    </xf>
    <xf numFmtId="2" fontId="9" fillId="7" borderId="15" xfId="0" applyNumberFormat="1" applyFont="1" applyFill="1" applyBorder="1" applyAlignment="1">
      <alignment vertical="center"/>
    </xf>
    <xf numFmtId="2" fontId="9" fillId="7" borderId="13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2" fontId="9" fillId="8" borderId="17" xfId="0" applyNumberFormat="1" applyFont="1" applyFill="1" applyBorder="1" applyAlignment="1">
      <alignment vertical="center"/>
    </xf>
    <xf numFmtId="2" fontId="9" fillId="8" borderId="15" xfId="0" applyNumberFormat="1" applyFont="1" applyFill="1" applyBorder="1" applyAlignment="1">
      <alignment vertical="center"/>
    </xf>
    <xf numFmtId="2" fontId="9" fillId="8" borderId="13" xfId="0" applyNumberFormat="1" applyFont="1" applyFill="1" applyBorder="1" applyAlignment="1">
      <alignment vertical="center"/>
    </xf>
    <xf numFmtId="0" fontId="9" fillId="8" borderId="15" xfId="0" applyFont="1" applyFill="1" applyBorder="1" applyAlignment="1">
      <alignment vertical="center"/>
    </xf>
    <xf numFmtId="2" fontId="10" fillId="9" borderId="17" xfId="0" applyNumberFormat="1" applyFont="1" applyFill="1" applyBorder="1" applyAlignment="1">
      <alignment vertical="center"/>
    </xf>
    <xf numFmtId="2" fontId="9" fillId="9" borderId="15" xfId="0" applyNumberFormat="1" applyFont="1" applyFill="1" applyBorder="1" applyAlignment="1">
      <alignment vertical="center"/>
    </xf>
    <xf numFmtId="2" fontId="9" fillId="9" borderId="13" xfId="0" applyNumberFormat="1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2" fontId="9" fillId="10" borderId="17" xfId="0" applyNumberFormat="1" applyFont="1" applyFill="1" applyBorder="1" applyAlignment="1">
      <alignment vertical="center"/>
    </xf>
    <xf numFmtId="2" fontId="9" fillId="10" borderId="15" xfId="0" applyNumberFormat="1" applyFont="1" applyFill="1" applyBorder="1" applyAlignment="1">
      <alignment vertical="center"/>
    </xf>
    <xf numFmtId="2" fontId="9" fillId="10" borderId="0" xfId="0" applyNumberFormat="1" applyFont="1" applyFill="1" applyAlignment="1"/>
    <xf numFmtId="2" fontId="9" fillId="10" borderId="13" xfId="0" applyNumberFormat="1" applyFont="1" applyFill="1" applyBorder="1" applyAlignment="1">
      <alignment vertical="center"/>
    </xf>
    <xf numFmtId="0" fontId="9" fillId="10" borderId="15" xfId="0" applyFont="1" applyFill="1" applyBorder="1" applyAlignment="1">
      <alignment vertical="center"/>
    </xf>
    <xf numFmtId="2" fontId="9" fillId="11" borderId="17" xfId="0" applyNumberFormat="1" applyFont="1" applyFill="1" applyBorder="1" applyAlignment="1">
      <alignment vertical="center"/>
    </xf>
    <xf numFmtId="2" fontId="9" fillId="11" borderId="15" xfId="0" applyNumberFormat="1" applyFont="1" applyFill="1" applyBorder="1" applyAlignment="1">
      <alignment vertical="center"/>
    </xf>
    <xf numFmtId="2" fontId="9" fillId="11" borderId="13" xfId="0" applyNumberFormat="1" applyFont="1" applyFill="1" applyBorder="1" applyAlignment="1">
      <alignment vertical="center"/>
    </xf>
    <xf numFmtId="0" fontId="9" fillId="11" borderId="15" xfId="0" applyFont="1" applyFill="1" applyBorder="1" applyAlignment="1">
      <alignment vertical="center"/>
    </xf>
    <xf numFmtId="164" fontId="1" fillId="0" borderId="18" xfId="0" applyNumberFormat="1" applyFont="1" applyBorder="1"/>
    <xf numFmtId="164" fontId="1" fillId="0" borderId="4" xfId="0" applyNumberFormat="1" applyFont="1" applyBorder="1"/>
    <xf numFmtId="164" fontId="1" fillId="4" borderId="19" xfId="0" applyNumberFormat="1" applyFont="1" applyFill="1" applyBorder="1"/>
    <xf numFmtId="164" fontId="1" fillId="4" borderId="3" xfId="0" applyNumberFormat="1" applyFont="1" applyFill="1" applyBorder="1"/>
    <xf numFmtId="164" fontId="1" fillId="0" borderId="3" xfId="0" applyNumberFormat="1" applyFont="1" applyBorder="1"/>
    <xf numFmtId="2" fontId="8" fillId="0" borderId="20" xfId="0" applyNumberFormat="1" applyFont="1" applyBorder="1"/>
    <xf numFmtId="2" fontId="9" fillId="12" borderId="2" xfId="0" applyNumberFormat="1" applyFont="1" applyFill="1" applyBorder="1" applyAlignment="1">
      <alignment vertical="center"/>
    </xf>
    <xf numFmtId="2" fontId="9" fillId="12" borderId="3" xfId="0" applyNumberFormat="1" applyFont="1" applyFill="1" applyBorder="1" applyAlignment="1">
      <alignment vertical="center"/>
    </xf>
    <xf numFmtId="2" fontId="9" fillId="12" borderId="4" xfId="0" applyNumberFormat="1" applyFont="1" applyFill="1" applyBorder="1" applyAlignment="1">
      <alignment vertical="center"/>
    </xf>
    <xf numFmtId="0" fontId="9" fillId="12" borderId="3" xfId="0" applyFont="1" applyFill="1" applyBorder="1" applyAlignment="1">
      <alignment vertic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/>
    <xf numFmtId="0" fontId="8" fillId="0" borderId="26" xfId="0" applyFont="1" applyBorder="1" applyAlignment="1">
      <alignment horizontal="center"/>
    </xf>
    <xf numFmtId="0" fontId="11" fillId="13" borderId="27" xfId="0" applyFont="1" applyFill="1" applyBorder="1" applyAlignment="1">
      <alignment horizontal="center" vertical="center"/>
    </xf>
    <xf numFmtId="0" fontId="8" fillId="13" borderId="28" xfId="0" applyFont="1" applyFill="1" applyBorder="1" applyAlignment="1">
      <alignment horizontal="center" vertical="center"/>
    </xf>
    <xf numFmtId="164" fontId="1" fillId="0" borderId="29" xfId="0" applyNumberFormat="1" applyFont="1" applyBorder="1"/>
    <xf numFmtId="164" fontId="1" fillId="0" borderId="30" xfId="0" applyNumberFormat="1" applyFont="1" applyBorder="1"/>
    <xf numFmtId="164" fontId="1" fillId="0" borderId="31" xfId="0" applyNumberFormat="1" applyFont="1" applyBorder="1"/>
    <xf numFmtId="164" fontId="1" fillId="0" borderId="32" xfId="0" applyNumberFormat="1" applyFont="1" applyBorder="1"/>
    <xf numFmtId="0" fontId="0" fillId="14" borderId="0" xfId="0" applyFill="1"/>
    <xf numFmtId="0" fontId="0" fillId="0" borderId="0" xfId="0" applyFont="1"/>
    <xf numFmtId="0" fontId="12" fillId="0" borderId="0" xfId="0" applyFont="1"/>
    <xf numFmtId="0" fontId="11" fillId="14" borderId="0" xfId="0" applyFont="1" applyFill="1" applyAlignment="1">
      <alignment horizontal="center"/>
    </xf>
    <xf numFmtId="0" fontId="0" fillId="15" borderId="0" xfId="0" applyFont="1" applyFill="1"/>
    <xf numFmtId="0" fontId="3" fillId="0" borderId="0" xfId="0" quotePrefix="1" applyFont="1"/>
    <xf numFmtId="164" fontId="1" fillId="16" borderId="15" xfId="0" applyNumberFormat="1" applyFont="1" applyFill="1" applyBorder="1"/>
    <xf numFmtId="0" fontId="12" fillId="0" borderId="0" xfId="0" quotePrefix="1" applyFont="1"/>
    <xf numFmtId="165" fontId="11" fillId="0" borderId="33" xfId="0" applyNumberFormat="1" applyFont="1" applyBorder="1" applyAlignment="1">
      <alignment horizontal="center"/>
    </xf>
    <xf numFmtId="165" fontId="11" fillId="0" borderId="34" xfId="0" applyNumberFormat="1" applyFont="1" applyBorder="1" applyAlignment="1">
      <alignment horizontal="center"/>
    </xf>
    <xf numFmtId="164" fontId="12" fillId="0" borderId="35" xfId="0" quotePrefix="1" applyNumberFormat="1" applyFont="1" applyBorder="1"/>
    <xf numFmtId="164" fontId="12" fillId="0" borderId="36" xfId="0" quotePrefix="1" applyNumberFormat="1" applyFont="1" applyBorder="1"/>
    <xf numFmtId="164" fontId="12" fillId="0" borderId="37" xfId="0" applyNumberFormat="1" applyFont="1" applyBorder="1"/>
    <xf numFmtId="164" fontId="12" fillId="0" borderId="38" xfId="0" applyNumberFormat="1" applyFont="1" applyBorder="1"/>
    <xf numFmtId="164" fontId="12" fillId="0" borderId="37" xfId="0" quotePrefix="1" applyNumberFormat="1" applyFont="1" applyBorder="1"/>
    <xf numFmtId="164" fontId="12" fillId="0" borderId="38" xfId="0" quotePrefix="1" applyNumberFormat="1" applyFont="1" applyBorder="1"/>
    <xf numFmtId="164" fontId="12" fillId="0" borderId="39" xfId="0" applyNumberFormat="1" applyFont="1" applyBorder="1"/>
    <xf numFmtId="164" fontId="12" fillId="0" borderId="40" xfId="0" applyNumberFormat="1" applyFont="1" applyBorder="1"/>
    <xf numFmtId="164" fontId="13" fillId="16" borderId="41" xfId="0" applyNumberFormat="1" applyFont="1" applyFill="1" applyBorder="1" applyAlignment="1">
      <alignment horizontal="center"/>
    </xf>
    <xf numFmtId="164" fontId="13" fillId="16" borderId="34" xfId="0" applyNumberFormat="1" applyFont="1" applyFill="1" applyBorder="1" applyAlignment="1">
      <alignment horizontal="center"/>
    </xf>
    <xf numFmtId="165" fontId="11" fillId="0" borderId="42" xfId="0" applyNumberFormat="1" applyFont="1" applyBorder="1" applyAlignment="1">
      <alignment horizontal="center"/>
    </xf>
    <xf numFmtId="164" fontId="12" fillId="0" borderId="43" xfId="0" quotePrefix="1" applyNumberFormat="1" applyFont="1" applyBorder="1"/>
    <xf numFmtId="164" fontId="12" fillId="0" borderId="44" xfId="0" applyNumberFormat="1" applyFont="1" applyBorder="1"/>
    <xf numFmtId="164" fontId="12" fillId="0" borderId="44" xfId="0" quotePrefix="1" applyNumberFormat="1" applyFont="1" applyBorder="1"/>
    <xf numFmtId="164" fontId="12" fillId="0" borderId="45" xfId="0" applyNumberFormat="1" applyFont="1" applyBorder="1"/>
    <xf numFmtId="0" fontId="12" fillId="0" borderId="0" xfId="0" quotePrefix="1" applyFont="1" applyAlignment="1">
      <alignment wrapText="1"/>
    </xf>
    <xf numFmtId="0" fontId="11" fillId="14" borderId="0" xfId="0" applyFont="1" applyFill="1" applyAlignment="1">
      <alignment vertical="center"/>
    </xf>
    <xf numFmtId="0" fontId="14" fillId="0" borderId="0" xfId="0" applyFont="1" applyAlignment="1">
      <alignment horizontal="right" indent="1"/>
    </xf>
    <xf numFmtId="0" fontId="15" fillId="0" borderId="0" xfId="0" applyFont="1"/>
    <xf numFmtId="164" fontId="12" fillId="4" borderId="37" xfId="0" applyNumberFormat="1" applyFont="1" applyFill="1" applyBorder="1"/>
    <xf numFmtId="164" fontId="12" fillId="4" borderId="38" xfId="0" applyNumberFormat="1" applyFont="1" applyFill="1" applyBorder="1"/>
    <xf numFmtId="164" fontId="12" fillId="0" borderId="37" xfId="0" applyNumberFormat="1" applyFont="1" applyFill="1" applyBorder="1"/>
    <xf numFmtId="164" fontId="12" fillId="0" borderId="38" xfId="0" applyNumberFormat="1" applyFont="1" applyFill="1" applyBorder="1"/>
  </cellXfs>
  <cellStyles count="1">
    <cellStyle name="Normal" xfId="0" builtinId="0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T1" zoomScale="120" zoomScaleNormal="120" workbookViewId="0">
      <selection activeCell="AG6" sqref="AG6:AH6"/>
    </sheetView>
  </sheetViews>
  <sheetFormatPr baseColWidth="10" defaultRowHeight="13.2" x14ac:dyDescent="0.25"/>
  <cols>
    <col min="2" max="8" width="0" hidden="1" customWidth="1"/>
    <col min="9" max="9" width="8.88671875" customWidth="1"/>
    <col min="10" max="10" width="7.88671875" style="2" customWidth="1"/>
    <col min="11" max="17" width="8" style="1" hidden="1" customWidth="1"/>
    <col min="18" max="18" width="6" hidden="1" customWidth="1"/>
    <col min="19" max="19" width="8.109375" hidden="1" customWidth="1"/>
    <col min="20" max="20" width="3.109375" style="80" customWidth="1"/>
    <col min="21" max="26" width="6.88671875" style="81" customWidth="1"/>
    <col min="27" max="27" width="6.88671875" style="84" customWidth="1"/>
    <col min="28" max="32" width="6.88671875" style="81" customWidth="1"/>
    <col min="33" max="34" width="6.5546875" style="81" customWidth="1"/>
    <col min="35" max="35" width="7.21875" style="81" customWidth="1"/>
  </cols>
  <sheetData>
    <row r="1" spans="1:34" ht="14.4" thickBot="1" x14ac:dyDescent="0.3">
      <c r="A1" s="75" t="s">
        <v>26</v>
      </c>
      <c r="B1" s="74" t="s">
        <v>25</v>
      </c>
      <c r="C1" s="74" t="s">
        <v>24</v>
      </c>
      <c r="D1" s="74" t="s">
        <v>23</v>
      </c>
      <c r="E1" s="74" t="s">
        <v>22</v>
      </c>
      <c r="F1" s="74" t="s">
        <v>21</v>
      </c>
      <c r="G1" s="74" t="s">
        <v>20</v>
      </c>
      <c r="H1" s="74" t="s">
        <v>19</v>
      </c>
      <c r="I1" s="73" t="s">
        <v>1</v>
      </c>
      <c r="J1" s="72" t="s">
        <v>33</v>
      </c>
      <c r="K1" s="71" t="s">
        <v>18</v>
      </c>
      <c r="L1" s="71" t="s">
        <v>17</v>
      </c>
      <c r="M1" s="71" t="s">
        <v>16</v>
      </c>
      <c r="N1" s="71" t="s">
        <v>15</v>
      </c>
      <c r="O1" s="71" t="s">
        <v>14</v>
      </c>
      <c r="P1" s="71" t="s">
        <v>13</v>
      </c>
      <c r="Q1" s="70" t="s">
        <v>12</v>
      </c>
      <c r="R1" s="69" t="s">
        <v>11</v>
      </c>
      <c r="S1" s="68" t="s">
        <v>10</v>
      </c>
      <c r="U1" s="88">
        <v>1</v>
      </c>
      <c r="V1" s="100" t="s">
        <v>28</v>
      </c>
      <c r="W1" s="88">
        <v>2</v>
      </c>
      <c r="X1" s="100" t="s">
        <v>29</v>
      </c>
      <c r="Y1" s="88">
        <v>3</v>
      </c>
      <c r="Z1" s="100" t="s">
        <v>30</v>
      </c>
      <c r="AA1" s="88">
        <v>4</v>
      </c>
      <c r="AB1" s="100" t="s">
        <v>31</v>
      </c>
      <c r="AC1" s="88">
        <v>5</v>
      </c>
      <c r="AD1" s="89" t="s">
        <v>32</v>
      </c>
      <c r="AE1" s="88">
        <v>6</v>
      </c>
      <c r="AF1" s="89" t="s">
        <v>34</v>
      </c>
      <c r="AG1" s="88">
        <v>7</v>
      </c>
      <c r="AH1" s="89" t="s">
        <v>35</v>
      </c>
    </row>
    <row r="2" spans="1:34" ht="13.8" x14ac:dyDescent="0.25">
      <c r="A2" s="67" t="s">
        <v>9</v>
      </c>
      <c r="B2" s="66">
        <v>322</v>
      </c>
      <c r="C2" s="65">
        <v>200</v>
      </c>
      <c r="D2" s="65">
        <v>16</v>
      </c>
      <c r="E2" s="65">
        <v>20</v>
      </c>
      <c r="F2" s="65">
        <v>58.2</v>
      </c>
      <c r="G2" s="65">
        <v>0</v>
      </c>
      <c r="H2" s="64">
        <v>0</v>
      </c>
      <c r="I2" s="63">
        <f t="shared" ref="I2:I9" ca="1" si="0">RANDBETWEEN(0,800)</f>
        <v>332</v>
      </c>
      <c r="J2" s="59">
        <f t="shared" ref="J2:J9" ca="1" si="1">I2-$J$10</f>
        <v>-37</v>
      </c>
      <c r="K2" s="62">
        <f>-K7</f>
        <v>-306.8</v>
      </c>
      <c r="L2" s="62"/>
      <c r="M2" s="62">
        <f>-M8</f>
        <v>-2.6</v>
      </c>
      <c r="N2" s="61"/>
      <c r="O2" s="61"/>
      <c r="P2" s="61"/>
      <c r="Q2" s="60"/>
      <c r="R2" s="59">
        <f t="shared" ref="R2:R9" ca="1" si="2">J2+SUM(K2:Q2)</f>
        <v>-346.40000000000003</v>
      </c>
      <c r="S2" s="58">
        <f t="shared" ref="S2:S9" ca="1" si="3">I2+SUM(K2:Q2)</f>
        <v>22.599999999999966</v>
      </c>
      <c r="U2" s="90">
        <f ca="1">IF(J2=MAX(écart),-MIN(ABS(MIN(écart)),J2),IF(J2=MIN(écart),MIN(ABS(MIN(écart)),MAX(écart)), 0))</f>
        <v>0</v>
      </c>
      <c r="V2" s="101">
        <f t="shared" ref="V2:V9" ca="1" si="4">écart+U2</f>
        <v>-37</v>
      </c>
      <c r="W2" s="94">
        <f t="shared" ref="W2:W9" ca="1" si="5">IF(V2=MAX(_R1),-MIN(ABS(MIN(_R1)),V2),IF(V2=MIN(_R1),MIN(ABS(MIN(_R1)),MAX(_R1)), 0))</f>
        <v>0</v>
      </c>
      <c r="X2" s="101">
        <f t="shared" ref="X2:X9" ca="1" si="6">V2+W2+ROW()/20000</f>
        <v>-36.999899999999997</v>
      </c>
      <c r="Y2" s="94">
        <f t="shared" ref="Y2:Y9" ca="1" si="7">IF(X2=MAX(_R2),-MIN(ABS(MIN(_R2)),X2),IF(X2=MIN(_R2),MIN(ABS(MIN(_R2)),MAX(_R2)), 0))</f>
        <v>0</v>
      </c>
      <c r="Z2" s="101">
        <f t="shared" ref="Z2:Z9" ca="1" si="8">X2+Y2-ROW()/30000</f>
        <v>-36.999966666666666</v>
      </c>
      <c r="AA2" s="94">
        <f t="shared" ref="AA2:AA9" ca="1" si="9">IF(Z2=MAX(_R3),-MIN(ABS(MIN(_R3)),Z2),IF(Z2=MIN(_R3),MIN(ABS(MIN(_R3)),MAX(_R3)), 0))</f>
        <v>36.999966666666666</v>
      </c>
      <c r="AB2" s="101">
        <f t="shared" ref="AB2:AB9" ca="1" si="10">Z2+AA2+ROW()/40000</f>
        <v>5.0000000000000002E-5</v>
      </c>
      <c r="AC2" s="94">
        <f t="shared" ref="AC2:AC9" ca="1" si="11">IF(AB2=MAX(_R4),-MIN(ABS(MIN(_R4)),AB2),IF(AB2=MIN(_R4),MIN(ABS(MIN(_R4)),MAX(_R4)), 0))</f>
        <v>0</v>
      </c>
      <c r="AD2" s="101">
        <f t="shared" ref="AD2:AD9" ca="1" si="12">AB2+AC2-ROW()/50000</f>
        <v>9.9999999999999991E-6</v>
      </c>
      <c r="AE2" s="94">
        <f t="shared" ref="AE2:AE9" ca="1" si="13">IF(AD2=MAX(_R5),-MIN(ABS(MIN(_R5)),AD2),IF(AD2=MIN(_R5),MIN(ABS(MIN(_R5)),MAX(_R5)), 0))</f>
        <v>0</v>
      </c>
      <c r="AF2" s="101">
        <f t="shared" ref="AF2:AF9" ca="1" si="14">AD2+AE2+ROW()/60000</f>
        <v>4.3333333333333334E-5</v>
      </c>
      <c r="AG2" s="94">
        <f ca="1">IF(AF2=MAX(_R6),-MIN(ABS(MIN(_R6)),AF2),IF(AF2=MIN(_R6),MIN(ABS(MIN(_R6)),MAX(_R6)), 0))</f>
        <v>0</v>
      </c>
      <c r="AH2" s="91">
        <f ca="1">AF2+AG2</f>
        <v>4.3333333333333334E-5</v>
      </c>
    </row>
    <row r="3" spans="1:34" ht="13.8" x14ac:dyDescent="0.25">
      <c r="A3" s="57" t="s">
        <v>8</v>
      </c>
      <c r="B3" s="56">
        <v>0</v>
      </c>
      <c r="C3" s="55">
        <v>0</v>
      </c>
      <c r="D3" s="55">
        <v>16</v>
      </c>
      <c r="E3" s="55">
        <v>37.200000000000003</v>
      </c>
      <c r="F3" s="55">
        <f>(32.2+79.1)*2</f>
        <v>222.6</v>
      </c>
      <c r="G3" s="55">
        <f>51.1+38.6+20</f>
        <v>109.7</v>
      </c>
      <c r="H3" s="54">
        <f>119+59.95</f>
        <v>178.95</v>
      </c>
      <c r="I3" s="30">
        <f t="shared" ca="1" si="0"/>
        <v>552</v>
      </c>
      <c r="J3" s="27">
        <f t="shared" ca="1" si="1"/>
        <v>183</v>
      </c>
      <c r="K3" s="29"/>
      <c r="L3" s="29">
        <f>-L8</f>
        <v>-257.64999999999998</v>
      </c>
      <c r="M3" s="36"/>
      <c r="N3" s="36"/>
      <c r="O3" s="36"/>
      <c r="P3" s="36"/>
      <c r="Q3" s="35"/>
      <c r="R3" s="27">
        <f t="shared" ca="1" si="2"/>
        <v>-74.649999999999977</v>
      </c>
      <c r="S3" s="26">
        <f t="shared" ca="1" si="3"/>
        <v>294.35000000000002</v>
      </c>
      <c r="U3" s="92">
        <f ca="1">IF(J3=MAX(écart),-MIN(ABS(MIN(écart)),J3),IF(J3=MIN(écart),MIN(ABS(MIN(écart)),MAX(écart)), 0))</f>
        <v>0</v>
      </c>
      <c r="V3" s="102">
        <f t="shared" ca="1" si="4"/>
        <v>183</v>
      </c>
      <c r="W3" s="94">
        <f t="shared" ca="1" si="5"/>
        <v>-183</v>
      </c>
      <c r="X3" s="102">
        <f t="shared" ca="1" si="6"/>
        <v>1.4999999999999999E-4</v>
      </c>
      <c r="Y3" s="92">
        <f t="shared" ca="1" si="7"/>
        <v>0</v>
      </c>
      <c r="Z3" s="102">
        <f t="shared" ca="1" si="8"/>
        <v>4.9999999999999982E-5</v>
      </c>
      <c r="AA3" s="92">
        <f t="shared" ca="1" si="9"/>
        <v>0</v>
      </c>
      <c r="AB3" s="102">
        <f t="shared" ca="1" si="10"/>
        <v>1.2499999999999998E-4</v>
      </c>
      <c r="AC3" s="92">
        <f t="shared" ca="1" si="11"/>
        <v>0</v>
      </c>
      <c r="AD3" s="102">
        <f t="shared" ca="1" si="12"/>
        <v>6.4999999999999981E-5</v>
      </c>
      <c r="AE3" s="92">
        <f t="shared" ca="1" si="13"/>
        <v>0</v>
      </c>
      <c r="AF3" s="102">
        <f t="shared" ca="1" si="14"/>
        <v>1.1499999999999998E-4</v>
      </c>
      <c r="AG3" s="92">
        <f ca="1">IF(AF3=MAX(_R6),-MIN(ABS(MIN(_R6)),AF3),IF(AF3=MIN(_R6),MIN(ABS(MIN(_R6)),MAX(_R6)), 0))</f>
        <v>0</v>
      </c>
      <c r="AH3" s="93">
        <f ca="1">AF3+AG3</f>
        <v>1.1499999999999998E-4</v>
      </c>
    </row>
    <row r="4" spans="1:34" ht="13.8" x14ac:dyDescent="0.25">
      <c r="A4" s="53" t="s">
        <v>7</v>
      </c>
      <c r="B4" s="52">
        <v>76.88</v>
      </c>
      <c r="C4" s="50">
        <v>0</v>
      </c>
      <c r="D4" s="50">
        <v>0</v>
      </c>
      <c r="E4" s="50">
        <v>15</v>
      </c>
      <c r="F4" s="51">
        <v>116.4</v>
      </c>
      <c r="G4" s="50">
        <v>182.65</v>
      </c>
      <c r="H4" s="49">
        <v>0</v>
      </c>
      <c r="I4" s="30">
        <f t="shared" ca="1" si="0"/>
        <v>520</v>
      </c>
      <c r="J4" s="27">
        <f t="shared" ca="1" si="1"/>
        <v>151</v>
      </c>
      <c r="K4" s="29"/>
      <c r="L4" s="29"/>
      <c r="M4" s="29"/>
      <c r="N4" s="29"/>
      <c r="O4" s="29"/>
      <c r="P4" s="29">
        <f>-P5</f>
        <v>-37.61</v>
      </c>
      <c r="Q4" s="28">
        <f>-Q8</f>
        <v>-46.55</v>
      </c>
      <c r="R4" s="27">
        <f t="shared" ca="1" si="2"/>
        <v>66.84</v>
      </c>
      <c r="S4" s="26">
        <f t="shared" ca="1" si="3"/>
        <v>435.84000000000003</v>
      </c>
      <c r="U4" s="92">
        <f ca="1">IF(J4=MAX(écart),-MIN(ABS(MIN(écart)),J4),IF(J4=MIN(écart),MIN(ABS(MIN(écart)),MAX(écart)), 0))</f>
        <v>0</v>
      </c>
      <c r="V4" s="102">
        <f t="shared" ca="1" si="4"/>
        <v>151</v>
      </c>
      <c r="W4" s="94">
        <f t="shared" ca="1" si="5"/>
        <v>0</v>
      </c>
      <c r="X4" s="102">
        <f t="shared" ca="1" si="6"/>
        <v>151.00020000000001</v>
      </c>
      <c r="Y4" s="92">
        <f t="shared" ca="1" si="7"/>
        <v>-151.00020000000001</v>
      </c>
      <c r="Z4" s="102">
        <f t="shared" ca="1" si="8"/>
        <v>-1.3333333333333334E-4</v>
      </c>
      <c r="AA4" s="92">
        <f t="shared" ca="1" si="9"/>
        <v>0</v>
      </c>
      <c r="AB4" s="102">
        <f t="shared" ca="1" si="10"/>
        <v>-3.3333333333333335E-5</v>
      </c>
      <c r="AC4" s="92">
        <f t="shared" ca="1" si="11"/>
        <v>0</v>
      </c>
      <c r="AD4" s="102">
        <f t="shared" ca="1" si="12"/>
        <v>-1.1333333333333334E-4</v>
      </c>
      <c r="AE4" s="92">
        <f t="shared" ca="1" si="13"/>
        <v>0</v>
      </c>
      <c r="AF4" s="102">
        <f t="shared" ca="1" si="14"/>
        <v>-4.6666666666666672E-5</v>
      </c>
      <c r="AG4" s="92">
        <f ca="1">IF(AF4=MAX(_R6),-MIN(ABS(MIN(_R6)),AF4),IF(AF4=MIN(_R6),MIN(ABS(MIN(_R6)),MAX(_R6)), 0))</f>
        <v>0</v>
      </c>
      <c r="AH4" s="93">
        <f ca="1">AF4+AG4</f>
        <v>-4.6666666666666672E-5</v>
      </c>
    </row>
    <row r="5" spans="1:34" ht="13.8" x14ac:dyDescent="0.25">
      <c r="A5" s="48" t="s">
        <v>6</v>
      </c>
      <c r="B5" s="47">
        <v>0</v>
      </c>
      <c r="C5" s="46">
        <v>0</v>
      </c>
      <c r="D5" s="46">
        <v>0</v>
      </c>
      <c r="E5" s="46">
        <v>32.43</v>
      </c>
      <c r="F5" s="46">
        <v>60.2</v>
      </c>
      <c r="G5" s="46">
        <v>0</v>
      </c>
      <c r="H5" s="45">
        <v>0</v>
      </c>
      <c r="I5" s="30">
        <f t="shared" ca="1" si="0"/>
        <v>209</v>
      </c>
      <c r="J5" s="27">
        <f t="shared" ca="1" si="1"/>
        <v>-160</v>
      </c>
      <c r="K5" s="29"/>
      <c r="L5" s="29"/>
      <c r="M5" s="29"/>
      <c r="N5" s="86">
        <v>115.72</v>
      </c>
      <c r="O5" s="29">
        <v>60.84</v>
      </c>
      <c r="P5" s="29">
        <v>37.61</v>
      </c>
      <c r="Q5" s="35"/>
      <c r="R5" s="27">
        <f t="shared" ca="1" si="2"/>
        <v>54.170000000000016</v>
      </c>
      <c r="S5" s="26">
        <f t="shared" ca="1" si="3"/>
        <v>423.17</v>
      </c>
      <c r="U5" s="92">
        <f ca="1">IF(J5=MAX(écart),-MIN(ABS(MIN(écart)),J5),IF(J5=MIN(écart),MIN(ABS(MIN(écart)),MAX(écart)), 0))</f>
        <v>0</v>
      </c>
      <c r="V5" s="102">
        <f t="shared" ca="1" si="4"/>
        <v>-160</v>
      </c>
      <c r="W5" s="94">
        <f t="shared" ca="1" si="5"/>
        <v>0</v>
      </c>
      <c r="X5" s="102">
        <f t="shared" ca="1" si="6"/>
        <v>-159.99975000000001</v>
      </c>
      <c r="Y5" s="92">
        <f t="shared" ca="1" si="7"/>
        <v>151.00020000000001</v>
      </c>
      <c r="Z5" s="102">
        <f t="shared" ca="1" si="8"/>
        <v>-8.9997166666666661</v>
      </c>
      <c r="AA5" s="92">
        <f t="shared" ca="1" si="9"/>
        <v>0</v>
      </c>
      <c r="AB5" s="102">
        <f t="shared" ca="1" si="10"/>
        <v>-8.9995916666666655</v>
      </c>
      <c r="AC5" s="92">
        <f t="shared" ca="1" si="11"/>
        <v>0</v>
      </c>
      <c r="AD5" s="102">
        <f t="shared" ca="1" si="12"/>
        <v>-8.9996916666666653</v>
      </c>
      <c r="AE5" s="92">
        <f t="shared" ca="1" si="13"/>
        <v>0</v>
      </c>
      <c r="AF5" s="102">
        <f t="shared" ca="1" si="14"/>
        <v>-8.9996083333333328</v>
      </c>
      <c r="AG5" s="92">
        <f ca="1">IF(AF5=MAX(_R6),-MIN(ABS(MIN(_R6)),AF5),IF(AF5=MIN(_R6),MIN(ABS(MIN(_R6)),MAX(_R6)), 0))</f>
        <v>8.9996083333333328</v>
      </c>
      <c r="AH5" s="93">
        <f ca="1">AF5+AG5</f>
        <v>0</v>
      </c>
    </row>
    <row r="6" spans="1:34" ht="13.8" x14ac:dyDescent="0.25">
      <c r="A6" s="44" t="s">
        <v>5</v>
      </c>
      <c r="B6" s="43">
        <v>422.52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1">
        <v>0</v>
      </c>
      <c r="I6" s="30">
        <f t="shared" ca="1" si="0"/>
        <v>789</v>
      </c>
      <c r="J6" s="27">
        <f t="shared" ca="1" si="1"/>
        <v>420</v>
      </c>
      <c r="K6" s="29"/>
      <c r="L6" s="29"/>
      <c r="M6" s="29"/>
      <c r="N6" s="86">
        <f>-N5</f>
        <v>-115.72</v>
      </c>
      <c r="O6" s="36"/>
      <c r="P6" s="36"/>
      <c r="Q6" s="35"/>
      <c r="R6" s="27">
        <f t="shared" ca="1" si="2"/>
        <v>304.27999999999997</v>
      </c>
      <c r="S6" s="26">
        <f t="shared" ca="1" si="3"/>
        <v>673.28</v>
      </c>
      <c r="U6" s="92">
        <f ca="1">IF(J6=MAX(écart),-MIN(ABS(MIN(écart)),J6),IF(J6=MIN(écart),MIN(ABS(MIN(écart)),MAX(écart)), 0))</f>
        <v>-310</v>
      </c>
      <c r="V6" s="102">
        <f t="shared" ca="1" si="4"/>
        <v>110</v>
      </c>
      <c r="W6" s="94">
        <f t="shared" ca="1" si="5"/>
        <v>0</v>
      </c>
      <c r="X6" s="102">
        <f t="shared" ca="1" si="6"/>
        <v>110.0003</v>
      </c>
      <c r="Y6" s="92">
        <f t="shared" ca="1" si="7"/>
        <v>0</v>
      </c>
      <c r="Z6" s="102">
        <f t="shared" ca="1" si="8"/>
        <v>110.00009999999999</v>
      </c>
      <c r="AA6" s="92">
        <f t="shared" ca="1" si="9"/>
        <v>-36.999966666666666</v>
      </c>
      <c r="AB6" s="102">
        <f t="shared" ca="1" si="10"/>
        <v>73.000283333333329</v>
      </c>
      <c r="AC6" s="92">
        <f t="shared" ca="1" si="11"/>
        <v>-32.999625000000002</v>
      </c>
      <c r="AD6" s="102">
        <f t="shared" ca="1" si="12"/>
        <v>40.000538333333324</v>
      </c>
      <c r="AE6" s="92">
        <f t="shared" ca="1" si="13"/>
        <v>-30.999826666666671</v>
      </c>
      <c r="AF6" s="102">
        <f t="shared" ca="1" si="14"/>
        <v>9.0008116666666531</v>
      </c>
      <c r="AG6" s="111">
        <f ca="1">IF(AF6=MAX(_R6),-MIN(ABS(MIN(_R6)),AF6),IF(AF6=MIN(_R6),MIN(ABS(MIN(_R6)),MAX(_R6)), 0))</f>
        <v>-8.9996083333333328</v>
      </c>
      <c r="AH6" s="112">
        <f ca="1">AF6+AG6</f>
        <v>1.2033333333203444E-3</v>
      </c>
    </row>
    <row r="7" spans="1:34" ht="13.8" x14ac:dyDescent="0.25">
      <c r="A7" s="40" t="s">
        <v>4</v>
      </c>
      <c r="B7" s="39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7">
        <v>0</v>
      </c>
      <c r="I7" s="30">
        <f t="shared" ca="1" si="0"/>
        <v>59</v>
      </c>
      <c r="J7" s="27">
        <f t="shared" ca="1" si="1"/>
        <v>-310</v>
      </c>
      <c r="K7" s="29">
        <v>306.8</v>
      </c>
      <c r="L7" s="36"/>
      <c r="M7" s="36"/>
      <c r="N7" s="36"/>
      <c r="O7" s="36"/>
      <c r="P7" s="36"/>
      <c r="Q7" s="35"/>
      <c r="R7" s="27">
        <f t="shared" ca="1" si="2"/>
        <v>-3.1999999999999886</v>
      </c>
      <c r="S7" s="26">
        <f t="shared" ca="1" si="3"/>
        <v>365.8</v>
      </c>
      <c r="U7" s="94">
        <f ca="1">IF(J7=MAX(écart),-MIN(ABS(MIN(écart)),J7),IF(J7=MIN(écart),MIN(ABS(MIN(écart)),MAX(écart)), 0))</f>
        <v>310</v>
      </c>
      <c r="V7" s="103">
        <f t="shared" ca="1" si="4"/>
        <v>0</v>
      </c>
      <c r="W7" s="94">
        <f t="shared" ca="1" si="5"/>
        <v>0</v>
      </c>
      <c r="X7" s="103">
        <f t="shared" ca="1" si="6"/>
        <v>3.5E-4</v>
      </c>
      <c r="Y7" s="94">
        <f t="shared" ca="1" si="7"/>
        <v>0</v>
      </c>
      <c r="Z7" s="103">
        <f t="shared" ca="1" si="8"/>
        <v>1.1666666666666667E-4</v>
      </c>
      <c r="AA7" s="94">
        <f t="shared" ca="1" si="9"/>
        <v>0</v>
      </c>
      <c r="AB7" s="103">
        <f t="shared" ca="1" si="10"/>
        <v>2.9166666666666664E-4</v>
      </c>
      <c r="AC7" s="94">
        <f t="shared" ca="1" si="11"/>
        <v>0</v>
      </c>
      <c r="AD7" s="103">
        <f t="shared" ca="1" si="12"/>
        <v>1.5166666666666665E-4</v>
      </c>
      <c r="AE7" s="94">
        <f t="shared" ca="1" si="13"/>
        <v>0</v>
      </c>
      <c r="AF7" s="103">
        <f t="shared" ca="1" si="14"/>
        <v>2.6833333333333331E-4</v>
      </c>
      <c r="AG7" s="94">
        <f ca="1">IF(AF7=MAX(_R6),-MIN(ABS(MIN(_R6)),AF7),IF(AF7=MIN(_R6),MIN(ABS(MIN(_R6)),MAX(_R6)), 0))</f>
        <v>0</v>
      </c>
      <c r="AH7" s="95">
        <f ca="1">AF7+AG7</f>
        <v>2.6833333333333331E-4</v>
      </c>
    </row>
    <row r="8" spans="1:34" ht="13.8" x14ac:dyDescent="0.25">
      <c r="A8" s="34" t="s">
        <v>3</v>
      </c>
      <c r="B8" s="3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1">
        <v>0</v>
      </c>
      <c r="I8" s="30">
        <f t="shared" ca="1" si="0"/>
        <v>155</v>
      </c>
      <c r="J8" s="27">
        <f t="shared" ca="1" si="1"/>
        <v>-214</v>
      </c>
      <c r="K8" s="29"/>
      <c r="L8" s="29">
        <v>257.64999999999998</v>
      </c>
      <c r="M8" s="29">
        <v>2.6</v>
      </c>
      <c r="N8" s="29"/>
      <c r="O8" s="29"/>
      <c r="P8" s="29"/>
      <c r="Q8" s="28">
        <v>46.55</v>
      </c>
      <c r="R8" s="27">
        <f t="shared" ca="1" si="2"/>
        <v>92.800000000000011</v>
      </c>
      <c r="S8" s="26">
        <f t="shared" ca="1" si="3"/>
        <v>461.8</v>
      </c>
      <c r="U8" s="92">
        <f ca="1">IF(J8=MAX(écart),-MIN(ABS(MIN(écart)),J8),IF(J8=MIN(écart),MIN(ABS(MIN(écart)),MAX(écart)), 0))</f>
        <v>0</v>
      </c>
      <c r="V8" s="102">
        <f t="shared" ca="1" si="4"/>
        <v>-214</v>
      </c>
      <c r="W8" s="92">
        <f t="shared" ca="1" si="5"/>
        <v>183</v>
      </c>
      <c r="X8" s="102">
        <f t="shared" ca="1" si="6"/>
        <v>-30.999600000000001</v>
      </c>
      <c r="Y8" s="92">
        <f t="shared" ca="1" si="7"/>
        <v>0</v>
      </c>
      <c r="Z8" s="102">
        <f t="shared" ca="1" si="8"/>
        <v>-30.999866666666669</v>
      </c>
      <c r="AA8" s="92">
        <f t="shared" ca="1" si="9"/>
        <v>0</v>
      </c>
      <c r="AB8" s="102">
        <f t="shared" ca="1" si="10"/>
        <v>-30.99966666666667</v>
      </c>
      <c r="AC8" s="92">
        <f t="shared" ca="1" si="11"/>
        <v>0</v>
      </c>
      <c r="AD8" s="102">
        <f t="shared" ca="1" si="12"/>
        <v>-30.999826666666671</v>
      </c>
      <c r="AE8" s="92">
        <f t="shared" ca="1" si="13"/>
        <v>30.999826666666671</v>
      </c>
      <c r="AF8" s="102">
        <f t="shared" ca="1" si="14"/>
        <v>1.3333333333333334E-4</v>
      </c>
      <c r="AG8" s="92">
        <f ca="1">IF(AF8=MAX(_R6),-MIN(ABS(MIN(_R6)),AF8),IF(AF8=MIN(_R6),MIN(ABS(MIN(_R6)),MAX(_R6)), 0))</f>
        <v>0</v>
      </c>
      <c r="AH8" s="93">
        <f ca="1">AF8+AG8</f>
        <v>1.3333333333333334E-4</v>
      </c>
    </row>
    <row r="9" spans="1:34" ht="14.4" thickBot="1" x14ac:dyDescent="0.3">
      <c r="A9" s="25" t="s">
        <v>2</v>
      </c>
      <c r="B9" s="24">
        <v>367.64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2">
        <v>0</v>
      </c>
      <c r="I9" s="21">
        <f t="shared" ca="1" si="0"/>
        <v>336</v>
      </c>
      <c r="J9" s="20">
        <f t="shared" ca="1" si="1"/>
        <v>-33</v>
      </c>
      <c r="K9" s="19"/>
      <c r="L9" s="19"/>
      <c r="M9" s="19"/>
      <c r="N9" s="19"/>
      <c r="O9" s="19">
        <f>-O5</f>
        <v>-60.84</v>
      </c>
      <c r="P9" s="18"/>
      <c r="Q9" s="17"/>
      <c r="R9" s="16">
        <f t="shared" ca="1" si="2"/>
        <v>-93.84</v>
      </c>
      <c r="S9" s="15">
        <f t="shared" ca="1" si="3"/>
        <v>275.15999999999997</v>
      </c>
      <c r="U9" s="96">
        <f ca="1">IF(J9=MAX(écart),-MIN(ABS(MIN(écart)),J9),IF(J9=MIN(écart),MIN(ABS(MIN(écart)),MAX(écart)), 0))</f>
        <v>0</v>
      </c>
      <c r="V9" s="104">
        <f t="shared" ca="1" si="4"/>
        <v>-33</v>
      </c>
      <c r="W9" s="96">
        <f t="shared" ca="1" si="5"/>
        <v>0</v>
      </c>
      <c r="X9" s="104">
        <f t="shared" ca="1" si="6"/>
        <v>-32.999549999999999</v>
      </c>
      <c r="Y9" s="96">
        <f t="shared" ca="1" si="7"/>
        <v>0</v>
      </c>
      <c r="Z9" s="104">
        <f t="shared" ca="1" si="8"/>
        <v>-32.999850000000002</v>
      </c>
      <c r="AA9" s="96">
        <f t="shared" ca="1" si="9"/>
        <v>0</v>
      </c>
      <c r="AB9" s="104">
        <f t="shared" ca="1" si="10"/>
        <v>-32.999625000000002</v>
      </c>
      <c r="AC9" s="96">
        <f t="shared" ca="1" si="11"/>
        <v>32.999625000000002</v>
      </c>
      <c r="AD9" s="104">
        <f t="shared" ca="1" si="12"/>
        <v>-1.8000000000000001E-4</v>
      </c>
      <c r="AE9" s="96">
        <f t="shared" ca="1" si="13"/>
        <v>0</v>
      </c>
      <c r="AF9" s="104">
        <f t="shared" ca="1" si="14"/>
        <v>-3.0000000000000024E-5</v>
      </c>
      <c r="AG9" s="96">
        <f ca="1">IF(AF9=MAX(_R6),-MIN(ABS(MIN(_R6)),AF9),IF(AF9=MIN(_R6),MIN(ABS(MIN(_R6)),MAX(_R6)), 0))</f>
        <v>0</v>
      </c>
      <c r="AH9" s="97">
        <f ca="1">AF9+AG9</f>
        <v>-3.0000000000000024E-5</v>
      </c>
    </row>
    <row r="10" spans="1:34" ht="15" thickTop="1" thickBot="1" x14ac:dyDescent="0.3">
      <c r="A10" s="14" t="s">
        <v>1</v>
      </c>
      <c r="B10" s="13">
        <f t="shared" ref="B10:H10" si="15">SUM(B2:B9)</f>
        <v>1189.04</v>
      </c>
      <c r="C10" s="12">
        <f t="shared" si="15"/>
        <v>200</v>
      </c>
      <c r="D10" s="12">
        <f t="shared" si="15"/>
        <v>32</v>
      </c>
      <c r="E10" s="12">
        <f t="shared" si="15"/>
        <v>104.63</v>
      </c>
      <c r="F10" s="12">
        <f t="shared" si="15"/>
        <v>457.40000000000003</v>
      </c>
      <c r="G10" s="12">
        <f t="shared" si="15"/>
        <v>292.35000000000002</v>
      </c>
      <c r="H10" s="11">
        <f t="shared" si="15"/>
        <v>178.95</v>
      </c>
      <c r="I10" s="10">
        <f ca="1">SUM(Total)</f>
        <v>2952</v>
      </c>
      <c r="J10" s="76">
        <f ca="1">ROUND(I10/8,2)</f>
        <v>369</v>
      </c>
      <c r="K10" s="77">
        <f t="shared" ref="K10:S10" si="16">SUM(K2:K9)</f>
        <v>0</v>
      </c>
      <c r="L10" s="77">
        <f t="shared" si="16"/>
        <v>0</v>
      </c>
      <c r="M10" s="77">
        <f t="shared" si="16"/>
        <v>0</v>
      </c>
      <c r="N10" s="77">
        <f t="shared" si="16"/>
        <v>0</v>
      </c>
      <c r="O10" s="77">
        <f t="shared" si="16"/>
        <v>0</v>
      </c>
      <c r="P10" s="77">
        <f t="shared" si="16"/>
        <v>0</v>
      </c>
      <c r="Q10" s="78">
        <f t="shared" si="16"/>
        <v>0</v>
      </c>
      <c r="R10" s="79">
        <f t="shared" ca="1" si="16"/>
        <v>0</v>
      </c>
      <c r="S10" s="78">
        <f t="shared" ca="1" si="16"/>
        <v>2952</v>
      </c>
      <c r="U10" s="98" t="s">
        <v>27</v>
      </c>
      <c r="V10" s="99" t="s">
        <v>27</v>
      </c>
      <c r="W10" s="98" t="s">
        <v>27</v>
      </c>
      <c r="X10" s="99" t="s">
        <v>27</v>
      </c>
      <c r="Y10" s="98" t="s">
        <v>27</v>
      </c>
      <c r="Z10" s="99" t="s">
        <v>27</v>
      </c>
      <c r="AA10" s="98" t="s">
        <v>27</v>
      </c>
      <c r="AB10" s="99" t="s">
        <v>27</v>
      </c>
      <c r="AC10" s="98" t="s">
        <v>27</v>
      </c>
      <c r="AD10" s="99" t="s">
        <v>27</v>
      </c>
      <c r="AE10" s="98" t="s">
        <v>27</v>
      </c>
      <c r="AF10" s="99" t="s">
        <v>27</v>
      </c>
      <c r="AG10" s="98" t="s">
        <v>27</v>
      </c>
      <c r="AH10" s="99" t="s">
        <v>27</v>
      </c>
    </row>
    <row r="11" spans="1:34" ht="5.4" customHeight="1" x14ac:dyDescent="0.25">
      <c r="AA11" s="81"/>
    </row>
    <row r="12" spans="1:34" s="81" customFormat="1" ht="15.6" x14ac:dyDescent="0.3">
      <c r="A12"/>
      <c r="B12"/>
      <c r="C12"/>
      <c r="D12"/>
      <c r="E12"/>
      <c r="F12"/>
      <c r="G12"/>
      <c r="H12"/>
      <c r="I12" s="6"/>
      <c r="J12" s="4"/>
      <c r="K12" s="3"/>
      <c r="L12" s="3"/>
      <c r="M12" s="3"/>
      <c r="N12" s="3"/>
      <c r="O12" s="3"/>
      <c r="P12" s="3"/>
      <c r="Q12" s="3"/>
      <c r="R12"/>
      <c r="S12"/>
      <c r="T12" s="80"/>
    </row>
    <row r="13" spans="1:34" s="81" customFormat="1" ht="15.6" x14ac:dyDescent="0.3">
      <c r="A13"/>
      <c r="B13"/>
      <c r="C13"/>
      <c r="D13"/>
      <c r="E13"/>
      <c r="F13"/>
      <c r="G13"/>
      <c r="H13"/>
      <c r="I13" s="6"/>
      <c r="J13" s="4"/>
      <c r="K13" s="3"/>
      <c r="L13" s="3"/>
      <c r="M13" s="3"/>
      <c r="N13" s="3"/>
      <c r="O13" s="3"/>
      <c r="P13" s="3"/>
      <c r="Q13" s="3"/>
      <c r="R13"/>
      <c r="S13"/>
      <c r="T13" s="80"/>
    </row>
    <row r="14" spans="1:34" s="81" customFormat="1" ht="15.6" x14ac:dyDescent="0.3">
      <c r="A14"/>
      <c r="B14"/>
      <c r="C14"/>
      <c r="D14"/>
      <c r="E14"/>
      <c r="F14"/>
      <c r="G14"/>
      <c r="H14"/>
      <c r="I14" s="85"/>
      <c r="J14" s="4"/>
      <c r="K14" s="3"/>
      <c r="L14" s="3"/>
      <c r="M14" s="3"/>
      <c r="N14" s="3"/>
      <c r="O14" s="3"/>
      <c r="P14" s="3"/>
      <c r="Q14" s="3"/>
      <c r="R14"/>
      <c r="S14"/>
      <c r="T14" s="80"/>
    </row>
    <row r="15" spans="1:34" s="81" customFormat="1" ht="15.6" x14ac:dyDescent="0.3">
      <c r="A15"/>
      <c r="B15"/>
      <c r="C15"/>
      <c r="D15"/>
      <c r="E15"/>
      <c r="F15"/>
      <c r="G15"/>
      <c r="H15"/>
      <c r="I15" s="6"/>
      <c r="J15" s="4"/>
      <c r="K15" s="3"/>
      <c r="L15" s="3"/>
      <c r="M15" s="3"/>
      <c r="N15" s="3"/>
      <c r="O15" s="3"/>
      <c r="P15" s="3"/>
      <c r="Q15" s="3"/>
      <c r="R15"/>
      <c r="S15"/>
      <c r="T15" s="80"/>
      <c r="AA15" s="84"/>
    </row>
    <row r="16" spans="1:34" s="81" customFormat="1" x14ac:dyDescent="0.25">
      <c r="A16"/>
      <c r="B16"/>
      <c r="C16"/>
      <c r="D16"/>
      <c r="E16"/>
      <c r="F16"/>
      <c r="G16"/>
      <c r="H16"/>
      <c r="I16" s="5"/>
      <c r="J16" s="4"/>
      <c r="K16" s="3"/>
      <c r="L16" s="3"/>
      <c r="M16" s="3"/>
      <c r="N16" s="3"/>
      <c r="O16" s="3"/>
      <c r="P16" s="3"/>
      <c r="Q16" s="3"/>
      <c r="R16"/>
      <c r="S16"/>
      <c r="T16" s="80"/>
      <c r="AA16" s="84"/>
    </row>
    <row r="17" spans="1:27" s="81" customFormat="1" x14ac:dyDescent="0.25">
      <c r="A17"/>
      <c r="B17"/>
      <c r="C17"/>
      <c r="D17"/>
      <c r="E17"/>
      <c r="F17"/>
      <c r="G17"/>
      <c r="H17"/>
      <c r="I17" s="5"/>
      <c r="J17" s="4"/>
      <c r="K17" s="3"/>
      <c r="L17" s="3"/>
      <c r="M17" s="3"/>
      <c r="N17" s="3"/>
      <c r="O17" s="3"/>
      <c r="P17" s="3"/>
      <c r="Q17" s="3"/>
      <c r="R17"/>
      <c r="S17"/>
      <c r="T17" s="80"/>
      <c r="AA17" s="84"/>
    </row>
  </sheetData>
  <conditionalFormatting sqref="U2:AH9">
    <cfRule type="cellIs" dxfId="1" priority="1" operator="between">
      <formula>-0.0006</formula>
      <formula>0.0006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zoomScale="120" zoomScaleNormal="120" workbookViewId="0">
      <selection activeCell="AH17" sqref="AH17"/>
    </sheetView>
  </sheetViews>
  <sheetFormatPr baseColWidth="10" defaultRowHeight="13.2" x14ac:dyDescent="0.25"/>
  <cols>
    <col min="2" max="8" width="0" hidden="1" customWidth="1"/>
    <col min="9" max="9" width="8.88671875" customWidth="1"/>
    <col min="10" max="10" width="7.88671875" style="2" customWidth="1"/>
    <col min="11" max="17" width="8" style="1" hidden="1" customWidth="1"/>
    <col min="18" max="18" width="6" hidden="1" customWidth="1"/>
    <col min="19" max="19" width="8.109375" hidden="1" customWidth="1"/>
    <col min="20" max="20" width="3.109375" style="80" customWidth="1"/>
    <col min="21" max="25" width="7.21875" style="81" customWidth="1"/>
    <col min="26" max="26" width="6.5546875" style="81" customWidth="1"/>
    <col min="27" max="27" width="6.5546875" style="84" customWidth="1"/>
    <col min="28" max="34" width="6.5546875" style="81" customWidth="1"/>
    <col min="35" max="35" width="7.21875" style="81" customWidth="1"/>
  </cols>
  <sheetData>
    <row r="1" spans="1:34" ht="14.4" thickBot="1" x14ac:dyDescent="0.3">
      <c r="A1" s="75" t="s">
        <v>26</v>
      </c>
      <c r="B1" s="74" t="s">
        <v>25</v>
      </c>
      <c r="C1" s="74" t="s">
        <v>24</v>
      </c>
      <c r="D1" s="74" t="s">
        <v>23</v>
      </c>
      <c r="E1" s="74" t="s">
        <v>22</v>
      </c>
      <c r="F1" s="74" t="s">
        <v>21</v>
      </c>
      <c r="G1" s="74" t="s">
        <v>20</v>
      </c>
      <c r="H1" s="74" t="s">
        <v>19</v>
      </c>
      <c r="I1" s="73" t="s">
        <v>1</v>
      </c>
      <c r="J1" s="72" t="s">
        <v>33</v>
      </c>
      <c r="K1" s="71" t="s">
        <v>18</v>
      </c>
      <c r="L1" s="71" t="s">
        <v>17</v>
      </c>
      <c r="M1" s="71" t="s">
        <v>16</v>
      </c>
      <c r="N1" s="71" t="s">
        <v>15</v>
      </c>
      <c r="O1" s="71" t="s">
        <v>14</v>
      </c>
      <c r="P1" s="71" t="s">
        <v>13</v>
      </c>
      <c r="Q1" s="70" t="s">
        <v>12</v>
      </c>
      <c r="R1" s="69" t="s">
        <v>11</v>
      </c>
      <c r="S1" s="68" t="s">
        <v>10</v>
      </c>
      <c r="U1" s="88">
        <v>1</v>
      </c>
      <c r="V1" s="100" t="s">
        <v>28</v>
      </c>
      <c r="W1" s="88">
        <v>2</v>
      </c>
      <c r="X1" s="100" t="s">
        <v>29</v>
      </c>
      <c r="Y1" s="88">
        <v>3</v>
      </c>
      <c r="Z1" s="100" t="s">
        <v>30</v>
      </c>
      <c r="AA1" s="88">
        <v>4</v>
      </c>
      <c r="AB1" s="100" t="s">
        <v>31</v>
      </c>
      <c r="AC1" s="88">
        <v>5</v>
      </c>
      <c r="AD1" s="89" t="s">
        <v>32</v>
      </c>
      <c r="AE1" s="88">
        <v>6</v>
      </c>
      <c r="AF1" s="89" t="s">
        <v>34</v>
      </c>
      <c r="AG1" s="88">
        <v>7</v>
      </c>
      <c r="AH1" s="89" t="s">
        <v>35</v>
      </c>
    </row>
    <row r="2" spans="1:34" ht="13.8" x14ac:dyDescent="0.25">
      <c r="A2" s="67" t="s">
        <v>9</v>
      </c>
      <c r="B2" s="66">
        <v>322</v>
      </c>
      <c r="C2" s="65">
        <v>200</v>
      </c>
      <c r="D2" s="65">
        <v>16</v>
      </c>
      <c r="E2" s="65">
        <v>20</v>
      </c>
      <c r="F2" s="65">
        <v>58.2</v>
      </c>
      <c r="G2" s="65">
        <v>0</v>
      </c>
      <c r="H2" s="64">
        <v>0</v>
      </c>
      <c r="I2" s="63">
        <f t="shared" ref="I2:I9" si="0">SUM(B2:H2)+ROW()/10000</f>
        <v>616.2002</v>
      </c>
      <c r="J2" s="59">
        <f t="shared" ref="J2:J9" si="1">I2-$J$10</f>
        <v>309.40019999999998</v>
      </c>
      <c r="K2" s="62">
        <f>-K7</f>
        <v>-306.8</v>
      </c>
      <c r="L2" s="62"/>
      <c r="M2" s="62">
        <f>-M8</f>
        <v>-2.6</v>
      </c>
      <c r="N2" s="61"/>
      <c r="O2" s="61"/>
      <c r="P2" s="61"/>
      <c r="Q2" s="60"/>
      <c r="R2" s="59">
        <f t="shared" ref="R2:R9" si="2">J2+SUM(K2:Q2)</f>
        <v>1.9999999994979589E-4</v>
      </c>
      <c r="S2" s="58">
        <f t="shared" ref="S2:S9" si="3">I2+SUM(K2:Q2)</f>
        <v>306.80019999999996</v>
      </c>
      <c r="U2" s="90">
        <f>IF(J2=MAX(écart),-MIN(ABS(MIN(écart)),J2),IF(J2=MIN(écart),MIN(ABS(MIN(écart)),MAX(écart)), 0))</f>
        <v>-306.79930000000002</v>
      </c>
      <c r="V2" s="101">
        <f t="shared" ref="V2:V9" si="4">écart+U2</f>
        <v>2.6008999999999673</v>
      </c>
      <c r="W2" s="94">
        <f t="shared" ref="W2:W9" si="5">IF(V2=MAX(_R1),-MIN(ABS(MIN(_R1)),V2),IF(V2=MIN(_R1),MIN(ABS(MIN(_R1)),MAX(_R1)), 0))</f>
        <v>0</v>
      </c>
      <c r="X2" s="101">
        <f t="shared" ref="X2:X9" si="6">V2+W2+ROW()/20000</f>
        <v>2.6009999999999676</v>
      </c>
      <c r="Y2" s="94">
        <f t="shared" ref="Y2:Y9" si="7">IF(X2=MAX(_R2),-MIN(ABS(MIN(_R2)),X2),IF(X2=MIN(_R2),MIN(ABS(MIN(_R2)),MAX(_R2)), 0))</f>
        <v>0</v>
      </c>
      <c r="Z2" s="101">
        <f t="shared" ref="Z2:Z9" si="8">X2+Y2-ROW()/30000</f>
        <v>2.6009333333333009</v>
      </c>
      <c r="AA2" s="94">
        <f t="shared" ref="AA2:AA9" si="9">IF(Z2=MAX(_R3),-MIN(ABS(MIN(_R3)),Z2),IF(Z2=MIN(_R3),MIN(ABS(MIN(_R3)),MAX(_R3)), 0))</f>
        <v>0</v>
      </c>
      <c r="AB2" s="101">
        <f t="shared" ref="AB2:AB9" si="10">Z2+AA2+ROW()/40000</f>
        <v>2.6009833333333008</v>
      </c>
      <c r="AC2" s="94">
        <f t="shared" ref="AC2:AC9" si="11">IF(AB2=MAX(_R4),-MIN(ABS(MIN(_R4)),AB2),IF(AB2=MIN(_R4),MIN(ABS(MIN(_R4)),MAX(_R4)), 0))</f>
        <v>0</v>
      </c>
      <c r="AD2" s="101">
        <f t="shared" ref="AD2:AD9" si="12">AB2+AC2-ROW()/50000</f>
        <v>2.600943333333301</v>
      </c>
      <c r="AE2" s="94">
        <f t="shared" ref="AE2:AE9" si="13">IF(AD2=MAX(_R5),-MIN(ABS(MIN(_R5)),AD2),IF(AD2=MIN(_R5),MIN(ABS(MIN(_R5)),MAX(_R5)), 0))</f>
        <v>0</v>
      </c>
      <c r="AF2" s="101">
        <f t="shared" ref="AF2:AF9" si="14">AD2+AE2+ROW()/60000</f>
        <v>2.6009766666666345</v>
      </c>
      <c r="AG2" s="94">
        <f>IF(AF2=MAX(_R6),-MIN(ABS(MIN(_R6)),AF2),IF(AF2=MIN(_R6),MIN(ABS(MIN(_R6)),MAX(_R6)), 0))</f>
        <v>-2.6009766666666345</v>
      </c>
      <c r="AH2" s="91">
        <f>AF2+AG2</f>
        <v>0</v>
      </c>
    </row>
    <row r="3" spans="1:34" ht="13.8" x14ac:dyDescent="0.25">
      <c r="A3" s="57" t="s">
        <v>8</v>
      </c>
      <c r="B3" s="56">
        <v>0</v>
      </c>
      <c r="C3" s="55">
        <v>0</v>
      </c>
      <c r="D3" s="55">
        <v>16</v>
      </c>
      <c r="E3" s="55">
        <v>37.200000000000003</v>
      </c>
      <c r="F3" s="55">
        <f>(32.2+79.1)*2</f>
        <v>222.6</v>
      </c>
      <c r="G3" s="55">
        <f>51.1+38.6+20</f>
        <v>109.7</v>
      </c>
      <c r="H3" s="54">
        <f>119+59.95</f>
        <v>178.95</v>
      </c>
      <c r="I3" s="30">
        <f t="shared" si="0"/>
        <v>564.45030000000008</v>
      </c>
      <c r="J3" s="27">
        <f t="shared" si="1"/>
        <v>257.65030000000007</v>
      </c>
      <c r="K3" s="29"/>
      <c r="L3" s="29">
        <f>-L8</f>
        <v>-257.64999999999998</v>
      </c>
      <c r="M3" s="36"/>
      <c r="N3" s="36"/>
      <c r="O3" s="36"/>
      <c r="P3" s="36"/>
      <c r="Q3" s="35"/>
      <c r="R3" s="27">
        <f t="shared" si="2"/>
        <v>3.000000000952241E-4</v>
      </c>
      <c r="S3" s="26">
        <f t="shared" si="3"/>
        <v>306.80030000000011</v>
      </c>
      <c r="U3" s="92">
        <f>IF(J3=MAX(écart),-MIN(ABS(MIN(écart)),J3),IF(J3=MIN(écart),MIN(ABS(MIN(écart)),MAX(écart)), 0))</f>
        <v>0</v>
      </c>
      <c r="V3" s="102">
        <f t="shared" si="4"/>
        <v>257.65030000000007</v>
      </c>
      <c r="W3" s="94">
        <f t="shared" si="5"/>
        <v>-257.65030000000007</v>
      </c>
      <c r="X3" s="102">
        <f t="shared" si="6"/>
        <v>1.4999999999999999E-4</v>
      </c>
      <c r="Y3" s="92">
        <f t="shared" si="7"/>
        <v>0</v>
      </c>
      <c r="Z3" s="102">
        <f t="shared" si="8"/>
        <v>4.9999999999999982E-5</v>
      </c>
      <c r="AA3" s="92">
        <f t="shared" si="9"/>
        <v>0</v>
      </c>
      <c r="AB3" s="102">
        <f t="shared" si="10"/>
        <v>1.2499999999999998E-4</v>
      </c>
      <c r="AC3" s="92">
        <f t="shared" si="11"/>
        <v>0</v>
      </c>
      <c r="AD3" s="102">
        <f t="shared" si="12"/>
        <v>6.4999999999999981E-5</v>
      </c>
      <c r="AE3" s="92">
        <f t="shared" si="13"/>
        <v>0</v>
      </c>
      <c r="AF3" s="102">
        <f t="shared" si="14"/>
        <v>1.1499999999999998E-4</v>
      </c>
      <c r="AG3" s="92">
        <f>IF(AF3=MAX(_R6),-MIN(ABS(MIN(_R6)),AF3),IF(AF3=MIN(_R6),MIN(ABS(MIN(_R6)),MAX(_R6)), 0))</f>
        <v>0</v>
      </c>
      <c r="AH3" s="93">
        <f>AF3+AG3</f>
        <v>1.1499999999999998E-4</v>
      </c>
    </row>
    <row r="4" spans="1:34" ht="13.8" x14ac:dyDescent="0.25">
      <c r="A4" s="53" t="s">
        <v>7</v>
      </c>
      <c r="B4" s="52">
        <v>76.88</v>
      </c>
      <c r="C4" s="50">
        <v>0</v>
      </c>
      <c r="D4" s="50">
        <v>0</v>
      </c>
      <c r="E4" s="50">
        <v>15</v>
      </c>
      <c r="F4" s="51">
        <v>116.4</v>
      </c>
      <c r="G4" s="50">
        <v>182.65</v>
      </c>
      <c r="H4" s="49">
        <v>0</v>
      </c>
      <c r="I4" s="30">
        <f t="shared" si="0"/>
        <v>390.93040000000002</v>
      </c>
      <c r="J4" s="27">
        <f t="shared" si="1"/>
        <v>84.130400000000009</v>
      </c>
      <c r="K4" s="29"/>
      <c r="L4" s="29"/>
      <c r="M4" s="29"/>
      <c r="N4" s="29"/>
      <c r="O4" s="29"/>
      <c r="P4" s="29">
        <f>-P5</f>
        <v>-37.61</v>
      </c>
      <c r="Q4" s="28">
        <f>-Q8</f>
        <v>-46.55</v>
      </c>
      <c r="R4" s="27">
        <f t="shared" si="2"/>
        <v>-2.9599999999987858E-2</v>
      </c>
      <c r="S4" s="26">
        <f t="shared" si="3"/>
        <v>306.7704</v>
      </c>
      <c r="U4" s="92">
        <f>IF(J4=MAX(écart),-MIN(ABS(MIN(écart)),J4),IF(J4=MIN(écart),MIN(ABS(MIN(écart)),MAX(écart)), 0))</f>
        <v>0</v>
      </c>
      <c r="V4" s="102">
        <f t="shared" si="4"/>
        <v>84.130400000000009</v>
      </c>
      <c r="W4" s="94">
        <f t="shared" si="5"/>
        <v>0</v>
      </c>
      <c r="X4" s="102">
        <f t="shared" si="6"/>
        <v>84.130600000000015</v>
      </c>
      <c r="Y4" s="92">
        <f t="shared" si="7"/>
        <v>0</v>
      </c>
      <c r="Z4" s="102">
        <f t="shared" si="8"/>
        <v>84.130466666666678</v>
      </c>
      <c r="AA4" s="92">
        <f t="shared" si="9"/>
        <v>-84.130466666666678</v>
      </c>
      <c r="AB4" s="102">
        <f t="shared" si="10"/>
        <v>1E-4</v>
      </c>
      <c r="AC4" s="92">
        <f t="shared" si="11"/>
        <v>0</v>
      </c>
      <c r="AD4" s="102">
        <f t="shared" si="12"/>
        <v>1.9999999999999998E-5</v>
      </c>
      <c r="AE4" s="92">
        <f t="shared" si="13"/>
        <v>0</v>
      </c>
      <c r="AF4" s="102">
        <f t="shared" si="14"/>
        <v>8.6666666666666668E-5</v>
      </c>
      <c r="AG4" s="92">
        <f>IF(AF4=MAX(_R6),-MIN(ABS(MIN(_R6)),AF4),IF(AF4=MIN(_R6),MIN(ABS(MIN(_R6)),MAX(_R6)), 0))</f>
        <v>0</v>
      </c>
      <c r="AH4" s="93">
        <f>AF4+AG4</f>
        <v>8.6666666666666668E-5</v>
      </c>
    </row>
    <row r="5" spans="1:34" ht="13.8" x14ac:dyDescent="0.25">
      <c r="A5" s="48" t="s">
        <v>6</v>
      </c>
      <c r="B5" s="47">
        <v>0</v>
      </c>
      <c r="C5" s="46">
        <v>0</v>
      </c>
      <c r="D5" s="46">
        <v>0</v>
      </c>
      <c r="E5" s="46">
        <v>32.43</v>
      </c>
      <c r="F5" s="46">
        <v>60.2</v>
      </c>
      <c r="G5" s="46">
        <v>0</v>
      </c>
      <c r="H5" s="45">
        <v>0</v>
      </c>
      <c r="I5" s="30">
        <f t="shared" si="0"/>
        <v>92.630499999999998</v>
      </c>
      <c r="J5" s="27">
        <f t="shared" si="1"/>
        <v>-214.16950000000003</v>
      </c>
      <c r="K5" s="29"/>
      <c r="L5" s="29"/>
      <c r="M5" s="29"/>
      <c r="N5" s="86">
        <v>115.72</v>
      </c>
      <c r="O5" s="29">
        <v>60.84</v>
      </c>
      <c r="P5" s="29">
        <v>37.61</v>
      </c>
      <c r="Q5" s="35"/>
      <c r="R5" s="27">
        <f t="shared" si="2"/>
        <v>4.9999999998817657E-4</v>
      </c>
      <c r="S5" s="26">
        <f t="shared" si="3"/>
        <v>306.8005</v>
      </c>
      <c r="U5" s="92">
        <f>IF(J5=MAX(écart),-MIN(ABS(MIN(écart)),J5),IF(J5=MIN(écart),MIN(ABS(MIN(écart)),MAX(écart)), 0))</f>
        <v>0</v>
      </c>
      <c r="V5" s="102">
        <f t="shared" si="4"/>
        <v>-214.16950000000003</v>
      </c>
      <c r="W5" s="94">
        <f t="shared" si="5"/>
        <v>0</v>
      </c>
      <c r="X5" s="102">
        <f t="shared" si="6"/>
        <v>-214.16925000000003</v>
      </c>
      <c r="Y5" s="92">
        <f t="shared" si="7"/>
        <v>115.72089999999999</v>
      </c>
      <c r="Z5" s="102">
        <f t="shared" si="8"/>
        <v>-98.44851666666672</v>
      </c>
      <c r="AA5" s="92">
        <f t="shared" si="9"/>
        <v>84.130466666666678</v>
      </c>
      <c r="AB5" s="102">
        <f t="shared" si="10"/>
        <v>-14.317925000000042</v>
      </c>
      <c r="AC5" s="92">
        <f t="shared" si="11"/>
        <v>0</v>
      </c>
      <c r="AD5" s="102">
        <f t="shared" si="12"/>
        <v>-14.318025000000041</v>
      </c>
      <c r="AE5" s="92">
        <f t="shared" si="13"/>
        <v>11.692528333333392</v>
      </c>
      <c r="AF5" s="102">
        <f t="shared" si="14"/>
        <v>-2.6254133333333156</v>
      </c>
      <c r="AG5" s="92">
        <f>IF(AF5=MAX(_R6),-MIN(ABS(MIN(_R6)),AF5),IF(AF5=MIN(_R6),MIN(ABS(MIN(_R6)),MAX(_R6)), 0))</f>
        <v>2.6009766666666345</v>
      </c>
      <c r="AH5" s="93">
        <f>AF5+AG5</f>
        <v>-2.4436666666681095E-2</v>
      </c>
    </row>
    <row r="6" spans="1:34" ht="13.8" x14ac:dyDescent="0.25">
      <c r="A6" s="44" t="s">
        <v>5</v>
      </c>
      <c r="B6" s="43">
        <v>422.52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1">
        <v>0</v>
      </c>
      <c r="I6" s="30">
        <f t="shared" si="0"/>
        <v>422.5206</v>
      </c>
      <c r="J6" s="27">
        <f t="shared" si="1"/>
        <v>115.72059999999999</v>
      </c>
      <c r="K6" s="29"/>
      <c r="L6" s="29"/>
      <c r="M6" s="29"/>
      <c r="N6" s="86">
        <f>-N5</f>
        <v>-115.72</v>
      </c>
      <c r="O6" s="36"/>
      <c r="P6" s="36"/>
      <c r="Q6" s="35"/>
      <c r="R6" s="27">
        <f t="shared" si="2"/>
        <v>5.9999999999149622E-4</v>
      </c>
      <c r="S6" s="26">
        <f t="shared" si="3"/>
        <v>306.80060000000003</v>
      </c>
      <c r="U6" s="92">
        <f>IF(J6=MAX(écart),-MIN(ABS(MIN(écart)),J6),IF(J6=MIN(écart),MIN(ABS(MIN(écart)),MAX(écart)), 0))</f>
        <v>0</v>
      </c>
      <c r="V6" s="102">
        <f t="shared" si="4"/>
        <v>115.72059999999999</v>
      </c>
      <c r="W6" s="94">
        <f t="shared" si="5"/>
        <v>0</v>
      </c>
      <c r="X6" s="102">
        <f t="shared" si="6"/>
        <v>115.72089999999999</v>
      </c>
      <c r="Y6" s="92">
        <f t="shared" si="7"/>
        <v>-115.72089999999999</v>
      </c>
      <c r="Z6" s="102">
        <f t="shared" si="8"/>
        <v>-2.0000000000000001E-4</v>
      </c>
      <c r="AA6" s="92">
        <f t="shared" si="9"/>
        <v>0</v>
      </c>
      <c r="AB6" s="102">
        <f t="shared" si="10"/>
        <v>-5.0000000000000023E-5</v>
      </c>
      <c r="AC6" s="92">
        <f t="shared" si="11"/>
        <v>0</v>
      </c>
      <c r="AD6" s="102">
        <f t="shared" si="12"/>
        <v>-1.7000000000000001E-4</v>
      </c>
      <c r="AE6" s="92">
        <f t="shared" si="13"/>
        <v>0</v>
      </c>
      <c r="AF6" s="102">
        <f t="shared" si="14"/>
        <v>-7.0000000000000007E-5</v>
      </c>
      <c r="AG6" s="109">
        <f>IF(AF6=MAX(_R6),-MIN(ABS(MIN(_R6)),AF6),IF(AF6=MIN(_R6),MIN(ABS(MIN(_R6)),MAX(_R6)), 0))</f>
        <v>0</v>
      </c>
      <c r="AH6" s="110">
        <f>AF6+AG6</f>
        <v>-7.0000000000000007E-5</v>
      </c>
    </row>
    <row r="7" spans="1:34" ht="13.8" x14ac:dyDescent="0.25">
      <c r="A7" s="40" t="s">
        <v>4</v>
      </c>
      <c r="B7" s="39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7">
        <v>0</v>
      </c>
      <c r="I7" s="30">
        <f t="shared" si="0"/>
        <v>6.9999999999999999E-4</v>
      </c>
      <c r="J7" s="27">
        <f t="shared" si="1"/>
        <v>-306.79930000000002</v>
      </c>
      <c r="K7" s="29">
        <v>306.8</v>
      </c>
      <c r="L7" s="36"/>
      <c r="M7" s="36"/>
      <c r="N7" s="36"/>
      <c r="O7" s="36"/>
      <c r="P7" s="36"/>
      <c r="Q7" s="35"/>
      <c r="R7" s="27">
        <f t="shared" si="2"/>
        <v>6.9999999999481588E-4</v>
      </c>
      <c r="S7" s="26">
        <f t="shared" si="3"/>
        <v>306.80070000000001</v>
      </c>
      <c r="U7" s="94">
        <f>IF(J7=MAX(écart),-MIN(ABS(MIN(écart)),J7),IF(J7=MIN(écart),MIN(ABS(MIN(écart)),MAX(écart)), 0))</f>
        <v>306.79930000000002</v>
      </c>
      <c r="V7" s="103">
        <f t="shared" si="4"/>
        <v>0</v>
      </c>
      <c r="W7" s="94">
        <f t="shared" si="5"/>
        <v>0</v>
      </c>
      <c r="X7" s="103">
        <f t="shared" si="6"/>
        <v>3.5E-4</v>
      </c>
      <c r="Y7" s="94">
        <f t="shared" si="7"/>
        <v>0</v>
      </c>
      <c r="Z7" s="103">
        <f t="shared" si="8"/>
        <v>1.1666666666666667E-4</v>
      </c>
      <c r="AA7" s="94">
        <f t="shared" si="9"/>
        <v>0</v>
      </c>
      <c r="AB7" s="103">
        <f t="shared" si="10"/>
        <v>2.9166666666666664E-4</v>
      </c>
      <c r="AC7" s="94">
        <f t="shared" si="11"/>
        <v>0</v>
      </c>
      <c r="AD7" s="103">
        <f t="shared" si="12"/>
        <v>1.5166666666666665E-4</v>
      </c>
      <c r="AE7" s="94">
        <f t="shared" si="13"/>
        <v>0</v>
      </c>
      <c r="AF7" s="103">
        <f t="shared" si="14"/>
        <v>2.6833333333333331E-4</v>
      </c>
      <c r="AG7" s="94">
        <f>IF(AF7=MAX(_R6),-MIN(ABS(MIN(_R6)),AF7),IF(AF7=MIN(_R6),MIN(ABS(MIN(_R6)),MAX(_R6)), 0))</f>
        <v>0</v>
      </c>
      <c r="AH7" s="95">
        <f>AF7+AG7</f>
        <v>2.6833333333333331E-4</v>
      </c>
    </row>
    <row r="8" spans="1:34" ht="13.8" x14ac:dyDescent="0.25">
      <c r="A8" s="34" t="s">
        <v>3</v>
      </c>
      <c r="B8" s="3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1">
        <v>0</v>
      </c>
      <c r="I8" s="30">
        <f t="shared" si="0"/>
        <v>8.0000000000000004E-4</v>
      </c>
      <c r="J8" s="27">
        <f t="shared" si="1"/>
        <v>-306.79919999999998</v>
      </c>
      <c r="K8" s="29"/>
      <c r="L8" s="29">
        <v>257.64999999999998</v>
      </c>
      <c r="M8" s="29">
        <v>2.6</v>
      </c>
      <c r="N8" s="29"/>
      <c r="O8" s="29"/>
      <c r="P8" s="29"/>
      <c r="Q8" s="28">
        <v>46.55</v>
      </c>
      <c r="R8" s="27">
        <f t="shared" si="2"/>
        <v>8.0000000002655725E-4</v>
      </c>
      <c r="S8" s="26">
        <f t="shared" si="3"/>
        <v>306.80080000000004</v>
      </c>
      <c r="U8" s="92">
        <f>IF(J8=MAX(écart),-MIN(ABS(MIN(écart)),J8),IF(J8=MIN(écart),MIN(ABS(MIN(écart)),MAX(écart)), 0))</f>
        <v>0</v>
      </c>
      <c r="V8" s="102">
        <f t="shared" si="4"/>
        <v>-306.79919999999998</v>
      </c>
      <c r="W8" s="92">
        <f t="shared" si="5"/>
        <v>257.65030000000007</v>
      </c>
      <c r="X8" s="102">
        <f t="shared" si="6"/>
        <v>-49.148499999999913</v>
      </c>
      <c r="Y8" s="92">
        <f t="shared" si="7"/>
        <v>0</v>
      </c>
      <c r="Z8" s="102">
        <f t="shared" si="8"/>
        <v>-49.148766666666582</v>
      </c>
      <c r="AA8" s="92">
        <f t="shared" si="9"/>
        <v>0</v>
      </c>
      <c r="AB8" s="102">
        <f t="shared" si="10"/>
        <v>-49.148566666666582</v>
      </c>
      <c r="AC8" s="92">
        <f t="shared" si="11"/>
        <v>49.148566666666582</v>
      </c>
      <c r="AD8" s="102">
        <f t="shared" si="12"/>
        <v>-1.6000000000000001E-4</v>
      </c>
      <c r="AE8" s="92">
        <f t="shared" si="13"/>
        <v>0</v>
      </c>
      <c r="AF8" s="102">
        <f t="shared" si="14"/>
        <v>-2.6666666666666673E-5</v>
      </c>
      <c r="AG8" s="92">
        <f>IF(AF8=MAX(_R6),-MIN(ABS(MIN(_R6)),AF8),IF(AF8=MIN(_R6),MIN(ABS(MIN(_R6)),MAX(_R6)), 0))</f>
        <v>0</v>
      </c>
      <c r="AH8" s="93">
        <f>AF8+AG8</f>
        <v>-2.6666666666666673E-5</v>
      </c>
    </row>
    <row r="9" spans="1:34" ht="14.4" thickBot="1" x14ac:dyDescent="0.3">
      <c r="A9" s="25" t="s">
        <v>2</v>
      </c>
      <c r="B9" s="24">
        <v>367.64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2">
        <v>0</v>
      </c>
      <c r="I9" s="21">
        <f t="shared" si="0"/>
        <v>367.64089999999999</v>
      </c>
      <c r="J9" s="20">
        <f t="shared" si="1"/>
        <v>60.840899999999976</v>
      </c>
      <c r="K9" s="19"/>
      <c r="L9" s="19"/>
      <c r="M9" s="19"/>
      <c r="N9" s="19"/>
      <c r="O9" s="19">
        <f>-O5</f>
        <v>-60.84</v>
      </c>
      <c r="P9" s="18"/>
      <c r="Q9" s="17"/>
      <c r="R9" s="16">
        <f t="shared" si="2"/>
        <v>8.9999999997303348E-4</v>
      </c>
      <c r="S9" s="15">
        <f t="shared" si="3"/>
        <v>306.80089999999996</v>
      </c>
      <c r="U9" s="96">
        <f>IF(J9=MAX(écart),-MIN(ABS(MIN(écart)),J9),IF(J9=MIN(écart),MIN(ABS(MIN(écart)),MAX(écart)), 0))</f>
        <v>0</v>
      </c>
      <c r="V9" s="104">
        <f t="shared" si="4"/>
        <v>60.840899999999976</v>
      </c>
      <c r="W9" s="96">
        <f t="shared" si="5"/>
        <v>0</v>
      </c>
      <c r="X9" s="104">
        <f t="shared" si="6"/>
        <v>60.841349999999977</v>
      </c>
      <c r="Y9" s="96">
        <f t="shared" si="7"/>
        <v>0</v>
      </c>
      <c r="Z9" s="104">
        <f t="shared" si="8"/>
        <v>60.841049999999974</v>
      </c>
      <c r="AA9" s="96">
        <f t="shared" si="9"/>
        <v>0</v>
      </c>
      <c r="AB9" s="104">
        <f t="shared" si="10"/>
        <v>60.841274999999975</v>
      </c>
      <c r="AC9" s="96">
        <f t="shared" si="11"/>
        <v>-49.148566666666582</v>
      </c>
      <c r="AD9" s="104">
        <f t="shared" si="12"/>
        <v>11.692528333333392</v>
      </c>
      <c r="AE9" s="96">
        <f t="shared" si="13"/>
        <v>-11.692528333333392</v>
      </c>
      <c r="AF9" s="104">
        <f t="shared" si="14"/>
        <v>1.4999999999999999E-4</v>
      </c>
      <c r="AG9" s="96">
        <f>IF(AF9=MAX(_R6),-MIN(ABS(MIN(_R6)),AF9),IF(AF9=MIN(_R6),MIN(ABS(MIN(_R6)),MAX(_R6)), 0))</f>
        <v>0</v>
      </c>
      <c r="AH9" s="97">
        <f>AF9+AG9</f>
        <v>1.4999999999999999E-4</v>
      </c>
    </row>
    <row r="10" spans="1:34" ht="15" thickTop="1" thickBot="1" x14ac:dyDescent="0.3">
      <c r="A10" s="14" t="s">
        <v>1</v>
      </c>
      <c r="B10" s="13">
        <f t="shared" ref="B10:H10" si="15">SUM(B2:B9)</f>
        <v>1189.04</v>
      </c>
      <c r="C10" s="12">
        <f t="shared" si="15"/>
        <v>200</v>
      </c>
      <c r="D10" s="12">
        <f t="shared" si="15"/>
        <v>32</v>
      </c>
      <c r="E10" s="12">
        <f t="shared" si="15"/>
        <v>104.63</v>
      </c>
      <c r="F10" s="12">
        <f t="shared" si="15"/>
        <v>457.40000000000003</v>
      </c>
      <c r="G10" s="12">
        <f t="shared" si="15"/>
        <v>292.35000000000002</v>
      </c>
      <c r="H10" s="11">
        <f t="shared" si="15"/>
        <v>178.95</v>
      </c>
      <c r="I10" s="10">
        <f t="shared" ref="I10" si="16">SUM(B10:H10)</f>
        <v>2454.37</v>
      </c>
      <c r="J10" s="76">
        <f>ROUND(I10/8,2)</f>
        <v>306.8</v>
      </c>
      <c r="K10" s="77">
        <f t="shared" ref="K10:S10" si="17">SUM(K2:K9)</f>
        <v>0</v>
      </c>
      <c r="L10" s="77">
        <f t="shared" si="17"/>
        <v>0</v>
      </c>
      <c r="M10" s="77">
        <f t="shared" si="17"/>
        <v>0</v>
      </c>
      <c r="N10" s="77">
        <f t="shared" si="17"/>
        <v>0</v>
      </c>
      <c r="O10" s="77">
        <f t="shared" si="17"/>
        <v>0</v>
      </c>
      <c r="P10" s="77">
        <f t="shared" si="17"/>
        <v>0</v>
      </c>
      <c r="Q10" s="78">
        <f t="shared" si="17"/>
        <v>0</v>
      </c>
      <c r="R10" s="79">
        <f t="shared" si="17"/>
        <v>-2.5599999999968759E-2</v>
      </c>
      <c r="S10" s="78">
        <f t="shared" si="17"/>
        <v>2454.3743999999997</v>
      </c>
      <c r="U10" s="98" t="s">
        <v>27</v>
      </c>
      <c r="V10" s="99" t="s">
        <v>27</v>
      </c>
      <c r="W10" s="98" t="s">
        <v>27</v>
      </c>
      <c r="X10" s="99" t="s">
        <v>27</v>
      </c>
      <c r="Y10" s="98" t="s">
        <v>27</v>
      </c>
      <c r="Z10" s="99" t="s">
        <v>27</v>
      </c>
      <c r="AA10" s="98" t="s">
        <v>27</v>
      </c>
      <c r="AB10" s="99" t="s">
        <v>27</v>
      </c>
      <c r="AC10" s="98" t="s">
        <v>27</v>
      </c>
      <c r="AD10" s="99" t="s">
        <v>27</v>
      </c>
      <c r="AE10" s="98" t="s">
        <v>27</v>
      </c>
      <c r="AF10" s="99" t="s">
        <v>27</v>
      </c>
      <c r="AG10" s="98" t="s">
        <v>27</v>
      </c>
      <c r="AH10" s="99" t="s">
        <v>27</v>
      </c>
    </row>
    <row r="11" spans="1:34" ht="5.4" customHeight="1" x14ac:dyDescent="0.25">
      <c r="AA11" s="81"/>
    </row>
    <row r="12" spans="1:34" ht="13.8" x14ac:dyDescent="0.25">
      <c r="A12" s="107">
        <v>1</v>
      </c>
      <c r="I12" s="9" t="s">
        <v>36</v>
      </c>
      <c r="J12" s="4"/>
      <c r="K12" s="3"/>
      <c r="L12" s="3"/>
      <c r="M12" s="3"/>
      <c r="N12" s="3"/>
      <c r="O12" s="3"/>
      <c r="P12" s="3"/>
      <c r="Q12" s="3"/>
      <c r="AA12" s="81"/>
    </row>
    <row r="13" spans="1:34" ht="13.8" x14ac:dyDescent="0.25">
      <c r="A13" s="107">
        <v>2</v>
      </c>
      <c r="I13" s="9" t="s">
        <v>37</v>
      </c>
      <c r="J13" s="4"/>
      <c r="K13" s="3"/>
      <c r="L13" s="3"/>
      <c r="M13" s="3"/>
      <c r="N13" s="3"/>
      <c r="O13" s="3"/>
      <c r="P13" s="3"/>
      <c r="Q13" s="3"/>
      <c r="AA13" s="81"/>
    </row>
    <row r="14" spans="1:34" ht="13.8" x14ac:dyDescent="0.25">
      <c r="A14" s="107">
        <v>3</v>
      </c>
      <c r="I14" s="9" t="s">
        <v>38</v>
      </c>
      <c r="J14" s="8"/>
      <c r="K14" s="3"/>
      <c r="L14" s="3"/>
      <c r="M14" s="3"/>
      <c r="N14" s="3"/>
      <c r="O14" s="3"/>
      <c r="P14" s="3"/>
      <c r="Q14" s="3"/>
      <c r="AA14" s="81"/>
    </row>
    <row r="15" spans="1:34" ht="13.8" x14ac:dyDescent="0.25">
      <c r="A15" s="107">
        <v>4</v>
      </c>
      <c r="I15" s="9" t="s">
        <v>39</v>
      </c>
      <c r="K15" s="3"/>
      <c r="L15" s="3"/>
      <c r="M15" s="3"/>
      <c r="N15" s="3"/>
      <c r="O15" s="3"/>
      <c r="P15" s="3"/>
      <c r="Q15" s="3"/>
      <c r="T15" s="83"/>
      <c r="U15" s="87"/>
      <c r="V15" s="87"/>
      <c r="W15" s="82"/>
      <c r="X15" s="87"/>
      <c r="Y15" s="82"/>
      <c r="Z15" s="87"/>
      <c r="AA15" s="87"/>
      <c r="AB15" s="87"/>
      <c r="AC15" s="87"/>
      <c r="AD15" s="82"/>
      <c r="AE15" s="82"/>
      <c r="AF15" s="82"/>
      <c r="AG15" s="82"/>
      <c r="AH15" s="82"/>
    </row>
    <row r="16" spans="1:34" ht="13.8" x14ac:dyDescent="0.25">
      <c r="A16" s="107">
        <v>5</v>
      </c>
      <c r="I16" s="9" t="s">
        <v>40</v>
      </c>
      <c r="J16" s="8"/>
      <c r="K16" s="3"/>
      <c r="L16" s="3"/>
      <c r="M16" s="3"/>
      <c r="N16" s="3"/>
      <c r="O16" s="3"/>
      <c r="P16" s="3"/>
      <c r="Q16" s="3"/>
      <c r="T16" s="106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</row>
    <row r="17" spans="1:34" ht="13.8" x14ac:dyDescent="0.25">
      <c r="A17" s="107">
        <v>6</v>
      </c>
      <c r="I17" s="9" t="s">
        <v>41</v>
      </c>
      <c r="J17" s="4"/>
      <c r="K17" s="3"/>
      <c r="L17" s="3"/>
      <c r="M17" s="3"/>
      <c r="N17" s="3"/>
      <c r="O17" s="3"/>
      <c r="P17" s="3"/>
      <c r="Q17" s="3"/>
      <c r="T17" s="106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</row>
    <row r="18" spans="1:34" ht="13.8" customHeight="1" x14ac:dyDescent="0.25">
      <c r="A18" s="107">
        <v>7</v>
      </c>
      <c r="I18" s="9" t="s">
        <v>42</v>
      </c>
      <c r="J18" s="4"/>
      <c r="K18" s="3"/>
      <c r="L18" s="3"/>
      <c r="M18" s="3"/>
      <c r="N18" s="3"/>
      <c r="O18" s="3"/>
      <c r="P18" s="3"/>
      <c r="Q18" s="3"/>
      <c r="T18" s="106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</row>
    <row r="19" spans="1:34" ht="13.8" customHeight="1" x14ac:dyDescent="0.25">
      <c r="J19" s="108" t="s">
        <v>43</v>
      </c>
      <c r="K19" s="3"/>
      <c r="L19" s="3"/>
      <c r="M19" s="3"/>
      <c r="N19" s="3"/>
      <c r="O19" s="3"/>
      <c r="P19" s="3"/>
      <c r="Q19" s="3"/>
      <c r="T19" s="106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</row>
    <row r="20" spans="1:34" ht="13.8" x14ac:dyDescent="0.25">
      <c r="I20" s="7" t="s">
        <v>0</v>
      </c>
      <c r="J20" s="4"/>
      <c r="K20" s="3"/>
      <c r="L20" s="3"/>
      <c r="M20" s="3"/>
      <c r="N20" s="3"/>
      <c r="O20" s="3"/>
      <c r="P20" s="3"/>
      <c r="Q20" s="3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</row>
    <row r="21" spans="1:34" ht="15.6" x14ac:dyDescent="0.3">
      <c r="I21" s="6"/>
      <c r="J21" s="4"/>
      <c r="K21" s="3"/>
      <c r="L21" s="3"/>
      <c r="M21" s="3"/>
      <c r="N21" s="3"/>
      <c r="O21" s="3"/>
      <c r="P21" s="3"/>
      <c r="Q21" s="3"/>
      <c r="AA21" s="81"/>
    </row>
    <row r="22" spans="1:34" ht="15.6" x14ac:dyDescent="0.3">
      <c r="I22" s="6"/>
      <c r="J22" s="4"/>
      <c r="K22" s="3"/>
      <c r="L22" s="3"/>
      <c r="M22" s="3"/>
      <c r="N22" s="3"/>
      <c r="O22" s="3"/>
      <c r="P22" s="3"/>
      <c r="Q22" s="3"/>
      <c r="AA22" s="81"/>
    </row>
    <row r="23" spans="1:34" ht="15.6" x14ac:dyDescent="0.3">
      <c r="I23" s="85"/>
      <c r="J23" s="4"/>
      <c r="K23" s="3"/>
      <c r="L23" s="3"/>
      <c r="M23" s="3"/>
      <c r="N23" s="3"/>
      <c r="O23" s="3"/>
      <c r="P23" s="3"/>
      <c r="Q23" s="3"/>
      <c r="AA23" s="81"/>
    </row>
    <row r="24" spans="1:34" ht="15.6" x14ac:dyDescent="0.3">
      <c r="I24" s="6"/>
      <c r="J24" s="4"/>
      <c r="K24" s="3"/>
      <c r="L24" s="3"/>
      <c r="M24" s="3"/>
      <c r="N24" s="3"/>
      <c r="O24" s="3"/>
      <c r="P24" s="3"/>
      <c r="Q24" s="3"/>
    </row>
    <row r="25" spans="1:34" x14ac:dyDescent="0.25">
      <c r="I25" s="5"/>
      <c r="J25" s="4"/>
      <c r="K25" s="3"/>
      <c r="L25" s="3"/>
      <c r="M25" s="3"/>
      <c r="N25" s="3"/>
      <c r="O25" s="3"/>
      <c r="P25" s="3"/>
      <c r="Q25" s="3"/>
    </row>
    <row r="26" spans="1:34" x14ac:dyDescent="0.25">
      <c r="I26" s="5"/>
      <c r="J26" s="4"/>
      <c r="K26" s="3"/>
      <c r="L26" s="3"/>
      <c r="M26" s="3"/>
      <c r="N26" s="3"/>
      <c r="O26" s="3"/>
      <c r="P26" s="3"/>
      <c r="Q26" s="3"/>
    </row>
  </sheetData>
  <conditionalFormatting sqref="U2:AH9">
    <cfRule type="cellIs" dxfId="0" priority="1" operator="between">
      <formula>-0.0006</formula>
      <formula>0.0006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16</vt:i4>
      </vt:variant>
    </vt:vector>
  </HeadingPairs>
  <TitlesOfParts>
    <vt:vector size="18" baseType="lpstr">
      <vt:lpstr>Tests aléatoires</vt:lpstr>
      <vt:lpstr>RP</vt:lpstr>
      <vt:lpstr>'Tests aléatoires'!_R1</vt:lpstr>
      <vt:lpstr>_R1</vt:lpstr>
      <vt:lpstr>'Tests aléatoires'!_R2</vt:lpstr>
      <vt:lpstr>_R2</vt:lpstr>
      <vt:lpstr>'Tests aléatoires'!_R3</vt:lpstr>
      <vt:lpstr>_R3</vt:lpstr>
      <vt:lpstr>'Tests aléatoires'!_R4</vt:lpstr>
      <vt:lpstr>_R4</vt:lpstr>
      <vt:lpstr>'Tests aléatoires'!_R5</vt:lpstr>
      <vt:lpstr>_R5</vt:lpstr>
      <vt:lpstr>'Tests aléatoires'!_R6</vt:lpstr>
      <vt:lpstr>_R6</vt:lpstr>
      <vt:lpstr>'Tests aléatoires'!écart</vt:lpstr>
      <vt:lpstr>écart</vt:lpstr>
      <vt:lpstr>RP!Total</vt:lpstr>
      <vt:lpstr>'Tests aléatoires'!Total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2020-08-21T22:42:52Z</dcterms:created>
  <dcterms:modified xsi:type="dcterms:W3CDTF">2020-08-24T22:16:01Z</dcterms:modified>
</cp:coreProperties>
</file>