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8800" windowHeight="11700" activeTab="1"/>
  </bookViews>
  <sheets>
    <sheet name="ce que je veux" sheetId="1" r:id="rId1"/>
    <sheet name="Calendrier" sheetId="4" r:id="rId2"/>
    <sheet name="Férié et Fête" sheetId="3" r:id="rId3"/>
    <sheet name="Anniversaire" sheetId="5" r:id="rId4"/>
    <sheet name="Vacances" sheetId="6" r:id="rId5"/>
  </sheets>
  <externalReferences>
    <externalReference r:id="rId6"/>
  </externalReferences>
  <definedNames>
    <definedName name="_xlnm._FilterDatabase" localSheetId="3" hidden="1">Anniversaire!$B$2:$F$2</definedName>
    <definedName name="_xlnm._FilterDatabase" localSheetId="2" hidden="1">'Férié et Fête'!$B$3:$H$3</definedName>
    <definedName name="annee">[1]Calendrier!$BD$2</definedName>
    <definedName name="Annee_Ref" localSheetId="2">'Férié et Fête'!$A$2</definedName>
    <definedName name="dates">[1]Dates!$A:$A</definedName>
    <definedName name="eteAd">Vacances!$D$13</definedName>
    <definedName name="eteAf">Vacances!$E$13</definedName>
    <definedName name="feries_dates">'Férié et Fête'!$C$4:$C$30</definedName>
    <definedName name="feries_noms">'Férié et Fête'!$B$4:$B$30</definedName>
    <definedName name="fetes_dates">'Férié et Fête'!$G$4:$G$20</definedName>
    <definedName name="fetes_noms">'Férié et Fête'!$F$4:$F$20</definedName>
    <definedName name="hiverAd">Vacances!$D$11</definedName>
    <definedName name="hiverAf">Vacances!$E$11</definedName>
    <definedName name="hiverBd">Vacances!$F$11</definedName>
    <definedName name="hiverBf">Vacances!$G$11</definedName>
    <definedName name="hiverCd">Vacances!$H$11</definedName>
    <definedName name="hiverCf">Vacances!$I$11</definedName>
    <definedName name="lundi_22_février_2021">Vacances!$E$11</definedName>
    <definedName name="mois">[1]Calendrier!$BD$4</definedName>
    <definedName name="NoelAd">Vacances!$D$10</definedName>
    <definedName name="NoelAf">Vacances!$E$10</definedName>
    <definedName name="pirntAd">Vacances!$D$12</definedName>
    <definedName name="printAf">Vacances!$E$12</definedName>
    <definedName name="printBd">Vacances!$F$12</definedName>
    <definedName name="printBf">Vacances!$G$12</definedName>
    <definedName name="printCd">Vacances!$H$12</definedName>
    <definedName name="printCf">Vacances!$I$12</definedName>
    <definedName name="ToussaintAd">Vacances!$D$9</definedName>
    <definedName name="ToussaintAf">Vacances!$E$9</definedName>
    <definedName name="_xlnm.Print_Area" localSheetId="1">Calendrier!$A$1:$BA$68</definedName>
    <definedName name="_xlnm.Print_Area" localSheetId="0">'ce que je veux'!$A$1:$AV$63,'ce que je veux'!$A$65:$AV$131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6"/>
  <c r="B10"/>
  <c r="B13"/>
  <c r="B12"/>
  <c r="B9"/>
  <c r="E4" i="5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3"/>
  <c r="H45"/>
  <c r="A2" i="3"/>
  <c r="G18" s="1"/>
  <c r="C30" l="1"/>
  <c r="C21"/>
  <c r="C22" s="1"/>
  <c r="A17"/>
  <c r="G17"/>
  <c r="C19"/>
  <c r="C20" s="1"/>
  <c r="C28"/>
  <c r="C29" s="1"/>
  <c r="G16"/>
  <c r="C18"/>
  <c r="C27"/>
  <c r="G15"/>
  <c r="G19"/>
  <c r="C26"/>
  <c r="C4"/>
  <c r="G13" l="1"/>
  <c r="C23"/>
  <c r="C24" s="1"/>
  <c r="C25" s="1"/>
  <c r="G20"/>
  <c r="I12" i="6"/>
  <c r="I11"/>
  <c r="G12"/>
  <c r="G11"/>
  <c r="F13"/>
  <c r="H13" s="1"/>
  <c r="F9"/>
  <c r="H9" s="1"/>
  <c r="F10"/>
  <c r="H10" s="1"/>
  <c r="E13"/>
  <c r="G13" s="1"/>
  <c r="I13" s="1"/>
  <c r="E12"/>
  <c r="E11"/>
  <c r="E10"/>
  <c r="G10" s="1"/>
  <c r="I10" s="1"/>
  <c r="E9"/>
  <c r="G9" s="1"/>
  <c r="I9" s="1"/>
  <c r="H4" i="5" l="1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3"/>
  <c r="F2" l="1"/>
  <c r="G2" l="1"/>
  <c r="F3"/>
  <c r="F45"/>
  <c r="F36"/>
  <c r="F25"/>
  <c r="F24"/>
  <c r="F41"/>
  <c r="F32"/>
  <c r="F40"/>
  <c r="F43"/>
  <c r="F31"/>
  <c r="F7"/>
  <c r="F23"/>
  <c r="F8"/>
  <c r="F21"/>
  <c r="F5"/>
  <c r="F20"/>
  <c r="F13"/>
  <c r="F38"/>
  <c r="F11"/>
  <c r="F18"/>
  <c r="F10"/>
  <c r="F17"/>
  <c r="F9"/>
  <c r="F30"/>
  <c r="F15"/>
  <c r="F6"/>
  <c r="F29"/>
  <c r="F14"/>
  <c r="F39"/>
  <c r="F35"/>
  <c r="F27"/>
  <c r="F4"/>
  <c r="F33"/>
  <c r="F26"/>
  <c r="F19"/>
  <c r="F44"/>
  <c r="F37"/>
  <c r="F12"/>
  <c r="F34"/>
  <c r="F28"/>
  <c r="F22"/>
  <c r="F16"/>
  <c r="F42"/>
  <c r="G7" l="1"/>
  <c r="G11"/>
  <c r="G15"/>
  <c r="G19"/>
  <c r="G23"/>
  <c r="G27"/>
  <c r="G31"/>
  <c r="G35"/>
  <c r="G39"/>
  <c r="G43"/>
  <c r="G6"/>
  <c r="G10"/>
  <c r="G14"/>
  <c r="G18"/>
  <c r="G22"/>
  <c r="G26"/>
  <c r="G30"/>
  <c r="G34"/>
  <c r="G38"/>
  <c r="G42"/>
  <c r="G45"/>
  <c r="G5"/>
  <c r="G9"/>
  <c r="G13"/>
  <c r="G17"/>
  <c r="G21"/>
  <c r="G25"/>
  <c r="G29"/>
  <c r="G33"/>
  <c r="G37"/>
  <c r="G41"/>
  <c r="G3"/>
  <c r="G4"/>
  <c r="G8"/>
  <c r="G12"/>
  <c r="G16"/>
  <c r="G20"/>
  <c r="G24"/>
  <c r="G28"/>
  <c r="G32"/>
  <c r="G36"/>
  <c r="G40"/>
  <c r="G44"/>
  <c r="B2" i="4"/>
  <c r="H2" s="1"/>
  <c r="A2" l="1"/>
  <c r="K2"/>
  <c r="BF12"/>
  <c r="Q2" l="1"/>
  <c r="K3"/>
  <c r="J2"/>
  <c r="G9" i="3"/>
  <c r="G8"/>
  <c r="G7"/>
  <c r="G6"/>
  <c r="G10"/>
  <c r="C14"/>
  <c r="C15" s="1"/>
  <c r="C16"/>
  <c r="C7"/>
  <c r="C8" s="1"/>
  <c r="C12"/>
  <c r="C5"/>
  <c r="G11" s="1"/>
  <c r="C13"/>
  <c r="Q3" i="4" l="1"/>
  <c r="K4"/>
  <c r="J3"/>
  <c r="C6" i="3"/>
  <c r="C9"/>
  <c r="C10" s="1"/>
  <c r="Q4" i="4" l="1"/>
  <c r="K5"/>
  <c r="J4"/>
  <c r="C11" i="3"/>
  <c r="L2" i="4" s="1"/>
  <c r="G4" i="3"/>
  <c r="C2" i="4" s="1"/>
  <c r="J5"/>
  <c r="Q5" l="1"/>
  <c r="L5"/>
  <c r="L4"/>
  <c r="L3"/>
  <c r="K6"/>
  <c r="J6"/>
  <c r="Q6" l="1"/>
  <c r="L6"/>
  <c r="K7"/>
  <c r="L7" l="1"/>
  <c r="Q7"/>
  <c r="K8"/>
  <c r="J7"/>
  <c r="Q8" l="1"/>
  <c r="L8"/>
  <c r="J8"/>
  <c r="K9"/>
  <c r="J9"/>
  <c r="L9" l="1"/>
  <c r="Q9"/>
  <c r="K10"/>
  <c r="K11"/>
  <c r="J10"/>
  <c r="Q10" l="1"/>
  <c r="L10"/>
  <c r="Q11"/>
  <c r="L11"/>
  <c r="J11"/>
  <c r="K12"/>
  <c r="Q12" l="1"/>
  <c r="L12"/>
  <c r="J12"/>
  <c r="K13"/>
  <c r="Q13" l="1"/>
  <c r="L13"/>
  <c r="K14"/>
  <c r="J13"/>
  <c r="Q14" l="1"/>
  <c r="L14"/>
  <c r="J14"/>
  <c r="K15"/>
  <c r="L15" l="1"/>
  <c r="Q15"/>
  <c r="K16"/>
  <c r="J15"/>
  <c r="Q16" l="1"/>
  <c r="L16"/>
  <c r="K17"/>
  <c r="J16"/>
  <c r="Q17" l="1"/>
  <c r="L17"/>
  <c r="J17"/>
  <c r="K18"/>
  <c r="Q18" l="1"/>
  <c r="L18"/>
  <c r="K19"/>
  <c r="J18"/>
  <c r="Q19" l="1"/>
  <c r="L19"/>
  <c r="K20"/>
  <c r="J19"/>
  <c r="Q20" l="1"/>
  <c r="L20"/>
  <c r="J20"/>
  <c r="K21"/>
  <c r="Q21" l="1"/>
  <c r="L21"/>
  <c r="K22"/>
  <c r="J21"/>
  <c r="Q22" l="1"/>
  <c r="L22"/>
  <c r="K23"/>
  <c r="J22"/>
  <c r="L23" l="1"/>
  <c r="Q23"/>
  <c r="J23"/>
  <c r="K24"/>
  <c r="Q24" l="1"/>
  <c r="L24"/>
  <c r="J24"/>
  <c r="K25"/>
  <c r="L25" l="1"/>
  <c r="Q25"/>
  <c r="K26"/>
  <c r="J25"/>
  <c r="Q26" l="1"/>
  <c r="L26"/>
  <c r="J26"/>
  <c r="K27"/>
  <c r="L27" l="1"/>
  <c r="Q27"/>
  <c r="K28"/>
  <c r="J27"/>
  <c r="Q28" l="1"/>
  <c r="L28"/>
  <c r="K29"/>
  <c r="J28"/>
  <c r="Q29" l="1"/>
  <c r="L29"/>
  <c r="J29"/>
  <c r="K30"/>
  <c r="Q30" l="1"/>
  <c r="L30"/>
  <c r="K31"/>
  <c r="J30"/>
  <c r="Q31" l="1"/>
  <c r="L31"/>
  <c r="K32"/>
  <c r="J31"/>
  <c r="Q32" l="1"/>
  <c r="L32"/>
  <c r="J32"/>
  <c r="T2"/>
  <c r="U2" s="1"/>
  <c r="J1"/>
  <c r="B3"/>
  <c r="H3" l="1"/>
  <c r="C3"/>
  <c r="B4"/>
  <c r="T3"/>
  <c r="U3" s="1"/>
  <c r="A3"/>
  <c r="S2"/>
  <c r="AC2"/>
  <c r="S1"/>
  <c r="AD2" l="1"/>
  <c r="AI2"/>
  <c r="H4"/>
  <c r="C4"/>
  <c r="T4"/>
  <c r="U4" s="1"/>
  <c r="S3"/>
  <c r="B5"/>
  <c r="A4"/>
  <c r="AB2"/>
  <c r="AL2"/>
  <c r="AM2" s="1"/>
  <c r="AC3"/>
  <c r="AB1"/>
  <c r="T5"/>
  <c r="U5" s="1"/>
  <c r="AI3" l="1"/>
  <c r="AD3"/>
  <c r="H5"/>
  <c r="C5"/>
  <c r="S4"/>
  <c r="B6"/>
  <c r="A5"/>
  <c r="AB3"/>
  <c r="AC4"/>
  <c r="AK2"/>
  <c r="AU2"/>
  <c r="AK1"/>
  <c r="AL3"/>
  <c r="AM3" s="1"/>
  <c r="S5"/>
  <c r="T6"/>
  <c r="U6" s="1"/>
  <c r="AD4" l="1"/>
  <c r="AI4"/>
  <c r="H6"/>
  <c r="C6"/>
  <c r="AV2"/>
  <c r="BA2"/>
  <c r="A6"/>
  <c r="B7"/>
  <c r="AL4"/>
  <c r="AM4" s="1"/>
  <c r="AK3"/>
  <c r="AC5"/>
  <c r="AB4"/>
  <c r="AU3"/>
  <c r="B36"/>
  <c r="AT1"/>
  <c r="AT2"/>
  <c r="T7"/>
  <c r="U7" s="1"/>
  <c r="S6"/>
  <c r="AV3" l="1"/>
  <c r="BA3"/>
  <c r="H36"/>
  <c r="C36"/>
  <c r="AD5"/>
  <c r="AI5"/>
  <c r="H7"/>
  <c r="C7"/>
  <c r="A7"/>
  <c r="B8"/>
  <c r="T8"/>
  <c r="U8" s="1"/>
  <c r="AU4"/>
  <c r="AT3"/>
  <c r="K36"/>
  <c r="A36"/>
  <c r="A35"/>
  <c r="B37"/>
  <c r="AC6"/>
  <c r="AB5"/>
  <c r="AL5"/>
  <c r="AM5" s="1"/>
  <c r="AK4"/>
  <c r="S7"/>
  <c r="AD6" l="1"/>
  <c r="AI6"/>
  <c r="Q36"/>
  <c r="L36"/>
  <c r="H8"/>
  <c r="C8"/>
  <c r="H37"/>
  <c r="C37"/>
  <c r="BA4"/>
  <c r="AV4"/>
  <c r="B9"/>
  <c r="A8"/>
  <c r="T36"/>
  <c r="K37"/>
  <c r="J36"/>
  <c r="J35"/>
  <c r="B38"/>
  <c r="A37"/>
  <c r="AK5"/>
  <c r="AL6"/>
  <c r="AM6" s="1"/>
  <c r="AB6"/>
  <c r="AC7"/>
  <c r="AU5"/>
  <c r="AT4"/>
  <c r="S8"/>
  <c r="T9"/>
  <c r="U9" s="1"/>
  <c r="A9"/>
  <c r="U36" l="1"/>
  <c r="Z36"/>
  <c r="AI7"/>
  <c r="AD7"/>
  <c r="L37"/>
  <c r="Q37"/>
  <c r="BA5"/>
  <c r="AV5"/>
  <c r="H9"/>
  <c r="C9"/>
  <c r="C38"/>
  <c r="H38"/>
  <c r="B10"/>
  <c r="AB7"/>
  <c r="AC8"/>
  <c r="AL7"/>
  <c r="AM7" s="1"/>
  <c r="AK6"/>
  <c r="K38"/>
  <c r="J37"/>
  <c r="AU6"/>
  <c r="AT5"/>
  <c r="A38"/>
  <c r="B39"/>
  <c r="AC36"/>
  <c r="S36"/>
  <c r="S35"/>
  <c r="T37"/>
  <c r="T10"/>
  <c r="U10" s="1"/>
  <c r="S9"/>
  <c r="H10" l="1"/>
  <c r="C10"/>
  <c r="Q38"/>
  <c r="L38"/>
  <c r="Z37"/>
  <c r="U37"/>
  <c r="H39"/>
  <c r="C39"/>
  <c r="AD8"/>
  <c r="AI8"/>
  <c r="AD36"/>
  <c r="AI36"/>
  <c r="AV6"/>
  <c r="BA6"/>
  <c r="B11"/>
  <c r="A10"/>
  <c r="AC37"/>
  <c r="AB35"/>
  <c r="AL36"/>
  <c r="AB36"/>
  <c r="K39"/>
  <c r="J38"/>
  <c r="A39"/>
  <c r="B40"/>
  <c r="AL8"/>
  <c r="AM8" s="1"/>
  <c r="AK7"/>
  <c r="S37"/>
  <c r="T38"/>
  <c r="AB8"/>
  <c r="AC9"/>
  <c r="AU7"/>
  <c r="AT6"/>
  <c r="T11"/>
  <c r="U11" s="1"/>
  <c r="S10"/>
  <c r="L39" l="1"/>
  <c r="Q39"/>
  <c r="AD37"/>
  <c r="AI37"/>
  <c r="AD9"/>
  <c r="AI9"/>
  <c r="AV7"/>
  <c r="BA7"/>
  <c r="AM36"/>
  <c r="AR36"/>
  <c r="H11"/>
  <c r="C11"/>
  <c r="Z38"/>
  <c r="U38"/>
  <c r="H40"/>
  <c r="C40"/>
  <c r="B12"/>
  <c r="A11"/>
  <c r="T39"/>
  <c r="S38"/>
  <c r="K40"/>
  <c r="J39"/>
  <c r="AT7"/>
  <c r="AU8"/>
  <c r="AL9"/>
  <c r="AM9" s="1"/>
  <c r="AK8"/>
  <c r="AK36"/>
  <c r="AL37"/>
  <c r="AU36"/>
  <c r="AK35"/>
  <c r="AB9"/>
  <c r="AC10"/>
  <c r="A40"/>
  <c r="B41"/>
  <c r="AC38"/>
  <c r="AB37"/>
  <c r="S11"/>
  <c r="T12"/>
  <c r="U12" s="1"/>
  <c r="BA36" l="1"/>
  <c r="AV36"/>
  <c r="H41"/>
  <c r="C41"/>
  <c r="AI38"/>
  <c r="AD38"/>
  <c r="Z39"/>
  <c r="U39"/>
  <c r="Q40"/>
  <c r="L40"/>
  <c r="H12"/>
  <c r="C12"/>
  <c r="AD10"/>
  <c r="AI10"/>
  <c r="AR37"/>
  <c r="AM37"/>
  <c r="BA8"/>
  <c r="AV8"/>
  <c r="B13"/>
  <c r="A12"/>
  <c r="AU9"/>
  <c r="AT8"/>
  <c r="AC39"/>
  <c r="AB38"/>
  <c r="AT36"/>
  <c r="AU37"/>
  <c r="AT35"/>
  <c r="A41"/>
  <c r="B42"/>
  <c r="AL38"/>
  <c r="AK37"/>
  <c r="K41"/>
  <c r="J40"/>
  <c r="AC11"/>
  <c r="AB10"/>
  <c r="AK9"/>
  <c r="AL10"/>
  <c r="AM10" s="1"/>
  <c r="S39"/>
  <c r="T40"/>
  <c r="T13"/>
  <c r="U13" s="1"/>
  <c r="S12"/>
  <c r="C42" l="1"/>
  <c r="H42"/>
  <c r="BA9"/>
  <c r="AV9"/>
  <c r="AI11"/>
  <c r="AD11"/>
  <c r="AM38"/>
  <c r="AR38"/>
  <c r="AV37"/>
  <c r="BA37"/>
  <c r="U40"/>
  <c r="Z40"/>
  <c r="AD39"/>
  <c r="AI39"/>
  <c r="H13"/>
  <c r="C13"/>
  <c r="L41"/>
  <c r="Q41"/>
  <c r="A13"/>
  <c r="B14"/>
  <c r="AK38"/>
  <c r="AL39"/>
  <c r="J41"/>
  <c r="K42"/>
  <c r="AT37"/>
  <c r="AU38"/>
  <c r="AL11"/>
  <c r="AM11" s="1"/>
  <c r="AK10"/>
  <c r="B43"/>
  <c r="A42"/>
  <c r="AC40"/>
  <c r="AB39"/>
  <c r="AB11"/>
  <c r="AC12"/>
  <c r="T41"/>
  <c r="S40"/>
  <c r="AT9"/>
  <c r="AU10"/>
  <c r="T14"/>
  <c r="U14" s="1"/>
  <c r="S13"/>
  <c r="AV38" l="1"/>
  <c r="BA38"/>
  <c r="AR39"/>
  <c r="AM39"/>
  <c r="Z41"/>
  <c r="U41"/>
  <c r="AI40"/>
  <c r="AD40"/>
  <c r="H43"/>
  <c r="C43"/>
  <c r="AV10"/>
  <c r="BA10"/>
  <c r="AD12"/>
  <c r="AI12"/>
  <c r="L42"/>
  <c r="Q42"/>
  <c r="H14"/>
  <c r="C14"/>
  <c r="A14"/>
  <c r="B15"/>
  <c r="AU11"/>
  <c r="AT10"/>
  <c r="AU39"/>
  <c r="AT38"/>
  <c r="AC41"/>
  <c r="AB40"/>
  <c r="AK39"/>
  <c r="AL40"/>
  <c r="K43"/>
  <c r="J42"/>
  <c r="T42"/>
  <c r="S41"/>
  <c r="A43"/>
  <c r="B44"/>
  <c r="AB12"/>
  <c r="AC13"/>
  <c r="AL12"/>
  <c r="AM12" s="1"/>
  <c r="AK11"/>
  <c r="S14"/>
  <c r="T15"/>
  <c r="U15" s="1"/>
  <c r="L43" l="1"/>
  <c r="Q43"/>
  <c r="AD41"/>
  <c r="AI41"/>
  <c r="AV11"/>
  <c r="BA11"/>
  <c r="C44"/>
  <c r="H44"/>
  <c r="U42"/>
  <c r="Z42"/>
  <c r="AV39"/>
  <c r="BA39"/>
  <c r="AD13"/>
  <c r="AI13"/>
  <c r="AR40"/>
  <c r="AM40"/>
  <c r="H15"/>
  <c r="C15"/>
  <c r="B16"/>
  <c r="A15"/>
  <c r="AK40"/>
  <c r="AL41"/>
  <c r="AU12"/>
  <c r="AT11"/>
  <c r="B45"/>
  <c r="A44"/>
  <c r="AK12"/>
  <c r="AL13"/>
  <c r="AM13" s="1"/>
  <c r="S42"/>
  <c r="T43"/>
  <c r="AB41"/>
  <c r="AC42"/>
  <c r="AB13"/>
  <c r="AC14"/>
  <c r="K44"/>
  <c r="J43"/>
  <c r="AT39"/>
  <c r="AU40"/>
  <c r="T16"/>
  <c r="U16" s="1"/>
  <c r="S15"/>
  <c r="BA40" l="1"/>
  <c r="AV40"/>
  <c r="AD14"/>
  <c r="AI14"/>
  <c r="Z43"/>
  <c r="U43"/>
  <c r="AR41"/>
  <c r="AM41"/>
  <c r="Q44"/>
  <c r="L44"/>
  <c r="BA12"/>
  <c r="AV12"/>
  <c r="H16"/>
  <c r="C16"/>
  <c r="H45"/>
  <c r="C45"/>
  <c r="AI42"/>
  <c r="AD42"/>
  <c r="B17"/>
  <c r="A16"/>
  <c r="J44"/>
  <c r="K45"/>
  <c r="AU41"/>
  <c r="AT40"/>
  <c r="AC43"/>
  <c r="AB42"/>
  <c r="T44"/>
  <c r="S43"/>
  <c r="A45"/>
  <c r="B46"/>
  <c r="AB14"/>
  <c r="AC15"/>
  <c r="AL14"/>
  <c r="AM14" s="1"/>
  <c r="AK13"/>
  <c r="AK41"/>
  <c r="AL42"/>
  <c r="AT12"/>
  <c r="AU13"/>
  <c r="T17"/>
  <c r="U17" s="1"/>
  <c r="S16"/>
  <c r="AD43" l="1"/>
  <c r="AI43"/>
  <c r="BA13"/>
  <c r="AV13"/>
  <c r="C46"/>
  <c r="H46"/>
  <c r="L45"/>
  <c r="Q45"/>
  <c r="U44"/>
  <c r="Z44"/>
  <c r="AV41"/>
  <c r="BA41"/>
  <c r="H17"/>
  <c r="C17"/>
  <c r="AM42"/>
  <c r="AR42"/>
  <c r="AI15"/>
  <c r="AD15"/>
  <c r="B18"/>
  <c r="A17"/>
  <c r="AB43"/>
  <c r="AC44"/>
  <c r="AK42"/>
  <c r="AL43"/>
  <c r="B47"/>
  <c r="A46"/>
  <c r="AB15"/>
  <c r="AC16"/>
  <c r="AU42"/>
  <c r="AT41"/>
  <c r="J45"/>
  <c r="K46"/>
  <c r="AU14"/>
  <c r="AT13"/>
  <c r="AK14"/>
  <c r="AL15"/>
  <c r="AM15" s="1"/>
  <c r="T45"/>
  <c r="S44"/>
  <c r="S17"/>
  <c r="T18"/>
  <c r="U18" s="1"/>
  <c r="AD44" l="1"/>
  <c r="AI44"/>
  <c r="H18"/>
  <c r="C18"/>
  <c r="Z45"/>
  <c r="U45"/>
  <c r="AV14"/>
  <c r="BA14"/>
  <c r="AV42"/>
  <c r="BA42"/>
  <c r="H47"/>
  <c r="C47"/>
  <c r="L46"/>
  <c r="Q46"/>
  <c r="AD16"/>
  <c r="AI16"/>
  <c r="AR43"/>
  <c r="AM43"/>
  <c r="B19"/>
  <c r="A18"/>
  <c r="J46"/>
  <c r="K47"/>
  <c r="S45"/>
  <c r="T46"/>
  <c r="A47"/>
  <c r="B48"/>
  <c r="AK15"/>
  <c r="AL16"/>
  <c r="AM16" s="1"/>
  <c r="AL44"/>
  <c r="AK43"/>
  <c r="AU43"/>
  <c r="AT42"/>
  <c r="AC17"/>
  <c r="AB16"/>
  <c r="AC45"/>
  <c r="AB44"/>
  <c r="AU15"/>
  <c r="AT14"/>
  <c r="T19"/>
  <c r="U19" s="1"/>
  <c r="S18"/>
  <c r="AV15" l="1"/>
  <c r="BA15"/>
  <c r="AD17"/>
  <c r="AI17"/>
  <c r="AM44"/>
  <c r="AR44"/>
  <c r="AD45"/>
  <c r="AI45"/>
  <c r="AV43"/>
  <c r="BA43"/>
  <c r="H19"/>
  <c r="C19"/>
  <c r="H48"/>
  <c r="C48"/>
  <c r="L47"/>
  <c r="Q47"/>
  <c r="Z46"/>
  <c r="U46"/>
  <c r="B20"/>
  <c r="A19"/>
  <c r="B49"/>
  <c r="A48"/>
  <c r="AT15"/>
  <c r="AU16"/>
  <c r="AU44"/>
  <c r="AT43"/>
  <c r="AB45"/>
  <c r="AC46"/>
  <c r="AL45"/>
  <c r="AK44"/>
  <c r="S46"/>
  <c r="T47"/>
  <c r="AL17"/>
  <c r="AM17" s="1"/>
  <c r="AK16"/>
  <c r="K48"/>
  <c r="J47"/>
  <c r="AB17"/>
  <c r="AC18"/>
  <c r="T20"/>
  <c r="U20" s="1"/>
  <c r="S19"/>
  <c r="AD18" l="1"/>
  <c r="AI18"/>
  <c r="H20"/>
  <c r="C20"/>
  <c r="AR45"/>
  <c r="AM45"/>
  <c r="BA44"/>
  <c r="AV44"/>
  <c r="H49"/>
  <c r="C49"/>
  <c r="Q48"/>
  <c r="L48"/>
  <c r="Z47"/>
  <c r="U47"/>
  <c r="AI46"/>
  <c r="AD46"/>
  <c r="BA16"/>
  <c r="AV16"/>
  <c r="B21"/>
  <c r="A20"/>
  <c r="AB18"/>
  <c r="AC19"/>
  <c r="T48"/>
  <c r="S47"/>
  <c r="AU45"/>
  <c r="AT44"/>
  <c r="AU17"/>
  <c r="AT16"/>
  <c r="J48"/>
  <c r="K49"/>
  <c r="AK45"/>
  <c r="AL46"/>
  <c r="AB46"/>
  <c r="AC47"/>
  <c r="AK17"/>
  <c r="AL18"/>
  <c r="AM18" s="1"/>
  <c r="B50"/>
  <c r="A49"/>
  <c r="S20"/>
  <c r="T21"/>
  <c r="U21" s="1"/>
  <c r="C50" l="1"/>
  <c r="H50"/>
  <c r="AV45"/>
  <c r="BA45"/>
  <c r="AD47"/>
  <c r="AI47"/>
  <c r="L49"/>
  <c r="Q49"/>
  <c r="AI19"/>
  <c r="AD19"/>
  <c r="BA17"/>
  <c r="AV17"/>
  <c r="U48"/>
  <c r="Z48"/>
  <c r="H21"/>
  <c r="C21"/>
  <c r="AM46"/>
  <c r="AR46"/>
  <c r="A21"/>
  <c r="B22"/>
  <c r="B51"/>
  <c r="A50"/>
  <c r="AL47"/>
  <c r="AK46"/>
  <c r="AU46"/>
  <c r="AT45"/>
  <c r="S48"/>
  <c r="T49"/>
  <c r="AL19"/>
  <c r="AM19" s="1"/>
  <c r="AK18"/>
  <c r="J49"/>
  <c r="K50"/>
  <c r="AB47"/>
  <c r="AC48"/>
  <c r="AB19"/>
  <c r="AC20"/>
  <c r="AU18"/>
  <c r="AT17"/>
  <c r="T22"/>
  <c r="U22" s="1"/>
  <c r="S21"/>
  <c r="AV18" l="1"/>
  <c r="BA18"/>
  <c r="AD48"/>
  <c r="AI48"/>
  <c r="AR47"/>
  <c r="AM47"/>
  <c r="AV46"/>
  <c r="BA46"/>
  <c r="H51"/>
  <c r="C51"/>
  <c r="AD20"/>
  <c r="AI20"/>
  <c r="Q50"/>
  <c r="L50"/>
  <c r="Z49"/>
  <c r="U49"/>
  <c r="H22"/>
  <c r="C22"/>
  <c r="A22"/>
  <c r="B23"/>
  <c r="AT18"/>
  <c r="AU19"/>
  <c r="AU47"/>
  <c r="AT46"/>
  <c r="AL20"/>
  <c r="AM20" s="1"/>
  <c r="AK19"/>
  <c r="AL48"/>
  <c r="AK47"/>
  <c r="J50"/>
  <c r="K51"/>
  <c r="AC49"/>
  <c r="AB48"/>
  <c r="S49"/>
  <c r="T50"/>
  <c r="AB20"/>
  <c r="AC21"/>
  <c r="A51"/>
  <c r="B52"/>
  <c r="T23"/>
  <c r="U23" s="1"/>
  <c r="S22"/>
  <c r="C52" l="1"/>
  <c r="H52"/>
  <c r="L51"/>
  <c r="Q51"/>
  <c r="AD49"/>
  <c r="AI49"/>
  <c r="AR48"/>
  <c r="AM48"/>
  <c r="AV47"/>
  <c r="BA47"/>
  <c r="U50"/>
  <c r="Z50"/>
  <c r="AV19"/>
  <c r="BA19"/>
  <c r="AD21"/>
  <c r="AI21"/>
  <c r="H23"/>
  <c r="C23"/>
  <c r="B24"/>
  <c r="A23"/>
  <c r="AC50"/>
  <c r="AB49"/>
  <c r="AK20"/>
  <c r="AL21"/>
  <c r="AM21" s="1"/>
  <c r="AU48"/>
  <c r="AT47"/>
  <c r="AC22"/>
  <c r="AB21"/>
  <c r="K52"/>
  <c r="J51"/>
  <c r="T51"/>
  <c r="S50"/>
  <c r="AU20"/>
  <c r="AT19"/>
  <c r="A52"/>
  <c r="B53"/>
  <c r="AK48"/>
  <c r="AL49"/>
  <c r="S23"/>
  <c r="T24"/>
  <c r="U24" s="1"/>
  <c r="BA20" l="1"/>
  <c r="AV20"/>
  <c r="Q52"/>
  <c r="L52"/>
  <c r="BA48"/>
  <c r="AV48"/>
  <c r="AI50"/>
  <c r="AD50"/>
  <c r="AR49"/>
  <c r="AM49"/>
  <c r="Z51"/>
  <c r="U51"/>
  <c r="AD22"/>
  <c r="AI22"/>
  <c r="H24"/>
  <c r="C24"/>
  <c r="H53"/>
  <c r="C53"/>
  <c r="B25"/>
  <c r="A24"/>
  <c r="AL50"/>
  <c r="AK49"/>
  <c r="B54"/>
  <c r="A53"/>
  <c r="AL22"/>
  <c r="AM22" s="1"/>
  <c r="AK21"/>
  <c r="S51"/>
  <c r="T52"/>
  <c r="AT48"/>
  <c r="AU49"/>
  <c r="K53"/>
  <c r="J52"/>
  <c r="AU21"/>
  <c r="AT20"/>
  <c r="AC23"/>
  <c r="AB22"/>
  <c r="AB50"/>
  <c r="AC51"/>
  <c r="T25"/>
  <c r="U25" s="1"/>
  <c r="S24"/>
  <c r="AD51" l="1"/>
  <c r="AI51"/>
  <c r="AI23"/>
  <c r="AD23"/>
  <c r="L53"/>
  <c r="Q53"/>
  <c r="C54"/>
  <c r="H54"/>
  <c r="H25"/>
  <c r="C25"/>
  <c r="BA21"/>
  <c r="AV21"/>
  <c r="AM50"/>
  <c r="AR50"/>
  <c r="AV49"/>
  <c r="BA49"/>
  <c r="U52"/>
  <c r="Z52"/>
  <c r="A25"/>
  <c r="B26"/>
  <c r="T53"/>
  <c r="S52"/>
  <c r="AB51"/>
  <c r="AC52"/>
  <c r="K54"/>
  <c r="J53"/>
  <c r="AL23"/>
  <c r="AM23" s="1"/>
  <c r="AK22"/>
  <c r="AC24"/>
  <c r="AB23"/>
  <c r="B55"/>
  <c r="A54"/>
  <c r="AT49"/>
  <c r="AU50"/>
  <c r="AT21"/>
  <c r="AU22"/>
  <c r="AL51"/>
  <c r="AK50"/>
  <c r="T26"/>
  <c r="U26" s="1"/>
  <c r="S25"/>
  <c r="H55" l="1"/>
  <c r="C55"/>
  <c r="AR51"/>
  <c r="AM51"/>
  <c r="AD24"/>
  <c r="AI24"/>
  <c r="L54"/>
  <c r="Q54"/>
  <c r="Z53"/>
  <c r="U53"/>
  <c r="AV50"/>
  <c r="BA50"/>
  <c r="AV22"/>
  <c r="BA22"/>
  <c r="AI52"/>
  <c r="AD52"/>
  <c r="H26"/>
  <c r="C26"/>
  <c r="A26"/>
  <c r="B27"/>
  <c r="AU51"/>
  <c r="AT50"/>
  <c r="AK51"/>
  <c r="AL52"/>
  <c r="B56"/>
  <c r="A55"/>
  <c r="K55"/>
  <c r="J54"/>
  <c r="AU23"/>
  <c r="AT22"/>
  <c r="AC53"/>
  <c r="AB52"/>
  <c r="AC25"/>
  <c r="AB24"/>
  <c r="AL24"/>
  <c r="AM24" s="1"/>
  <c r="AK23"/>
  <c r="T54"/>
  <c r="S53"/>
  <c r="S26"/>
  <c r="T27"/>
  <c r="U27" s="1"/>
  <c r="AD53" l="1"/>
  <c r="AI53"/>
  <c r="L55"/>
  <c r="Q55"/>
  <c r="Z54"/>
  <c r="U54"/>
  <c r="AI25"/>
  <c r="AD25"/>
  <c r="AV23"/>
  <c r="BA23"/>
  <c r="H56"/>
  <c r="C56"/>
  <c r="AV51"/>
  <c r="BA51"/>
  <c r="AM52"/>
  <c r="AR52"/>
  <c r="H27"/>
  <c r="C27"/>
  <c r="A27"/>
  <c r="B28"/>
  <c r="T55"/>
  <c r="S54"/>
  <c r="AB53"/>
  <c r="AC54"/>
  <c r="A56"/>
  <c r="B57"/>
  <c r="AK52"/>
  <c r="AL53"/>
  <c r="AK24"/>
  <c r="AL25"/>
  <c r="AM25" s="1"/>
  <c r="AU24"/>
  <c r="AT23"/>
  <c r="AC26"/>
  <c r="AB25"/>
  <c r="J55"/>
  <c r="K56"/>
  <c r="AU52"/>
  <c r="AT51"/>
  <c r="T28"/>
  <c r="U28" s="1"/>
  <c r="S27"/>
  <c r="BA52" l="1"/>
  <c r="AV52"/>
  <c r="AD26"/>
  <c r="AI26"/>
  <c r="Z55"/>
  <c r="U55"/>
  <c r="BA24"/>
  <c r="AV24"/>
  <c r="H57"/>
  <c r="C57"/>
  <c r="Q56"/>
  <c r="L56"/>
  <c r="AR53"/>
  <c r="AM53"/>
  <c r="AI54"/>
  <c r="AD54"/>
  <c r="H28"/>
  <c r="C28"/>
  <c r="B29"/>
  <c r="A28"/>
  <c r="B58"/>
  <c r="A57"/>
  <c r="AU53"/>
  <c r="AT52"/>
  <c r="AT24"/>
  <c r="AU25"/>
  <c r="J56"/>
  <c r="K57"/>
  <c r="AL26"/>
  <c r="AM26" s="1"/>
  <c r="AK25"/>
  <c r="AC55"/>
  <c r="AB54"/>
  <c r="AL54"/>
  <c r="AK53"/>
  <c r="AB26"/>
  <c r="AC27"/>
  <c r="T56"/>
  <c r="S55"/>
  <c r="T29"/>
  <c r="U29" s="1"/>
  <c r="S28"/>
  <c r="BA25" l="1"/>
  <c r="AV25"/>
  <c r="AD55"/>
  <c r="AI55"/>
  <c r="AV53"/>
  <c r="BA53"/>
  <c r="H29"/>
  <c r="C29"/>
  <c r="U56"/>
  <c r="Z56"/>
  <c r="AM54"/>
  <c r="AR54"/>
  <c r="C58"/>
  <c r="H58"/>
  <c r="AI27"/>
  <c r="AD27"/>
  <c r="L57"/>
  <c r="Q57"/>
  <c r="B30"/>
  <c r="A29"/>
  <c r="T57"/>
  <c r="S56"/>
  <c r="AB55"/>
  <c r="AC56"/>
  <c r="AU26"/>
  <c r="AT25"/>
  <c r="AC28"/>
  <c r="AB27"/>
  <c r="AK26"/>
  <c r="AL27"/>
  <c r="AM27" s="1"/>
  <c r="AU54"/>
  <c r="AT53"/>
  <c r="J57"/>
  <c r="K58"/>
  <c r="AL55"/>
  <c r="AK54"/>
  <c r="A58"/>
  <c r="B59"/>
  <c r="S29"/>
  <c r="T30"/>
  <c r="U30" s="1"/>
  <c r="AR55" l="1"/>
  <c r="AM55"/>
  <c r="AV54"/>
  <c r="BA54"/>
  <c r="AD28"/>
  <c r="AI28"/>
  <c r="H30"/>
  <c r="C30"/>
  <c r="AV26"/>
  <c r="BA26"/>
  <c r="Z57"/>
  <c r="U57"/>
  <c r="H59"/>
  <c r="C59"/>
  <c r="Q58"/>
  <c r="L58"/>
  <c r="AD56"/>
  <c r="AI56"/>
  <c r="B31"/>
  <c r="A30"/>
  <c r="AU55"/>
  <c r="AT54"/>
  <c r="AU27"/>
  <c r="AT26"/>
  <c r="A59"/>
  <c r="B60"/>
  <c r="AK55"/>
  <c r="AL56"/>
  <c r="K59"/>
  <c r="J58"/>
  <c r="AK27"/>
  <c r="AL28"/>
  <c r="AM28" s="1"/>
  <c r="AB56"/>
  <c r="AC57"/>
  <c r="AC29"/>
  <c r="AB28"/>
  <c r="S57"/>
  <c r="T58"/>
  <c r="T31"/>
  <c r="U31" s="1"/>
  <c r="S30"/>
  <c r="U58" l="1"/>
  <c r="Z58"/>
  <c r="AD57"/>
  <c r="AI57"/>
  <c r="AD29"/>
  <c r="AI29"/>
  <c r="AV27"/>
  <c r="BA27"/>
  <c r="H31"/>
  <c r="C31"/>
  <c r="L59"/>
  <c r="Q59"/>
  <c r="AV55"/>
  <c r="BA55"/>
  <c r="C60"/>
  <c r="H60"/>
  <c r="AR56"/>
  <c r="AM56"/>
  <c r="B32"/>
  <c r="A31"/>
  <c r="AL29"/>
  <c r="AM29" s="1"/>
  <c r="AK28"/>
  <c r="A60"/>
  <c r="B61"/>
  <c r="AB29"/>
  <c r="AC30"/>
  <c r="J59"/>
  <c r="K60"/>
  <c r="AT27"/>
  <c r="AU28"/>
  <c r="S58"/>
  <c r="T59"/>
  <c r="AB57"/>
  <c r="AC58"/>
  <c r="AK56"/>
  <c r="AL57"/>
  <c r="AT55"/>
  <c r="AU56"/>
  <c r="T32"/>
  <c r="U32" s="1"/>
  <c r="S31"/>
  <c r="BA56" l="1"/>
  <c r="AV56"/>
  <c r="AI58"/>
  <c r="AD58"/>
  <c r="BA28"/>
  <c r="AV28"/>
  <c r="AD30"/>
  <c r="AI30"/>
  <c r="H32"/>
  <c r="C32"/>
  <c r="AR57"/>
  <c r="AM57"/>
  <c r="Z59"/>
  <c r="U59"/>
  <c r="Q60"/>
  <c r="L60"/>
  <c r="H61"/>
  <c r="C61"/>
  <c r="A32"/>
  <c r="S32"/>
  <c r="AU57"/>
  <c r="AT56"/>
  <c r="T60"/>
  <c r="S59"/>
  <c r="AC31"/>
  <c r="AB30"/>
  <c r="AK57"/>
  <c r="AL58"/>
  <c r="B62"/>
  <c r="A61"/>
  <c r="AB58"/>
  <c r="AC59"/>
  <c r="K61"/>
  <c r="J60"/>
  <c r="AU29"/>
  <c r="AT28"/>
  <c r="AK29"/>
  <c r="AL30"/>
  <c r="AM30" s="1"/>
  <c r="BA29" l="1"/>
  <c r="AV29"/>
  <c r="U60"/>
  <c r="Z60"/>
  <c r="L61"/>
  <c r="Q61"/>
  <c r="C62"/>
  <c r="H62"/>
  <c r="AI31"/>
  <c r="AD31"/>
  <c r="AV57"/>
  <c r="BA57"/>
  <c r="AD59"/>
  <c r="AI59"/>
  <c r="AM58"/>
  <c r="AR58"/>
  <c r="AL31"/>
  <c r="AM31" s="1"/>
  <c r="AK30"/>
  <c r="AB59"/>
  <c r="AC60"/>
  <c r="AB31"/>
  <c r="AC32"/>
  <c r="AU30"/>
  <c r="AT29"/>
  <c r="A62"/>
  <c r="B63"/>
  <c r="T61"/>
  <c r="S60"/>
  <c r="AK58"/>
  <c r="AL59"/>
  <c r="K62"/>
  <c r="J61"/>
  <c r="AU58"/>
  <c r="AT57"/>
  <c r="AV30" l="1"/>
  <c r="BA30"/>
  <c r="AV58"/>
  <c r="BA58"/>
  <c r="AR59"/>
  <c r="AM59"/>
  <c r="H63"/>
  <c r="C63"/>
  <c r="AD32"/>
  <c r="AI32"/>
  <c r="L62"/>
  <c r="Q62"/>
  <c r="Z61"/>
  <c r="U61"/>
  <c r="AI60"/>
  <c r="AD60"/>
  <c r="AB32"/>
  <c r="A63"/>
  <c r="B64"/>
  <c r="AC61"/>
  <c r="AB60"/>
  <c r="J62"/>
  <c r="K63"/>
  <c r="AK59"/>
  <c r="AL60"/>
  <c r="AU59"/>
  <c r="AT58"/>
  <c r="S61"/>
  <c r="T62"/>
  <c r="AT30"/>
  <c r="AU31"/>
  <c r="AL32"/>
  <c r="AM32" s="1"/>
  <c r="AK31"/>
  <c r="A1"/>
  <c r="Z62" l="1"/>
  <c r="U62"/>
  <c r="AM60"/>
  <c r="AR60"/>
  <c r="AV59"/>
  <c r="BA59"/>
  <c r="AV31"/>
  <c r="BA31"/>
  <c r="L63"/>
  <c r="Q63"/>
  <c r="H64"/>
  <c r="C64"/>
  <c r="AD61"/>
  <c r="AI61"/>
  <c r="AK32"/>
  <c r="S62"/>
  <c r="T63"/>
  <c r="K64"/>
  <c r="J63"/>
  <c r="AU60"/>
  <c r="AT59"/>
  <c r="AB61"/>
  <c r="AC62"/>
  <c r="AU32"/>
  <c r="AT31"/>
  <c r="AL61"/>
  <c r="AK60"/>
  <c r="A64"/>
  <c r="B65"/>
  <c r="AR61" l="1"/>
  <c r="AM61"/>
  <c r="AI62"/>
  <c r="AD62"/>
  <c r="H65"/>
  <c r="C65"/>
  <c r="Z63"/>
  <c r="U63"/>
  <c r="Q64"/>
  <c r="L64"/>
  <c r="BA32"/>
  <c r="AV32"/>
  <c r="BA60"/>
  <c r="AV60"/>
  <c r="AT32"/>
  <c r="A65"/>
  <c r="B66"/>
  <c r="S63"/>
  <c r="T64"/>
  <c r="AL62"/>
  <c r="AK61"/>
  <c r="AT60"/>
  <c r="AU61"/>
  <c r="K65"/>
  <c r="J64"/>
  <c r="AC63"/>
  <c r="AB62"/>
  <c r="C66" l="1"/>
  <c r="H66"/>
  <c r="AV61"/>
  <c r="BA61"/>
  <c r="U64"/>
  <c r="Z64"/>
  <c r="AD63"/>
  <c r="AI63"/>
  <c r="L65"/>
  <c r="Q65"/>
  <c r="AM62"/>
  <c r="AR62"/>
  <c r="A66"/>
  <c r="AT61"/>
  <c r="AU62"/>
  <c r="AC64"/>
  <c r="AB63"/>
  <c r="AK62"/>
  <c r="AL63"/>
  <c r="T65"/>
  <c r="S64"/>
  <c r="J65"/>
  <c r="K66"/>
  <c r="Q66" l="1"/>
  <c r="L66"/>
  <c r="AR63"/>
  <c r="AM63"/>
  <c r="AV62"/>
  <c r="BA62"/>
  <c r="Z65"/>
  <c r="U65"/>
  <c r="AI64"/>
  <c r="AD64"/>
  <c r="J66"/>
  <c r="AL64"/>
  <c r="AK63"/>
  <c r="AC65"/>
  <c r="AB64"/>
  <c r="AU63"/>
  <c r="AT62"/>
  <c r="S65"/>
  <c r="T66"/>
  <c r="AD65" l="1"/>
  <c r="AI65"/>
  <c r="U66"/>
  <c r="Z66"/>
  <c r="AV63"/>
  <c r="BA63"/>
  <c r="AR64"/>
  <c r="AM64"/>
  <c r="S66"/>
  <c r="AU64"/>
  <c r="AT63"/>
  <c r="AB65"/>
  <c r="AC66"/>
  <c r="AL65"/>
  <c r="AK64"/>
  <c r="AI66" l="1"/>
  <c r="AD66"/>
  <c r="AR65"/>
  <c r="AM65"/>
  <c r="BA64"/>
  <c r="AV64"/>
  <c r="AB66"/>
  <c r="AK65"/>
  <c r="AL66"/>
  <c r="AT64"/>
  <c r="AU65"/>
  <c r="AV65" l="1"/>
  <c r="BA65"/>
  <c r="AM66"/>
  <c r="AR66"/>
  <c r="AK66"/>
  <c r="AU66"/>
  <c r="AT65"/>
  <c r="BA66" l="1"/>
  <c r="AV66"/>
  <c r="AT66"/>
  <c r="B4" i="1"/>
  <c r="BG9" i="4"/>
</calcChain>
</file>

<file path=xl/sharedStrings.xml><?xml version="1.0" encoding="utf-8"?>
<sst xmlns="http://schemas.openxmlformats.org/spreadsheetml/2006/main" count="622" uniqueCount="209">
  <si>
    <t>SAM</t>
  </si>
  <si>
    <t>MAR</t>
  </si>
  <si>
    <t>JEU</t>
  </si>
  <si>
    <t>D</t>
  </si>
  <si>
    <t>VEN</t>
  </si>
  <si>
    <t>TOUSSAINT</t>
  </si>
  <si>
    <t>JOUR DE L'AN</t>
  </si>
  <si>
    <t>MER</t>
  </si>
  <si>
    <t>LUN</t>
  </si>
  <si>
    <t>01</t>
  </si>
  <si>
    <t>02</t>
  </si>
  <si>
    <t>ARMISTICE 1918</t>
  </si>
  <si>
    <t>ASSOMPTION</t>
  </si>
  <si>
    <t>03</t>
  </si>
  <si>
    <t>04</t>
  </si>
  <si>
    <t>NOËL</t>
  </si>
  <si>
    <t>05</t>
  </si>
  <si>
    <t>09</t>
  </si>
  <si>
    <t>FÊTE DU TRAVAIL</t>
  </si>
  <si>
    <t>PÂQUES</t>
  </si>
  <si>
    <t>L. DE PÂQUES</t>
  </si>
  <si>
    <t>06</t>
  </si>
  <si>
    <t>VICTOIRE 1945</t>
  </si>
  <si>
    <t>ASCENSION</t>
  </si>
  <si>
    <t>FÊTE NATIONALE</t>
  </si>
  <si>
    <t>07</t>
  </si>
  <si>
    <t>Fête des Pères</t>
  </si>
  <si>
    <t>08</t>
  </si>
  <si>
    <t>PENTECÔTE</t>
  </si>
  <si>
    <t>L. PENTECÔTE</t>
  </si>
  <si>
    <t>Fête des Mères</t>
  </si>
  <si>
    <t>www.calendriergratuit.fr</t>
  </si>
  <si>
    <t>CHARLIE</t>
  </si>
  <si>
    <t>PAPA ET FABIEN</t>
  </si>
  <si>
    <t>AOÛT 2020</t>
  </si>
  <si>
    <t>SEPTEMBRE 2020</t>
  </si>
  <si>
    <t>OCTOBRE 2020</t>
  </si>
  <si>
    <t>NOVEMBRE 2020</t>
  </si>
  <si>
    <t>DÉCEMBRE 2020</t>
  </si>
  <si>
    <t>JANVIER 2021</t>
  </si>
  <si>
    <t>FÉVRIER 2021</t>
  </si>
  <si>
    <t>MARS 2021</t>
  </si>
  <si>
    <t>AVRIL 2021</t>
  </si>
  <si>
    <t>MAI 2021</t>
  </si>
  <si>
    <t>JUIN 2021</t>
  </si>
  <si>
    <t>JUILLET 2021</t>
  </si>
  <si>
    <t>PATRICIA MOREL</t>
  </si>
  <si>
    <t>THOMAS</t>
  </si>
  <si>
    <t>TATA YLONA</t>
  </si>
  <si>
    <t>TATA AUDREY</t>
  </si>
  <si>
    <t>FALLON</t>
  </si>
  <si>
    <t>ETHAN</t>
  </si>
  <si>
    <t>MAMAN</t>
  </si>
  <si>
    <t>LUC</t>
  </si>
  <si>
    <t>ASTOU</t>
  </si>
  <si>
    <t>JEAN-MARIE</t>
  </si>
  <si>
    <t>NANOU</t>
  </si>
  <si>
    <t>MICHELINE</t>
  </si>
  <si>
    <t>BENEDICTE</t>
  </si>
  <si>
    <t>AMELIE</t>
  </si>
  <si>
    <t>ADJI</t>
  </si>
  <si>
    <t>TATA LAURA</t>
  </si>
  <si>
    <t>CHRIS</t>
  </si>
  <si>
    <t>TATY COOKIE</t>
  </si>
  <si>
    <t>ALEX</t>
  </si>
  <si>
    <t>SYLVIE</t>
  </si>
  <si>
    <t>ISA</t>
  </si>
  <si>
    <t>MANSOUR</t>
  </si>
  <si>
    <t>PAPI THIERRY</t>
  </si>
  <si>
    <t>TATA NAOMI</t>
  </si>
  <si>
    <t>ZABETTE</t>
  </si>
  <si>
    <t>PAPI FRANCOIS</t>
  </si>
  <si>
    <t>BEATRICE</t>
  </si>
  <si>
    <t>GILBERT</t>
  </si>
  <si>
    <t>TONTON ANTONY</t>
  </si>
  <si>
    <t>TATA RACHEL</t>
  </si>
  <si>
    <t>Zone A</t>
  </si>
  <si>
    <t>Zone B</t>
  </si>
  <si>
    <t>Jours fériés</t>
  </si>
  <si>
    <t>JEAN-ELIE</t>
  </si>
  <si>
    <t>DIM.</t>
  </si>
  <si>
    <t>MAMIE BRIGITTE</t>
  </si>
  <si>
    <t>St Valentin</t>
  </si>
  <si>
    <t>LUN.</t>
  </si>
  <si>
    <t>MER.</t>
  </si>
  <si>
    <t>JEU.</t>
  </si>
  <si>
    <t>VEN.</t>
  </si>
  <si>
    <t>SAM.</t>
  </si>
  <si>
    <t>MAR.</t>
  </si>
  <si>
    <t>Dimanche</t>
  </si>
  <si>
    <t>Anniversaire</t>
  </si>
  <si>
    <t>Jours de fête</t>
  </si>
  <si>
    <t>Vacance Stéphanie</t>
  </si>
  <si>
    <t>33FFFF</t>
  </si>
  <si>
    <t>Zone C Paris</t>
  </si>
  <si>
    <t>ETNA</t>
  </si>
  <si>
    <t>Fête des grand Mères</t>
  </si>
  <si>
    <t>Fête des grand Pères</t>
  </si>
  <si>
    <t>Mois de départ</t>
  </si>
  <si>
    <t>Année du calendrier</t>
  </si>
  <si>
    <t>Jour Férié (France)</t>
  </si>
  <si>
    <t>Date</t>
  </si>
  <si>
    <t>Explication</t>
  </si>
  <si>
    <t>Jour de l'an</t>
  </si>
  <si>
    <t>1er janvier</t>
  </si>
  <si>
    <t>Pâques</t>
  </si>
  <si>
    <t>Cf Wikipédia</t>
  </si>
  <si>
    <t>Lundi de Pâques</t>
  </si>
  <si>
    <t>Lendemain de paques</t>
  </si>
  <si>
    <t>Fête du Travail</t>
  </si>
  <si>
    <t>1er mai</t>
  </si>
  <si>
    <t>Armistice 1945</t>
  </si>
  <si>
    <t>le 8 mai</t>
  </si>
  <si>
    <t>Jeudi de l'Ascension</t>
  </si>
  <si>
    <t>39 jours apres Pâques</t>
  </si>
  <si>
    <t>Pentecôte</t>
  </si>
  <si>
    <t>49 jours après Pâques</t>
  </si>
  <si>
    <t>Lundi de Pentecôte</t>
  </si>
  <si>
    <t>50 jours après Pâques</t>
  </si>
  <si>
    <t>Fête Nationale</t>
  </si>
  <si>
    <t>le 14 juillet</t>
  </si>
  <si>
    <t>Assomption</t>
  </si>
  <si>
    <t>le 15 aout</t>
  </si>
  <si>
    <t>La Toussaint</t>
  </si>
  <si>
    <t>le 1er novembre</t>
  </si>
  <si>
    <t>Armistice 1918</t>
  </si>
  <si>
    <t>le 11 novembre</t>
  </si>
  <si>
    <t>Noël</t>
  </si>
  <si>
    <t>le 25 decembre</t>
  </si>
  <si>
    <t>formule</t>
  </si>
  <si>
    <t xml:space="preserve">Fête des mères </t>
  </si>
  <si>
    <t>Fête des pères</t>
  </si>
  <si>
    <t>Saint-Valentin</t>
  </si>
  <si>
    <t xml:space="preserve">Fête des grand mères </t>
  </si>
  <si>
    <t>Fête des grand pères</t>
  </si>
  <si>
    <t>Dernier dimanche de mai, sauf si celui-ci est le dimanche de Pentecôte. Dans ce cas, la Fête des mères est reportée au 1er dimanche de juin.</t>
  </si>
  <si>
    <t>3ème dimanche de juin</t>
  </si>
  <si>
    <t>le 14 février</t>
  </si>
  <si>
    <t>1er dimanche de mars</t>
  </si>
  <si>
    <t>1er dimanche d'octobre</t>
  </si>
  <si>
    <t>2e dimanche après Noël</t>
  </si>
  <si>
    <t>47 jours avant pâques</t>
  </si>
  <si>
    <t>Epiphanie</t>
  </si>
  <si>
    <t>Mardi gras</t>
  </si>
  <si>
    <t>Age Aujourd'hui</t>
  </si>
  <si>
    <t>0 - 10</t>
  </si>
  <si>
    <t>10 - 20</t>
  </si>
  <si>
    <t>20 - 30</t>
  </si>
  <si>
    <t>30 - 40</t>
  </si>
  <si>
    <t>40 - 50</t>
  </si>
  <si>
    <t>60 et +</t>
  </si>
  <si>
    <t>http://www.education.gouv.fr/pid25058/le-calendrier-scolaire.html</t>
  </si>
  <si>
    <t>https://www.service-public.fr/particuliers/vosdroits/F31952</t>
  </si>
  <si>
    <t>Zone C</t>
  </si>
  <si>
    <t xml:space="preserve">Besançon, Bordeaux, Clermont-Ferrand, Dijon, Grenoble, Limoges, Lyon, Poitiers </t>
  </si>
  <si>
    <t xml:space="preserve">Aix-Marseille, Amiens, Caen, Lille, Nancy-Metz, Nantes, Nice, Orléans-Tours, Reims, Rennes, Rouen, Strasbourg </t>
  </si>
  <si>
    <t>Créteil, Montpellier, Paris, Toulouse, Versailles</t>
  </si>
  <si>
    <t>Début</t>
  </si>
  <si>
    <t xml:space="preserve">Fin </t>
  </si>
  <si>
    <t>Week end</t>
  </si>
  <si>
    <t xml:space="preserve">CORINNE </t>
  </si>
  <si>
    <t xml:space="preserve">ALISON </t>
  </si>
  <si>
    <t xml:space="preserve">BENJAMIN </t>
  </si>
  <si>
    <t xml:space="preserve">SANDRINE </t>
  </si>
  <si>
    <t xml:space="preserve">CHRISTINE </t>
  </si>
  <si>
    <t xml:space="preserve">FABIEN </t>
  </si>
  <si>
    <t>A</t>
  </si>
  <si>
    <t>B</t>
  </si>
  <si>
    <t>C</t>
  </si>
  <si>
    <t>E</t>
  </si>
  <si>
    <t>F</t>
  </si>
  <si>
    <t>G</t>
  </si>
  <si>
    <t>H</t>
  </si>
  <si>
    <t>J</t>
  </si>
  <si>
    <t>I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</si>
  <si>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</si>
  <si>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</si>
  <si>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</si>
  <si>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</si>
  <si>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</si>
  <si>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</si>
  <si>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</si>
  <si>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</si>
  <si>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</si>
  <si>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</si>
  <si>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</si>
  <si>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</si>
  <si>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</si>
  <si>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</si>
  <si>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</si>
  <si>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</si>
  <si>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</si>
  <si>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BB</t>
  </si>
  <si>
    <t>CC</t>
  </si>
  <si>
    <t>DD</t>
  </si>
  <si>
    <t>EE</t>
  </si>
  <si>
    <t>FF</t>
  </si>
  <si>
    <t>GG</t>
  </si>
  <si>
    <t>HH</t>
  </si>
  <si>
    <t>II</t>
  </si>
  <si>
    <t>JJ</t>
  </si>
  <si>
    <t>KK</t>
  </si>
  <si>
    <t>LL</t>
  </si>
  <si>
    <t>MM</t>
  </si>
  <si>
    <t>NN</t>
  </si>
  <si>
    <t>OO</t>
  </si>
  <si>
    <t>PP</t>
  </si>
  <si>
    <t>QQ</t>
  </si>
  <si>
    <t xml:space="preserve"> </t>
  </si>
</sst>
</file>

<file path=xl/styles.xml><?xml version="1.0" encoding="utf-8"?>
<styleSheet xmlns="http://schemas.openxmlformats.org/spreadsheetml/2006/main">
  <numFmts count="3">
    <numFmt numFmtId="164" formatCode="d"/>
    <numFmt numFmtId="165" formatCode="[$-F800]dddd\,\ mmmm\ dd\,\ yyyy"/>
    <numFmt numFmtId="166" formatCode="yy"/>
  </numFmts>
  <fonts count="27">
    <font>
      <sz val="11"/>
      <color indexed="8"/>
      <name val="Calibri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2"/>
      <color theme="1"/>
      <name val="Calibri"/>
      <family val="2"/>
    </font>
    <font>
      <sz val="12"/>
      <color theme="0"/>
      <name val="Calibri"/>
      <family val="2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2"/>
      <color rgb="FF2E3C1F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sz val="10"/>
      <color rgb="FF000000"/>
      <name val="Calibri"/>
      <family val="2"/>
    </font>
    <font>
      <sz val="12"/>
      <color rgb="FF000000"/>
      <name val="Calibri"/>
      <family val="2"/>
    </font>
    <font>
      <sz val="11"/>
      <color rgb="FF0A2616"/>
      <name val="Arial"/>
      <family val="2"/>
    </font>
    <font>
      <sz val="11"/>
      <name val="Calibri"/>
      <family val="2"/>
      <scheme val="minor"/>
    </font>
    <font>
      <b/>
      <sz val="10"/>
      <color indexed="8"/>
      <name val="Arial"/>
      <family val="2"/>
    </font>
    <font>
      <sz val="11"/>
      <name val="Calibri"/>
      <family val="2"/>
    </font>
  </fonts>
  <fills count="4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15"/>
        <bgColor indexed="8"/>
      </patternFill>
    </fill>
    <fill>
      <patternFill patternType="solid">
        <fgColor indexed="16"/>
        <bgColor indexed="8"/>
      </patternFill>
    </fill>
    <fill>
      <patternFill patternType="solid">
        <fgColor indexed="34"/>
        <bgColor indexed="8"/>
      </patternFill>
    </fill>
    <fill>
      <patternFill patternType="solid">
        <fgColor theme="7" tint="0.59999389629810485"/>
        <bgColor indexed="8"/>
      </patternFill>
    </fill>
    <fill>
      <patternFill patternType="solid">
        <fgColor theme="9" tint="0.59999389629810485"/>
        <bgColor indexed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8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8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rgb="FFFF0000"/>
        <bgColor indexed="8"/>
      </patternFill>
    </fill>
    <fill>
      <patternFill patternType="solid">
        <fgColor rgb="FF0000CD"/>
        <bgColor indexed="8"/>
      </patternFill>
    </fill>
    <fill>
      <patternFill patternType="solid">
        <fgColor rgb="FFFFE699"/>
        <bgColor indexed="64"/>
      </patternFill>
    </fill>
    <fill>
      <patternFill patternType="solid">
        <fgColor rgb="FFC6E0B4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FFFF"/>
        <bgColor indexed="8"/>
      </patternFill>
    </fill>
    <fill>
      <patternFill patternType="solid">
        <fgColor rgb="FF31FDFF"/>
        <bgColor indexed="8"/>
      </patternFill>
    </fill>
    <fill>
      <patternFill patternType="solid">
        <fgColor rgb="FF31FD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B4C6E7"/>
        <bgColor indexed="8"/>
      </patternFill>
    </fill>
    <fill>
      <patternFill patternType="solid">
        <fgColor theme="0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8"/>
      </patternFill>
    </fill>
    <fill>
      <patternFill patternType="solid">
        <fgColor rgb="FF00B0F0"/>
        <bgColor indexed="8"/>
      </patternFill>
    </fill>
    <fill>
      <patternFill patternType="solid">
        <fgColor rgb="FF92D050"/>
        <bgColor indexed="8"/>
      </patternFill>
    </fill>
    <fill>
      <patternFill patternType="solid">
        <fgColor theme="0" tint="-0.14999847407452621"/>
        <bgColor indexed="8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/>
      <bottom style="thin">
        <color indexed="12"/>
      </bottom>
      <diagonal/>
    </border>
    <border>
      <left/>
      <right style="thick">
        <color indexed="8"/>
      </right>
      <top/>
      <bottom style="thin">
        <color indexed="12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n">
        <color indexed="12"/>
      </top>
      <bottom/>
      <diagonal/>
    </border>
    <border>
      <left/>
      <right style="thick">
        <color indexed="8"/>
      </right>
      <top style="thin">
        <color indexed="1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1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ck">
        <color indexed="8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ck">
        <color indexed="8"/>
      </right>
      <top/>
      <bottom style="thin">
        <color theme="0" tint="-0.249977111117893"/>
      </bottom>
      <diagonal/>
    </border>
    <border>
      <left style="thick">
        <color indexed="8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ck">
        <color indexed="8"/>
      </right>
      <top style="thin">
        <color theme="0" tint="-0.249977111117893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ck">
        <color indexed="8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8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ck">
        <color indexed="8"/>
      </right>
      <top/>
      <bottom style="thin">
        <color theme="0" tint="-0.24994659260841701"/>
      </bottom>
      <diagonal/>
    </border>
    <border>
      <left style="thick">
        <color indexed="8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77111117893"/>
      </bottom>
      <diagonal/>
    </border>
    <border>
      <left/>
      <right style="thick">
        <color indexed="8"/>
      </right>
      <top style="thin">
        <color theme="0" tint="-0.24994659260841701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4659260841701"/>
      </bottom>
      <diagonal/>
    </border>
    <border>
      <left/>
      <right style="thick">
        <color indexed="8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indexed="64"/>
      </left>
      <right/>
      <top style="thick">
        <color indexed="8"/>
      </top>
      <bottom style="thin">
        <color theme="1"/>
      </bottom>
      <diagonal/>
    </border>
    <border>
      <left/>
      <right/>
      <top style="thick">
        <color indexed="8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ck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249977111117893"/>
      </top>
      <bottom/>
      <diagonal/>
    </border>
    <border>
      <left/>
      <right style="medium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249977111117893"/>
      </top>
      <bottom style="medium">
        <color indexed="64"/>
      </bottom>
      <diagonal/>
    </border>
    <border>
      <left/>
      <right/>
      <top style="thin">
        <color theme="0" tint="-0.249977111117893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8"/>
      </left>
      <right style="thick">
        <color indexed="8"/>
      </right>
      <top style="thin">
        <color indexed="12"/>
      </top>
      <bottom/>
      <diagonal/>
    </border>
    <border>
      <left style="thick">
        <color indexed="8"/>
      </left>
      <right style="thick">
        <color indexed="8"/>
      </right>
      <top/>
      <bottom style="thin">
        <color indexed="12"/>
      </bottom>
      <diagonal/>
    </border>
  </borders>
  <cellStyleXfs count="3">
    <xf numFmtId="0" fontId="0" fillId="0" borderId="0" applyFill="0" applyProtection="0">
      <alignment horizontal="center" vertical="center"/>
    </xf>
    <xf numFmtId="0" fontId="16" fillId="0" borderId="0" applyFill="0" applyProtection="0">
      <alignment horizontal="center" vertical="center"/>
    </xf>
    <xf numFmtId="0" fontId="20" fillId="0" borderId="0" applyNumberFormat="0" applyFill="0" applyBorder="0" applyAlignment="0" applyProtection="0">
      <alignment horizontal="center" vertical="center"/>
    </xf>
  </cellStyleXfs>
  <cellXfs count="376">
    <xf numFmtId="0" fontId="0" fillId="0" borderId="0" xfId="0" applyFill="1" applyProtection="1">
      <alignment horizontal="center" vertical="center"/>
    </xf>
    <xf numFmtId="0" fontId="5" fillId="6" borderId="0" xfId="0" applyFont="1" applyFill="1" applyAlignment="1" applyProtection="1">
      <alignment horizontal="left" vertical="center"/>
    </xf>
    <xf numFmtId="49" fontId="6" fillId="0" borderId="0" xfId="0" applyNumberFormat="1" applyFont="1" applyFill="1" applyProtection="1">
      <alignment horizontal="center" vertical="center"/>
    </xf>
    <xf numFmtId="0" fontId="3" fillId="0" borderId="0" xfId="0" applyFont="1" applyFill="1" applyProtection="1">
      <alignment horizontal="center" vertical="center"/>
    </xf>
    <xf numFmtId="0" fontId="3" fillId="0" borderId="5" xfId="0" applyFont="1" applyFill="1" applyBorder="1" applyProtection="1">
      <alignment horizontal="center" vertical="center"/>
    </xf>
    <xf numFmtId="0" fontId="3" fillId="8" borderId="1" xfId="0" applyFont="1" applyFill="1" applyBorder="1" applyAlignment="1" applyProtection="1">
      <alignment vertical="center"/>
    </xf>
    <xf numFmtId="0" fontId="3" fillId="6" borderId="0" xfId="0" applyFont="1" applyFill="1" applyAlignment="1" applyProtection="1">
      <alignment vertical="center"/>
    </xf>
    <xf numFmtId="0" fontId="3" fillId="0" borderId="0" xfId="0" applyFont="1" applyFill="1" applyBorder="1" applyProtection="1">
      <alignment horizontal="center" vertical="center"/>
    </xf>
    <xf numFmtId="0" fontId="8" fillId="2" borderId="0" xfId="0" applyFont="1" applyFill="1" applyAlignment="1" applyProtection="1">
      <alignment horizontal="left" vertical="center"/>
    </xf>
    <xf numFmtId="0" fontId="8" fillId="6" borderId="0" xfId="0" applyFont="1" applyFill="1" applyAlignment="1" applyProtection="1">
      <alignment horizontal="left" vertical="center"/>
    </xf>
    <xf numFmtId="0" fontId="11" fillId="7" borderId="0" xfId="0" applyFont="1" applyFill="1" applyAlignment="1" applyProtection="1">
      <alignment horizontal="left" vertical="center"/>
    </xf>
    <xf numFmtId="0" fontId="8" fillId="2" borderId="5" xfId="0" applyFont="1" applyFill="1" applyBorder="1" applyAlignment="1" applyProtection="1">
      <alignment horizontal="left" vertical="center"/>
    </xf>
    <xf numFmtId="0" fontId="12" fillId="0" borderId="0" xfId="0" applyFont="1" applyFill="1" applyAlignment="1" applyProtection="1">
      <alignment horizontal="left" vertical="center"/>
    </xf>
    <xf numFmtId="0" fontId="8" fillId="2" borderId="1" xfId="0" applyFont="1" applyFill="1" applyBorder="1" applyAlignment="1" applyProtection="1">
      <alignment horizontal="left" vertical="center"/>
    </xf>
    <xf numFmtId="0" fontId="8" fillId="10" borderId="0" xfId="0" applyFont="1" applyFill="1" applyAlignment="1" applyProtection="1">
      <alignment horizontal="left" vertical="center"/>
    </xf>
    <xf numFmtId="0" fontId="8" fillId="10" borderId="1" xfId="0" applyFont="1" applyFill="1" applyBorder="1" applyAlignment="1" applyProtection="1">
      <alignment horizontal="left" vertical="center"/>
    </xf>
    <xf numFmtId="0" fontId="12" fillId="0" borderId="14" xfId="0" applyFont="1" applyFill="1" applyBorder="1" applyProtection="1">
      <alignment horizontal="center" vertical="center"/>
    </xf>
    <xf numFmtId="0" fontId="13" fillId="0" borderId="0" xfId="0" applyFont="1" applyFill="1" applyProtection="1">
      <alignment horizontal="center" vertical="center"/>
    </xf>
    <xf numFmtId="0" fontId="12" fillId="0" borderId="0" xfId="0" applyFont="1" applyFill="1" applyProtection="1">
      <alignment horizontal="center" vertical="center"/>
    </xf>
    <xf numFmtId="0" fontId="12" fillId="0" borderId="5" xfId="0" applyFont="1" applyFill="1" applyBorder="1" applyAlignment="1" applyProtection="1">
      <alignment horizontal="left" vertical="center"/>
    </xf>
    <xf numFmtId="0" fontId="8" fillId="6" borderId="1" xfId="0" applyFont="1" applyFill="1" applyBorder="1" applyAlignment="1" applyProtection="1">
      <alignment horizontal="left" vertical="center"/>
    </xf>
    <xf numFmtId="0" fontId="11" fillId="7" borderId="1" xfId="0" applyFont="1" applyFill="1" applyBorder="1" applyAlignment="1" applyProtection="1">
      <alignment horizontal="left" vertical="center"/>
    </xf>
    <xf numFmtId="0" fontId="8" fillId="2" borderId="17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left" vertical="center"/>
    </xf>
    <xf numFmtId="0" fontId="12" fillId="0" borderId="0" xfId="0" applyFont="1" applyFill="1" applyBorder="1" applyProtection="1">
      <alignment horizontal="center" vertical="center"/>
    </xf>
    <xf numFmtId="0" fontId="12" fillId="0" borderId="19" xfId="0" applyFont="1" applyFill="1" applyBorder="1" applyProtection="1">
      <alignment horizontal="center" vertical="center"/>
    </xf>
    <xf numFmtId="0" fontId="12" fillId="0" borderId="15" xfId="0" applyFont="1" applyFill="1" applyBorder="1" applyProtection="1">
      <alignment horizontal="center" vertical="center"/>
    </xf>
    <xf numFmtId="0" fontId="8" fillId="12" borderId="0" xfId="0" applyFont="1" applyFill="1" applyAlignment="1" applyProtection="1">
      <alignment horizontal="left" vertical="center"/>
    </xf>
    <xf numFmtId="0" fontId="8" fillId="12" borderId="1" xfId="0" applyFont="1" applyFill="1" applyBorder="1" applyAlignment="1" applyProtection="1">
      <alignment horizontal="left" vertical="center"/>
    </xf>
    <xf numFmtId="0" fontId="8" fillId="12" borderId="5" xfId="0" applyFont="1" applyFill="1" applyBorder="1" applyAlignment="1" applyProtection="1">
      <alignment horizontal="left" vertical="center"/>
    </xf>
    <xf numFmtId="0" fontId="8" fillId="26" borderId="0" xfId="0" applyFont="1" applyFill="1" applyAlignment="1" applyProtection="1">
      <alignment horizontal="left" vertical="center"/>
    </xf>
    <xf numFmtId="0" fontId="8" fillId="26" borderId="1" xfId="0" applyFont="1" applyFill="1" applyBorder="1" applyAlignment="1" applyProtection="1">
      <alignment horizontal="left" vertical="center"/>
    </xf>
    <xf numFmtId="0" fontId="14" fillId="0" borderId="0" xfId="0" applyFont="1" applyFill="1" applyProtection="1">
      <alignment horizontal="center" vertical="center"/>
    </xf>
    <xf numFmtId="0" fontId="14" fillId="0" borderId="7" xfId="0" applyFont="1" applyFill="1" applyBorder="1" applyProtection="1">
      <alignment horizontal="center" vertical="center"/>
    </xf>
    <xf numFmtId="0" fontId="14" fillId="0" borderId="8" xfId="0" applyFont="1" applyFill="1" applyBorder="1" applyProtection="1">
      <alignment horizontal="center" vertical="center"/>
    </xf>
    <xf numFmtId="0" fontId="14" fillId="6" borderId="7" xfId="0" applyFont="1" applyFill="1" applyBorder="1" applyAlignment="1" applyProtection="1">
      <alignment vertical="center"/>
    </xf>
    <xf numFmtId="0" fontId="14" fillId="8" borderId="10" xfId="0" applyFont="1" applyFill="1" applyBorder="1" applyAlignment="1" applyProtection="1">
      <alignment vertical="center"/>
    </xf>
    <xf numFmtId="0" fontId="3" fillId="24" borderId="2" xfId="0" applyFont="1" applyFill="1" applyBorder="1" applyProtection="1">
      <alignment horizontal="center" vertical="center"/>
    </xf>
    <xf numFmtId="0" fontId="3" fillId="24" borderId="0" xfId="0" applyFont="1" applyFill="1" applyProtection="1">
      <alignment horizontal="center" vertical="center"/>
    </xf>
    <xf numFmtId="0" fontId="12" fillId="24" borderId="0" xfId="0" applyFont="1" applyFill="1" applyAlignment="1" applyProtection="1">
      <alignment horizontal="left" vertical="center"/>
    </xf>
    <xf numFmtId="0" fontId="14" fillId="24" borderId="7" xfId="0" applyFont="1" applyFill="1" applyBorder="1" applyProtection="1">
      <alignment horizontal="center" vertical="center"/>
    </xf>
    <xf numFmtId="0" fontId="3" fillId="24" borderId="3" xfId="0" applyFont="1" applyFill="1" applyBorder="1" applyProtection="1">
      <alignment horizontal="center" vertical="center"/>
    </xf>
    <xf numFmtId="0" fontId="3" fillId="24" borderId="5" xfId="0" applyFont="1" applyFill="1" applyBorder="1" applyProtection="1">
      <alignment horizontal="center" vertical="center"/>
    </xf>
    <xf numFmtId="0" fontId="12" fillId="24" borderId="5" xfId="0" applyFont="1" applyFill="1" applyBorder="1" applyAlignment="1" applyProtection="1">
      <alignment horizontal="left" vertical="center"/>
    </xf>
    <xf numFmtId="0" fontId="14" fillId="24" borderId="8" xfId="0" applyFont="1" applyFill="1" applyBorder="1" applyProtection="1">
      <alignment horizontal="center" vertical="center"/>
    </xf>
    <xf numFmtId="0" fontId="8" fillId="10" borderId="0" xfId="0" applyFont="1" applyFill="1" applyBorder="1" applyAlignment="1" applyProtection="1">
      <alignment horizontal="left" vertical="center"/>
    </xf>
    <xf numFmtId="0" fontId="12" fillId="0" borderId="21" xfId="0" applyFont="1" applyFill="1" applyBorder="1" applyProtection="1">
      <alignment horizontal="center" vertical="center"/>
    </xf>
    <xf numFmtId="0" fontId="12" fillId="0" borderId="20" xfId="0" applyFont="1" applyFill="1" applyBorder="1" applyProtection="1">
      <alignment horizontal="center" vertical="center"/>
    </xf>
    <xf numFmtId="0" fontId="12" fillId="0" borderId="22" xfId="0" applyFont="1" applyFill="1" applyBorder="1" applyAlignment="1" applyProtection="1">
      <alignment horizontal="center" vertical="center"/>
    </xf>
    <xf numFmtId="0" fontId="3" fillId="0" borderId="0" xfId="0" applyFont="1" applyFill="1" applyProtection="1">
      <alignment horizontal="center" vertical="center"/>
    </xf>
    <xf numFmtId="0" fontId="8" fillId="2" borderId="0" xfId="0" applyFont="1" applyFill="1" applyBorder="1" applyAlignment="1" applyProtection="1">
      <alignment horizontal="left" vertical="center"/>
    </xf>
    <xf numFmtId="0" fontId="8" fillId="2" borderId="24" xfId="0" applyFont="1" applyFill="1" applyBorder="1" applyAlignment="1" applyProtection="1">
      <alignment horizontal="left" vertical="center"/>
    </xf>
    <xf numFmtId="0" fontId="8" fillId="2" borderId="27" xfId="0" applyFont="1" applyFill="1" applyBorder="1" applyAlignment="1" applyProtection="1">
      <alignment horizontal="left" vertical="center"/>
    </xf>
    <xf numFmtId="0" fontId="8" fillId="6" borderId="27" xfId="0" applyFont="1" applyFill="1" applyBorder="1" applyAlignment="1" applyProtection="1">
      <alignment horizontal="left" vertical="center"/>
    </xf>
    <xf numFmtId="0" fontId="8" fillId="6" borderId="24" xfId="0" applyFont="1" applyFill="1" applyBorder="1" applyAlignment="1" applyProtection="1">
      <alignment horizontal="left" vertical="center"/>
    </xf>
    <xf numFmtId="0" fontId="8" fillId="12" borderId="27" xfId="0" applyFont="1" applyFill="1" applyBorder="1" applyAlignment="1" applyProtection="1">
      <alignment horizontal="left" vertical="center"/>
    </xf>
    <xf numFmtId="0" fontId="8" fillId="12" borderId="24" xfId="0" applyFont="1" applyFill="1" applyBorder="1" applyAlignment="1" applyProtection="1">
      <alignment horizontal="left" vertical="center"/>
    </xf>
    <xf numFmtId="0" fontId="8" fillId="12" borderId="0" xfId="0" applyFont="1" applyFill="1" applyBorder="1" applyAlignment="1" applyProtection="1">
      <alignment horizontal="left" vertical="center"/>
    </xf>
    <xf numFmtId="0" fontId="11" fillId="7" borderId="0" xfId="0" applyFont="1" applyFill="1" applyBorder="1" applyAlignment="1" applyProtection="1">
      <alignment horizontal="left" vertical="center"/>
    </xf>
    <xf numFmtId="0" fontId="8" fillId="2" borderId="32" xfId="0" applyFont="1" applyFill="1" applyBorder="1" applyAlignment="1" applyProtection="1">
      <alignment horizontal="left" vertical="center"/>
    </xf>
    <xf numFmtId="0" fontId="8" fillId="2" borderId="35" xfId="0" applyFont="1" applyFill="1" applyBorder="1" applyAlignment="1" applyProtection="1">
      <alignment horizontal="left" vertical="center"/>
    </xf>
    <xf numFmtId="0" fontId="11" fillId="7" borderId="24" xfId="0" applyFont="1" applyFill="1" applyBorder="1" applyAlignment="1" applyProtection="1">
      <alignment horizontal="left" vertical="center"/>
    </xf>
    <xf numFmtId="0" fontId="8" fillId="22" borderId="0" xfId="0" applyFont="1" applyFill="1" applyBorder="1" applyAlignment="1" applyProtection="1">
      <alignment horizontal="left" vertical="center"/>
    </xf>
    <xf numFmtId="0" fontId="8" fillId="22" borderId="24" xfId="0" applyFont="1" applyFill="1" applyBorder="1" applyAlignment="1" applyProtection="1">
      <alignment horizontal="left" vertical="center"/>
    </xf>
    <xf numFmtId="0" fontId="8" fillId="22" borderId="27" xfId="0" applyFont="1" applyFill="1" applyBorder="1" applyAlignment="1" applyProtection="1">
      <alignment horizontal="left" vertical="center"/>
    </xf>
    <xf numFmtId="0" fontId="8" fillId="21" borderId="24" xfId="0" applyFont="1" applyFill="1" applyBorder="1" applyAlignment="1" applyProtection="1">
      <alignment horizontal="left" vertical="center"/>
    </xf>
    <xf numFmtId="0" fontId="8" fillId="10" borderId="27" xfId="0" applyFont="1" applyFill="1" applyBorder="1" applyAlignment="1" applyProtection="1">
      <alignment horizontal="left" vertical="center"/>
    </xf>
    <xf numFmtId="0" fontId="8" fillId="10" borderId="24" xfId="0" applyFont="1" applyFill="1" applyBorder="1" applyAlignment="1" applyProtection="1">
      <alignment horizontal="left" vertical="center"/>
    </xf>
    <xf numFmtId="0" fontId="8" fillId="6" borderId="0" xfId="0" applyFont="1" applyFill="1" applyBorder="1" applyAlignment="1" applyProtection="1">
      <alignment horizontal="left" vertical="center"/>
    </xf>
    <xf numFmtId="0" fontId="11" fillId="22" borderId="24" xfId="0" applyFont="1" applyFill="1" applyBorder="1" applyAlignment="1" applyProtection="1">
      <alignment horizontal="left" vertical="center"/>
    </xf>
    <xf numFmtId="0" fontId="11" fillId="7" borderId="27" xfId="0" applyFont="1" applyFill="1" applyBorder="1" applyAlignment="1" applyProtection="1">
      <alignment horizontal="left" vertical="center"/>
    </xf>
    <xf numFmtId="0" fontId="8" fillId="27" borderId="0" xfId="0" applyFont="1" applyFill="1" applyAlignment="1" applyProtection="1">
      <alignment horizontal="left" vertical="center"/>
    </xf>
    <xf numFmtId="0" fontId="8" fillId="27" borderId="1" xfId="0" applyFont="1" applyFill="1" applyBorder="1" applyAlignment="1" applyProtection="1">
      <alignment horizontal="left" vertical="center"/>
    </xf>
    <xf numFmtId="0" fontId="3" fillId="9" borderId="0" xfId="0" applyFont="1" applyFill="1" applyProtection="1">
      <alignment horizontal="center" vertical="center"/>
    </xf>
    <xf numFmtId="0" fontId="3" fillId="6" borderId="27" xfId="0" applyFont="1" applyFill="1" applyBorder="1" applyAlignment="1" applyProtection="1">
      <alignment vertical="center"/>
    </xf>
    <xf numFmtId="0" fontId="14" fillId="6" borderId="28" xfId="0" applyFont="1" applyFill="1" applyBorder="1" applyAlignment="1" applyProtection="1">
      <alignment vertical="center"/>
    </xf>
    <xf numFmtId="0" fontId="3" fillId="9" borderId="24" xfId="0" applyFont="1" applyFill="1" applyBorder="1" applyAlignment="1" applyProtection="1">
      <alignment vertical="center"/>
    </xf>
    <xf numFmtId="0" fontId="14" fillId="9" borderId="25" xfId="0" applyFont="1" applyFill="1" applyBorder="1" applyAlignment="1" applyProtection="1">
      <alignment vertical="center"/>
    </xf>
    <xf numFmtId="0" fontId="3" fillId="0" borderId="0" xfId="1" applyNumberFormat="1" applyFont="1" applyFill="1" applyProtection="1">
      <alignment horizontal="center" vertical="center"/>
    </xf>
    <xf numFmtId="0" fontId="3" fillId="0" borderId="68" xfId="1" applyNumberFormat="1" applyFont="1" applyFill="1" applyBorder="1" applyProtection="1">
      <alignment horizontal="center" vertical="center"/>
    </xf>
    <xf numFmtId="0" fontId="3" fillId="8" borderId="69" xfId="1" quotePrefix="1" applyNumberFormat="1" applyFont="1" applyFill="1" applyBorder="1" applyProtection="1">
      <alignment horizontal="center" vertical="center"/>
    </xf>
    <xf numFmtId="0" fontId="0" fillId="0" borderId="0" xfId="0" applyAlignment="1"/>
    <xf numFmtId="14" fontId="0" fillId="28" borderId="0" xfId="0" applyNumberFormat="1" applyFill="1" applyAlignment="1"/>
    <xf numFmtId="14" fontId="0" fillId="0" borderId="0" xfId="0" applyNumberFormat="1" applyAlignment="1"/>
    <xf numFmtId="14" fontId="0" fillId="0" borderId="0" xfId="0" applyNumberFormat="1" applyFill="1" applyProtection="1">
      <alignment horizontal="center" vertical="center"/>
    </xf>
    <xf numFmtId="0" fontId="0" fillId="29" borderId="0" xfId="0" applyFill="1" applyProtection="1">
      <alignment horizontal="center" vertical="center"/>
    </xf>
    <xf numFmtId="0" fontId="19" fillId="29" borderId="0" xfId="0" applyFont="1" applyFill="1" applyProtection="1">
      <alignment horizontal="center" vertical="center"/>
    </xf>
    <xf numFmtId="0" fontId="0" fillId="29" borderId="0" xfId="0" applyFill="1" applyAlignment="1"/>
    <xf numFmtId="0" fontId="17" fillId="9" borderId="52" xfId="0" applyFont="1" applyFill="1" applyBorder="1" applyAlignment="1">
      <alignment horizontal="center"/>
    </xf>
    <xf numFmtId="0" fontId="17" fillId="9" borderId="53" xfId="0" applyFont="1" applyFill="1" applyBorder="1" applyAlignment="1">
      <alignment horizontal="center"/>
    </xf>
    <xf numFmtId="0" fontId="17" fillId="9" borderId="54" xfId="0" applyFont="1" applyFill="1" applyBorder="1" applyAlignment="1">
      <alignment horizontal="center"/>
    </xf>
    <xf numFmtId="0" fontId="22" fillId="32" borderId="65" xfId="0" applyFont="1" applyFill="1" applyBorder="1" applyAlignment="1" applyProtection="1"/>
    <xf numFmtId="165" fontId="22" fillId="0" borderId="0" xfId="0" applyNumberFormat="1" applyFont="1" applyFill="1" applyBorder="1" applyAlignment="1" applyProtection="1">
      <alignment horizontal="left"/>
    </xf>
    <xf numFmtId="0" fontId="22" fillId="0" borderId="66" xfId="0" applyFont="1" applyFill="1" applyBorder="1" applyAlignment="1" applyProtection="1"/>
    <xf numFmtId="165" fontId="22" fillId="31" borderId="0" xfId="0" applyNumberFormat="1" applyFont="1" applyFill="1" applyBorder="1" applyAlignment="1" applyProtection="1">
      <alignment horizontal="left"/>
    </xf>
    <xf numFmtId="0" fontId="22" fillId="31" borderId="66" xfId="0" applyFont="1" applyFill="1" applyBorder="1" applyAlignment="1" applyProtection="1"/>
    <xf numFmtId="0" fontId="22" fillId="31" borderId="67" xfId="0" applyFont="1" applyFill="1" applyBorder="1" applyAlignment="1" applyProtection="1"/>
    <xf numFmtId="14" fontId="0" fillId="0" borderId="0" xfId="0" applyNumberFormat="1" applyFill="1" applyAlignment="1"/>
    <xf numFmtId="166" fontId="0" fillId="0" borderId="0" xfId="0" applyNumberFormat="1" applyFill="1" applyProtection="1">
      <alignment horizontal="center" vertical="center"/>
    </xf>
    <xf numFmtId="0" fontId="23" fillId="0" borderId="0" xfId="0" applyFont="1" applyFill="1" applyProtection="1">
      <alignment horizontal="center" vertical="center"/>
    </xf>
    <xf numFmtId="0" fontId="0" fillId="33" borderId="0" xfId="0" applyFill="1" applyProtection="1">
      <alignment horizontal="center" vertical="center"/>
    </xf>
    <xf numFmtId="49" fontId="0" fillId="31" borderId="0" xfId="0" applyNumberFormat="1" applyFill="1" applyProtection="1">
      <alignment horizontal="center" vertical="center"/>
    </xf>
    <xf numFmtId="0" fontId="0" fillId="34" borderId="0" xfId="0" applyFill="1" applyProtection="1">
      <alignment horizontal="center" vertical="center"/>
    </xf>
    <xf numFmtId="0" fontId="0" fillId="35" borderId="0" xfId="0" applyFill="1" applyProtection="1">
      <alignment horizontal="center" vertical="center"/>
    </xf>
    <xf numFmtId="166" fontId="0" fillId="28" borderId="0" xfId="0" applyNumberFormat="1" applyFill="1" applyProtection="1">
      <alignment horizontal="center" vertical="center"/>
    </xf>
    <xf numFmtId="0" fontId="0" fillId="36" borderId="0" xfId="0" applyFill="1" applyProtection="1">
      <alignment horizontal="center" vertical="center"/>
    </xf>
    <xf numFmtId="0" fontId="0" fillId="0" borderId="0" xfId="0" applyFill="1" applyAlignment="1" applyProtection="1">
      <alignment horizontal="left" vertical="center"/>
    </xf>
    <xf numFmtId="0" fontId="20" fillId="0" borderId="0" xfId="2" applyFill="1" applyAlignment="1" applyProtection="1">
      <alignment horizontal="left" vertical="center"/>
    </xf>
    <xf numFmtId="0" fontId="3" fillId="0" borderId="0" xfId="0" applyFont="1" applyFill="1" applyProtection="1">
      <alignment horizontal="center" vertical="center"/>
    </xf>
    <xf numFmtId="0" fontId="24" fillId="37" borderId="14" xfId="0" applyFont="1" applyFill="1" applyBorder="1" applyAlignment="1">
      <alignment horizontal="center" vertical="center" wrapText="1"/>
    </xf>
    <xf numFmtId="0" fontId="26" fillId="0" borderId="0" xfId="0" applyFont="1" applyFill="1" applyAlignment="1" applyProtection="1">
      <alignment horizontal="left" vertical="center"/>
    </xf>
    <xf numFmtId="0" fontId="24" fillId="37" borderId="49" xfId="0" applyFont="1" applyFill="1" applyBorder="1" applyAlignment="1">
      <alignment horizontal="center" vertical="center" wrapText="1"/>
    </xf>
    <xf numFmtId="0" fontId="0" fillId="0" borderId="70" xfId="0" applyFill="1" applyBorder="1" applyAlignment="1" applyProtection="1">
      <alignment horizontal="left" vertical="center"/>
    </xf>
    <xf numFmtId="0" fontId="0" fillId="0" borderId="71" xfId="0" applyFill="1" applyBorder="1" applyAlignment="1" applyProtection="1">
      <alignment horizontal="left" vertical="center"/>
    </xf>
    <xf numFmtId="0" fontId="0" fillId="0" borderId="72" xfId="0" applyFill="1" applyBorder="1" applyAlignment="1" applyProtection="1">
      <alignment horizontal="left" vertical="center"/>
    </xf>
    <xf numFmtId="0" fontId="0" fillId="0" borderId="73" xfId="0" applyFill="1" applyBorder="1" applyAlignment="1" applyProtection="1">
      <alignment horizontal="left" vertical="center"/>
    </xf>
    <xf numFmtId="0" fontId="0" fillId="0" borderId="57" xfId="0" applyFill="1" applyBorder="1" applyAlignment="1" applyProtection="1">
      <alignment horizontal="left" vertical="center"/>
    </xf>
    <xf numFmtId="0" fontId="0" fillId="0" borderId="19" xfId="0" applyFill="1" applyBorder="1" applyAlignment="1" applyProtection="1">
      <alignment horizontal="left" vertical="center"/>
    </xf>
    <xf numFmtId="165" fontId="0" fillId="30" borderId="14" xfId="0" applyNumberFormat="1" applyFill="1" applyBorder="1" applyAlignment="1" applyProtection="1">
      <alignment horizontal="left" vertical="center"/>
    </xf>
    <xf numFmtId="165" fontId="0" fillId="0" borderId="14" xfId="0" applyNumberFormat="1" applyFill="1" applyBorder="1" applyAlignment="1" applyProtection="1">
      <alignment horizontal="left" vertical="center"/>
    </xf>
    <xf numFmtId="0" fontId="8" fillId="44" borderId="0" xfId="0" applyFont="1" applyFill="1" applyAlignment="1" applyProtection="1">
      <alignment horizontal="left" vertical="center"/>
    </xf>
    <xf numFmtId="0" fontId="8" fillId="44" borderId="1" xfId="0" applyFont="1" applyFill="1" applyBorder="1" applyAlignment="1" applyProtection="1">
      <alignment horizontal="left" vertical="center"/>
    </xf>
    <xf numFmtId="0" fontId="3" fillId="30" borderId="0" xfId="0" applyFont="1" applyFill="1" applyProtection="1">
      <alignment horizontal="center" vertical="center"/>
    </xf>
    <xf numFmtId="0" fontId="17" fillId="8" borderId="52" xfId="0" applyFont="1" applyFill="1" applyBorder="1" applyAlignment="1">
      <alignment horizontal="center"/>
    </xf>
    <xf numFmtId="0" fontId="17" fillId="8" borderId="53" xfId="0" applyFont="1" applyFill="1" applyBorder="1" applyAlignment="1">
      <alignment horizontal="center"/>
    </xf>
    <xf numFmtId="0" fontId="0" fillId="8" borderId="65" xfId="0" applyFill="1" applyBorder="1" applyAlignment="1">
      <alignment horizontal="left"/>
    </xf>
    <xf numFmtId="165" fontId="18" fillId="0" borderId="0" xfId="0" applyNumberFormat="1" applyFont="1" applyBorder="1" applyAlignment="1">
      <alignment horizontal="left"/>
    </xf>
    <xf numFmtId="16" fontId="18" fillId="0" borderId="0" xfId="0" applyNumberFormat="1" applyFont="1" applyBorder="1" applyAlignment="1">
      <alignment horizontal="left"/>
    </xf>
    <xf numFmtId="0" fontId="0" fillId="8" borderId="65" xfId="0" applyFill="1" applyBorder="1" applyAlignment="1"/>
    <xf numFmtId="165" fontId="18" fillId="0" borderId="0" xfId="0" applyNumberFormat="1" applyFont="1" applyFill="1" applyBorder="1" applyAlignment="1">
      <alignment horizontal="left"/>
    </xf>
    <xf numFmtId="165" fontId="18" fillId="33" borderId="0" xfId="0" applyNumberFormat="1" applyFont="1" applyFill="1" applyBorder="1" applyAlignment="1">
      <alignment horizontal="left"/>
    </xf>
    <xf numFmtId="16" fontId="18" fillId="33" borderId="0" xfId="0" applyNumberFormat="1" applyFont="1" applyFill="1" applyBorder="1" applyAlignment="1">
      <alignment horizontal="left"/>
    </xf>
    <xf numFmtId="0" fontId="3" fillId="0" borderId="0" xfId="1" quotePrefix="1" applyNumberFormat="1" applyFont="1" applyFill="1" applyAlignment="1" applyProtection="1">
      <alignment horizontal="left" vertical="center"/>
    </xf>
    <xf numFmtId="0" fontId="6" fillId="24" borderId="0" xfId="1" applyNumberFormat="1" applyFont="1" applyFill="1" applyAlignment="1" applyProtection="1">
      <alignment horizontal="center" vertical="center" wrapText="1"/>
    </xf>
    <xf numFmtId="0" fontId="6" fillId="24" borderId="53" xfId="1" applyNumberFormat="1" applyFont="1" applyFill="1" applyBorder="1" applyAlignment="1" applyProtection="1">
      <alignment horizontal="center" vertical="center" wrapText="1"/>
    </xf>
    <xf numFmtId="164" fontId="8" fillId="27" borderId="52" xfId="1" applyNumberFormat="1" applyFont="1" applyFill="1" applyBorder="1" applyAlignment="1" applyProtection="1">
      <alignment vertical="center" wrapText="1"/>
    </xf>
    <xf numFmtId="164" fontId="8" fillId="27" borderId="27" xfId="1" applyNumberFormat="1" applyFont="1" applyFill="1" applyBorder="1" applyAlignment="1" applyProtection="1">
      <alignment vertical="center" wrapText="1"/>
    </xf>
    <xf numFmtId="0" fontId="8" fillId="27" borderId="53" xfId="1" applyNumberFormat="1" applyFont="1" applyFill="1" applyBorder="1" applyAlignment="1" applyProtection="1">
      <alignment horizontal="left" vertical="center" wrapText="1"/>
    </xf>
    <xf numFmtId="0" fontId="12" fillId="27" borderId="53" xfId="1" applyNumberFormat="1" applyFont="1" applyFill="1" applyBorder="1" applyAlignment="1" applyProtection="1">
      <alignment vertical="center" wrapText="1"/>
    </xf>
    <xf numFmtId="0" fontId="12" fillId="27" borderId="54" xfId="1" applyNumberFormat="1" applyFont="1" applyFill="1" applyBorder="1" applyAlignment="1" applyProtection="1">
      <alignment horizontal="center" vertical="center" wrapText="1"/>
    </xf>
    <xf numFmtId="0" fontId="12" fillId="24" borderId="0" xfId="1" applyNumberFormat="1" applyFont="1" applyFill="1" applyAlignment="1" applyProtection="1">
      <alignment horizontal="center" vertical="center" wrapText="1"/>
    </xf>
    <xf numFmtId="164" fontId="8" fillId="27" borderId="53" xfId="1" applyNumberFormat="1" applyFont="1" applyFill="1" applyBorder="1" applyAlignment="1" applyProtection="1">
      <alignment vertical="center" wrapText="1"/>
    </xf>
    <xf numFmtId="0" fontId="12" fillId="27" borderId="54" xfId="1" applyNumberFormat="1" applyFont="1" applyFill="1" applyBorder="1" applyAlignment="1" applyProtection="1">
      <alignment vertical="center" wrapText="1"/>
    </xf>
    <xf numFmtId="0" fontId="12" fillId="24" borderId="0" xfId="1" applyNumberFormat="1" applyFont="1" applyFill="1" applyBorder="1" applyAlignment="1" applyProtection="1">
      <alignment horizontal="center" vertical="center" wrapText="1"/>
    </xf>
    <xf numFmtId="0" fontId="8" fillId="27" borderId="55" xfId="1" applyNumberFormat="1" applyFont="1" applyFill="1" applyBorder="1" applyAlignment="1" applyProtection="1">
      <alignment vertical="center" wrapText="1"/>
    </xf>
    <xf numFmtId="0" fontId="8" fillId="27" borderId="0" xfId="1" applyNumberFormat="1" applyFont="1" applyFill="1" applyBorder="1" applyAlignment="1" applyProtection="1">
      <alignment horizontal="left" vertical="center" wrapText="1"/>
    </xf>
    <xf numFmtId="0" fontId="8" fillId="27" borderId="27" xfId="1" applyNumberFormat="1" applyFont="1" applyFill="1" applyBorder="1" applyAlignment="1" applyProtection="1">
      <alignment horizontal="left" vertical="center" wrapText="1"/>
    </xf>
    <xf numFmtId="0" fontId="12" fillId="27" borderId="27" xfId="1" applyNumberFormat="1" applyFont="1" applyFill="1" applyBorder="1" applyAlignment="1" applyProtection="1">
      <alignment vertical="center" wrapText="1"/>
    </xf>
    <xf numFmtId="0" fontId="12" fillId="27" borderId="56" xfId="1" applyNumberFormat="1" applyFont="1" applyFill="1" applyBorder="1" applyAlignment="1" applyProtection="1">
      <alignment vertical="center" wrapText="1"/>
    </xf>
    <xf numFmtId="0" fontId="8" fillId="27" borderId="62" xfId="1" applyNumberFormat="1" applyFont="1" applyFill="1" applyBorder="1" applyAlignment="1" applyProtection="1">
      <alignment vertical="center" wrapText="1"/>
    </xf>
    <xf numFmtId="164" fontId="8" fillId="27" borderId="63" xfId="1" applyNumberFormat="1" applyFont="1" applyFill="1" applyBorder="1" applyAlignment="1" applyProtection="1">
      <alignment vertical="center" wrapText="1"/>
    </xf>
    <xf numFmtId="0" fontId="12" fillId="27" borderId="63" xfId="1" applyNumberFormat="1" applyFont="1" applyFill="1" applyBorder="1" applyAlignment="1" applyProtection="1">
      <alignment vertical="center" wrapText="1"/>
    </xf>
    <xf numFmtId="0" fontId="12" fillId="27" borderId="64" xfId="1" applyNumberFormat="1" applyFont="1" applyFill="1" applyBorder="1" applyAlignment="1" applyProtection="1">
      <alignment vertical="center" wrapText="1"/>
    </xf>
    <xf numFmtId="0" fontId="3" fillId="41" borderId="50" xfId="1" applyNumberFormat="1" applyFont="1" applyFill="1" applyBorder="1" applyAlignment="1" applyProtection="1">
      <alignment vertical="center" wrapText="1"/>
    </xf>
    <xf numFmtId="164" fontId="3" fillId="41" borderId="51" xfId="1" applyNumberFormat="1" applyFont="1" applyFill="1" applyBorder="1" applyAlignment="1" applyProtection="1">
      <alignment vertical="center" wrapText="1"/>
    </xf>
    <xf numFmtId="0" fontId="12" fillId="0" borderId="21" xfId="1" applyNumberFormat="1" applyFont="1" applyFill="1" applyBorder="1" applyAlignment="1" applyProtection="1">
      <alignment horizontal="center" vertical="center" wrapText="1"/>
    </xf>
    <xf numFmtId="0" fontId="12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Alignment="1" applyProtection="1">
      <alignment horizontal="center" vertical="center" wrapText="1"/>
    </xf>
    <xf numFmtId="0" fontId="14" fillId="0" borderId="0" xfId="1" applyNumberFormat="1" applyFont="1" applyFill="1" applyAlignment="1" applyProtection="1">
      <alignment horizontal="center" vertical="center" wrapText="1"/>
    </xf>
    <xf numFmtId="0" fontId="3" fillId="43" borderId="57" xfId="1" applyNumberFormat="1" applyFont="1" applyFill="1" applyBorder="1" applyAlignment="1" applyProtection="1">
      <alignment vertical="center" wrapText="1"/>
    </xf>
    <xf numFmtId="0" fontId="3" fillId="43" borderId="58" xfId="1" applyNumberFormat="1" applyFont="1" applyFill="1" applyBorder="1" applyAlignment="1" applyProtection="1">
      <alignment vertical="center" wrapText="1"/>
    </xf>
    <xf numFmtId="0" fontId="8" fillId="2" borderId="17" xfId="1" applyNumberFormat="1" applyFont="1" applyFill="1" applyBorder="1" applyAlignment="1" applyProtection="1">
      <alignment horizontal="center" vertical="center" wrapText="1"/>
    </xf>
    <xf numFmtId="0" fontId="3" fillId="9" borderId="57" xfId="1" applyNumberFormat="1" applyFont="1" applyFill="1" applyBorder="1" applyAlignment="1" applyProtection="1">
      <alignment vertical="center" wrapText="1"/>
    </xf>
    <xf numFmtId="0" fontId="3" fillId="9" borderId="58" xfId="1" applyNumberFormat="1" applyFont="1" applyFill="1" applyBorder="1" applyAlignment="1" applyProtection="1">
      <alignment vertical="center" wrapText="1"/>
    </xf>
    <xf numFmtId="0" fontId="12" fillId="0" borderId="19" xfId="1" applyNumberFormat="1" applyFont="1" applyFill="1" applyBorder="1" applyAlignment="1" applyProtection="1">
      <alignment horizontal="center" vertical="center" wrapText="1"/>
    </xf>
    <xf numFmtId="0" fontId="7" fillId="30" borderId="57" xfId="1" applyNumberFormat="1" applyFont="1" applyFill="1" applyBorder="1" applyAlignment="1" applyProtection="1">
      <alignment vertical="center" wrapText="1"/>
    </xf>
    <xf numFmtId="0" fontId="7" fillId="30" borderId="58" xfId="1" applyNumberFormat="1" applyFont="1" applyFill="1" applyBorder="1" applyAlignment="1" applyProtection="1">
      <alignment vertical="center" wrapText="1"/>
    </xf>
    <xf numFmtId="0" fontId="12" fillId="0" borderId="17" xfId="1" applyNumberFormat="1" applyFont="1" applyFill="1" applyBorder="1" applyAlignment="1" applyProtection="1">
      <alignment horizontal="center" vertical="center" wrapText="1"/>
    </xf>
    <xf numFmtId="0" fontId="12" fillId="0" borderId="0" xfId="1" applyNumberFormat="1" applyFont="1" applyFill="1" applyAlignment="1" applyProtection="1">
      <alignment horizontal="center" vertical="center" wrapText="1"/>
    </xf>
    <xf numFmtId="0" fontId="9" fillId="42" borderId="42" xfId="1" applyNumberFormat="1" applyFont="1" applyFill="1" applyBorder="1" applyAlignment="1" applyProtection="1">
      <alignment vertical="center" wrapText="1"/>
    </xf>
    <xf numFmtId="164" fontId="9" fillId="42" borderId="43" xfId="1" applyNumberFormat="1" applyFont="1" applyFill="1" applyBorder="1" applyAlignment="1" applyProtection="1">
      <alignment vertical="center" wrapText="1"/>
    </xf>
    <xf numFmtId="0" fontId="12" fillId="0" borderId="20" xfId="1" applyNumberFormat="1" applyFont="1" applyFill="1" applyBorder="1" applyAlignment="1" applyProtection="1">
      <alignment horizontal="center" vertical="center" wrapText="1"/>
    </xf>
    <xf numFmtId="0" fontId="1" fillId="7" borderId="45" xfId="1" applyNumberFormat="1" applyFont="1" applyFill="1" applyBorder="1" applyAlignment="1" applyProtection="1">
      <alignment vertical="center" wrapText="1"/>
    </xf>
    <xf numFmtId="0" fontId="1" fillId="7" borderId="46" xfId="1" applyNumberFormat="1" applyFont="1" applyFill="1" applyBorder="1" applyAlignment="1" applyProtection="1">
      <alignment vertical="center" wrapText="1"/>
    </xf>
    <xf numFmtId="0" fontId="12" fillId="0" borderId="22" xfId="1" applyNumberFormat="1" applyFont="1" applyFill="1" applyBorder="1" applyAlignment="1" applyProtection="1">
      <alignment horizontal="center" vertical="center" wrapText="1"/>
    </xf>
    <xf numFmtId="0" fontId="3" fillId="23" borderId="47" xfId="1" applyNumberFormat="1" applyFont="1" applyFill="1" applyBorder="1" applyAlignment="1" applyProtection="1">
      <alignment vertical="center" wrapText="1"/>
    </xf>
    <xf numFmtId="0" fontId="3" fillId="23" borderId="48" xfId="1" applyNumberFormat="1" applyFont="1" applyFill="1" applyBorder="1" applyAlignment="1" applyProtection="1">
      <alignment vertical="center" wrapText="1"/>
    </xf>
    <xf numFmtId="0" fontId="3" fillId="29" borderId="47" xfId="1" applyNumberFormat="1" applyFont="1" applyFill="1" applyBorder="1" applyAlignment="1" applyProtection="1">
      <alignment vertical="center" wrapText="1"/>
    </xf>
    <xf numFmtId="0" fontId="3" fillId="29" borderId="48" xfId="1" applyNumberFormat="1" applyFont="1" applyFill="1" applyBorder="1" applyAlignment="1" applyProtection="1">
      <alignment vertical="center" wrapText="1"/>
    </xf>
    <xf numFmtId="0" fontId="12" fillId="0" borderId="14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Alignment="1" applyProtection="1">
      <alignment vertical="center" wrapText="1"/>
    </xf>
    <xf numFmtId="0" fontId="7" fillId="0" borderId="0" xfId="1" applyNumberFormat="1" applyFont="1" applyFill="1" applyBorder="1" applyAlignment="1" applyProtection="1">
      <alignment vertical="center" wrapText="1"/>
    </xf>
    <xf numFmtId="164" fontId="7" fillId="0" borderId="0" xfId="1" applyNumberFormat="1" applyFont="1" applyFill="1" applyBorder="1" applyAlignment="1" applyProtection="1">
      <alignment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 wrapText="1"/>
    </xf>
    <xf numFmtId="164" fontId="3" fillId="0" borderId="0" xfId="1" applyNumberFormat="1" applyFont="1" applyFill="1" applyAlignment="1" applyProtection="1">
      <alignment horizontal="center" vertical="center" wrapText="1"/>
    </xf>
    <xf numFmtId="0" fontId="13" fillId="0" borderId="0" xfId="1" applyNumberFormat="1" applyFont="1" applyFill="1" applyAlignment="1" applyProtection="1">
      <alignment horizontal="center" vertical="center" wrapText="1"/>
    </xf>
    <xf numFmtId="0" fontId="0" fillId="29" borderId="0" xfId="0" applyFont="1" applyFill="1" applyAlignment="1" applyProtection="1"/>
    <xf numFmtId="14" fontId="3" fillId="0" borderId="0" xfId="1" applyNumberFormat="1" applyFont="1" applyFill="1" applyProtection="1">
      <alignment horizontal="center" vertical="center"/>
    </xf>
    <xf numFmtId="0" fontId="8" fillId="27" borderId="0" xfId="1" applyNumberFormat="1" applyFont="1" applyFill="1" applyBorder="1" applyAlignment="1" applyProtection="1">
      <alignment horizontal="left" vertical="top" wrapText="1"/>
    </xf>
    <xf numFmtId="0" fontId="12" fillId="27" borderId="73" xfId="1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27" borderId="26" xfId="0" applyFont="1" applyFill="1" applyBorder="1" applyProtection="1">
      <alignment horizontal="center" vertical="center"/>
    </xf>
    <xf numFmtId="0" fontId="3" fillId="24" borderId="23" xfId="0" applyFont="1" applyFill="1" applyBorder="1" applyProtection="1">
      <alignment horizontal="center" vertical="center"/>
    </xf>
    <xf numFmtId="0" fontId="5" fillId="27" borderId="2" xfId="0" applyFont="1" applyFill="1" applyBorder="1" applyProtection="1">
      <alignment horizontal="center" vertical="center"/>
    </xf>
    <xf numFmtId="0" fontId="3" fillId="24" borderId="3" xfId="0" applyFont="1" applyFill="1" applyBorder="1" applyProtection="1">
      <alignment horizontal="center" vertical="center"/>
    </xf>
    <xf numFmtId="0" fontId="4" fillId="27" borderId="0" xfId="0" applyFont="1" applyFill="1" applyBorder="1" applyProtection="1">
      <alignment horizontal="center" vertical="center"/>
    </xf>
    <xf numFmtId="0" fontId="4" fillId="27" borderId="24" xfId="0" applyFont="1" applyFill="1" applyBorder="1" applyProtection="1">
      <alignment horizontal="center" vertical="center"/>
    </xf>
    <xf numFmtId="0" fontId="4" fillId="27" borderId="27" xfId="0" applyNumberFormat="1" applyFont="1" applyFill="1" applyBorder="1" applyProtection="1">
      <alignment horizontal="center" vertical="center"/>
    </xf>
    <xf numFmtId="0" fontId="3" fillId="24" borderId="24" xfId="0" applyNumberFormat="1" applyFont="1" applyFill="1" applyBorder="1" applyProtection="1">
      <alignment horizontal="center" vertical="center"/>
    </xf>
    <xf numFmtId="0" fontId="4" fillId="27" borderId="27" xfId="0" applyFont="1" applyFill="1" applyBorder="1" applyProtection="1">
      <alignment horizontal="center" vertical="center"/>
    </xf>
    <xf numFmtId="0" fontId="3" fillId="24" borderId="24" xfId="0" applyFont="1" applyFill="1" applyBorder="1" applyProtection="1">
      <alignment horizontal="center" vertical="center"/>
    </xf>
    <xf numFmtId="0" fontId="5" fillId="27" borderId="26" xfId="0" applyFont="1" applyFill="1" applyBorder="1" applyProtection="1">
      <alignment horizontal="center" vertical="center"/>
    </xf>
    <xf numFmtId="0" fontId="3" fillId="3" borderId="27" xfId="0" applyFont="1" applyFill="1" applyBorder="1" applyProtection="1">
      <alignment horizontal="center" vertical="center"/>
    </xf>
    <xf numFmtId="0" fontId="3" fillId="0" borderId="24" xfId="0" applyFont="1" applyFill="1" applyBorder="1" applyProtection="1">
      <alignment horizontal="center" vertical="center"/>
    </xf>
    <xf numFmtId="0" fontId="3" fillId="2" borderId="0" xfId="0" applyFont="1" applyFill="1" applyProtection="1">
      <alignment horizontal="center" vertical="center"/>
    </xf>
    <xf numFmtId="0" fontId="3" fillId="0" borderId="5" xfId="0" applyFont="1" applyFill="1" applyBorder="1" applyProtection="1">
      <alignment horizontal="center" vertical="center"/>
    </xf>
    <xf numFmtId="0" fontId="3" fillId="3" borderId="0" xfId="0" applyFont="1" applyFill="1" applyBorder="1" applyProtection="1">
      <alignment horizontal="center" vertical="center"/>
    </xf>
    <xf numFmtId="49" fontId="6" fillId="0" borderId="11" xfId="0" applyNumberFormat="1" applyFont="1" applyFill="1" applyBorder="1" applyProtection="1">
      <alignment horizontal="center" vertical="center"/>
    </xf>
    <xf numFmtId="49" fontId="6" fillId="0" borderId="4" xfId="0" applyNumberFormat="1" applyFont="1" applyFill="1" applyBorder="1" applyProtection="1">
      <alignment horizontal="center" vertical="center"/>
    </xf>
    <xf numFmtId="49" fontId="6" fillId="0" borderId="4" xfId="0" applyNumberFormat="1" applyFont="1" applyFill="1" applyBorder="1" applyAlignment="1" applyProtection="1">
      <alignment horizontal="left" vertical="center"/>
    </xf>
    <xf numFmtId="49" fontId="6" fillId="0" borderId="6" xfId="0" applyNumberFormat="1" applyFont="1" applyFill="1" applyBorder="1" applyProtection="1">
      <alignment horizontal="center" vertical="center"/>
    </xf>
    <xf numFmtId="0" fontId="4" fillId="27" borderId="0" xfId="0" applyFont="1" applyFill="1" applyProtection="1">
      <alignment horizontal="center" vertical="center"/>
    </xf>
    <xf numFmtId="0" fontId="3" fillId="24" borderId="5" xfId="0" applyFont="1" applyFill="1" applyBorder="1" applyProtection="1">
      <alignment horizontal="center" vertical="center"/>
    </xf>
    <xf numFmtId="0" fontId="3" fillId="4" borderId="27" xfId="0" applyFont="1" applyFill="1" applyBorder="1" applyProtection="1">
      <alignment horizontal="center" vertical="center"/>
    </xf>
    <xf numFmtId="0" fontId="3" fillId="5" borderId="27" xfId="0" applyFont="1" applyFill="1" applyBorder="1" applyProtection="1">
      <alignment horizontal="center" vertical="center"/>
    </xf>
    <xf numFmtId="0" fontId="3" fillId="4" borderId="0" xfId="0" applyFont="1" applyFill="1" applyBorder="1" applyProtection="1">
      <alignment horizontal="center" vertical="center"/>
    </xf>
    <xf numFmtId="0" fontId="3" fillId="5" borderId="0" xfId="0" applyFont="1" applyFill="1" applyBorder="1" applyProtection="1">
      <alignment horizontal="center" vertical="center"/>
    </xf>
    <xf numFmtId="0" fontId="14" fillId="2" borderId="28" xfId="0" applyFont="1" applyFill="1" applyBorder="1" applyProtection="1">
      <alignment horizontal="center" vertical="center"/>
    </xf>
    <xf numFmtId="0" fontId="14" fillId="0" borderId="25" xfId="0" applyFont="1" applyFill="1" applyBorder="1" applyProtection="1">
      <alignment horizontal="center" vertical="center"/>
    </xf>
    <xf numFmtId="0" fontId="5" fillId="27" borderId="23" xfId="0" applyFont="1" applyFill="1" applyBorder="1" applyProtection="1">
      <alignment horizontal="center" vertical="center"/>
    </xf>
    <xf numFmtId="0" fontId="14" fillId="2" borderId="7" xfId="0" applyFont="1" applyFill="1" applyBorder="1" applyProtection="1">
      <alignment horizontal="center" vertical="center"/>
    </xf>
    <xf numFmtId="0" fontId="14" fillId="12" borderId="28" xfId="0" applyFont="1" applyFill="1" applyBorder="1" applyProtection="1">
      <alignment horizontal="center" vertical="center"/>
    </xf>
    <xf numFmtId="0" fontId="14" fillId="13" borderId="25" xfId="0" applyFont="1" applyFill="1" applyBorder="1" applyProtection="1">
      <alignment horizontal="center" vertical="center"/>
    </xf>
    <xf numFmtId="0" fontId="14" fillId="6" borderId="28" xfId="0" applyFont="1" applyFill="1" applyBorder="1" applyProtection="1">
      <alignment horizontal="center" vertical="center"/>
    </xf>
    <xf numFmtId="0" fontId="14" fillId="9" borderId="25" xfId="0" applyFont="1" applyFill="1" applyBorder="1" applyProtection="1">
      <alignment horizontal="center" vertical="center"/>
    </xf>
    <xf numFmtId="0" fontId="14" fillId="0" borderId="8" xfId="0" applyFont="1" applyFill="1" applyBorder="1" applyProtection="1">
      <alignment horizontal="center" vertical="center"/>
    </xf>
    <xf numFmtId="0" fontId="14" fillId="7" borderId="28" xfId="0" applyFont="1" applyFill="1" applyBorder="1" applyProtection="1">
      <alignment horizontal="center" vertical="center"/>
    </xf>
    <xf numFmtId="0" fontId="14" fillId="7" borderId="25" xfId="0" applyFont="1" applyFill="1" applyBorder="1" applyProtection="1">
      <alignment horizontal="center" vertical="center"/>
    </xf>
    <xf numFmtId="0" fontId="3" fillId="2" borderId="0" xfId="0" applyFont="1" applyFill="1" applyBorder="1" applyProtection="1">
      <alignment horizontal="center" vertical="center"/>
    </xf>
    <xf numFmtId="0" fontId="3" fillId="2" borderId="27" xfId="0" applyFont="1" applyFill="1" applyBorder="1" applyProtection="1">
      <alignment horizontal="center" vertical="center"/>
    </xf>
    <xf numFmtId="0" fontId="3" fillId="12" borderId="27" xfId="0" applyFont="1" applyFill="1" applyBorder="1" applyProtection="1">
      <alignment horizontal="center" vertical="center"/>
    </xf>
    <xf numFmtId="0" fontId="3" fillId="13" borderId="24" xfId="0" applyFont="1" applyFill="1" applyBorder="1" applyProtection="1">
      <alignment horizontal="center" vertical="center"/>
    </xf>
    <xf numFmtId="0" fontId="3" fillId="6" borderId="27" xfId="0" applyFont="1" applyFill="1" applyBorder="1" applyProtection="1">
      <alignment horizontal="center" vertical="center"/>
    </xf>
    <xf numFmtId="0" fontId="3" fillId="9" borderId="24" xfId="0" applyFont="1" applyFill="1" applyBorder="1" applyProtection="1">
      <alignment horizontal="center" vertical="center"/>
    </xf>
    <xf numFmtId="0" fontId="3" fillId="6" borderId="0" xfId="0" applyFont="1" applyFill="1" applyBorder="1" applyProtection="1">
      <alignment horizontal="center" vertical="center"/>
    </xf>
    <xf numFmtId="0" fontId="14" fillId="6" borderId="7" xfId="0" applyFont="1" applyFill="1" applyBorder="1" applyProtection="1">
      <alignment horizontal="center" vertical="center"/>
    </xf>
    <xf numFmtId="0" fontId="3" fillId="3" borderId="0" xfId="0" applyFont="1" applyFill="1" applyProtection="1">
      <alignment horizontal="center" vertical="center"/>
    </xf>
    <xf numFmtId="0" fontId="9" fillId="10" borderId="27" xfId="0" applyFont="1" applyFill="1" applyBorder="1" applyProtection="1">
      <alignment horizontal="center" vertical="center"/>
    </xf>
    <xf numFmtId="0" fontId="9" fillId="11" borderId="24" xfId="0" applyFont="1" applyFill="1" applyBorder="1" applyProtection="1">
      <alignment horizontal="center" vertical="center"/>
    </xf>
    <xf numFmtId="0" fontId="3" fillId="5" borderId="0" xfId="0" applyFont="1" applyFill="1" applyProtection="1">
      <alignment horizontal="center" vertical="center"/>
    </xf>
    <xf numFmtId="0" fontId="3" fillId="4" borderId="0" xfId="0" applyFont="1" applyFill="1" applyProtection="1">
      <alignment horizontal="center" vertical="center"/>
    </xf>
    <xf numFmtId="0" fontId="15" fillId="10" borderId="28" xfId="0" applyFont="1" applyFill="1" applyBorder="1" applyProtection="1">
      <alignment horizontal="center" vertical="center"/>
    </xf>
    <xf numFmtId="0" fontId="15" fillId="11" borderId="25" xfId="0" applyFont="1" applyFill="1" applyBorder="1" applyProtection="1">
      <alignment horizontal="center" vertical="center"/>
    </xf>
    <xf numFmtId="0" fontId="4" fillId="27" borderId="2" xfId="0" applyFont="1" applyFill="1" applyBorder="1" applyProtection="1">
      <alignment horizontal="center" vertical="center"/>
    </xf>
    <xf numFmtId="0" fontId="3" fillId="12" borderId="0" xfId="0" applyFont="1" applyFill="1" applyBorder="1" applyProtection="1">
      <alignment horizontal="center" vertical="center"/>
    </xf>
    <xf numFmtId="0" fontId="3" fillId="7" borderId="27" xfId="0" applyFont="1" applyFill="1" applyBorder="1" applyProtection="1">
      <alignment horizontal="center" vertical="center"/>
    </xf>
    <xf numFmtId="0" fontId="3" fillId="8" borderId="24" xfId="0" applyFont="1" applyFill="1" applyBorder="1" applyProtection="1">
      <alignment horizontal="center" vertical="center"/>
    </xf>
    <xf numFmtId="0" fontId="14" fillId="12" borderId="7" xfId="0" applyFont="1" applyFill="1" applyBorder="1" applyProtection="1">
      <alignment horizontal="center" vertical="center"/>
    </xf>
    <xf numFmtId="0" fontId="14" fillId="8" borderId="25" xfId="0" applyFont="1" applyFill="1" applyBorder="1" applyProtection="1">
      <alignment horizontal="center" vertical="center"/>
    </xf>
    <xf numFmtId="0" fontId="14" fillId="7" borderId="7" xfId="0" applyFont="1" applyFill="1" applyBorder="1" applyProtection="1">
      <alignment horizontal="center" vertical="center"/>
    </xf>
    <xf numFmtId="0" fontId="5" fillId="27" borderId="31" xfId="0" applyFont="1" applyFill="1" applyBorder="1" applyProtection="1">
      <alignment horizontal="center" vertical="center"/>
    </xf>
    <xf numFmtId="0" fontId="5" fillId="27" borderId="34" xfId="0" applyFont="1" applyFill="1" applyBorder="1" applyProtection="1">
      <alignment horizontal="center" vertical="center"/>
    </xf>
    <xf numFmtId="0" fontId="4" fillId="27" borderId="32" xfId="0" applyFont="1" applyFill="1" applyBorder="1" applyProtection="1">
      <alignment horizontal="center" vertical="center"/>
    </xf>
    <xf numFmtId="0" fontId="4" fillId="27" borderId="35" xfId="0" applyFont="1" applyFill="1" applyBorder="1" applyProtection="1">
      <alignment horizontal="center" vertical="center"/>
    </xf>
    <xf numFmtId="0" fontId="3" fillId="3" borderId="38" xfId="0" applyFont="1" applyFill="1" applyBorder="1" applyProtection="1">
      <alignment horizontal="center" vertical="center"/>
    </xf>
    <xf numFmtId="0" fontId="3" fillId="0" borderId="36" xfId="0" applyFont="1" applyFill="1" applyBorder="1" applyProtection="1">
      <alignment horizontal="center" vertical="center"/>
    </xf>
    <xf numFmtId="0" fontId="3" fillId="2" borderId="32" xfId="0" applyFont="1" applyFill="1" applyBorder="1" applyProtection="1">
      <alignment horizontal="center" vertical="center"/>
    </xf>
    <xf numFmtId="0" fontId="3" fillId="3" borderId="29" xfId="0" applyFont="1" applyFill="1" applyBorder="1" applyProtection="1">
      <alignment horizontal="center" vertical="center"/>
    </xf>
    <xf numFmtId="0" fontId="3" fillId="3" borderId="36" xfId="0" applyFont="1" applyFill="1" applyBorder="1" applyProtection="1">
      <alignment horizontal="center" vertical="center"/>
    </xf>
    <xf numFmtId="0" fontId="3" fillId="3" borderId="32" xfId="0" applyFont="1" applyFill="1" applyBorder="1" applyProtection="1">
      <alignment horizontal="center" vertical="center"/>
    </xf>
    <xf numFmtId="0" fontId="3" fillId="2" borderId="24" xfId="0" applyFont="1" applyFill="1" applyBorder="1" applyProtection="1">
      <alignment horizontal="center" vertical="center"/>
    </xf>
    <xf numFmtId="0" fontId="3" fillId="6" borderId="24" xfId="0" applyFont="1" applyFill="1" applyBorder="1" applyProtection="1">
      <alignment horizontal="center" vertical="center"/>
    </xf>
    <xf numFmtId="0" fontId="3" fillId="4" borderId="38" xfId="0" applyFont="1" applyFill="1" applyBorder="1" applyProtection="1">
      <alignment horizontal="center" vertical="center"/>
    </xf>
    <xf numFmtId="0" fontId="3" fillId="4" borderId="32" xfId="0" applyFont="1" applyFill="1" applyBorder="1" applyProtection="1">
      <alignment horizontal="center" vertical="center"/>
    </xf>
    <xf numFmtId="0" fontId="3" fillId="4" borderId="29" xfId="0" applyFont="1" applyFill="1" applyBorder="1" applyProtection="1">
      <alignment horizontal="center" vertical="center"/>
    </xf>
    <xf numFmtId="0" fontId="3" fillId="4" borderId="36" xfId="0" applyFont="1" applyFill="1" applyBorder="1" applyProtection="1">
      <alignment horizontal="center" vertical="center"/>
    </xf>
    <xf numFmtId="0" fontId="14" fillId="2" borderId="25" xfId="0" applyFont="1" applyFill="1" applyBorder="1" applyProtection="1">
      <alignment horizontal="center" vertical="center"/>
    </xf>
    <xf numFmtId="0" fontId="3" fillId="5" borderId="38" xfId="0" applyFont="1" applyFill="1" applyBorder="1" applyProtection="1">
      <alignment horizontal="center" vertical="center"/>
    </xf>
    <xf numFmtId="0" fontId="3" fillId="5" borderId="29" xfId="0" applyFont="1" applyFill="1" applyBorder="1" applyProtection="1">
      <alignment horizontal="center" vertical="center"/>
    </xf>
    <xf numFmtId="0" fontId="3" fillId="5" borderId="36" xfId="0" applyFont="1" applyFill="1" applyBorder="1" applyProtection="1">
      <alignment horizontal="center" vertical="center"/>
    </xf>
    <xf numFmtId="0" fontId="3" fillId="5" borderId="32" xfId="0" applyFont="1" applyFill="1" applyBorder="1" applyProtection="1">
      <alignment horizontal="center" vertical="center"/>
    </xf>
    <xf numFmtId="0" fontId="3" fillId="24" borderId="9" xfId="0" applyFont="1" applyFill="1" applyBorder="1" applyProtection="1">
      <alignment horizontal="center" vertical="center"/>
    </xf>
    <xf numFmtId="0" fontId="14" fillId="12" borderId="39" xfId="0" applyFont="1" applyFill="1" applyBorder="1" applyProtection="1">
      <alignment horizontal="center" vertical="center"/>
    </xf>
    <xf numFmtId="0" fontId="14" fillId="13" borderId="37" xfId="0" applyFont="1" applyFill="1" applyBorder="1" applyProtection="1">
      <alignment horizontal="center" vertical="center"/>
    </xf>
    <xf numFmtId="0" fontId="14" fillId="2" borderId="39" xfId="0" applyFont="1" applyFill="1" applyBorder="1" applyProtection="1">
      <alignment horizontal="center" vertical="center"/>
    </xf>
    <xf numFmtId="0" fontId="14" fillId="0" borderId="37" xfId="0" applyFont="1" applyFill="1" applyBorder="1" applyProtection="1">
      <alignment horizontal="center" vertical="center"/>
    </xf>
    <xf numFmtId="49" fontId="3" fillId="0" borderId="4" xfId="0" applyNumberFormat="1" applyFont="1" applyFill="1" applyBorder="1" applyProtection="1">
      <alignment horizontal="center" vertical="center"/>
    </xf>
    <xf numFmtId="49" fontId="3" fillId="0" borderId="4" xfId="0" applyNumberFormat="1" applyFont="1" applyFill="1" applyBorder="1" applyAlignment="1" applyProtection="1">
      <alignment horizontal="left" vertical="center"/>
    </xf>
    <xf numFmtId="49" fontId="3" fillId="0" borderId="6" xfId="0" applyNumberFormat="1" applyFont="1" applyFill="1" applyBorder="1" applyProtection="1">
      <alignment horizontal="center" vertical="center"/>
    </xf>
    <xf numFmtId="0" fontId="14" fillId="2" borderId="33" xfId="0" applyFont="1" applyFill="1" applyBorder="1" applyProtection="1">
      <alignment horizontal="center" vertical="center"/>
    </xf>
    <xf numFmtId="0" fontId="14" fillId="7" borderId="39" xfId="0" applyFont="1" applyFill="1" applyBorder="1" applyProtection="1">
      <alignment horizontal="center" vertical="center"/>
    </xf>
    <xf numFmtId="0" fontId="14" fillId="8" borderId="37" xfId="0" applyFont="1" applyFill="1" applyBorder="1" applyProtection="1">
      <alignment horizontal="center" vertical="center"/>
    </xf>
    <xf numFmtId="0" fontId="14" fillId="6" borderId="25" xfId="0" applyFont="1" applyFill="1" applyBorder="1" applyProtection="1">
      <alignment horizontal="center" vertical="center"/>
    </xf>
    <xf numFmtId="0" fontId="14" fillId="2" borderId="30" xfId="0" applyFont="1" applyFill="1" applyBorder="1" applyProtection="1">
      <alignment horizontal="center" vertical="center"/>
    </xf>
    <xf numFmtId="0" fontId="14" fillId="2" borderId="37" xfId="0" applyFont="1" applyFill="1" applyBorder="1" applyProtection="1">
      <alignment horizontal="center" vertical="center"/>
    </xf>
    <xf numFmtId="0" fontId="3" fillId="24" borderId="1" xfId="0" applyFont="1" applyFill="1" applyBorder="1" applyProtection="1">
      <alignment horizontal="center" vertical="center"/>
    </xf>
    <xf numFmtId="0" fontId="3" fillId="6" borderId="0" xfId="0" applyFont="1" applyFill="1" applyProtection="1">
      <alignment horizontal="center" vertical="center"/>
    </xf>
    <xf numFmtId="0" fontId="3" fillId="9" borderId="1" xfId="0" applyFont="1" applyFill="1" applyBorder="1" applyProtection="1">
      <alignment horizontal="center" vertical="center"/>
    </xf>
    <xf numFmtId="0" fontId="3" fillId="0" borderId="1" xfId="0" applyFont="1" applyFill="1" applyBorder="1" applyProtection="1">
      <alignment horizontal="center" vertical="center"/>
    </xf>
    <xf numFmtId="0" fontId="3" fillId="12" borderId="0" xfId="0" applyFont="1" applyFill="1" applyProtection="1">
      <alignment horizontal="center" vertical="center"/>
    </xf>
    <xf numFmtId="0" fontId="3" fillId="13" borderId="1" xfId="0" applyFont="1" applyFill="1" applyBorder="1" applyProtection="1">
      <alignment horizontal="center" vertical="center"/>
    </xf>
    <xf numFmtId="0" fontId="3" fillId="13" borderId="5" xfId="0" applyFont="1" applyFill="1" applyBorder="1" applyProtection="1">
      <alignment horizontal="center" vertical="center"/>
    </xf>
    <xf numFmtId="0" fontId="14" fillId="9" borderId="10" xfId="0" applyFont="1" applyFill="1" applyBorder="1" applyProtection="1">
      <alignment horizontal="center" vertical="center"/>
    </xf>
    <xf numFmtId="0" fontId="14" fillId="0" borderId="10" xfId="0" applyFont="1" applyFill="1" applyBorder="1" applyProtection="1">
      <alignment horizontal="center" vertical="center"/>
    </xf>
    <xf numFmtId="0" fontId="14" fillId="13" borderId="10" xfId="0" applyFont="1" applyFill="1" applyBorder="1" applyProtection="1">
      <alignment horizontal="center" vertical="center"/>
    </xf>
    <xf numFmtId="0" fontId="14" fillId="8" borderId="10" xfId="0" applyFont="1" applyFill="1" applyBorder="1" applyProtection="1">
      <alignment horizontal="center" vertical="center"/>
    </xf>
    <xf numFmtId="0" fontId="14" fillId="13" borderId="8" xfId="0" applyFont="1" applyFill="1" applyBorder="1" applyProtection="1">
      <alignment horizontal="center" vertical="center"/>
    </xf>
    <xf numFmtId="0" fontId="3" fillId="7" borderId="0" xfId="0" applyFont="1" applyFill="1" applyProtection="1">
      <alignment horizontal="center" vertical="center"/>
    </xf>
    <xf numFmtId="0" fontId="3" fillId="8" borderId="1" xfId="0" applyFont="1" applyFill="1" applyBorder="1" applyProtection="1">
      <alignment horizontal="center" vertical="center"/>
    </xf>
    <xf numFmtId="0" fontId="5" fillId="44" borderId="2" xfId="0" applyFont="1" applyFill="1" applyBorder="1" applyProtection="1">
      <alignment horizontal="center" vertical="center"/>
    </xf>
    <xf numFmtId="0" fontId="3" fillId="30" borderId="9" xfId="0" applyFont="1" applyFill="1" applyBorder="1" applyProtection="1">
      <alignment horizontal="center" vertical="center"/>
    </xf>
    <xf numFmtId="0" fontId="4" fillId="44" borderId="2" xfId="0" applyFont="1" applyFill="1" applyBorder="1" applyProtection="1">
      <alignment horizontal="center" vertical="center"/>
    </xf>
    <xf numFmtId="0" fontId="4" fillId="27" borderId="16" xfId="0" applyFont="1" applyFill="1" applyBorder="1" applyProtection="1">
      <alignment horizontal="center" vertical="center"/>
    </xf>
    <xf numFmtId="0" fontId="4" fillId="27" borderId="9" xfId="0" applyFont="1" applyFill="1" applyBorder="1" applyProtection="1">
      <alignment horizontal="center" vertical="center"/>
    </xf>
    <xf numFmtId="0" fontId="5" fillId="27" borderId="16" xfId="0" applyFont="1" applyFill="1" applyBorder="1" applyProtection="1">
      <alignment horizontal="center" vertical="center"/>
    </xf>
    <xf numFmtId="0" fontId="5" fillId="27" borderId="9" xfId="0" applyFont="1" applyFill="1" applyBorder="1" applyProtection="1">
      <alignment horizontal="center" vertical="center"/>
    </xf>
    <xf numFmtId="0" fontId="4" fillId="44" borderId="0" xfId="0" applyFont="1" applyFill="1" applyProtection="1">
      <alignment horizontal="center" vertical="center"/>
    </xf>
    <xf numFmtId="0" fontId="3" fillId="30" borderId="1" xfId="0" applyFont="1" applyFill="1" applyBorder="1" applyProtection="1">
      <alignment horizontal="center" vertical="center"/>
    </xf>
    <xf numFmtId="0" fontId="4" fillId="27" borderId="12" xfId="0" applyFont="1" applyFill="1" applyBorder="1" applyProtection="1">
      <alignment horizontal="center" vertical="center"/>
    </xf>
    <xf numFmtId="0" fontId="4" fillId="27" borderId="1" xfId="0" applyFont="1" applyFill="1" applyBorder="1" applyProtection="1">
      <alignment horizontal="center" vertical="center"/>
    </xf>
    <xf numFmtId="0" fontId="3" fillId="44" borderId="0" xfId="0" applyFont="1" applyFill="1" applyProtection="1">
      <alignment horizontal="center" vertical="center"/>
    </xf>
    <xf numFmtId="0" fontId="3" fillId="26" borderId="0" xfId="0" applyFont="1" applyFill="1" applyProtection="1">
      <alignment horizontal="center" vertical="center"/>
    </xf>
    <xf numFmtId="0" fontId="3" fillId="25" borderId="1" xfId="0" applyFont="1" applyFill="1" applyBorder="1" applyProtection="1">
      <alignment horizontal="center" vertical="center"/>
    </xf>
    <xf numFmtId="0" fontId="3" fillId="10" borderId="0" xfId="0" applyFont="1" applyFill="1" applyProtection="1">
      <alignment horizontal="center" vertical="center"/>
    </xf>
    <xf numFmtId="0" fontId="3" fillId="11" borderId="1" xfId="0" applyFont="1" applyFill="1" applyBorder="1" applyProtection="1">
      <alignment horizontal="center" vertical="center"/>
    </xf>
    <xf numFmtId="0" fontId="3" fillId="2" borderId="12" xfId="0" applyFont="1" applyFill="1" applyBorder="1" applyProtection="1">
      <alignment horizontal="center" vertical="center"/>
    </xf>
    <xf numFmtId="0" fontId="3" fillId="2" borderId="1" xfId="0" applyFont="1" applyFill="1" applyBorder="1" applyProtection="1">
      <alignment horizontal="center" vertical="center"/>
    </xf>
    <xf numFmtId="0" fontId="3" fillId="14" borderId="0" xfId="0" applyFont="1" applyFill="1" applyProtection="1">
      <alignment horizontal="center" vertical="center"/>
    </xf>
    <xf numFmtId="0" fontId="3" fillId="19" borderId="1" xfId="0" applyFont="1" applyFill="1" applyBorder="1" applyProtection="1">
      <alignment horizontal="center" vertical="center"/>
    </xf>
    <xf numFmtId="0" fontId="14" fillId="26" borderId="7" xfId="0" applyFont="1" applyFill="1" applyBorder="1" applyProtection="1">
      <alignment horizontal="center" vertical="center"/>
    </xf>
    <xf numFmtId="0" fontId="14" fillId="25" borderId="10" xfId="0" applyFont="1" applyFill="1" applyBorder="1" applyProtection="1">
      <alignment horizontal="center" vertical="center"/>
    </xf>
    <xf numFmtId="0" fontId="14" fillId="44" borderId="7" xfId="0" applyFont="1" applyFill="1" applyBorder="1" applyProtection="1">
      <alignment horizontal="center" vertical="center"/>
    </xf>
    <xf numFmtId="0" fontId="14" fillId="30" borderId="10" xfId="0" applyFont="1" applyFill="1" applyBorder="1" applyProtection="1">
      <alignment horizontal="center" vertical="center"/>
    </xf>
    <xf numFmtId="0" fontId="14" fillId="10" borderId="7" xfId="0" applyFont="1" applyFill="1" applyBorder="1" applyProtection="1">
      <alignment horizontal="center" vertical="center"/>
    </xf>
    <xf numFmtId="0" fontId="14" fillId="11" borderId="10" xfId="0" applyFont="1" applyFill="1" applyBorder="1" applyProtection="1">
      <alignment horizontal="center" vertical="center"/>
    </xf>
    <xf numFmtId="0" fontId="14" fillId="2" borderId="13" xfId="0" applyFont="1" applyFill="1" applyBorder="1" applyProtection="1">
      <alignment horizontal="center" vertical="center"/>
    </xf>
    <xf numFmtId="0" fontId="14" fillId="2" borderId="10" xfId="0" applyFont="1" applyFill="1" applyBorder="1" applyProtection="1">
      <alignment horizontal="center" vertical="center"/>
    </xf>
    <xf numFmtId="0" fontId="3" fillId="26" borderId="12" xfId="0" applyFont="1" applyFill="1" applyBorder="1" applyProtection="1">
      <alignment horizontal="center" vertical="center"/>
    </xf>
    <xf numFmtId="0" fontId="3" fillId="26" borderId="1" xfId="0" applyFont="1" applyFill="1" applyBorder="1" applyProtection="1">
      <alignment horizontal="center" vertical="center"/>
    </xf>
    <xf numFmtId="0" fontId="14" fillId="26" borderId="13" xfId="0" applyFont="1" applyFill="1" applyBorder="1" applyProtection="1">
      <alignment horizontal="center" vertical="center"/>
    </xf>
    <xf numFmtId="0" fontId="14" fillId="26" borderId="10" xfId="0" applyFont="1" applyFill="1" applyBorder="1" applyProtection="1">
      <alignment horizontal="center" vertical="center"/>
    </xf>
    <xf numFmtId="0" fontId="3" fillId="3" borderId="12" xfId="0" applyFont="1" applyFill="1" applyBorder="1" applyProtection="1">
      <alignment horizontal="center" vertical="center"/>
    </xf>
    <xf numFmtId="0" fontId="3" fillId="3" borderId="1" xfId="0" applyFont="1" applyFill="1" applyBorder="1" applyProtection="1">
      <alignment horizontal="center" vertical="center"/>
    </xf>
    <xf numFmtId="0" fontId="3" fillId="4" borderId="12" xfId="0" applyFont="1" applyFill="1" applyBorder="1" applyProtection="1">
      <alignment horizontal="center" vertical="center"/>
    </xf>
    <xf numFmtId="0" fontId="3" fillId="4" borderId="1" xfId="0" applyFont="1" applyFill="1" applyBorder="1" applyProtection="1">
      <alignment horizontal="center" vertical="center"/>
    </xf>
    <xf numFmtId="0" fontId="3" fillId="5" borderId="13" xfId="0" applyFont="1" applyFill="1" applyBorder="1" applyProtection="1">
      <alignment horizontal="center" vertical="center"/>
    </xf>
    <xf numFmtId="0" fontId="3" fillId="5" borderId="10" xfId="0" applyFont="1" applyFill="1" applyBorder="1" applyProtection="1">
      <alignment horizontal="center" vertical="center"/>
    </xf>
    <xf numFmtId="0" fontId="14" fillId="2" borderId="74" xfId="0" applyFont="1" applyFill="1" applyBorder="1" applyProtection="1">
      <alignment horizontal="center" vertical="center"/>
    </xf>
    <xf numFmtId="0" fontId="14" fillId="2" borderId="75" xfId="0" applyFont="1" applyFill="1" applyBorder="1" applyProtection="1">
      <alignment horizontal="center" vertical="center"/>
    </xf>
    <xf numFmtId="0" fontId="3" fillId="15" borderId="40" xfId="0" applyFont="1" applyFill="1" applyBorder="1" applyAlignment="1" applyProtection="1">
      <alignment horizontal="center" vertical="center"/>
    </xf>
    <xf numFmtId="0" fontId="3" fillId="15" borderId="41" xfId="0" applyFont="1" applyFill="1" applyBorder="1" applyAlignment="1" applyProtection="1">
      <alignment horizontal="center" vertical="center"/>
    </xf>
    <xf numFmtId="0" fontId="9" fillId="16" borderId="42" xfId="0" applyFont="1" applyFill="1" applyBorder="1" applyAlignment="1" applyProtection="1">
      <alignment horizontal="center" vertical="center"/>
    </xf>
    <xf numFmtId="0" fontId="9" fillId="16" borderId="43" xfId="0" applyFont="1" applyFill="1" applyBorder="1" applyAlignment="1" applyProtection="1">
      <alignment horizontal="center" vertical="center"/>
    </xf>
    <xf numFmtId="0" fontId="3" fillId="14" borderId="18" xfId="0" applyFont="1" applyFill="1" applyBorder="1" applyAlignment="1" applyProtection="1">
      <alignment horizontal="center" vertical="center"/>
    </xf>
    <xf numFmtId="0" fontId="3" fillId="14" borderId="44" xfId="0" applyFont="1" applyFill="1" applyBorder="1" applyAlignment="1" applyProtection="1">
      <alignment horizontal="center" vertical="center"/>
    </xf>
    <xf numFmtId="0" fontId="10" fillId="18" borderId="45" xfId="0" applyFont="1" applyFill="1" applyBorder="1" applyAlignment="1" applyProtection="1">
      <alignment horizontal="center" vertical="center"/>
    </xf>
    <xf numFmtId="0" fontId="10" fillId="18" borderId="46" xfId="0" applyFont="1" applyFill="1" applyBorder="1" applyAlignment="1" applyProtection="1">
      <alignment horizontal="center" vertical="center"/>
    </xf>
    <xf numFmtId="0" fontId="3" fillId="20" borderId="18" xfId="0" applyFont="1" applyFill="1" applyBorder="1" applyAlignment="1" applyProtection="1">
      <alignment horizontal="center" vertical="center"/>
    </xf>
    <xf numFmtId="0" fontId="3" fillId="20" borderId="44" xfId="0" applyFont="1" applyFill="1" applyBorder="1" applyAlignment="1" applyProtection="1">
      <alignment horizontal="center" vertical="center"/>
    </xf>
    <xf numFmtId="0" fontId="3" fillId="23" borderId="47" xfId="0" applyFont="1" applyFill="1" applyBorder="1" applyAlignment="1" applyProtection="1">
      <alignment horizontal="center" vertical="center"/>
    </xf>
    <xf numFmtId="0" fontId="3" fillId="23" borderId="48" xfId="0" applyFont="1" applyFill="1" applyBorder="1" applyAlignment="1" applyProtection="1">
      <alignment horizontal="center" vertical="center"/>
    </xf>
    <xf numFmtId="0" fontId="7" fillId="25" borderId="18" xfId="0" applyFont="1" applyFill="1" applyBorder="1" applyAlignment="1" applyProtection="1">
      <alignment horizontal="center" vertical="center"/>
    </xf>
    <xf numFmtId="0" fontId="7" fillId="25" borderId="44" xfId="0" applyFont="1" applyFill="1" applyBorder="1" applyAlignment="1" applyProtection="1">
      <alignment horizontal="center" vertical="center"/>
    </xf>
    <xf numFmtId="0" fontId="3" fillId="17" borderId="47" xfId="0" applyFont="1" applyFill="1" applyBorder="1" applyAlignment="1" applyProtection="1">
      <alignment horizontal="center" vertical="center"/>
    </xf>
    <xf numFmtId="0" fontId="3" fillId="17" borderId="48" xfId="0" applyFont="1" applyFill="1" applyBorder="1" applyAlignment="1" applyProtection="1">
      <alignment horizontal="center" vertical="center"/>
    </xf>
    <xf numFmtId="0" fontId="3" fillId="0" borderId="0" xfId="0" applyFont="1" applyFill="1" applyProtection="1">
      <alignment horizontal="center" vertical="center"/>
    </xf>
    <xf numFmtId="0" fontId="5" fillId="6" borderId="12" xfId="0" applyFont="1" applyFill="1" applyBorder="1" applyAlignment="1" applyProtection="1">
      <alignment horizontal="left" vertical="center"/>
    </xf>
    <xf numFmtId="0" fontId="5" fillId="6" borderId="13" xfId="0" applyFont="1" applyFill="1" applyBorder="1" applyAlignment="1" applyProtection="1">
      <alignment horizontal="left" vertical="center"/>
    </xf>
    <xf numFmtId="0" fontId="5" fillId="6" borderId="1" xfId="0" applyFont="1" applyFill="1" applyBorder="1" applyAlignment="1" applyProtection="1">
      <alignment horizontal="left" vertical="center"/>
    </xf>
    <xf numFmtId="0" fontId="5" fillId="6" borderId="10" xfId="0" applyFont="1" applyFill="1" applyBorder="1" applyAlignment="1" applyProtection="1">
      <alignment horizontal="left" vertical="center"/>
    </xf>
    <xf numFmtId="0" fontId="3" fillId="0" borderId="0" xfId="1" applyNumberFormat="1" applyFont="1" applyFill="1" applyAlignment="1" applyProtection="1">
      <alignment horizontal="center" vertical="center"/>
    </xf>
    <xf numFmtId="0" fontId="6" fillId="24" borderId="59" xfId="1" applyNumberFormat="1" applyFont="1" applyFill="1" applyBorder="1" applyAlignment="1" applyProtection="1">
      <alignment horizontal="center" vertical="center" wrapText="1"/>
    </xf>
    <xf numFmtId="0" fontId="6" fillId="24" borderId="60" xfId="1" applyNumberFormat="1" applyFont="1" applyFill="1" applyBorder="1" applyAlignment="1" applyProtection="1">
      <alignment horizontal="center" vertical="center" wrapText="1"/>
    </xf>
    <xf numFmtId="0" fontId="6" fillId="24" borderId="61" xfId="1" applyNumberFormat="1" applyFont="1" applyFill="1" applyBorder="1" applyAlignment="1" applyProtection="1">
      <alignment horizontal="center" vertical="center" wrapText="1"/>
    </xf>
    <xf numFmtId="0" fontId="21" fillId="0" borderId="66" xfId="0" applyFont="1" applyFill="1" applyBorder="1" applyAlignment="1" applyProtection="1">
      <alignment vertical="center" wrapText="1"/>
    </xf>
    <xf numFmtId="0" fontId="21" fillId="31" borderId="66" xfId="0" applyFont="1" applyFill="1" applyBorder="1" applyAlignment="1" applyProtection="1">
      <alignment vertical="center" wrapText="1"/>
    </xf>
    <xf numFmtId="0" fontId="25" fillId="0" borderId="47" xfId="0" applyFont="1" applyFill="1" applyBorder="1" applyAlignment="1">
      <alignment horizontal="center" vertical="center" wrapText="1"/>
    </xf>
    <xf numFmtId="0" fontId="25" fillId="0" borderId="49" xfId="0" applyFont="1" applyFill="1" applyBorder="1" applyAlignment="1">
      <alignment horizontal="center" vertical="center" wrapText="1"/>
    </xf>
    <xf numFmtId="0" fontId="19" fillId="38" borderId="14" xfId="0" applyFont="1" applyFill="1" applyBorder="1" applyAlignment="1" applyProtection="1">
      <alignment horizontal="center" vertical="center"/>
    </xf>
    <xf numFmtId="0" fontId="19" fillId="39" borderId="14" xfId="0" applyFont="1" applyFill="1" applyBorder="1" applyAlignment="1" applyProtection="1">
      <alignment horizontal="center" vertical="center"/>
    </xf>
    <xf numFmtId="0" fontId="19" fillId="40" borderId="14" xfId="0" applyFont="1" applyFill="1" applyBorder="1" applyAlignment="1" applyProtection="1">
      <alignment horizontal="center" vertical="center"/>
    </xf>
    <xf numFmtId="0" fontId="24" fillId="37" borderId="48" xfId="0" applyFont="1" applyFill="1" applyBorder="1" applyAlignment="1">
      <alignment horizontal="center" vertical="center" wrapText="1"/>
    </xf>
    <xf numFmtId="0" fontId="24" fillId="37" borderId="49" xfId="0" applyFont="1" applyFill="1" applyBorder="1" applyAlignment="1">
      <alignment horizontal="center" vertical="center" wrapText="1"/>
    </xf>
    <xf numFmtId="0" fontId="24" fillId="37" borderId="47" xfId="0" applyFont="1" applyFill="1" applyBorder="1" applyAlignment="1">
      <alignment horizontal="center" vertical="center" wrapText="1"/>
    </xf>
  </cellXfs>
  <cellStyles count="3">
    <cellStyle name="Lien hypertexte" xfId="2" builtinId="8"/>
    <cellStyle name="Normal" xfId="0" builtinId="0"/>
    <cellStyle name="Normal 2" xfId="1"/>
  </cellStyles>
  <dxfs count="19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88BBFF"/>
      <rgbColor rgb="00E6EBEE"/>
      <rgbColor rgb="00CCCCCC"/>
      <rgbColor rgb="0098FB98"/>
      <rgbColor rgb="00CFD0D0"/>
      <rgbColor rgb="00FF0000"/>
      <rgbColor rgb="000000CD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3366CC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8ADFF"/>
      <color rgb="FFFFCCCC"/>
      <color rgb="FFFFCCFF"/>
      <color rgb="FFB4C6E7"/>
      <color rgb="FF7A81FF"/>
      <color rgb="FFFF7E79"/>
      <color rgb="FFFF40FF"/>
      <color rgb="FFFF2F92"/>
      <color rgb="FFFFFD78"/>
      <color rgb="FFD5FC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161924</xdr:colOff>
      <xdr:row>3</xdr:row>
      <xdr:rowOff>66675</xdr:rowOff>
    </xdr:from>
    <xdr:to>
      <xdr:col>14</xdr:col>
      <xdr:colOff>761999</xdr:colOff>
      <xdr:row>11</xdr:row>
      <xdr:rowOff>801272</xdr:rowOff>
    </xdr:to>
    <xdr:pic>
      <xdr:nvPicPr>
        <xdr:cNvPr id="2" name="Image 1" descr="Carte des zones scolaires en France - carte vacances scolaires en ...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30074" y="638175"/>
          <a:ext cx="4410075" cy="447792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%20-%20COLLABORATEURS\AJHON\SOCIAL\PERMANENT\CONTRAT%202020\calendrier-perpetue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alendrier"/>
      <sheetName val="Dates"/>
      <sheetName val="A propos"/>
    </sheetNames>
    <sheetDataSet>
      <sheetData sheetId="0">
        <row r="2">
          <cell r="BD2">
            <v>2019</v>
          </cell>
        </row>
        <row r="4">
          <cell r="BD4">
            <v>1</v>
          </cell>
        </row>
      </sheetData>
      <sheetData sheetId="1">
        <row r="1">
          <cell r="A1" t="str">
            <v>En entrant une date dans cette colonne, le bord droit de ce jour sera coloré sur le calendrier :</v>
          </cell>
        </row>
        <row r="2">
          <cell r="A2">
            <v>43563</v>
          </cell>
        </row>
        <row r="3">
          <cell r="A3">
            <v>43564</v>
          </cell>
        </row>
        <row r="4">
          <cell r="A4">
            <v>43565</v>
          </cell>
        </row>
        <row r="5">
          <cell r="A5">
            <v>43566</v>
          </cell>
        </row>
        <row r="6">
          <cell r="A6">
            <v>43567</v>
          </cell>
        </row>
        <row r="7">
          <cell r="A7">
            <v>43654</v>
          </cell>
        </row>
        <row r="8">
          <cell r="A8">
            <v>43655</v>
          </cell>
        </row>
        <row r="9">
          <cell r="A9">
            <v>43656</v>
          </cell>
        </row>
        <row r="10">
          <cell r="A10">
            <v>43657</v>
          </cell>
        </row>
        <row r="11">
          <cell r="A11">
            <v>43658</v>
          </cell>
        </row>
        <row r="12">
          <cell r="A12">
            <v>43659</v>
          </cell>
        </row>
        <row r="13">
          <cell r="A13">
            <v>43660</v>
          </cell>
        </row>
        <row r="14">
          <cell r="A14">
            <v>43661</v>
          </cell>
        </row>
        <row r="15">
          <cell r="A15">
            <v>43662</v>
          </cell>
        </row>
        <row r="16">
          <cell r="A16">
            <v>43663</v>
          </cell>
        </row>
        <row r="17">
          <cell r="A17">
            <v>43664</v>
          </cell>
        </row>
        <row r="18">
          <cell r="A18">
            <v>43665</v>
          </cell>
        </row>
        <row r="19">
          <cell r="A19">
            <v>43899</v>
          </cell>
        </row>
        <row r="20">
          <cell r="A20">
            <v>43900</v>
          </cell>
        </row>
        <row r="21">
          <cell r="A21">
            <v>43901</v>
          </cell>
        </row>
        <row r="22">
          <cell r="A22">
            <v>43902</v>
          </cell>
        </row>
        <row r="23">
          <cell r="A23">
            <v>43903</v>
          </cell>
        </row>
        <row r="24">
          <cell r="A24">
            <v>43466</v>
          </cell>
        </row>
        <row r="25">
          <cell r="A25">
            <v>43824</v>
          </cell>
        </row>
        <row r="26">
          <cell r="A26">
            <v>43551</v>
          </cell>
        </row>
        <row r="27">
          <cell r="A27">
            <v>43552</v>
          </cell>
        </row>
        <row r="28">
          <cell r="A28">
            <v>43553</v>
          </cell>
        </row>
        <row r="29">
          <cell r="A29">
            <v>43500</v>
          </cell>
        </row>
        <row r="30">
          <cell r="A30">
            <v>43501</v>
          </cell>
        </row>
        <row r="31">
          <cell r="A31">
            <v>43502</v>
          </cell>
        </row>
        <row r="32">
          <cell r="A32">
            <v>43503</v>
          </cell>
        </row>
        <row r="33">
          <cell r="A33">
            <v>43504</v>
          </cell>
        </row>
        <row r="34">
          <cell r="A34">
            <v>43505</v>
          </cell>
        </row>
        <row r="35">
          <cell r="A35">
            <v>43506</v>
          </cell>
        </row>
        <row r="36">
          <cell r="A36">
            <v>43507</v>
          </cell>
        </row>
        <row r="37">
          <cell r="A37">
            <v>43508</v>
          </cell>
        </row>
        <row r="38">
          <cell r="A38">
            <v>43509</v>
          </cell>
        </row>
        <row r="39">
          <cell r="A39">
            <v>43510</v>
          </cell>
        </row>
        <row r="40">
          <cell r="A40">
            <v>43511</v>
          </cell>
        </row>
        <row r="41">
          <cell r="A41">
            <v>43512</v>
          </cell>
        </row>
        <row r="42">
          <cell r="A42">
            <v>43513</v>
          </cell>
        </row>
        <row r="43">
          <cell r="A43">
            <v>43514</v>
          </cell>
        </row>
        <row r="44">
          <cell r="A44">
            <v>43515</v>
          </cell>
        </row>
        <row r="45">
          <cell r="A45">
            <v>43516</v>
          </cell>
        </row>
        <row r="46">
          <cell r="A46">
            <v>43517</v>
          </cell>
        </row>
        <row r="47">
          <cell r="A47">
            <v>43518</v>
          </cell>
        </row>
        <row r="48">
          <cell r="A48">
            <v>43773</v>
          </cell>
        </row>
        <row r="49">
          <cell r="A49">
            <v>43774</v>
          </cell>
        </row>
        <row r="50">
          <cell r="A50">
            <v>43775</v>
          </cell>
        </row>
        <row r="51">
          <cell r="A51">
            <v>43776</v>
          </cell>
        </row>
        <row r="52">
          <cell r="A52">
            <v>43777</v>
          </cell>
        </row>
        <row r="53">
          <cell r="A53">
            <v>43778</v>
          </cell>
        </row>
        <row r="54">
          <cell r="A54">
            <v>43779</v>
          </cell>
        </row>
        <row r="55">
          <cell r="A55">
            <v>43633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alendriergratuit.fr/calendrier-scolaire-2021.htm?utm_source=calendrier-excel&amp;utm_medium=calendrier-scolaire-excel2-2021&amp;utm_campaign=lien-bas-calendrier-scolaire-excel2" TargetMode="External"/><Relationship Id="rId1" Type="http://schemas.openxmlformats.org/officeDocument/2006/relationships/hyperlink" Target="https://www.calendriergratuit.fr/calendrier-scolaire-2021.htm?utm_source=calendrier-excel&amp;utm_medium=calendrier-scolaire-excel2-2021&amp;utm_campaign=lien-bas-calendrier-scolaire-excel2" TargetMode="Externa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oursferies.fr/noel.php" TargetMode="External"/><Relationship Id="rId13" Type="http://schemas.openxmlformats.org/officeDocument/2006/relationships/hyperlink" Target="https://www.joursferies.fr/assomption.php" TargetMode="External"/><Relationship Id="rId3" Type="http://schemas.openxmlformats.org/officeDocument/2006/relationships/hyperlink" Target="https://www.joursferies.fr/ascension.php" TargetMode="External"/><Relationship Id="rId7" Type="http://schemas.openxmlformats.org/officeDocument/2006/relationships/hyperlink" Target="https://www.joursferies.fr/armistice.php" TargetMode="External"/><Relationship Id="rId12" Type="http://schemas.openxmlformats.org/officeDocument/2006/relationships/hyperlink" Target="https://www.joursferies.fr/pentecote.php" TargetMode="External"/><Relationship Id="rId2" Type="http://schemas.openxmlformats.org/officeDocument/2006/relationships/hyperlink" Target="https://www.joursferies.fr/fete-du-travail.php" TargetMode="External"/><Relationship Id="rId16" Type="http://schemas.openxmlformats.org/officeDocument/2006/relationships/hyperlink" Target="https://www.joursferies.fr/noel.php" TargetMode="External"/><Relationship Id="rId1" Type="http://schemas.openxmlformats.org/officeDocument/2006/relationships/hyperlink" Target="https://www.joursferies.fr/lundi-de-paques.php" TargetMode="External"/><Relationship Id="rId6" Type="http://schemas.openxmlformats.org/officeDocument/2006/relationships/hyperlink" Target="https://www.joursferies.fr/toussaint.php" TargetMode="External"/><Relationship Id="rId11" Type="http://schemas.openxmlformats.org/officeDocument/2006/relationships/hyperlink" Target="https://www.joursferies.fr/ascension.php" TargetMode="External"/><Relationship Id="rId5" Type="http://schemas.openxmlformats.org/officeDocument/2006/relationships/hyperlink" Target="https://www.joursferies.fr/assomption.php" TargetMode="External"/><Relationship Id="rId15" Type="http://schemas.openxmlformats.org/officeDocument/2006/relationships/hyperlink" Target="https://www.joursferies.fr/armistice.php" TargetMode="External"/><Relationship Id="rId10" Type="http://schemas.openxmlformats.org/officeDocument/2006/relationships/hyperlink" Target="https://www.joursferies.fr/fete-du-travail.php" TargetMode="External"/><Relationship Id="rId4" Type="http://schemas.openxmlformats.org/officeDocument/2006/relationships/hyperlink" Target="https://www.joursferies.fr/pentecote.php" TargetMode="External"/><Relationship Id="rId9" Type="http://schemas.openxmlformats.org/officeDocument/2006/relationships/hyperlink" Target="https://www.joursferies.fr/lundi-de-paques.php" TargetMode="External"/><Relationship Id="rId14" Type="http://schemas.openxmlformats.org/officeDocument/2006/relationships/hyperlink" Target="https://www.joursferies.fr/toussaint.ph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ervice-public.fr/particuliers/vosdroits/F31952" TargetMode="External"/><Relationship Id="rId1" Type="http://schemas.openxmlformats.org/officeDocument/2006/relationships/hyperlink" Target="http://www.education.gouv.fr/pid25058/le-calendrier-scolaire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132"/>
  <sheetViews>
    <sheetView showRuler="0" topLeftCell="A82" zoomScale="75" workbookViewId="0">
      <selection activeCell="AF112" sqref="AF112:AF113"/>
    </sheetView>
  </sheetViews>
  <sheetFormatPr baseColWidth="10" defaultColWidth="10.85546875" defaultRowHeight="15.75"/>
  <cols>
    <col min="1" max="1" width="5" style="38" customWidth="1"/>
    <col min="2" max="2" width="4.85546875" style="38" customWidth="1"/>
    <col min="3" max="3" width="14.42578125" style="18" customWidth="1"/>
    <col min="4" max="4" width="1" style="18" customWidth="1"/>
    <col min="5" max="7" width="1" style="3" customWidth="1"/>
    <col min="8" max="8" width="4" style="32" customWidth="1"/>
    <col min="9" max="9" width="1" style="49" customWidth="1"/>
    <col min="10" max="11" width="5" style="38" customWidth="1"/>
    <col min="12" max="12" width="16.28515625" style="18" customWidth="1"/>
    <col min="13" max="15" width="1" style="3" customWidth="1"/>
    <col min="16" max="16" width="4" style="32" customWidth="1"/>
    <col min="17" max="17" width="1" style="49" customWidth="1"/>
    <col min="18" max="19" width="5" style="38" customWidth="1"/>
    <col min="20" max="20" width="17.28515625" style="18" customWidth="1"/>
    <col min="21" max="23" width="1" style="3" customWidth="1"/>
    <col min="24" max="24" width="4" style="32" customWidth="1"/>
    <col min="25" max="25" width="1" style="49" customWidth="1"/>
    <col min="26" max="27" width="5" style="38" customWidth="1"/>
    <col min="28" max="28" width="14.42578125" style="18" customWidth="1"/>
    <col min="29" max="31" width="1" style="3" customWidth="1"/>
    <col min="32" max="32" width="4" style="32" customWidth="1"/>
    <col min="33" max="33" width="1" style="49" customWidth="1"/>
    <col min="34" max="34" width="5" style="38" customWidth="1"/>
    <col min="35" max="35" width="4" style="38" customWidth="1"/>
    <col min="36" max="36" width="16.28515625" style="18" customWidth="1"/>
    <col min="37" max="39" width="1" style="3" customWidth="1"/>
    <col min="40" max="40" width="4" style="32" customWidth="1"/>
    <col min="41" max="41" width="1" style="3" customWidth="1"/>
    <col min="42" max="43" width="5" style="38" customWidth="1"/>
    <col min="44" max="44" width="14.42578125" style="18" customWidth="1"/>
    <col min="45" max="47" width="1" style="3" customWidth="1"/>
    <col min="48" max="48" width="4" style="32" customWidth="1"/>
    <col min="49" max="257" width="8.85546875" style="3" customWidth="1"/>
    <col min="258" max="16384" width="10.85546875" style="3"/>
  </cols>
  <sheetData>
    <row r="1" spans="1:48" ht="30" customHeight="1" thickTop="1">
      <c r="A1" s="209" t="s">
        <v>34</v>
      </c>
      <c r="B1" s="210"/>
      <c r="C1" s="211"/>
      <c r="D1" s="211"/>
      <c r="E1" s="210"/>
      <c r="F1" s="210"/>
      <c r="G1" s="210"/>
      <c r="H1" s="212"/>
      <c r="I1" s="2"/>
      <c r="J1" s="209" t="s">
        <v>35</v>
      </c>
      <c r="K1" s="210"/>
      <c r="L1" s="211"/>
      <c r="M1" s="210"/>
      <c r="N1" s="210"/>
      <c r="O1" s="210"/>
      <c r="P1" s="212"/>
      <c r="Q1" s="2"/>
      <c r="R1" s="209" t="s">
        <v>36</v>
      </c>
      <c r="S1" s="210"/>
      <c r="T1" s="211"/>
      <c r="U1" s="210"/>
      <c r="V1" s="210"/>
      <c r="W1" s="210"/>
      <c r="X1" s="212"/>
      <c r="Y1" s="2"/>
      <c r="Z1" s="209" t="s">
        <v>37</v>
      </c>
      <c r="AA1" s="210"/>
      <c r="AB1" s="211"/>
      <c r="AC1" s="210"/>
      <c r="AD1" s="210"/>
      <c r="AE1" s="210"/>
      <c r="AF1" s="212"/>
      <c r="AG1" s="2"/>
      <c r="AH1" s="209" t="s">
        <v>38</v>
      </c>
      <c r="AI1" s="210"/>
      <c r="AJ1" s="211"/>
      <c r="AK1" s="210"/>
      <c r="AL1" s="210"/>
      <c r="AM1" s="210"/>
      <c r="AN1" s="212"/>
      <c r="AO1" s="2"/>
      <c r="AP1" s="209" t="s">
        <v>39</v>
      </c>
      <c r="AQ1" s="278"/>
      <c r="AR1" s="279"/>
      <c r="AS1" s="278"/>
      <c r="AT1" s="278"/>
      <c r="AU1" s="278"/>
      <c r="AV1" s="280"/>
    </row>
    <row r="2" spans="1:48" ht="15">
      <c r="A2" s="195" t="s">
        <v>0</v>
      </c>
      <c r="B2" s="197">
        <v>1</v>
      </c>
      <c r="C2" s="50"/>
      <c r="D2" s="62"/>
      <c r="E2" s="208"/>
      <c r="F2" s="217"/>
      <c r="G2" s="218"/>
      <c r="H2" s="222"/>
      <c r="J2" s="195" t="s">
        <v>1</v>
      </c>
      <c r="K2" s="197">
        <v>1</v>
      </c>
      <c r="L2" s="50"/>
      <c r="M2" s="230"/>
      <c r="N2" s="230"/>
      <c r="O2" s="230"/>
      <c r="P2" s="222"/>
      <c r="R2" s="195" t="s">
        <v>2</v>
      </c>
      <c r="S2" s="197">
        <v>1</v>
      </c>
      <c r="T2" s="50"/>
      <c r="U2" s="230"/>
      <c r="V2" s="230"/>
      <c r="W2" s="230"/>
      <c r="X2" s="222"/>
      <c r="Z2" s="245" t="s">
        <v>3</v>
      </c>
      <c r="AA2" s="197">
        <v>1</v>
      </c>
      <c r="AB2" s="58" t="s">
        <v>5</v>
      </c>
      <c r="AC2" s="208"/>
      <c r="AD2" s="217"/>
      <c r="AE2" s="218"/>
      <c r="AF2" s="251"/>
      <c r="AH2" s="195" t="s">
        <v>1</v>
      </c>
      <c r="AI2" s="197">
        <v>1</v>
      </c>
      <c r="AJ2" s="50"/>
      <c r="AK2" s="230"/>
      <c r="AL2" s="230"/>
      <c r="AM2" s="230"/>
      <c r="AN2" s="222"/>
      <c r="AP2" s="195" t="s">
        <v>86</v>
      </c>
      <c r="AQ2" s="213">
        <v>1</v>
      </c>
      <c r="AR2" s="10" t="s">
        <v>6</v>
      </c>
      <c r="AS2" s="238"/>
      <c r="AT2" s="242"/>
      <c r="AU2" s="241"/>
      <c r="AV2" s="251"/>
    </row>
    <row r="3" spans="1:48" ht="15">
      <c r="A3" s="194"/>
      <c r="B3" s="198"/>
      <c r="C3" s="51"/>
      <c r="D3" s="63"/>
      <c r="E3" s="205"/>
      <c r="F3" s="205"/>
      <c r="G3" s="205"/>
      <c r="H3" s="220"/>
      <c r="J3" s="194"/>
      <c r="K3" s="202"/>
      <c r="L3" s="51"/>
      <c r="M3" s="205"/>
      <c r="N3" s="205"/>
      <c r="O3" s="205"/>
      <c r="P3" s="220"/>
      <c r="R3" s="194"/>
      <c r="S3" s="202"/>
      <c r="T3" s="51"/>
      <c r="U3" s="205"/>
      <c r="V3" s="205"/>
      <c r="W3" s="205"/>
      <c r="X3" s="220"/>
      <c r="Z3" s="194"/>
      <c r="AA3" s="202"/>
      <c r="AB3" s="61"/>
      <c r="AC3" s="205"/>
      <c r="AD3" s="205"/>
      <c r="AE3" s="205"/>
      <c r="AF3" s="250"/>
      <c r="AH3" s="194"/>
      <c r="AI3" s="202"/>
      <c r="AJ3" s="51"/>
      <c r="AK3" s="205"/>
      <c r="AL3" s="205"/>
      <c r="AM3" s="205"/>
      <c r="AN3" s="220"/>
      <c r="AP3" s="273"/>
      <c r="AQ3" s="287"/>
      <c r="AR3" s="21"/>
      <c r="AS3" s="290"/>
      <c r="AT3" s="290"/>
      <c r="AU3" s="290"/>
      <c r="AV3" s="297"/>
    </row>
    <row r="4" spans="1:48" ht="15">
      <c r="A4" s="193" t="s">
        <v>3</v>
      </c>
      <c r="B4" s="199">
        <f>DATE(YEAR(B2),MONTH(B2),2)</f>
        <v>2</v>
      </c>
      <c r="C4" s="55"/>
      <c r="D4" s="64"/>
      <c r="E4" s="204"/>
      <c r="F4" s="215"/>
      <c r="G4" s="216"/>
      <c r="H4" s="223"/>
      <c r="J4" s="203" t="s">
        <v>7</v>
      </c>
      <c r="K4" s="201">
        <v>2</v>
      </c>
      <c r="L4" s="52"/>
      <c r="M4" s="231"/>
      <c r="N4" s="231"/>
      <c r="O4" s="231"/>
      <c r="P4" s="219"/>
      <c r="R4" s="203" t="s">
        <v>86</v>
      </c>
      <c r="S4" s="201">
        <v>2</v>
      </c>
      <c r="T4" s="53" t="s">
        <v>79</v>
      </c>
      <c r="U4" s="234"/>
      <c r="V4" s="234"/>
      <c r="W4" s="234"/>
      <c r="X4" s="225"/>
      <c r="Z4" s="195" t="s">
        <v>8</v>
      </c>
      <c r="AA4" s="197">
        <v>2</v>
      </c>
      <c r="AB4" s="50"/>
      <c r="AC4" s="230"/>
      <c r="AD4" s="230"/>
      <c r="AE4" s="230"/>
      <c r="AF4" s="222">
        <v>45</v>
      </c>
      <c r="AH4" s="203" t="s">
        <v>7</v>
      </c>
      <c r="AI4" s="201">
        <v>2</v>
      </c>
      <c r="AJ4" s="52"/>
      <c r="AK4" s="231"/>
      <c r="AL4" s="231"/>
      <c r="AM4" s="231"/>
      <c r="AN4" s="219"/>
      <c r="AP4" s="195" t="s">
        <v>0</v>
      </c>
      <c r="AQ4" s="213">
        <v>2</v>
      </c>
      <c r="AR4" s="8"/>
      <c r="AS4" s="238"/>
      <c r="AT4" s="242"/>
      <c r="AU4" s="241"/>
      <c r="AV4" s="222"/>
    </row>
    <row r="5" spans="1:48" ht="15">
      <c r="A5" s="194"/>
      <c r="B5" s="200"/>
      <c r="C5" s="56"/>
      <c r="D5" s="63"/>
      <c r="E5" s="205"/>
      <c r="F5" s="205"/>
      <c r="G5" s="205"/>
      <c r="H5" s="224"/>
      <c r="J5" s="194"/>
      <c r="K5" s="202"/>
      <c r="L5" s="65"/>
      <c r="M5" s="205"/>
      <c r="N5" s="205"/>
      <c r="O5" s="205"/>
      <c r="P5" s="220"/>
      <c r="R5" s="194"/>
      <c r="S5" s="202"/>
      <c r="T5" s="54"/>
      <c r="U5" s="235"/>
      <c r="V5" s="235"/>
      <c r="W5" s="235"/>
      <c r="X5" s="226"/>
      <c r="Z5" s="194"/>
      <c r="AA5" s="202"/>
      <c r="AB5" s="51"/>
      <c r="AC5" s="205"/>
      <c r="AD5" s="205"/>
      <c r="AE5" s="205"/>
      <c r="AF5" s="220"/>
      <c r="AH5" s="194"/>
      <c r="AI5" s="202"/>
      <c r="AJ5" s="51"/>
      <c r="AK5" s="205"/>
      <c r="AL5" s="205"/>
      <c r="AM5" s="205"/>
      <c r="AN5" s="220"/>
      <c r="AP5" s="273"/>
      <c r="AQ5" s="287"/>
      <c r="AR5" s="13"/>
      <c r="AS5" s="290"/>
      <c r="AT5" s="290"/>
      <c r="AU5" s="290"/>
      <c r="AV5" s="295"/>
    </row>
    <row r="6" spans="1:48" ht="15">
      <c r="A6" s="203" t="s">
        <v>8</v>
      </c>
      <c r="B6" s="201">
        <v>3</v>
      </c>
      <c r="C6" s="52"/>
      <c r="D6" s="64"/>
      <c r="E6" s="204"/>
      <c r="F6" s="215"/>
      <c r="G6" s="216"/>
      <c r="H6" s="219">
        <v>32</v>
      </c>
      <c r="J6" s="203" t="s">
        <v>2</v>
      </c>
      <c r="K6" s="201">
        <v>3</v>
      </c>
      <c r="L6" s="52"/>
      <c r="M6" s="231"/>
      <c r="N6" s="231"/>
      <c r="O6" s="231"/>
      <c r="P6" s="219"/>
      <c r="R6" s="203" t="s">
        <v>87</v>
      </c>
      <c r="S6" s="201">
        <v>3</v>
      </c>
      <c r="T6" s="52"/>
      <c r="U6" s="231"/>
      <c r="V6" s="231"/>
      <c r="W6" s="231"/>
      <c r="X6" s="219"/>
      <c r="Z6" s="203" t="s">
        <v>1</v>
      </c>
      <c r="AA6" s="201">
        <v>3</v>
      </c>
      <c r="AB6" s="52"/>
      <c r="AC6" s="231"/>
      <c r="AD6" s="231"/>
      <c r="AE6" s="231"/>
      <c r="AF6" s="219"/>
      <c r="AH6" s="203" t="s">
        <v>85</v>
      </c>
      <c r="AI6" s="201">
        <v>3</v>
      </c>
      <c r="AJ6" s="53" t="s">
        <v>81</v>
      </c>
      <c r="AK6" s="234"/>
      <c r="AL6" s="234"/>
      <c r="AM6" s="234"/>
      <c r="AN6" s="225"/>
      <c r="AP6" s="245" t="s">
        <v>3</v>
      </c>
      <c r="AQ6" s="213">
        <v>3</v>
      </c>
      <c r="AR6" s="27"/>
      <c r="AS6" s="238"/>
      <c r="AT6" s="242"/>
      <c r="AU6" s="241"/>
      <c r="AV6" s="249"/>
    </row>
    <row r="7" spans="1:48" ht="15">
      <c r="A7" s="194"/>
      <c r="B7" s="202"/>
      <c r="C7" s="51"/>
      <c r="D7" s="63"/>
      <c r="E7" s="205"/>
      <c r="F7" s="205"/>
      <c r="G7" s="205"/>
      <c r="H7" s="220"/>
      <c r="J7" s="194"/>
      <c r="K7" s="202"/>
      <c r="L7" s="51"/>
      <c r="M7" s="205"/>
      <c r="N7" s="205"/>
      <c r="O7" s="205"/>
      <c r="P7" s="220"/>
      <c r="R7" s="194"/>
      <c r="S7" s="202"/>
      <c r="T7" s="51"/>
      <c r="U7" s="205"/>
      <c r="V7" s="205"/>
      <c r="W7" s="205"/>
      <c r="X7" s="220"/>
      <c r="Z7" s="194"/>
      <c r="AA7" s="202"/>
      <c r="AB7" s="51"/>
      <c r="AC7" s="205"/>
      <c r="AD7" s="205"/>
      <c r="AE7" s="205"/>
      <c r="AF7" s="220"/>
      <c r="AH7" s="194"/>
      <c r="AI7" s="202"/>
      <c r="AJ7" s="54"/>
      <c r="AK7" s="235"/>
      <c r="AL7" s="235"/>
      <c r="AM7" s="235"/>
      <c r="AN7" s="226"/>
      <c r="AP7" s="273"/>
      <c r="AQ7" s="287"/>
      <c r="AR7" s="28"/>
      <c r="AS7" s="290"/>
      <c r="AT7" s="290"/>
      <c r="AU7" s="290"/>
      <c r="AV7" s="296"/>
    </row>
    <row r="8" spans="1:48" ht="15">
      <c r="A8" s="203" t="s">
        <v>1</v>
      </c>
      <c r="B8" s="201">
        <v>4</v>
      </c>
      <c r="C8" s="52"/>
      <c r="D8" s="64"/>
      <c r="E8" s="204"/>
      <c r="F8" s="215"/>
      <c r="G8" s="216"/>
      <c r="H8" s="219"/>
      <c r="J8" s="203" t="s">
        <v>4</v>
      </c>
      <c r="K8" s="201">
        <v>4</v>
      </c>
      <c r="L8" s="52"/>
      <c r="M8" s="231"/>
      <c r="N8" s="231"/>
      <c r="O8" s="231"/>
      <c r="P8" s="219"/>
      <c r="R8" s="193" t="s">
        <v>3</v>
      </c>
      <c r="S8" s="201">
        <v>4</v>
      </c>
      <c r="T8" s="66" t="s">
        <v>97</v>
      </c>
      <c r="U8" s="239"/>
      <c r="V8" s="239"/>
      <c r="W8" s="239"/>
      <c r="X8" s="243"/>
      <c r="Z8" s="203" t="s">
        <v>7</v>
      </c>
      <c r="AA8" s="201">
        <v>4</v>
      </c>
      <c r="AB8" s="52"/>
      <c r="AC8" s="231"/>
      <c r="AD8" s="231"/>
      <c r="AE8" s="231"/>
      <c r="AF8" s="219"/>
      <c r="AH8" s="203" t="s">
        <v>86</v>
      </c>
      <c r="AI8" s="201">
        <v>4</v>
      </c>
      <c r="AJ8" s="52"/>
      <c r="AK8" s="231"/>
      <c r="AL8" s="231"/>
      <c r="AM8" s="231"/>
      <c r="AN8" s="219"/>
      <c r="AP8" s="195" t="s">
        <v>83</v>
      </c>
      <c r="AQ8" s="213">
        <v>4</v>
      </c>
      <c r="AR8" s="9" t="s">
        <v>73</v>
      </c>
      <c r="AS8" s="288"/>
      <c r="AT8" s="288"/>
      <c r="AU8" s="288"/>
      <c r="AV8" s="237" t="s">
        <v>9</v>
      </c>
    </row>
    <row r="9" spans="1:48" ht="15">
      <c r="A9" s="194"/>
      <c r="B9" s="202"/>
      <c r="C9" s="51"/>
      <c r="D9" s="63"/>
      <c r="E9" s="205"/>
      <c r="F9" s="205"/>
      <c r="G9" s="205"/>
      <c r="H9" s="220"/>
      <c r="J9" s="194"/>
      <c r="K9" s="202"/>
      <c r="L9" s="51"/>
      <c r="M9" s="205"/>
      <c r="N9" s="205"/>
      <c r="O9" s="205"/>
      <c r="P9" s="220"/>
      <c r="R9" s="194"/>
      <c r="S9" s="202"/>
      <c r="T9" s="67"/>
      <c r="U9" s="240"/>
      <c r="V9" s="240"/>
      <c r="W9" s="240"/>
      <c r="X9" s="244"/>
      <c r="Z9" s="194"/>
      <c r="AA9" s="202"/>
      <c r="AB9" s="51"/>
      <c r="AC9" s="205"/>
      <c r="AD9" s="205"/>
      <c r="AE9" s="205"/>
      <c r="AF9" s="220"/>
      <c r="AH9" s="194"/>
      <c r="AI9" s="202"/>
      <c r="AJ9" s="51"/>
      <c r="AK9" s="205"/>
      <c r="AL9" s="205"/>
      <c r="AM9" s="205"/>
      <c r="AN9" s="220"/>
      <c r="AP9" s="273"/>
      <c r="AQ9" s="287"/>
      <c r="AR9" s="20"/>
      <c r="AS9" s="289"/>
      <c r="AT9" s="289"/>
      <c r="AU9" s="289"/>
      <c r="AV9" s="294"/>
    </row>
    <row r="10" spans="1:48" ht="15">
      <c r="A10" s="203" t="s">
        <v>7</v>
      </c>
      <c r="B10" s="201">
        <v>5</v>
      </c>
      <c r="C10" s="52"/>
      <c r="D10" s="64"/>
      <c r="E10" s="204"/>
      <c r="F10" s="215"/>
      <c r="G10" s="216"/>
      <c r="H10" s="219"/>
      <c r="J10" s="203" t="s">
        <v>0</v>
      </c>
      <c r="K10" s="201">
        <v>5</v>
      </c>
      <c r="L10" s="52"/>
      <c r="M10" s="231"/>
      <c r="N10" s="231"/>
      <c r="O10" s="231"/>
      <c r="P10" s="219"/>
      <c r="R10" s="203" t="s">
        <v>8</v>
      </c>
      <c r="S10" s="201">
        <v>5</v>
      </c>
      <c r="T10" s="52"/>
      <c r="U10" s="231"/>
      <c r="V10" s="231"/>
      <c r="W10" s="231"/>
      <c r="X10" s="219">
        <v>41</v>
      </c>
      <c r="Z10" s="203" t="s">
        <v>2</v>
      </c>
      <c r="AA10" s="201">
        <v>5</v>
      </c>
      <c r="AB10" s="52"/>
      <c r="AC10" s="231"/>
      <c r="AD10" s="231"/>
      <c r="AE10" s="231"/>
      <c r="AF10" s="219"/>
      <c r="AH10" s="203" t="s">
        <v>87</v>
      </c>
      <c r="AI10" s="201">
        <v>5</v>
      </c>
      <c r="AJ10" s="52"/>
      <c r="AK10" s="231"/>
      <c r="AL10" s="231"/>
      <c r="AM10" s="231"/>
      <c r="AN10" s="219"/>
      <c r="AP10" s="195" t="s">
        <v>1</v>
      </c>
      <c r="AQ10" s="213">
        <v>5</v>
      </c>
      <c r="AR10" s="8"/>
      <c r="AS10" s="206"/>
      <c r="AT10" s="206"/>
      <c r="AU10" s="206"/>
      <c r="AV10" s="222"/>
    </row>
    <row r="11" spans="1:48" ht="15">
      <c r="A11" s="194"/>
      <c r="B11" s="202"/>
      <c r="C11" s="51"/>
      <c r="D11" s="63"/>
      <c r="E11" s="205"/>
      <c r="F11" s="205"/>
      <c r="G11" s="205"/>
      <c r="H11" s="220"/>
      <c r="J11" s="194"/>
      <c r="K11" s="202"/>
      <c r="L11" s="51"/>
      <c r="M11" s="205"/>
      <c r="N11" s="205"/>
      <c r="O11" s="205"/>
      <c r="P11" s="220"/>
      <c r="R11" s="194"/>
      <c r="S11" s="202"/>
      <c r="T11" s="51"/>
      <c r="U11" s="205"/>
      <c r="V11" s="205"/>
      <c r="W11" s="205"/>
      <c r="X11" s="220"/>
      <c r="Z11" s="194"/>
      <c r="AA11" s="202"/>
      <c r="AB11" s="51"/>
      <c r="AC11" s="205"/>
      <c r="AD11" s="205"/>
      <c r="AE11" s="205"/>
      <c r="AF11" s="220"/>
      <c r="AH11" s="194"/>
      <c r="AI11" s="202"/>
      <c r="AJ11" s="51"/>
      <c r="AK11" s="205"/>
      <c r="AL11" s="205"/>
      <c r="AM11" s="205"/>
      <c r="AN11" s="220"/>
      <c r="AP11" s="273"/>
      <c r="AQ11" s="287"/>
      <c r="AR11" s="13"/>
      <c r="AS11" s="290"/>
      <c r="AT11" s="290"/>
      <c r="AU11" s="290"/>
      <c r="AV11" s="295"/>
    </row>
    <row r="12" spans="1:48" ht="15">
      <c r="A12" s="203" t="s">
        <v>85</v>
      </c>
      <c r="B12" s="201">
        <v>6</v>
      </c>
      <c r="C12" s="53" t="s">
        <v>61</v>
      </c>
      <c r="D12" s="64"/>
      <c r="E12" s="204"/>
      <c r="F12" s="215"/>
      <c r="G12" s="216"/>
      <c r="H12" s="225"/>
      <c r="J12" s="193" t="s">
        <v>3</v>
      </c>
      <c r="K12" s="201">
        <v>6</v>
      </c>
      <c r="L12" s="55"/>
      <c r="M12" s="232"/>
      <c r="N12" s="232"/>
      <c r="O12" s="232"/>
      <c r="P12" s="223"/>
      <c r="R12" s="203" t="s">
        <v>1</v>
      </c>
      <c r="S12" s="201">
        <v>6</v>
      </c>
      <c r="T12" s="52"/>
      <c r="U12" s="231"/>
      <c r="V12" s="231"/>
      <c r="W12" s="231"/>
      <c r="X12" s="219"/>
      <c r="Z12" s="203" t="s">
        <v>4</v>
      </c>
      <c r="AA12" s="201">
        <v>6</v>
      </c>
      <c r="AB12" s="52"/>
      <c r="AC12" s="231"/>
      <c r="AD12" s="231"/>
      <c r="AE12" s="231"/>
      <c r="AF12" s="219"/>
      <c r="AH12" s="203" t="s">
        <v>80</v>
      </c>
      <c r="AI12" s="201">
        <v>6</v>
      </c>
      <c r="AJ12" s="53" t="s">
        <v>71</v>
      </c>
      <c r="AK12" s="234"/>
      <c r="AL12" s="234"/>
      <c r="AM12" s="234"/>
      <c r="AN12" s="225"/>
      <c r="AP12" s="195" t="s">
        <v>7</v>
      </c>
      <c r="AQ12" s="213">
        <v>6</v>
      </c>
      <c r="AR12" s="8"/>
      <c r="AS12" s="206"/>
      <c r="AT12" s="206"/>
      <c r="AU12" s="206"/>
      <c r="AV12" s="222"/>
    </row>
    <row r="13" spans="1:48" ht="15">
      <c r="A13" s="194"/>
      <c r="B13" s="202"/>
      <c r="C13" s="54"/>
      <c r="D13" s="63"/>
      <c r="E13" s="205"/>
      <c r="F13" s="205"/>
      <c r="G13" s="205"/>
      <c r="H13" s="226"/>
      <c r="J13" s="194"/>
      <c r="K13" s="202"/>
      <c r="L13" s="56"/>
      <c r="M13" s="233"/>
      <c r="N13" s="233"/>
      <c r="O13" s="233"/>
      <c r="P13" s="224"/>
      <c r="R13" s="194"/>
      <c r="S13" s="202"/>
      <c r="T13" s="51"/>
      <c r="U13" s="205"/>
      <c r="V13" s="205"/>
      <c r="W13" s="205"/>
      <c r="X13" s="220"/>
      <c r="Z13" s="194"/>
      <c r="AA13" s="202"/>
      <c r="AB13" s="51"/>
      <c r="AC13" s="205"/>
      <c r="AD13" s="205"/>
      <c r="AE13" s="205"/>
      <c r="AF13" s="220"/>
      <c r="AH13" s="194"/>
      <c r="AI13" s="202"/>
      <c r="AJ13" s="54"/>
      <c r="AK13" s="235"/>
      <c r="AL13" s="235"/>
      <c r="AM13" s="235"/>
      <c r="AN13" s="226"/>
      <c r="AP13" s="273"/>
      <c r="AQ13" s="287"/>
      <c r="AR13" s="13"/>
      <c r="AS13" s="290"/>
      <c r="AT13" s="290"/>
      <c r="AU13" s="290"/>
      <c r="AV13" s="295"/>
    </row>
    <row r="14" spans="1:48" ht="15">
      <c r="A14" s="203" t="s">
        <v>4</v>
      </c>
      <c r="B14" s="201">
        <v>7</v>
      </c>
      <c r="C14" s="52"/>
      <c r="D14" s="64"/>
      <c r="E14" s="204"/>
      <c r="F14" s="215"/>
      <c r="G14" s="216"/>
      <c r="H14" s="219"/>
      <c r="J14" s="203" t="s">
        <v>8</v>
      </c>
      <c r="K14" s="201">
        <v>7</v>
      </c>
      <c r="L14" s="52"/>
      <c r="M14" s="231"/>
      <c r="N14" s="231"/>
      <c r="O14" s="231"/>
      <c r="P14" s="219">
        <v>37</v>
      </c>
      <c r="R14" s="203" t="s">
        <v>84</v>
      </c>
      <c r="S14" s="201">
        <v>7</v>
      </c>
      <c r="T14" s="53" t="s">
        <v>66</v>
      </c>
      <c r="U14" s="234"/>
      <c r="V14" s="234"/>
      <c r="W14" s="234"/>
      <c r="X14" s="225"/>
      <c r="Z14" s="203" t="s">
        <v>0</v>
      </c>
      <c r="AA14" s="201">
        <v>7</v>
      </c>
      <c r="AB14" s="52"/>
      <c r="AC14" s="231"/>
      <c r="AD14" s="231"/>
      <c r="AE14" s="231"/>
      <c r="AF14" s="219"/>
      <c r="AH14" s="203" t="s">
        <v>83</v>
      </c>
      <c r="AI14" s="201">
        <v>7</v>
      </c>
      <c r="AJ14" s="52"/>
      <c r="AK14" s="231"/>
      <c r="AL14" s="231"/>
      <c r="AM14" s="231"/>
      <c r="AN14" s="219">
        <v>50</v>
      </c>
      <c r="AP14" s="195" t="s">
        <v>2</v>
      </c>
      <c r="AQ14" s="213">
        <v>7</v>
      </c>
      <c r="AR14" s="8"/>
      <c r="AS14" s="206"/>
      <c r="AT14" s="206"/>
      <c r="AU14" s="206"/>
      <c r="AV14" s="222"/>
    </row>
    <row r="15" spans="1:48" ht="15">
      <c r="A15" s="194"/>
      <c r="B15" s="202"/>
      <c r="C15" s="51"/>
      <c r="D15" s="63"/>
      <c r="E15" s="205"/>
      <c r="F15" s="205"/>
      <c r="G15" s="205"/>
      <c r="H15" s="220"/>
      <c r="J15" s="194"/>
      <c r="K15" s="202"/>
      <c r="L15" s="51"/>
      <c r="M15" s="205"/>
      <c r="N15" s="205"/>
      <c r="O15" s="205"/>
      <c r="P15" s="220"/>
      <c r="R15" s="194"/>
      <c r="S15" s="202"/>
      <c r="T15" s="54"/>
      <c r="U15" s="235"/>
      <c r="V15" s="235"/>
      <c r="W15" s="235"/>
      <c r="X15" s="226"/>
      <c r="Z15" s="194"/>
      <c r="AA15" s="202"/>
      <c r="AB15" s="51"/>
      <c r="AC15" s="205"/>
      <c r="AD15" s="205"/>
      <c r="AE15" s="205"/>
      <c r="AF15" s="220"/>
      <c r="AH15" s="194"/>
      <c r="AI15" s="202"/>
      <c r="AJ15" s="51"/>
      <c r="AK15" s="205"/>
      <c r="AL15" s="205"/>
      <c r="AM15" s="205"/>
      <c r="AN15" s="220"/>
      <c r="AP15" s="273"/>
      <c r="AQ15" s="287"/>
      <c r="AR15" s="13"/>
      <c r="AS15" s="290"/>
      <c r="AT15" s="290"/>
      <c r="AU15" s="290"/>
      <c r="AV15" s="295"/>
    </row>
    <row r="16" spans="1:48" ht="15" customHeight="1">
      <c r="A16" s="195" t="s">
        <v>0</v>
      </c>
      <c r="B16" s="197">
        <v>8</v>
      </c>
      <c r="C16" s="50"/>
      <c r="D16" s="62"/>
      <c r="E16" s="208"/>
      <c r="F16" s="217"/>
      <c r="G16" s="218"/>
      <c r="H16" s="222"/>
      <c r="J16" s="195" t="s">
        <v>88</v>
      </c>
      <c r="K16" s="197">
        <v>8</v>
      </c>
      <c r="L16" s="68" t="s">
        <v>160</v>
      </c>
      <c r="M16" s="236"/>
      <c r="N16" s="236"/>
      <c r="O16" s="236"/>
      <c r="P16" s="237"/>
      <c r="R16" s="195" t="s">
        <v>85</v>
      </c>
      <c r="S16" s="197">
        <v>8</v>
      </c>
      <c r="T16" s="50"/>
      <c r="U16" s="230"/>
      <c r="V16" s="230"/>
      <c r="W16" s="230"/>
      <c r="X16" s="222"/>
      <c r="Z16" s="245" t="s">
        <v>3</v>
      </c>
      <c r="AA16" s="197">
        <v>8</v>
      </c>
      <c r="AB16" s="57"/>
      <c r="AC16" s="246"/>
      <c r="AD16" s="246"/>
      <c r="AE16" s="246"/>
      <c r="AF16" s="249"/>
      <c r="AH16" s="203" t="s">
        <v>88</v>
      </c>
      <c r="AI16" s="201">
        <v>8</v>
      </c>
      <c r="AJ16" s="52"/>
      <c r="AK16" s="231"/>
      <c r="AL16" s="231"/>
      <c r="AM16" s="231"/>
      <c r="AN16" s="219"/>
      <c r="AP16" s="195" t="s">
        <v>4</v>
      </c>
      <c r="AQ16" s="213">
        <v>8</v>
      </c>
      <c r="AR16" s="8"/>
      <c r="AS16" s="206"/>
      <c r="AT16" s="206"/>
      <c r="AU16" s="206"/>
      <c r="AV16" s="222"/>
    </row>
    <row r="17" spans="1:48" ht="15" customHeight="1">
      <c r="A17" s="194"/>
      <c r="B17" s="202"/>
      <c r="C17" s="51"/>
      <c r="D17" s="63"/>
      <c r="E17" s="205"/>
      <c r="F17" s="205"/>
      <c r="G17" s="205"/>
      <c r="H17" s="220"/>
      <c r="J17" s="194"/>
      <c r="K17" s="202"/>
      <c r="L17" s="54"/>
      <c r="M17" s="235"/>
      <c r="N17" s="235"/>
      <c r="O17" s="235"/>
      <c r="P17" s="226"/>
      <c r="R17" s="194"/>
      <c r="S17" s="202"/>
      <c r="T17" s="51"/>
      <c r="U17" s="205"/>
      <c r="V17" s="205"/>
      <c r="W17" s="205"/>
      <c r="X17" s="220"/>
      <c r="Z17" s="194"/>
      <c r="AA17" s="202"/>
      <c r="AB17" s="56"/>
      <c r="AC17" s="233"/>
      <c r="AD17" s="233"/>
      <c r="AE17" s="233"/>
      <c r="AF17" s="224"/>
      <c r="AH17" s="194"/>
      <c r="AI17" s="202"/>
      <c r="AJ17" s="51"/>
      <c r="AK17" s="205"/>
      <c r="AL17" s="205"/>
      <c r="AM17" s="205"/>
      <c r="AN17" s="220"/>
      <c r="AP17" s="273"/>
      <c r="AQ17" s="287"/>
      <c r="AR17" s="13"/>
      <c r="AS17" s="290"/>
      <c r="AT17" s="290"/>
      <c r="AU17" s="290"/>
      <c r="AV17" s="295"/>
    </row>
    <row r="18" spans="1:48" ht="15" customHeight="1">
      <c r="A18" s="193" t="s">
        <v>3</v>
      </c>
      <c r="B18" s="201">
        <v>9</v>
      </c>
      <c r="C18" s="55"/>
      <c r="D18" s="64"/>
      <c r="E18" s="204"/>
      <c r="F18" s="215"/>
      <c r="G18" s="216"/>
      <c r="H18" s="223"/>
      <c r="J18" s="203" t="s">
        <v>84</v>
      </c>
      <c r="K18" s="201">
        <v>9</v>
      </c>
      <c r="L18" s="52"/>
      <c r="M18" s="231"/>
      <c r="N18" s="231"/>
      <c r="O18" s="231"/>
      <c r="P18" s="219"/>
      <c r="R18" s="203" t="s">
        <v>86</v>
      </c>
      <c r="S18" s="201">
        <v>9</v>
      </c>
      <c r="T18" s="52"/>
      <c r="U18" s="231"/>
      <c r="V18" s="231"/>
      <c r="W18" s="231"/>
      <c r="X18" s="219"/>
      <c r="Z18" s="203" t="s">
        <v>8</v>
      </c>
      <c r="AA18" s="201">
        <v>9</v>
      </c>
      <c r="AB18" s="52"/>
      <c r="AC18" s="231"/>
      <c r="AD18" s="231"/>
      <c r="AE18" s="231"/>
      <c r="AF18" s="219">
        <v>46</v>
      </c>
      <c r="AH18" s="203" t="s">
        <v>7</v>
      </c>
      <c r="AI18" s="201">
        <v>9</v>
      </c>
      <c r="AJ18" s="52"/>
      <c r="AK18" s="231"/>
      <c r="AL18" s="231"/>
      <c r="AM18" s="231"/>
      <c r="AN18" s="219"/>
      <c r="AP18" s="195" t="s">
        <v>0</v>
      </c>
      <c r="AQ18" s="213">
        <v>9</v>
      </c>
      <c r="AR18" s="8"/>
      <c r="AS18" s="206"/>
      <c r="AT18" s="206"/>
      <c r="AU18" s="206"/>
      <c r="AV18" s="222"/>
    </row>
    <row r="19" spans="1:48" ht="15" customHeight="1">
      <c r="A19" s="194"/>
      <c r="B19" s="202"/>
      <c r="C19" s="56"/>
      <c r="D19" s="63"/>
      <c r="E19" s="205"/>
      <c r="F19" s="205"/>
      <c r="G19" s="205"/>
      <c r="H19" s="224"/>
      <c r="J19" s="194"/>
      <c r="K19" s="202"/>
      <c r="L19" s="51"/>
      <c r="M19" s="205"/>
      <c r="N19" s="205"/>
      <c r="O19" s="205"/>
      <c r="P19" s="220"/>
      <c r="R19" s="194"/>
      <c r="S19" s="202"/>
      <c r="T19" s="51"/>
      <c r="U19" s="205"/>
      <c r="V19" s="205"/>
      <c r="W19" s="205"/>
      <c r="X19" s="220"/>
      <c r="Z19" s="194"/>
      <c r="AA19" s="202"/>
      <c r="AB19" s="51"/>
      <c r="AC19" s="205"/>
      <c r="AD19" s="205"/>
      <c r="AE19" s="205"/>
      <c r="AF19" s="220"/>
      <c r="AH19" s="194"/>
      <c r="AI19" s="202"/>
      <c r="AJ19" s="51"/>
      <c r="AK19" s="205"/>
      <c r="AL19" s="205"/>
      <c r="AM19" s="205"/>
      <c r="AN19" s="220"/>
      <c r="AP19" s="273"/>
      <c r="AQ19" s="287"/>
      <c r="AR19" s="13"/>
      <c r="AS19" s="290"/>
      <c r="AT19" s="290"/>
      <c r="AU19" s="290"/>
      <c r="AV19" s="295"/>
    </row>
    <row r="20" spans="1:48" ht="15" customHeight="1">
      <c r="A20" s="203" t="s">
        <v>8</v>
      </c>
      <c r="B20" s="201">
        <v>10</v>
      </c>
      <c r="C20" s="52"/>
      <c r="D20" s="64"/>
      <c r="E20" s="204"/>
      <c r="F20" s="215"/>
      <c r="G20" s="216"/>
      <c r="H20" s="219">
        <v>33</v>
      </c>
      <c r="J20" s="203" t="s">
        <v>85</v>
      </c>
      <c r="K20" s="201">
        <v>10</v>
      </c>
      <c r="L20" s="52"/>
      <c r="M20" s="231"/>
      <c r="N20" s="231"/>
      <c r="O20" s="231"/>
      <c r="P20" s="219"/>
      <c r="R20" s="203" t="s">
        <v>87</v>
      </c>
      <c r="S20" s="201">
        <v>10</v>
      </c>
      <c r="T20" s="52"/>
      <c r="U20" s="231"/>
      <c r="V20" s="231"/>
      <c r="W20" s="231"/>
      <c r="X20" s="219"/>
      <c r="Z20" s="203" t="s">
        <v>1</v>
      </c>
      <c r="AA20" s="201">
        <v>10</v>
      </c>
      <c r="AB20" s="52"/>
      <c r="AC20" s="231"/>
      <c r="AD20" s="231"/>
      <c r="AE20" s="231"/>
      <c r="AF20" s="219"/>
      <c r="AH20" s="203" t="s">
        <v>2</v>
      </c>
      <c r="AI20" s="201">
        <v>10</v>
      </c>
      <c r="AJ20" s="52"/>
      <c r="AK20" s="231"/>
      <c r="AL20" s="231"/>
      <c r="AM20" s="231"/>
      <c r="AN20" s="219"/>
      <c r="AP20" s="245" t="s">
        <v>3</v>
      </c>
      <c r="AQ20" s="213">
        <v>10</v>
      </c>
      <c r="AR20" s="27"/>
      <c r="AS20" s="291"/>
      <c r="AT20" s="291"/>
      <c r="AU20" s="291"/>
      <c r="AV20" s="249"/>
    </row>
    <row r="21" spans="1:48" ht="15" customHeight="1">
      <c r="A21" s="194"/>
      <c r="B21" s="202"/>
      <c r="C21" s="51"/>
      <c r="D21" s="63"/>
      <c r="E21" s="205"/>
      <c r="F21" s="205"/>
      <c r="G21" s="205"/>
      <c r="H21" s="220"/>
      <c r="J21" s="194"/>
      <c r="K21" s="202"/>
      <c r="L21" s="51"/>
      <c r="M21" s="205"/>
      <c r="N21" s="205"/>
      <c r="O21" s="205"/>
      <c r="P21" s="220"/>
      <c r="R21" s="194"/>
      <c r="S21" s="202"/>
      <c r="T21" s="51"/>
      <c r="U21" s="205"/>
      <c r="V21" s="205"/>
      <c r="W21" s="205"/>
      <c r="X21" s="220"/>
      <c r="Z21" s="194"/>
      <c r="AA21" s="202"/>
      <c r="AB21" s="51"/>
      <c r="AC21" s="205"/>
      <c r="AD21" s="205"/>
      <c r="AE21" s="205"/>
      <c r="AF21" s="220"/>
      <c r="AH21" s="194"/>
      <c r="AI21" s="202"/>
      <c r="AJ21" s="51"/>
      <c r="AK21" s="205"/>
      <c r="AL21" s="205"/>
      <c r="AM21" s="205"/>
      <c r="AN21" s="220"/>
      <c r="AP21" s="273"/>
      <c r="AQ21" s="287"/>
      <c r="AR21" s="28"/>
      <c r="AS21" s="292"/>
      <c r="AT21" s="292"/>
      <c r="AU21" s="292"/>
      <c r="AV21" s="296"/>
    </row>
    <row r="22" spans="1:48" ht="15" customHeight="1">
      <c r="A22" s="203" t="s">
        <v>1</v>
      </c>
      <c r="B22" s="201">
        <v>11</v>
      </c>
      <c r="C22" s="52"/>
      <c r="D22" s="64"/>
      <c r="E22" s="204"/>
      <c r="F22" s="215"/>
      <c r="G22" s="216"/>
      <c r="H22" s="219"/>
      <c r="J22" s="203" t="s">
        <v>86</v>
      </c>
      <c r="K22" s="201">
        <v>11</v>
      </c>
      <c r="L22" s="52"/>
      <c r="M22" s="231"/>
      <c r="N22" s="231"/>
      <c r="O22" s="231"/>
      <c r="P22" s="219"/>
      <c r="R22" s="193" t="s">
        <v>3</v>
      </c>
      <c r="S22" s="201">
        <v>11</v>
      </c>
      <c r="T22" s="55"/>
      <c r="U22" s="232"/>
      <c r="V22" s="232"/>
      <c r="W22" s="232"/>
      <c r="X22" s="223"/>
      <c r="Z22" s="203" t="s">
        <v>84</v>
      </c>
      <c r="AA22" s="201">
        <v>11</v>
      </c>
      <c r="AB22" s="70" t="s">
        <v>11</v>
      </c>
      <c r="AC22" s="247"/>
      <c r="AD22" s="247"/>
      <c r="AE22" s="247"/>
      <c r="AF22" s="228"/>
      <c r="AH22" s="203" t="s">
        <v>4</v>
      </c>
      <c r="AI22" s="201">
        <v>11</v>
      </c>
      <c r="AJ22" s="52"/>
      <c r="AK22" s="231"/>
      <c r="AL22" s="231"/>
      <c r="AM22" s="231"/>
      <c r="AN22" s="219"/>
      <c r="AP22" s="195" t="s">
        <v>8</v>
      </c>
      <c r="AQ22" s="213">
        <v>11</v>
      </c>
      <c r="AR22" s="8"/>
      <c r="AS22" s="206"/>
      <c r="AT22" s="206"/>
      <c r="AU22" s="206"/>
      <c r="AV22" s="222" t="s">
        <v>10</v>
      </c>
    </row>
    <row r="23" spans="1:48" ht="15" customHeight="1">
      <c r="A23" s="194"/>
      <c r="B23" s="202"/>
      <c r="C23" s="51"/>
      <c r="D23" s="63"/>
      <c r="E23" s="205"/>
      <c r="F23" s="205"/>
      <c r="G23" s="205"/>
      <c r="H23" s="220"/>
      <c r="J23" s="194"/>
      <c r="K23" s="202"/>
      <c r="L23" s="51"/>
      <c r="M23" s="205"/>
      <c r="N23" s="205"/>
      <c r="O23" s="205"/>
      <c r="P23" s="220"/>
      <c r="R23" s="194"/>
      <c r="S23" s="202"/>
      <c r="T23" s="56"/>
      <c r="U23" s="233"/>
      <c r="V23" s="233"/>
      <c r="W23" s="233"/>
      <c r="X23" s="224"/>
      <c r="Z23" s="194"/>
      <c r="AA23" s="202"/>
      <c r="AB23" s="61"/>
      <c r="AC23" s="248"/>
      <c r="AD23" s="248"/>
      <c r="AE23" s="248"/>
      <c r="AF23" s="250"/>
      <c r="AH23" s="194"/>
      <c r="AI23" s="202"/>
      <c r="AJ23" s="51"/>
      <c r="AK23" s="205"/>
      <c r="AL23" s="205"/>
      <c r="AM23" s="205"/>
      <c r="AN23" s="220"/>
      <c r="AP23" s="273"/>
      <c r="AQ23" s="287"/>
      <c r="AR23" s="13"/>
      <c r="AS23" s="290"/>
      <c r="AT23" s="290"/>
      <c r="AU23" s="290"/>
      <c r="AV23" s="295"/>
    </row>
    <row r="24" spans="1:48" ht="15" customHeight="1">
      <c r="A24" s="203" t="s">
        <v>7</v>
      </c>
      <c r="B24" s="201">
        <v>12</v>
      </c>
      <c r="C24" s="52"/>
      <c r="D24" s="64"/>
      <c r="E24" s="204"/>
      <c r="F24" s="215"/>
      <c r="G24" s="216"/>
      <c r="H24" s="219"/>
      <c r="J24" s="203" t="s">
        <v>87</v>
      </c>
      <c r="K24" s="201">
        <v>12</v>
      </c>
      <c r="L24" s="53" t="s">
        <v>161</v>
      </c>
      <c r="M24" s="234"/>
      <c r="N24" s="234"/>
      <c r="O24" s="234"/>
      <c r="P24" s="225"/>
      <c r="R24" s="203" t="s">
        <v>83</v>
      </c>
      <c r="S24" s="201">
        <v>12</v>
      </c>
      <c r="T24" s="53" t="s">
        <v>67</v>
      </c>
      <c r="U24" s="234"/>
      <c r="V24" s="234"/>
      <c r="W24" s="234"/>
      <c r="X24" s="225">
        <v>42</v>
      </c>
      <c r="Z24" s="203" t="s">
        <v>2</v>
      </c>
      <c r="AA24" s="201">
        <v>12</v>
      </c>
      <c r="AB24" s="52"/>
      <c r="AC24" s="231"/>
      <c r="AD24" s="231"/>
      <c r="AE24" s="231"/>
      <c r="AF24" s="219"/>
      <c r="AH24" s="203" t="s">
        <v>0</v>
      </c>
      <c r="AI24" s="201">
        <v>12</v>
      </c>
      <c r="AJ24" s="52"/>
      <c r="AK24" s="231"/>
      <c r="AL24" s="231"/>
      <c r="AM24" s="231"/>
      <c r="AN24" s="219"/>
      <c r="AP24" s="195" t="s">
        <v>1</v>
      </c>
      <c r="AQ24" s="213">
        <v>12</v>
      </c>
      <c r="AR24" s="8"/>
      <c r="AS24" s="206"/>
      <c r="AT24" s="206"/>
      <c r="AU24" s="206"/>
      <c r="AV24" s="222"/>
    </row>
    <row r="25" spans="1:48" ht="15" customHeight="1">
      <c r="A25" s="194"/>
      <c r="B25" s="202"/>
      <c r="C25" s="51"/>
      <c r="D25" s="63"/>
      <c r="E25" s="205"/>
      <c r="F25" s="205"/>
      <c r="G25" s="205"/>
      <c r="H25" s="220"/>
      <c r="J25" s="194"/>
      <c r="K25" s="202"/>
      <c r="L25" s="54"/>
      <c r="M25" s="235"/>
      <c r="N25" s="235"/>
      <c r="O25" s="235"/>
      <c r="P25" s="226"/>
      <c r="R25" s="194"/>
      <c r="S25" s="202"/>
      <c r="T25" s="54"/>
      <c r="U25" s="235"/>
      <c r="V25" s="235"/>
      <c r="W25" s="235"/>
      <c r="X25" s="226"/>
      <c r="Z25" s="194"/>
      <c r="AA25" s="202"/>
      <c r="AB25" s="51"/>
      <c r="AC25" s="205"/>
      <c r="AD25" s="205"/>
      <c r="AE25" s="205"/>
      <c r="AF25" s="220"/>
      <c r="AH25" s="194"/>
      <c r="AI25" s="202"/>
      <c r="AJ25" s="51"/>
      <c r="AK25" s="205"/>
      <c r="AL25" s="205"/>
      <c r="AM25" s="205"/>
      <c r="AN25" s="220"/>
      <c r="AP25" s="273"/>
      <c r="AQ25" s="287"/>
      <c r="AR25" s="13"/>
      <c r="AS25" s="290"/>
      <c r="AT25" s="290"/>
      <c r="AU25" s="290"/>
      <c r="AV25" s="295"/>
    </row>
    <row r="26" spans="1:48" ht="15">
      <c r="A26" s="203" t="s">
        <v>2</v>
      </c>
      <c r="B26" s="201">
        <v>13</v>
      </c>
      <c r="C26" s="52"/>
      <c r="D26" s="64"/>
      <c r="E26" s="204"/>
      <c r="F26" s="215"/>
      <c r="G26" s="216"/>
      <c r="H26" s="219"/>
      <c r="J26" s="193" t="s">
        <v>3</v>
      </c>
      <c r="K26" s="201">
        <v>13</v>
      </c>
      <c r="L26" s="55"/>
      <c r="M26" s="232"/>
      <c r="N26" s="232"/>
      <c r="O26" s="232"/>
      <c r="P26" s="223"/>
      <c r="R26" s="203" t="s">
        <v>1</v>
      </c>
      <c r="S26" s="201">
        <v>13</v>
      </c>
      <c r="T26" s="52"/>
      <c r="U26" s="231"/>
      <c r="V26" s="231"/>
      <c r="W26" s="231"/>
      <c r="X26" s="219"/>
      <c r="Z26" s="203" t="s">
        <v>4</v>
      </c>
      <c r="AA26" s="201">
        <v>13</v>
      </c>
      <c r="AB26" s="52"/>
      <c r="AC26" s="231"/>
      <c r="AD26" s="231"/>
      <c r="AE26" s="231"/>
      <c r="AF26" s="219"/>
      <c r="AH26" s="193" t="s">
        <v>3</v>
      </c>
      <c r="AI26" s="201">
        <v>13</v>
      </c>
      <c r="AJ26" s="55"/>
      <c r="AK26" s="232"/>
      <c r="AL26" s="232"/>
      <c r="AM26" s="232"/>
      <c r="AN26" s="223"/>
      <c r="AP26" s="195" t="s">
        <v>7</v>
      </c>
      <c r="AQ26" s="213">
        <v>13</v>
      </c>
      <c r="AR26" s="8"/>
      <c r="AS26" s="206"/>
      <c r="AT26" s="206"/>
      <c r="AU26" s="206"/>
      <c r="AV26" s="222"/>
    </row>
    <row r="27" spans="1:48" ht="15">
      <c r="A27" s="194"/>
      <c r="B27" s="202"/>
      <c r="C27" s="51"/>
      <c r="D27" s="63"/>
      <c r="E27" s="205"/>
      <c r="F27" s="205"/>
      <c r="G27" s="205"/>
      <c r="H27" s="220"/>
      <c r="J27" s="194"/>
      <c r="K27" s="202"/>
      <c r="L27" s="56"/>
      <c r="M27" s="233"/>
      <c r="N27" s="233"/>
      <c r="O27" s="233"/>
      <c r="P27" s="224"/>
      <c r="R27" s="194"/>
      <c r="S27" s="202"/>
      <c r="T27" s="51"/>
      <c r="U27" s="205"/>
      <c r="V27" s="205"/>
      <c r="W27" s="205"/>
      <c r="X27" s="220"/>
      <c r="Z27" s="194"/>
      <c r="AA27" s="202"/>
      <c r="AB27" s="51"/>
      <c r="AC27" s="205"/>
      <c r="AD27" s="205"/>
      <c r="AE27" s="205"/>
      <c r="AF27" s="220"/>
      <c r="AH27" s="194"/>
      <c r="AI27" s="202"/>
      <c r="AJ27" s="56"/>
      <c r="AK27" s="233"/>
      <c r="AL27" s="233"/>
      <c r="AM27" s="233"/>
      <c r="AN27" s="224"/>
      <c r="AP27" s="273"/>
      <c r="AQ27" s="287"/>
      <c r="AR27" s="13"/>
      <c r="AS27" s="290"/>
      <c r="AT27" s="290"/>
      <c r="AU27" s="290"/>
      <c r="AV27" s="295"/>
    </row>
    <row r="28" spans="1:48" ht="15" customHeight="1">
      <c r="A28" s="203" t="s">
        <v>4</v>
      </c>
      <c r="B28" s="201">
        <v>14</v>
      </c>
      <c r="C28" s="52"/>
      <c r="D28" s="64"/>
      <c r="E28" s="204"/>
      <c r="F28" s="215"/>
      <c r="G28" s="216"/>
      <c r="H28" s="219"/>
      <c r="J28" s="203" t="s">
        <v>8</v>
      </c>
      <c r="K28" s="201">
        <v>14</v>
      </c>
      <c r="L28" s="52"/>
      <c r="M28" s="231"/>
      <c r="N28" s="231"/>
      <c r="O28" s="231"/>
      <c r="P28" s="219">
        <v>38</v>
      </c>
      <c r="R28" s="203" t="s">
        <v>7</v>
      </c>
      <c r="S28" s="201">
        <v>14</v>
      </c>
      <c r="T28" s="52"/>
      <c r="U28" s="231"/>
      <c r="V28" s="231"/>
      <c r="W28" s="231"/>
      <c r="X28" s="219"/>
      <c r="Z28" s="203" t="s">
        <v>0</v>
      </c>
      <c r="AA28" s="201">
        <v>14</v>
      </c>
      <c r="AB28" s="53" t="s">
        <v>162</v>
      </c>
      <c r="AC28" s="73"/>
      <c r="AD28" s="74"/>
      <c r="AE28" s="74"/>
      <c r="AF28" s="75"/>
      <c r="AH28" s="203" t="s">
        <v>8</v>
      </c>
      <c r="AI28" s="201">
        <v>14</v>
      </c>
      <c r="AJ28" s="52"/>
      <c r="AK28" s="231"/>
      <c r="AL28" s="231"/>
      <c r="AM28" s="231"/>
      <c r="AN28" s="219">
        <v>51</v>
      </c>
      <c r="AP28" s="195" t="s">
        <v>2</v>
      </c>
      <c r="AQ28" s="213">
        <v>14</v>
      </c>
      <c r="AR28" s="8"/>
      <c r="AS28" s="206"/>
      <c r="AT28" s="206"/>
      <c r="AU28" s="206"/>
      <c r="AV28" s="222"/>
    </row>
    <row r="29" spans="1:48" ht="15" customHeight="1">
      <c r="A29" s="194"/>
      <c r="B29" s="202"/>
      <c r="C29" s="51"/>
      <c r="D29" s="63"/>
      <c r="E29" s="205"/>
      <c r="F29" s="205"/>
      <c r="G29" s="205"/>
      <c r="H29" s="220"/>
      <c r="J29" s="194"/>
      <c r="K29" s="202"/>
      <c r="L29" s="51"/>
      <c r="M29" s="205"/>
      <c r="N29" s="205"/>
      <c r="O29" s="205"/>
      <c r="P29" s="220"/>
      <c r="R29" s="194"/>
      <c r="S29" s="202"/>
      <c r="T29" s="51"/>
      <c r="U29" s="205"/>
      <c r="V29" s="205"/>
      <c r="W29" s="205"/>
      <c r="X29" s="220"/>
      <c r="Z29" s="194"/>
      <c r="AA29" s="202"/>
      <c r="AB29" s="54"/>
      <c r="AC29" s="73"/>
      <c r="AD29" s="76"/>
      <c r="AE29" s="76"/>
      <c r="AF29" s="77"/>
      <c r="AH29" s="221"/>
      <c r="AI29" s="198"/>
      <c r="AJ29" s="51"/>
      <c r="AK29" s="262"/>
      <c r="AL29" s="262"/>
      <c r="AM29" s="262"/>
      <c r="AN29" s="268"/>
      <c r="AP29" s="273"/>
      <c r="AQ29" s="287"/>
      <c r="AR29" s="13"/>
      <c r="AS29" s="290"/>
      <c r="AT29" s="290"/>
      <c r="AU29" s="290"/>
      <c r="AV29" s="295"/>
    </row>
    <row r="30" spans="1:48" ht="15" customHeight="1">
      <c r="A30" s="203" t="s">
        <v>87</v>
      </c>
      <c r="B30" s="201">
        <v>15</v>
      </c>
      <c r="C30" s="70" t="s">
        <v>12</v>
      </c>
      <c r="D30" s="64"/>
      <c r="E30" s="204"/>
      <c r="F30" s="215"/>
      <c r="G30" s="216"/>
      <c r="H30" s="228"/>
      <c r="J30" s="203" t="s">
        <v>1</v>
      </c>
      <c r="K30" s="201">
        <v>15</v>
      </c>
      <c r="L30" s="52"/>
      <c r="M30" s="231"/>
      <c r="N30" s="231"/>
      <c r="O30" s="231"/>
      <c r="P30" s="219"/>
      <c r="R30" s="203" t="s">
        <v>2</v>
      </c>
      <c r="S30" s="201">
        <v>15</v>
      </c>
      <c r="T30" s="52"/>
      <c r="U30" s="231"/>
      <c r="V30" s="231"/>
      <c r="W30" s="231"/>
      <c r="X30" s="219"/>
      <c r="Z30" s="193" t="s">
        <v>3</v>
      </c>
      <c r="AA30" s="201">
        <v>15</v>
      </c>
      <c r="AB30" s="55"/>
      <c r="AC30" s="232"/>
      <c r="AD30" s="232"/>
      <c r="AE30" s="232"/>
      <c r="AF30" s="223"/>
      <c r="AH30" s="203" t="s">
        <v>1</v>
      </c>
      <c r="AI30" s="201">
        <v>15</v>
      </c>
      <c r="AJ30" s="52"/>
      <c r="AK30" s="231"/>
      <c r="AL30" s="231"/>
      <c r="AM30" s="231"/>
      <c r="AN30" s="219"/>
      <c r="AP30" s="195" t="s">
        <v>86</v>
      </c>
      <c r="AQ30" s="213">
        <v>15</v>
      </c>
      <c r="AR30" s="8"/>
      <c r="AS30" s="206"/>
      <c r="AT30" s="206"/>
      <c r="AU30" s="206"/>
      <c r="AV30" s="222"/>
    </row>
    <row r="31" spans="1:48" ht="15" customHeight="1">
      <c r="A31" s="194"/>
      <c r="B31" s="202"/>
      <c r="C31" s="61"/>
      <c r="D31" s="69"/>
      <c r="E31" s="205"/>
      <c r="F31" s="205"/>
      <c r="G31" s="205"/>
      <c r="H31" s="229"/>
      <c r="J31" s="194"/>
      <c r="K31" s="202"/>
      <c r="L31" s="51"/>
      <c r="M31" s="205"/>
      <c r="N31" s="205"/>
      <c r="O31" s="205"/>
      <c r="P31" s="220"/>
      <c r="R31" s="194"/>
      <c r="S31" s="202"/>
      <c r="T31" s="51"/>
      <c r="U31" s="205"/>
      <c r="V31" s="205"/>
      <c r="W31" s="205"/>
      <c r="X31" s="220"/>
      <c r="Z31" s="194"/>
      <c r="AA31" s="202"/>
      <c r="AB31" s="56"/>
      <c r="AC31" s="233"/>
      <c r="AD31" s="233"/>
      <c r="AE31" s="233"/>
      <c r="AF31" s="224"/>
      <c r="AH31" s="221"/>
      <c r="AI31" s="198"/>
      <c r="AJ31" s="51"/>
      <c r="AK31" s="262"/>
      <c r="AL31" s="262"/>
      <c r="AM31" s="262"/>
      <c r="AN31" s="268"/>
      <c r="AP31" s="273"/>
      <c r="AQ31" s="287"/>
      <c r="AR31" s="13"/>
      <c r="AS31" s="290"/>
      <c r="AT31" s="290"/>
      <c r="AU31" s="290"/>
      <c r="AV31" s="295"/>
    </row>
    <row r="32" spans="1:48" ht="15" customHeight="1">
      <c r="A32" s="193" t="s">
        <v>3</v>
      </c>
      <c r="B32" s="201">
        <v>16</v>
      </c>
      <c r="C32" s="55"/>
      <c r="D32" s="64"/>
      <c r="E32" s="204"/>
      <c r="F32" s="215"/>
      <c r="G32" s="216"/>
      <c r="H32" s="223"/>
      <c r="J32" s="203" t="s">
        <v>7</v>
      </c>
      <c r="K32" s="201">
        <v>16</v>
      </c>
      <c r="L32" s="52"/>
      <c r="M32" s="231"/>
      <c r="N32" s="231"/>
      <c r="O32" s="231"/>
      <c r="P32" s="219"/>
      <c r="R32" s="203" t="s">
        <v>4</v>
      </c>
      <c r="S32" s="201">
        <v>16</v>
      </c>
      <c r="T32" s="52"/>
      <c r="U32" s="231"/>
      <c r="V32" s="231"/>
      <c r="W32" s="231"/>
      <c r="X32" s="219"/>
      <c r="Z32" s="203" t="s">
        <v>8</v>
      </c>
      <c r="AA32" s="201">
        <v>16</v>
      </c>
      <c r="AB32" s="52"/>
      <c r="AC32" s="231"/>
      <c r="AD32" s="231"/>
      <c r="AE32" s="231"/>
      <c r="AF32" s="219">
        <v>47</v>
      </c>
      <c r="AH32" s="203" t="s">
        <v>7</v>
      </c>
      <c r="AI32" s="201">
        <v>16</v>
      </c>
      <c r="AJ32" s="52"/>
      <c r="AK32" s="231"/>
      <c r="AL32" s="231"/>
      <c r="AM32" s="231"/>
      <c r="AN32" s="219"/>
      <c r="AP32" s="195" t="s">
        <v>87</v>
      </c>
      <c r="AQ32" s="213">
        <v>16</v>
      </c>
      <c r="AR32" s="9" t="s">
        <v>163</v>
      </c>
      <c r="AS32" s="288"/>
      <c r="AT32" s="288"/>
      <c r="AU32" s="288"/>
      <c r="AV32" s="237"/>
    </row>
    <row r="33" spans="1:48" ht="15" customHeight="1">
      <c r="A33" s="194"/>
      <c r="B33" s="202"/>
      <c r="C33" s="56"/>
      <c r="D33" s="63"/>
      <c r="E33" s="205"/>
      <c r="F33" s="205"/>
      <c r="G33" s="205"/>
      <c r="H33" s="224"/>
      <c r="J33" s="194"/>
      <c r="K33" s="202"/>
      <c r="L33" s="51"/>
      <c r="M33" s="205"/>
      <c r="N33" s="205"/>
      <c r="O33" s="205"/>
      <c r="P33" s="220"/>
      <c r="R33" s="194"/>
      <c r="S33" s="202"/>
      <c r="T33" s="51"/>
      <c r="U33" s="205"/>
      <c r="V33" s="205"/>
      <c r="W33" s="205"/>
      <c r="X33" s="220"/>
      <c r="Z33" s="194"/>
      <c r="AA33" s="202"/>
      <c r="AB33" s="51"/>
      <c r="AC33" s="205"/>
      <c r="AD33" s="205"/>
      <c r="AE33" s="205"/>
      <c r="AF33" s="220"/>
      <c r="AH33" s="221"/>
      <c r="AI33" s="198"/>
      <c r="AJ33" s="51"/>
      <c r="AK33" s="262"/>
      <c r="AL33" s="262"/>
      <c r="AM33" s="262"/>
      <c r="AN33" s="268"/>
      <c r="AP33" s="273"/>
      <c r="AQ33" s="287"/>
      <c r="AR33" s="20"/>
      <c r="AS33" s="289"/>
      <c r="AT33" s="289"/>
      <c r="AU33" s="289"/>
      <c r="AV33" s="294"/>
    </row>
    <row r="34" spans="1:48" ht="15" customHeight="1">
      <c r="A34" s="203" t="s">
        <v>8</v>
      </c>
      <c r="B34" s="201">
        <v>17</v>
      </c>
      <c r="C34" s="52"/>
      <c r="D34" s="52"/>
      <c r="E34" s="204"/>
      <c r="F34" s="215"/>
      <c r="G34" s="216"/>
      <c r="H34" s="219">
        <v>34</v>
      </c>
      <c r="J34" s="203" t="s">
        <v>2</v>
      </c>
      <c r="K34" s="201">
        <v>17</v>
      </c>
      <c r="L34" s="52"/>
      <c r="M34" s="231"/>
      <c r="N34" s="231"/>
      <c r="O34" s="231"/>
      <c r="P34" s="219"/>
      <c r="R34" s="203" t="s">
        <v>87</v>
      </c>
      <c r="S34" s="201">
        <v>17</v>
      </c>
      <c r="T34" s="53" t="s">
        <v>68</v>
      </c>
      <c r="U34" s="204"/>
      <c r="V34" s="215"/>
      <c r="W34" s="216"/>
      <c r="X34" s="225"/>
      <c r="Z34" s="203" t="s">
        <v>1</v>
      </c>
      <c r="AA34" s="201">
        <v>17</v>
      </c>
      <c r="AB34" s="52"/>
      <c r="AC34" s="231"/>
      <c r="AD34" s="231"/>
      <c r="AE34" s="231"/>
      <c r="AF34" s="219"/>
      <c r="AH34" s="203" t="s">
        <v>85</v>
      </c>
      <c r="AI34" s="201">
        <v>17</v>
      </c>
      <c r="AJ34" s="53" t="s">
        <v>72</v>
      </c>
      <c r="AK34" s="234"/>
      <c r="AL34" s="234"/>
      <c r="AM34" s="234"/>
      <c r="AN34" s="225"/>
      <c r="AP34" s="245" t="s">
        <v>3</v>
      </c>
      <c r="AQ34" s="213">
        <v>17</v>
      </c>
      <c r="AR34" s="9" t="s">
        <v>32</v>
      </c>
      <c r="AS34" s="288"/>
      <c r="AT34" s="288"/>
      <c r="AU34" s="288"/>
      <c r="AV34" s="237"/>
    </row>
    <row r="35" spans="1:48" ht="15" customHeight="1">
      <c r="A35" s="194"/>
      <c r="B35" s="202"/>
      <c r="C35" s="51"/>
      <c r="D35" s="51"/>
      <c r="E35" s="205"/>
      <c r="F35" s="205"/>
      <c r="G35" s="205"/>
      <c r="H35" s="220"/>
      <c r="J35" s="194"/>
      <c r="K35" s="202"/>
      <c r="L35" s="51"/>
      <c r="M35" s="205"/>
      <c r="N35" s="205"/>
      <c r="O35" s="205"/>
      <c r="P35" s="220"/>
      <c r="R35" s="194"/>
      <c r="S35" s="202"/>
      <c r="T35" s="54"/>
      <c r="U35" s="205"/>
      <c r="V35" s="205"/>
      <c r="W35" s="205"/>
      <c r="X35" s="226"/>
      <c r="Z35" s="194"/>
      <c r="AA35" s="202"/>
      <c r="AB35" s="51"/>
      <c r="AC35" s="205"/>
      <c r="AD35" s="205"/>
      <c r="AE35" s="205"/>
      <c r="AF35" s="220"/>
      <c r="AH35" s="221"/>
      <c r="AI35" s="198"/>
      <c r="AJ35" s="54"/>
      <c r="AK35" s="263"/>
      <c r="AL35" s="263"/>
      <c r="AM35" s="263"/>
      <c r="AN35" s="284"/>
      <c r="AP35" s="273"/>
      <c r="AQ35" s="287"/>
      <c r="AR35" s="20"/>
      <c r="AS35" s="289"/>
      <c r="AT35" s="289"/>
      <c r="AU35" s="289"/>
      <c r="AV35" s="294"/>
    </row>
    <row r="36" spans="1:48" ht="15" customHeight="1">
      <c r="A36" s="203" t="s">
        <v>1</v>
      </c>
      <c r="B36" s="201">
        <v>18</v>
      </c>
      <c r="C36" s="52"/>
      <c r="D36" s="52"/>
      <c r="E36" s="204"/>
      <c r="F36" s="215"/>
      <c r="G36" s="216"/>
      <c r="H36" s="219"/>
      <c r="J36" s="203" t="s">
        <v>4</v>
      </c>
      <c r="K36" s="201">
        <v>18</v>
      </c>
      <c r="L36" s="52"/>
      <c r="M36" s="231"/>
      <c r="N36" s="231"/>
      <c r="O36" s="231"/>
      <c r="P36" s="219"/>
      <c r="R36" s="193" t="s">
        <v>3</v>
      </c>
      <c r="S36" s="201">
        <v>18</v>
      </c>
      <c r="T36" s="55"/>
      <c r="U36" s="204"/>
      <c r="V36" s="215"/>
      <c r="W36" s="216"/>
      <c r="X36" s="223"/>
      <c r="Z36" s="203" t="s">
        <v>7</v>
      </c>
      <c r="AA36" s="201">
        <v>18</v>
      </c>
      <c r="AB36" s="52"/>
      <c r="AC36" s="231"/>
      <c r="AD36" s="231"/>
      <c r="AE36" s="231"/>
      <c r="AF36" s="219"/>
      <c r="AH36" s="203" t="s">
        <v>86</v>
      </c>
      <c r="AI36" s="201">
        <v>18</v>
      </c>
      <c r="AJ36" s="52"/>
      <c r="AK36" s="231"/>
      <c r="AL36" s="231"/>
      <c r="AM36" s="231"/>
      <c r="AN36" s="219"/>
      <c r="AP36" s="195" t="s">
        <v>8</v>
      </c>
      <c r="AQ36" s="213">
        <v>18</v>
      </c>
      <c r="AR36" s="8"/>
      <c r="AS36" s="206"/>
      <c r="AT36" s="206"/>
      <c r="AU36" s="206"/>
      <c r="AV36" s="222" t="s">
        <v>13</v>
      </c>
    </row>
    <row r="37" spans="1:48" ht="15" customHeight="1">
      <c r="A37" s="194"/>
      <c r="B37" s="202"/>
      <c r="C37" s="51"/>
      <c r="D37" s="51"/>
      <c r="E37" s="205"/>
      <c r="F37" s="205"/>
      <c r="G37" s="205"/>
      <c r="H37" s="220"/>
      <c r="J37" s="194"/>
      <c r="K37" s="202"/>
      <c r="L37" s="51"/>
      <c r="M37" s="205"/>
      <c r="N37" s="205"/>
      <c r="O37" s="205"/>
      <c r="P37" s="220"/>
      <c r="R37" s="194"/>
      <c r="S37" s="202"/>
      <c r="T37" s="56"/>
      <c r="U37" s="205"/>
      <c r="V37" s="205"/>
      <c r="W37" s="205"/>
      <c r="X37" s="224"/>
      <c r="Z37" s="194"/>
      <c r="AA37" s="202"/>
      <c r="AB37" s="51"/>
      <c r="AC37" s="205"/>
      <c r="AD37" s="205"/>
      <c r="AE37" s="205"/>
      <c r="AF37" s="220"/>
      <c r="AH37" s="252"/>
      <c r="AI37" s="254"/>
      <c r="AJ37" s="59"/>
      <c r="AK37" s="258"/>
      <c r="AL37" s="258"/>
      <c r="AM37" s="258"/>
      <c r="AN37" s="281"/>
      <c r="AP37" s="273"/>
      <c r="AQ37" s="287"/>
      <c r="AR37" s="13"/>
      <c r="AS37" s="290"/>
      <c r="AT37" s="290"/>
      <c r="AU37" s="290"/>
      <c r="AV37" s="295"/>
    </row>
    <row r="38" spans="1:48" ht="15" customHeight="1">
      <c r="A38" s="203" t="s">
        <v>84</v>
      </c>
      <c r="B38" s="201">
        <v>19</v>
      </c>
      <c r="C38" s="53" t="s">
        <v>62</v>
      </c>
      <c r="D38" s="53"/>
      <c r="E38" s="204"/>
      <c r="F38" s="215"/>
      <c r="G38" s="216"/>
      <c r="H38" s="225"/>
      <c r="J38" s="203" t="s">
        <v>87</v>
      </c>
      <c r="K38" s="201">
        <v>19</v>
      </c>
      <c r="L38" s="53" t="s">
        <v>74</v>
      </c>
      <c r="M38" s="234"/>
      <c r="N38" s="234"/>
      <c r="O38" s="234"/>
      <c r="P38" s="225"/>
      <c r="R38" s="203" t="s">
        <v>8</v>
      </c>
      <c r="S38" s="201">
        <v>19</v>
      </c>
      <c r="T38" s="52"/>
      <c r="U38" s="204"/>
      <c r="V38" s="215"/>
      <c r="W38" s="216"/>
      <c r="X38" s="219">
        <v>43</v>
      </c>
      <c r="Z38" s="203" t="s">
        <v>2</v>
      </c>
      <c r="AA38" s="201">
        <v>19</v>
      </c>
      <c r="AB38" s="52"/>
      <c r="AC38" s="231"/>
      <c r="AD38" s="231"/>
      <c r="AE38" s="231"/>
      <c r="AF38" s="219"/>
      <c r="AH38" s="253" t="s">
        <v>0</v>
      </c>
      <c r="AI38" s="255">
        <v>19</v>
      </c>
      <c r="AJ38" s="60"/>
      <c r="AK38" s="259"/>
      <c r="AL38" s="266"/>
      <c r="AM38" s="270"/>
      <c r="AN38" s="285"/>
      <c r="AP38" s="195" t="s">
        <v>1</v>
      </c>
      <c r="AQ38" s="213">
        <v>19</v>
      </c>
      <c r="AR38" s="9" t="s">
        <v>95</v>
      </c>
      <c r="AS38" s="288"/>
      <c r="AT38" s="288"/>
      <c r="AU38" s="288"/>
      <c r="AV38" s="237"/>
    </row>
    <row r="39" spans="1:48" ht="15" customHeight="1">
      <c r="A39" s="194"/>
      <c r="B39" s="202"/>
      <c r="C39" s="54"/>
      <c r="D39" s="54"/>
      <c r="E39" s="205"/>
      <c r="F39" s="205"/>
      <c r="G39" s="205"/>
      <c r="H39" s="226"/>
      <c r="J39" s="194"/>
      <c r="K39" s="202"/>
      <c r="L39" s="54"/>
      <c r="M39" s="235"/>
      <c r="N39" s="235"/>
      <c r="O39" s="235"/>
      <c r="P39" s="226"/>
      <c r="R39" s="194"/>
      <c r="S39" s="202"/>
      <c r="T39" s="51"/>
      <c r="U39" s="205"/>
      <c r="V39" s="205"/>
      <c r="W39" s="205"/>
      <c r="X39" s="220"/>
      <c r="Z39" s="194"/>
      <c r="AA39" s="202"/>
      <c r="AB39" s="51"/>
      <c r="AC39" s="205"/>
      <c r="AD39" s="205"/>
      <c r="AE39" s="205"/>
      <c r="AF39" s="220"/>
      <c r="AH39" s="221"/>
      <c r="AI39" s="198"/>
      <c r="AJ39" s="51"/>
      <c r="AK39" s="260"/>
      <c r="AL39" s="267"/>
      <c r="AM39" s="271"/>
      <c r="AN39" s="286"/>
      <c r="AP39" s="273"/>
      <c r="AQ39" s="287"/>
      <c r="AR39" s="20"/>
      <c r="AS39" s="289"/>
      <c r="AT39" s="289"/>
      <c r="AU39" s="289"/>
      <c r="AV39" s="294"/>
    </row>
    <row r="40" spans="1:48" ht="15">
      <c r="A40" s="203" t="s">
        <v>85</v>
      </c>
      <c r="B40" s="201">
        <v>20</v>
      </c>
      <c r="C40" s="52"/>
      <c r="D40" s="52"/>
      <c r="E40" s="204"/>
      <c r="F40" s="215"/>
      <c r="G40" s="216"/>
      <c r="H40" s="219"/>
      <c r="J40" s="193" t="s">
        <v>3</v>
      </c>
      <c r="K40" s="201">
        <v>20</v>
      </c>
      <c r="L40" s="55"/>
      <c r="M40" s="232"/>
      <c r="N40" s="232"/>
      <c r="O40" s="232"/>
      <c r="P40" s="223"/>
      <c r="R40" s="203" t="s">
        <v>1</v>
      </c>
      <c r="S40" s="201">
        <v>20</v>
      </c>
      <c r="T40" s="52"/>
      <c r="U40" s="204"/>
      <c r="V40" s="215"/>
      <c r="W40" s="216"/>
      <c r="X40" s="219"/>
      <c r="Z40" s="203" t="s">
        <v>4</v>
      </c>
      <c r="AA40" s="201">
        <v>20</v>
      </c>
      <c r="AB40" s="52"/>
      <c r="AC40" s="231"/>
      <c r="AD40" s="231"/>
      <c r="AE40" s="231"/>
      <c r="AF40" s="219"/>
      <c r="AH40" s="193" t="s">
        <v>3</v>
      </c>
      <c r="AI40" s="201">
        <v>20</v>
      </c>
      <c r="AJ40" s="55"/>
      <c r="AK40" s="256"/>
      <c r="AL40" s="264"/>
      <c r="AM40" s="269"/>
      <c r="AN40" s="274"/>
      <c r="AP40" s="195" t="s">
        <v>7</v>
      </c>
      <c r="AQ40" s="213">
        <v>20</v>
      </c>
      <c r="AR40" s="8"/>
      <c r="AS40" s="206"/>
      <c r="AT40" s="206"/>
      <c r="AU40" s="206"/>
      <c r="AV40" s="222"/>
    </row>
    <row r="41" spans="1:48" ht="15">
      <c r="A41" s="194"/>
      <c r="B41" s="202"/>
      <c r="C41" s="51"/>
      <c r="D41" s="51"/>
      <c r="E41" s="205"/>
      <c r="F41" s="205"/>
      <c r="G41" s="205"/>
      <c r="H41" s="220"/>
      <c r="J41" s="194"/>
      <c r="K41" s="202"/>
      <c r="L41" s="56"/>
      <c r="M41" s="233"/>
      <c r="N41" s="233"/>
      <c r="O41" s="233"/>
      <c r="P41" s="224"/>
      <c r="R41" s="194"/>
      <c r="S41" s="202"/>
      <c r="T41" s="51"/>
      <c r="U41" s="205"/>
      <c r="V41" s="205"/>
      <c r="W41" s="205"/>
      <c r="X41" s="220"/>
      <c r="Z41" s="194"/>
      <c r="AA41" s="202"/>
      <c r="AB41" s="51"/>
      <c r="AC41" s="205"/>
      <c r="AD41" s="205"/>
      <c r="AE41" s="205"/>
      <c r="AF41" s="220"/>
      <c r="AH41" s="194"/>
      <c r="AI41" s="202"/>
      <c r="AJ41" s="56"/>
      <c r="AK41" s="257"/>
      <c r="AL41" s="257"/>
      <c r="AM41" s="257"/>
      <c r="AN41" s="275"/>
      <c r="AP41" s="273"/>
      <c r="AQ41" s="287"/>
      <c r="AR41" s="13"/>
      <c r="AS41" s="290"/>
      <c r="AT41" s="290"/>
      <c r="AU41" s="290"/>
      <c r="AV41" s="295"/>
    </row>
    <row r="42" spans="1:48" ht="15">
      <c r="A42" s="203" t="s">
        <v>4</v>
      </c>
      <c r="B42" s="201">
        <v>21</v>
      </c>
      <c r="C42" s="52"/>
      <c r="D42" s="52"/>
      <c r="E42" s="204"/>
      <c r="F42" s="215"/>
      <c r="G42" s="216"/>
      <c r="H42" s="219"/>
      <c r="J42" s="203" t="s">
        <v>8</v>
      </c>
      <c r="K42" s="201">
        <v>21</v>
      </c>
      <c r="L42" s="52"/>
      <c r="M42" s="231"/>
      <c r="N42" s="231"/>
      <c r="O42" s="231"/>
      <c r="P42" s="219">
        <v>39</v>
      </c>
      <c r="R42" s="203" t="s">
        <v>7</v>
      </c>
      <c r="S42" s="201">
        <v>21</v>
      </c>
      <c r="T42" s="52"/>
      <c r="U42" s="204"/>
      <c r="V42" s="215"/>
      <c r="W42" s="216"/>
      <c r="X42" s="219"/>
      <c r="Z42" s="203" t="s">
        <v>0</v>
      </c>
      <c r="AA42" s="201">
        <v>21</v>
      </c>
      <c r="AB42" s="52"/>
      <c r="AC42" s="231"/>
      <c r="AD42" s="231"/>
      <c r="AE42" s="231"/>
      <c r="AF42" s="219"/>
      <c r="AH42" s="195" t="s">
        <v>8</v>
      </c>
      <c r="AI42" s="197">
        <v>21</v>
      </c>
      <c r="AJ42" s="50"/>
      <c r="AK42" s="261"/>
      <c r="AL42" s="265"/>
      <c r="AM42" s="272"/>
      <c r="AN42" s="281">
        <v>52</v>
      </c>
      <c r="AP42" s="195" t="s">
        <v>2</v>
      </c>
      <c r="AQ42" s="213">
        <v>21</v>
      </c>
      <c r="AR42" s="8"/>
      <c r="AS42" s="206"/>
      <c r="AT42" s="206"/>
      <c r="AU42" s="206"/>
      <c r="AV42" s="222"/>
    </row>
    <row r="43" spans="1:48" ht="15">
      <c r="A43" s="194"/>
      <c r="B43" s="202"/>
      <c r="C43" s="51"/>
      <c r="D43" s="51"/>
      <c r="E43" s="205"/>
      <c r="F43" s="205"/>
      <c r="G43" s="205"/>
      <c r="H43" s="220"/>
      <c r="J43" s="194"/>
      <c r="K43" s="202"/>
      <c r="L43" s="51"/>
      <c r="M43" s="205"/>
      <c r="N43" s="205"/>
      <c r="O43" s="205"/>
      <c r="P43" s="220"/>
      <c r="R43" s="194"/>
      <c r="S43" s="202"/>
      <c r="T43" s="51"/>
      <c r="U43" s="205"/>
      <c r="V43" s="205"/>
      <c r="W43" s="205"/>
      <c r="X43" s="220"/>
      <c r="Z43" s="194"/>
      <c r="AA43" s="202"/>
      <c r="AB43" s="51"/>
      <c r="AC43" s="205"/>
      <c r="AD43" s="205"/>
      <c r="AE43" s="205"/>
      <c r="AF43" s="220"/>
      <c r="AH43" s="194"/>
      <c r="AI43" s="202"/>
      <c r="AJ43" s="51"/>
      <c r="AK43" s="257"/>
      <c r="AL43" s="257"/>
      <c r="AM43" s="257"/>
      <c r="AN43" s="277"/>
      <c r="AP43" s="273"/>
      <c r="AQ43" s="287"/>
      <c r="AR43" s="13"/>
      <c r="AS43" s="290"/>
      <c r="AT43" s="290"/>
      <c r="AU43" s="290"/>
      <c r="AV43" s="295"/>
    </row>
    <row r="44" spans="1:48" ht="15">
      <c r="A44" s="203" t="s">
        <v>0</v>
      </c>
      <c r="B44" s="201">
        <v>22</v>
      </c>
      <c r="C44" s="52"/>
      <c r="D44" s="52"/>
      <c r="E44" s="204"/>
      <c r="F44" s="215"/>
      <c r="G44" s="216"/>
      <c r="H44" s="219"/>
      <c r="J44" s="203" t="s">
        <v>1</v>
      </c>
      <c r="K44" s="201">
        <v>22</v>
      </c>
      <c r="L44" s="52"/>
      <c r="M44" s="231"/>
      <c r="N44" s="231"/>
      <c r="O44" s="231"/>
      <c r="P44" s="219"/>
      <c r="R44" s="203" t="s">
        <v>2</v>
      </c>
      <c r="S44" s="201">
        <v>22</v>
      </c>
      <c r="T44" s="52"/>
      <c r="U44" s="204"/>
      <c r="V44" s="215"/>
      <c r="W44" s="216"/>
      <c r="X44" s="219"/>
      <c r="Z44" s="193" t="s">
        <v>3</v>
      </c>
      <c r="AA44" s="201">
        <v>22</v>
      </c>
      <c r="AB44" s="55"/>
      <c r="AC44" s="232"/>
      <c r="AD44" s="232"/>
      <c r="AE44" s="232"/>
      <c r="AF44" s="223"/>
      <c r="AH44" s="203" t="s">
        <v>1</v>
      </c>
      <c r="AI44" s="201">
        <v>22</v>
      </c>
      <c r="AJ44" s="52"/>
      <c r="AK44" s="256"/>
      <c r="AL44" s="264"/>
      <c r="AM44" s="269"/>
      <c r="AN44" s="276"/>
      <c r="AP44" s="195" t="s">
        <v>4</v>
      </c>
      <c r="AQ44" s="213">
        <v>22</v>
      </c>
      <c r="AR44" s="8"/>
      <c r="AS44" s="206"/>
      <c r="AT44" s="206"/>
      <c r="AU44" s="206"/>
      <c r="AV44" s="222"/>
    </row>
    <row r="45" spans="1:48" ht="15">
      <c r="A45" s="194"/>
      <c r="B45" s="202"/>
      <c r="C45" s="51"/>
      <c r="D45" s="51"/>
      <c r="E45" s="205"/>
      <c r="F45" s="205"/>
      <c r="G45" s="205"/>
      <c r="H45" s="220"/>
      <c r="J45" s="194"/>
      <c r="K45" s="202"/>
      <c r="L45" s="51"/>
      <c r="M45" s="205"/>
      <c r="N45" s="205"/>
      <c r="O45" s="205"/>
      <c r="P45" s="220"/>
      <c r="R45" s="194"/>
      <c r="S45" s="202"/>
      <c r="T45" s="51"/>
      <c r="U45" s="205"/>
      <c r="V45" s="205"/>
      <c r="W45" s="205"/>
      <c r="X45" s="220"/>
      <c r="Z45" s="194"/>
      <c r="AA45" s="202"/>
      <c r="AB45" s="56"/>
      <c r="AC45" s="233"/>
      <c r="AD45" s="233"/>
      <c r="AE45" s="233"/>
      <c r="AF45" s="224"/>
      <c r="AH45" s="194"/>
      <c r="AI45" s="202"/>
      <c r="AJ45" s="51"/>
      <c r="AK45" s="257"/>
      <c r="AL45" s="257"/>
      <c r="AM45" s="257"/>
      <c r="AN45" s="277"/>
      <c r="AP45" s="273"/>
      <c r="AQ45" s="287"/>
      <c r="AR45" s="13"/>
      <c r="AS45" s="290"/>
      <c r="AT45" s="290"/>
      <c r="AU45" s="290"/>
      <c r="AV45" s="295"/>
    </row>
    <row r="46" spans="1:48" ht="15">
      <c r="A46" s="193" t="s">
        <v>3</v>
      </c>
      <c r="B46" s="201">
        <v>23</v>
      </c>
      <c r="C46" s="55"/>
      <c r="D46" s="55"/>
      <c r="E46" s="204"/>
      <c r="F46" s="215"/>
      <c r="G46" s="216"/>
      <c r="H46" s="223"/>
      <c r="J46" s="203" t="s">
        <v>7</v>
      </c>
      <c r="K46" s="201">
        <v>23</v>
      </c>
      <c r="L46" s="52"/>
      <c r="M46" s="231"/>
      <c r="N46" s="231"/>
      <c r="O46" s="231"/>
      <c r="P46" s="219"/>
      <c r="R46" s="203" t="s">
        <v>4</v>
      </c>
      <c r="S46" s="201">
        <v>23</v>
      </c>
      <c r="T46" s="52"/>
      <c r="U46" s="204"/>
      <c r="V46" s="215"/>
      <c r="W46" s="216"/>
      <c r="X46" s="219"/>
      <c r="Z46" s="203" t="s">
        <v>8</v>
      </c>
      <c r="AA46" s="201">
        <v>23</v>
      </c>
      <c r="AB46" s="52"/>
      <c r="AC46" s="231"/>
      <c r="AD46" s="231"/>
      <c r="AE46" s="231"/>
      <c r="AF46" s="219">
        <v>48</v>
      </c>
      <c r="AH46" s="203" t="s">
        <v>7</v>
      </c>
      <c r="AI46" s="201">
        <v>23</v>
      </c>
      <c r="AJ46" s="52"/>
      <c r="AK46" s="256"/>
      <c r="AL46" s="264"/>
      <c r="AM46" s="269"/>
      <c r="AN46" s="276"/>
      <c r="AP46" s="195" t="s">
        <v>0</v>
      </c>
      <c r="AQ46" s="213">
        <v>23</v>
      </c>
      <c r="AR46" s="8"/>
      <c r="AS46" s="206"/>
      <c r="AT46" s="206"/>
      <c r="AU46" s="206"/>
      <c r="AV46" s="222"/>
    </row>
    <row r="47" spans="1:48" ht="15">
      <c r="A47" s="194"/>
      <c r="B47" s="202"/>
      <c r="C47" s="56"/>
      <c r="D47" s="56"/>
      <c r="E47" s="205"/>
      <c r="F47" s="205"/>
      <c r="G47" s="205"/>
      <c r="H47" s="224"/>
      <c r="J47" s="194"/>
      <c r="K47" s="202"/>
      <c r="L47" s="51"/>
      <c r="M47" s="205"/>
      <c r="N47" s="205"/>
      <c r="O47" s="205"/>
      <c r="P47" s="220"/>
      <c r="R47" s="194"/>
      <c r="S47" s="202"/>
      <c r="T47" s="51"/>
      <c r="U47" s="205"/>
      <c r="V47" s="205"/>
      <c r="W47" s="205"/>
      <c r="X47" s="220"/>
      <c r="Z47" s="194"/>
      <c r="AA47" s="202"/>
      <c r="AB47" s="51"/>
      <c r="AC47" s="205"/>
      <c r="AD47" s="205"/>
      <c r="AE47" s="205"/>
      <c r="AF47" s="220"/>
      <c r="AH47" s="194"/>
      <c r="AI47" s="202"/>
      <c r="AJ47" s="51"/>
      <c r="AK47" s="257"/>
      <c r="AL47" s="257"/>
      <c r="AM47" s="257"/>
      <c r="AN47" s="277"/>
      <c r="AP47" s="273"/>
      <c r="AQ47" s="287"/>
      <c r="AR47" s="13"/>
      <c r="AS47" s="290"/>
      <c r="AT47" s="290"/>
      <c r="AU47" s="290"/>
      <c r="AV47" s="295"/>
    </row>
    <row r="48" spans="1:48" ht="15">
      <c r="A48" s="203" t="s">
        <v>8</v>
      </c>
      <c r="B48" s="201">
        <v>24</v>
      </c>
      <c r="C48" s="52"/>
      <c r="D48" s="52"/>
      <c r="E48" s="204"/>
      <c r="F48" s="215"/>
      <c r="G48" s="216"/>
      <c r="H48" s="219">
        <v>35</v>
      </c>
      <c r="J48" s="203" t="s">
        <v>2</v>
      </c>
      <c r="K48" s="201">
        <v>24</v>
      </c>
      <c r="L48" s="52"/>
      <c r="M48" s="231"/>
      <c r="N48" s="231"/>
      <c r="O48" s="231"/>
      <c r="P48" s="219"/>
      <c r="R48" s="203" t="s">
        <v>0</v>
      </c>
      <c r="S48" s="201">
        <v>24</v>
      </c>
      <c r="T48" s="52"/>
      <c r="U48" s="204"/>
      <c r="V48" s="215"/>
      <c r="W48" s="216"/>
      <c r="X48" s="219"/>
      <c r="Z48" s="203" t="s">
        <v>1</v>
      </c>
      <c r="AA48" s="201">
        <v>24</v>
      </c>
      <c r="AB48" s="52"/>
      <c r="AC48" s="231"/>
      <c r="AD48" s="231"/>
      <c r="AE48" s="231"/>
      <c r="AF48" s="219"/>
      <c r="AH48" s="203" t="s">
        <v>2</v>
      </c>
      <c r="AI48" s="201">
        <v>24</v>
      </c>
      <c r="AJ48" s="52"/>
      <c r="AK48" s="256"/>
      <c r="AL48" s="264"/>
      <c r="AM48" s="269"/>
      <c r="AN48" s="276"/>
      <c r="AP48" s="245" t="s">
        <v>3</v>
      </c>
      <c r="AQ48" s="213">
        <v>24</v>
      </c>
      <c r="AR48" s="27"/>
      <c r="AS48" s="291"/>
      <c r="AT48" s="291"/>
      <c r="AU48" s="291"/>
      <c r="AV48" s="249"/>
    </row>
    <row r="49" spans="1:48" ht="15">
      <c r="A49" s="194"/>
      <c r="B49" s="202"/>
      <c r="C49" s="51"/>
      <c r="D49" s="51"/>
      <c r="E49" s="205"/>
      <c r="F49" s="205"/>
      <c r="G49" s="205"/>
      <c r="H49" s="220"/>
      <c r="J49" s="194"/>
      <c r="K49" s="202"/>
      <c r="L49" s="51"/>
      <c r="M49" s="205"/>
      <c r="N49" s="205"/>
      <c r="O49" s="205"/>
      <c r="P49" s="220"/>
      <c r="R49" s="194"/>
      <c r="S49" s="202"/>
      <c r="T49" s="51"/>
      <c r="U49" s="205"/>
      <c r="V49" s="205"/>
      <c r="W49" s="205"/>
      <c r="X49" s="220"/>
      <c r="Z49" s="194"/>
      <c r="AA49" s="202"/>
      <c r="AB49" s="51"/>
      <c r="AC49" s="205"/>
      <c r="AD49" s="205"/>
      <c r="AE49" s="205"/>
      <c r="AF49" s="220"/>
      <c r="AH49" s="194"/>
      <c r="AI49" s="202"/>
      <c r="AJ49" s="51"/>
      <c r="AK49" s="257"/>
      <c r="AL49" s="257"/>
      <c r="AM49" s="257"/>
      <c r="AN49" s="277"/>
      <c r="AP49" s="273"/>
      <c r="AQ49" s="287"/>
      <c r="AR49" s="28"/>
      <c r="AS49" s="292"/>
      <c r="AT49" s="292"/>
      <c r="AU49" s="292"/>
      <c r="AV49" s="296"/>
    </row>
    <row r="50" spans="1:48" ht="15">
      <c r="A50" s="203" t="s">
        <v>1</v>
      </c>
      <c r="B50" s="201">
        <v>25</v>
      </c>
      <c r="C50" s="52"/>
      <c r="D50" s="52"/>
      <c r="E50" s="204"/>
      <c r="F50" s="215"/>
      <c r="G50" s="216"/>
      <c r="H50" s="219"/>
      <c r="J50" s="203" t="s">
        <v>4</v>
      </c>
      <c r="K50" s="201">
        <v>25</v>
      </c>
      <c r="L50" s="52"/>
      <c r="M50" s="231"/>
      <c r="N50" s="231"/>
      <c r="O50" s="231"/>
      <c r="P50" s="219"/>
      <c r="R50" s="193" t="s">
        <v>3</v>
      </c>
      <c r="S50" s="201">
        <v>25</v>
      </c>
      <c r="T50" s="55"/>
      <c r="U50" s="204"/>
      <c r="V50" s="215"/>
      <c r="W50" s="216"/>
      <c r="X50" s="223"/>
      <c r="Z50" s="203" t="s">
        <v>7</v>
      </c>
      <c r="AA50" s="201">
        <v>25</v>
      </c>
      <c r="AB50" s="52"/>
      <c r="AC50" s="231"/>
      <c r="AD50" s="231"/>
      <c r="AE50" s="231"/>
      <c r="AF50" s="219"/>
      <c r="AH50" s="203" t="s">
        <v>86</v>
      </c>
      <c r="AI50" s="201">
        <v>25</v>
      </c>
      <c r="AJ50" s="70" t="s">
        <v>15</v>
      </c>
      <c r="AK50" s="256"/>
      <c r="AL50" s="264"/>
      <c r="AM50" s="269"/>
      <c r="AN50" s="282"/>
      <c r="AP50" s="195" t="s">
        <v>83</v>
      </c>
      <c r="AQ50" s="213">
        <v>25</v>
      </c>
      <c r="AR50" s="8"/>
      <c r="AS50" s="206"/>
      <c r="AT50" s="206"/>
      <c r="AU50" s="206"/>
      <c r="AV50" s="222" t="s">
        <v>14</v>
      </c>
    </row>
    <row r="51" spans="1:48" ht="15">
      <c r="A51" s="194"/>
      <c r="B51" s="202"/>
      <c r="C51" s="51"/>
      <c r="D51" s="51"/>
      <c r="E51" s="205"/>
      <c r="F51" s="205"/>
      <c r="G51" s="205"/>
      <c r="H51" s="220"/>
      <c r="J51" s="194"/>
      <c r="K51" s="202"/>
      <c r="L51" s="51"/>
      <c r="M51" s="205"/>
      <c r="N51" s="205"/>
      <c r="O51" s="205"/>
      <c r="P51" s="220"/>
      <c r="R51" s="194"/>
      <c r="S51" s="202"/>
      <c r="T51" s="56"/>
      <c r="U51" s="205"/>
      <c r="V51" s="205"/>
      <c r="W51" s="205"/>
      <c r="X51" s="224"/>
      <c r="Z51" s="194"/>
      <c r="AA51" s="202"/>
      <c r="AB51" s="51"/>
      <c r="AC51" s="205"/>
      <c r="AD51" s="205"/>
      <c r="AE51" s="205"/>
      <c r="AF51" s="220"/>
      <c r="AH51" s="194"/>
      <c r="AI51" s="202"/>
      <c r="AJ51" s="61"/>
      <c r="AK51" s="257"/>
      <c r="AL51" s="257"/>
      <c r="AM51" s="257"/>
      <c r="AN51" s="283"/>
      <c r="AP51" s="273"/>
      <c r="AQ51" s="287"/>
      <c r="AR51" s="13"/>
      <c r="AS51" s="290"/>
      <c r="AT51" s="290"/>
      <c r="AU51" s="290"/>
      <c r="AV51" s="295"/>
    </row>
    <row r="52" spans="1:48" ht="15">
      <c r="A52" s="203" t="s">
        <v>7</v>
      </c>
      <c r="B52" s="201">
        <v>26</v>
      </c>
      <c r="C52" s="52"/>
      <c r="D52" s="52"/>
      <c r="E52" s="204"/>
      <c r="F52" s="215"/>
      <c r="G52" s="216"/>
      <c r="H52" s="219"/>
      <c r="J52" s="203" t="s">
        <v>87</v>
      </c>
      <c r="K52" s="201">
        <v>26</v>
      </c>
      <c r="L52" s="53" t="s">
        <v>63</v>
      </c>
      <c r="M52" s="234"/>
      <c r="N52" s="234"/>
      <c r="O52" s="234"/>
      <c r="P52" s="225"/>
      <c r="R52" s="203" t="s">
        <v>8</v>
      </c>
      <c r="S52" s="201">
        <v>26</v>
      </c>
      <c r="T52" s="52"/>
      <c r="U52" s="204"/>
      <c r="V52" s="215"/>
      <c r="W52" s="216"/>
      <c r="X52" s="219">
        <v>44</v>
      </c>
      <c r="Z52" s="203" t="s">
        <v>2</v>
      </c>
      <c r="AA52" s="201">
        <v>26</v>
      </c>
      <c r="AB52" s="52"/>
      <c r="AC52" s="231"/>
      <c r="AD52" s="231"/>
      <c r="AE52" s="231"/>
      <c r="AF52" s="219"/>
      <c r="AH52" s="203" t="s">
        <v>0</v>
      </c>
      <c r="AI52" s="201">
        <v>26</v>
      </c>
      <c r="AJ52" s="52"/>
      <c r="AK52" s="256"/>
      <c r="AL52" s="264"/>
      <c r="AM52" s="269"/>
      <c r="AN52" s="276"/>
      <c r="AP52" s="195" t="s">
        <v>88</v>
      </c>
      <c r="AQ52" s="213">
        <v>26</v>
      </c>
      <c r="AR52" s="358" t="s">
        <v>33</v>
      </c>
      <c r="AS52" s="358"/>
      <c r="AT52" s="358"/>
      <c r="AU52" s="358"/>
      <c r="AV52" s="359"/>
    </row>
    <row r="53" spans="1:48" ht="15" customHeight="1">
      <c r="A53" s="194"/>
      <c r="B53" s="202"/>
      <c r="C53" s="51"/>
      <c r="D53" s="51"/>
      <c r="E53" s="205"/>
      <c r="F53" s="205"/>
      <c r="G53" s="205"/>
      <c r="H53" s="220"/>
      <c r="J53" s="194"/>
      <c r="K53" s="202"/>
      <c r="L53" s="54"/>
      <c r="M53" s="235"/>
      <c r="N53" s="235"/>
      <c r="O53" s="235"/>
      <c r="P53" s="226"/>
      <c r="R53" s="194"/>
      <c r="S53" s="202"/>
      <c r="T53" s="51"/>
      <c r="U53" s="205"/>
      <c r="V53" s="205"/>
      <c r="W53" s="205"/>
      <c r="X53" s="220"/>
      <c r="Z53" s="194"/>
      <c r="AA53" s="202"/>
      <c r="AB53" s="51"/>
      <c r="AC53" s="205"/>
      <c r="AD53" s="205"/>
      <c r="AE53" s="205"/>
      <c r="AF53" s="220"/>
      <c r="AH53" s="194"/>
      <c r="AI53" s="202"/>
      <c r="AJ53" s="51"/>
      <c r="AK53" s="257"/>
      <c r="AL53" s="257"/>
      <c r="AM53" s="257"/>
      <c r="AN53" s="277"/>
      <c r="AP53" s="273"/>
      <c r="AQ53" s="287"/>
      <c r="AR53" s="360"/>
      <c r="AS53" s="360"/>
      <c r="AT53" s="360"/>
      <c r="AU53" s="360"/>
      <c r="AV53" s="361"/>
    </row>
    <row r="54" spans="1:48" ht="15" customHeight="1">
      <c r="A54" s="203" t="s">
        <v>2</v>
      </c>
      <c r="B54" s="201">
        <v>27</v>
      </c>
      <c r="C54" s="52"/>
      <c r="D54" s="52"/>
      <c r="E54" s="204"/>
      <c r="F54" s="215"/>
      <c r="G54" s="216"/>
      <c r="H54" s="219"/>
      <c r="J54" s="193" t="s">
        <v>3</v>
      </c>
      <c r="K54" s="201">
        <v>27</v>
      </c>
      <c r="L54" s="55"/>
      <c r="M54" s="232"/>
      <c r="N54" s="232"/>
      <c r="O54" s="232"/>
      <c r="P54" s="223"/>
      <c r="R54" s="203" t="s">
        <v>1</v>
      </c>
      <c r="S54" s="201">
        <v>27</v>
      </c>
      <c r="T54" s="52"/>
      <c r="U54" s="204"/>
      <c r="V54" s="215"/>
      <c r="W54" s="216"/>
      <c r="X54" s="219"/>
      <c r="Z54" s="203" t="s">
        <v>4</v>
      </c>
      <c r="AA54" s="201">
        <v>27</v>
      </c>
      <c r="AB54" s="52"/>
      <c r="AC54" s="231"/>
      <c r="AD54" s="231"/>
      <c r="AE54" s="231"/>
      <c r="AF54" s="219"/>
      <c r="AH54" s="193" t="s">
        <v>3</v>
      </c>
      <c r="AI54" s="201">
        <v>27</v>
      </c>
      <c r="AJ54" s="55"/>
      <c r="AK54" s="256"/>
      <c r="AL54" s="264"/>
      <c r="AM54" s="269"/>
      <c r="AN54" s="274"/>
      <c r="AP54" s="195" t="s">
        <v>7</v>
      </c>
      <c r="AQ54" s="213">
        <v>27</v>
      </c>
      <c r="AR54" s="8"/>
      <c r="AS54" s="206"/>
      <c r="AT54" s="206"/>
      <c r="AU54" s="206"/>
      <c r="AV54" s="222"/>
    </row>
    <row r="55" spans="1:48" ht="15">
      <c r="A55" s="194"/>
      <c r="B55" s="202"/>
      <c r="C55" s="51"/>
      <c r="D55" s="51"/>
      <c r="E55" s="205"/>
      <c r="F55" s="205"/>
      <c r="G55" s="205"/>
      <c r="H55" s="220"/>
      <c r="J55" s="194"/>
      <c r="K55" s="202"/>
      <c r="L55" s="56"/>
      <c r="M55" s="233"/>
      <c r="N55" s="233"/>
      <c r="O55" s="233"/>
      <c r="P55" s="224"/>
      <c r="R55" s="194"/>
      <c r="S55" s="202"/>
      <c r="T55" s="51"/>
      <c r="U55" s="205"/>
      <c r="V55" s="205"/>
      <c r="W55" s="205"/>
      <c r="X55" s="220"/>
      <c r="Z55" s="194"/>
      <c r="AA55" s="202"/>
      <c r="AB55" s="51"/>
      <c r="AC55" s="205"/>
      <c r="AD55" s="205"/>
      <c r="AE55" s="205"/>
      <c r="AF55" s="220"/>
      <c r="AH55" s="194"/>
      <c r="AI55" s="202"/>
      <c r="AJ55" s="56"/>
      <c r="AK55" s="257"/>
      <c r="AL55" s="257"/>
      <c r="AM55" s="257"/>
      <c r="AN55" s="275"/>
      <c r="AP55" s="273"/>
      <c r="AQ55" s="287"/>
      <c r="AR55" s="13"/>
      <c r="AS55" s="290"/>
      <c r="AT55" s="290"/>
      <c r="AU55" s="290"/>
      <c r="AV55" s="295"/>
    </row>
    <row r="56" spans="1:48" ht="15">
      <c r="A56" s="203" t="s">
        <v>4</v>
      </c>
      <c r="B56" s="201">
        <v>28</v>
      </c>
      <c r="C56" s="52"/>
      <c r="D56" s="52"/>
      <c r="E56" s="204"/>
      <c r="F56" s="215"/>
      <c r="G56" s="216"/>
      <c r="H56" s="219"/>
      <c r="J56" s="203" t="s">
        <v>83</v>
      </c>
      <c r="K56" s="201">
        <v>28</v>
      </c>
      <c r="L56" s="53" t="s">
        <v>64</v>
      </c>
      <c r="M56" s="234"/>
      <c r="N56" s="234"/>
      <c r="O56" s="234"/>
      <c r="P56" s="225">
        <v>40</v>
      </c>
      <c r="R56" s="203" t="s">
        <v>7</v>
      </c>
      <c r="S56" s="201">
        <v>28</v>
      </c>
      <c r="T56" s="52"/>
      <c r="U56" s="204"/>
      <c r="V56" s="215"/>
      <c r="W56" s="216"/>
      <c r="X56" s="219"/>
      <c r="Z56" s="203" t="s">
        <v>87</v>
      </c>
      <c r="AA56" s="201">
        <v>28</v>
      </c>
      <c r="AB56" s="53" t="s">
        <v>69</v>
      </c>
      <c r="AC56" s="234"/>
      <c r="AD56" s="234"/>
      <c r="AE56" s="234"/>
      <c r="AF56" s="225"/>
      <c r="AH56" s="203" t="s">
        <v>8</v>
      </c>
      <c r="AI56" s="201">
        <v>28</v>
      </c>
      <c r="AJ56" s="52"/>
      <c r="AK56" s="256"/>
      <c r="AL56" s="264"/>
      <c r="AM56" s="269"/>
      <c r="AN56" s="276">
        <v>53</v>
      </c>
      <c r="AP56" s="195" t="s">
        <v>2</v>
      </c>
      <c r="AQ56" s="213">
        <v>28</v>
      </c>
      <c r="AR56" s="8"/>
      <c r="AS56" s="206"/>
      <c r="AT56" s="206"/>
      <c r="AU56" s="206"/>
      <c r="AV56" s="222"/>
    </row>
    <row r="57" spans="1:48" ht="15">
      <c r="A57" s="194"/>
      <c r="B57" s="202"/>
      <c r="C57" s="51"/>
      <c r="D57" s="51"/>
      <c r="E57" s="205"/>
      <c r="F57" s="205"/>
      <c r="G57" s="205"/>
      <c r="H57" s="220"/>
      <c r="J57" s="221"/>
      <c r="K57" s="198"/>
      <c r="L57" s="54"/>
      <c r="M57" s="235"/>
      <c r="N57" s="235"/>
      <c r="O57" s="235"/>
      <c r="P57" s="226"/>
      <c r="R57" s="194"/>
      <c r="S57" s="202"/>
      <c r="T57" s="51"/>
      <c r="U57" s="205"/>
      <c r="V57" s="205"/>
      <c r="W57" s="205"/>
      <c r="X57" s="220"/>
      <c r="Z57" s="194"/>
      <c r="AA57" s="202"/>
      <c r="AB57" s="54"/>
      <c r="AC57" s="235"/>
      <c r="AD57" s="235"/>
      <c r="AE57" s="235"/>
      <c r="AF57" s="226"/>
      <c r="AH57" s="194"/>
      <c r="AI57" s="202"/>
      <c r="AJ57" s="51"/>
      <c r="AK57" s="257"/>
      <c r="AL57" s="257"/>
      <c r="AM57" s="257"/>
      <c r="AN57" s="277"/>
      <c r="AP57" s="273"/>
      <c r="AQ57" s="287"/>
      <c r="AR57" s="13"/>
      <c r="AS57" s="290"/>
      <c r="AT57" s="290"/>
      <c r="AU57" s="290"/>
      <c r="AV57" s="295"/>
    </row>
    <row r="58" spans="1:48" ht="15">
      <c r="A58" s="203" t="s">
        <v>0</v>
      </c>
      <c r="B58" s="201">
        <v>29</v>
      </c>
      <c r="C58" s="52"/>
      <c r="D58" s="52"/>
      <c r="E58" s="204"/>
      <c r="F58" s="215"/>
      <c r="G58" s="216"/>
      <c r="H58" s="219"/>
      <c r="J58" s="203" t="s">
        <v>88</v>
      </c>
      <c r="K58" s="201">
        <v>29</v>
      </c>
      <c r="L58" s="53" t="s">
        <v>65</v>
      </c>
      <c r="M58" s="234"/>
      <c r="N58" s="234"/>
      <c r="O58" s="234"/>
      <c r="P58" s="225"/>
      <c r="R58" s="203" t="s">
        <v>2</v>
      </c>
      <c r="S58" s="201">
        <v>29</v>
      </c>
      <c r="T58" s="52"/>
      <c r="U58" s="204"/>
      <c r="V58" s="215"/>
      <c r="W58" s="216"/>
      <c r="X58" s="219"/>
      <c r="Z58" s="203" t="s">
        <v>80</v>
      </c>
      <c r="AA58" s="201">
        <v>29</v>
      </c>
      <c r="AB58" s="53" t="s">
        <v>70</v>
      </c>
      <c r="AC58" s="234"/>
      <c r="AD58" s="234"/>
      <c r="AE58" s="234"/>
      <c r="AF58" s="225"/>
      <c r="AH58" s="203" t="s">
        <v>1</v>
      </c>
      <c r="AI58" s="201">
        <v>29</v>
      </c>
      <c r="AJ58" s="52"/>
      <c r="AK58" s="256"/>
      <c r="AL58" s="264"/>
      <c r="AM58" s="269"/>
      <c r="AN58" s="276"/>
      <c r="AP58" s="195" t="s">
        <v>4</v>
      </c>
      <c r="AQ58" s="213">
        <v>29</v>
      </c>
      <c r="AR58" s="8"/>
      <c r="AS58" s="206"/>
      <c r="AT58" s="206"/>
      <c r="AU58" s="206"/>
      <c r="AV58" s="222"/>
    </row>
    <row r="59" spans="1:48" ht="15">
      <c r="A59" s="194"/>
      <c r="B59" s="202"/>
      <c r="C59" s="51"/>
      <c r="D59" s="51"/>
      <c r="E59" s="205"/>
      <c r="F59" s="205"/>
      <c r="G59" s="205"/>
      <c r="H59" s="220"/>
      <c r="J59" s="221"/>
      <c r="K59" s="198"/>
      <c r="L59" s="54"/>
      <c r="M59" s="235"/>
      <c r="N59" s="235"/>
      <c r="O59" s="235"/>
      <c r="P59" s="226"/>
      <c r="R59" s="194"/>
      <c r="S59" s="202"/>
      <c r="T59" s="51"/>
      <c r="U59" s="205"/>
      <c r="V59" s="205"/>
      <c r="W59" s="205"/>
      <c r="X59" s="220"/>
      <c r="Z59" s="194"/>
      <c r="AA59" s="202"/>
      <c r="AB59" s="54"/>
      <c r="AC59" s="235"/>
      <c r="AD59" s="235"/>
      <c r="AE59" s="235"/>
      <c r="AF59" s="226"/>
      <c r="AH59" s="194"/>
      <c r="AI59" s="202"/>
      <c r="AJ59" s="51"/>
      <c r="AK59" s="257"/>
      <c r="AL59" s="257"/>
      <c r="AM59" s="257"/>
      <c r="AN59" s="277"/>
      <c r="AP59" s="273"/>
      <c r="AQ59" s="287"/>
      <c r="AR59" s="13"/>
      <c r="AS59" s="290"/>
      <c r="AT59" s="290"/>
      <c r="AU59" s="290"/>
      <c r="AV59" s="295"/>
    </row>
    <row r="60" spans="1:48" ht="15">
      <c r="A60" s="193" t="s">
        <v>3</v>
      </c>
      <c r="B60" s="201">
        <v>30</v>
      </c>
      <c r="C60" s="55"/>
      <c r="D60" s="55"/>
      <c r="E60" s="204"/>
      <c r="F60" s="215"/>
      <c r="G60" s="216"/>
      <c r="H60" s="223"/>
      <c r="J60" s="203" t="s">
        <v>7</v>
      </c>
      <c r="K60" s="201">
        <v>30</v>
      </c>
      <c r="L60" s="52"/>
      <c r="M60" s="231"/>
      <c r="N60" s="231"/>
      <c r="O60" s="231"/>
      <c r="P60" s="219"/>
      <c r="R60" s="203" t="s">
        <v>4</v>
      </c>
      <c r="S60" s="201">
        <v>30</v>
      </c>
      <c r="T60" s="52"/>
      <c r="U60" s="204"/>
      <c r="V60" s="215"/>
      <c r="W60" s="216"/>
      <c r="X60" s="219"/>
      <c r="Z60" s="203" t="s">
        <v>8</v>
      </c>
      <c r="AA60" s="201">
        <v>30</v>
      </c>
      <c r="AB60" s="52"/>
      <c r="AC60" s="231"/>
      <c r="AD60" s="231"/>
      <c r="AE60" s="231"/>
      <c r="AF60" s="219">
        <v>49</v>
      </c>
      <c r="AH60" s="203" t="s">
        <v>7</v>
      </c>
      <c r="AI60" s="201">
        <v>30</v>
      </c>
      <c r="AJ60" s="52"/>
      <c r="AK60" s="256"/>
      <c r="AL60" s="264"/>
      <c r="AM60" s="269"/>
      <c r="AN60" s="276"/>
      <c r="AP60" s="195" t="s">
        <v>0</v>
      </c>
      <c r="AQ60" s="213">
        <v>30</v>
      </c>
      <c r="AR60" s="8"/>
      <c r="AS60" s="206"/>
      <c r="AT60" s="206"/>
      <c r="AU60" s="206"/>
      <c r="AV60" s="222"/>
    </row>
    <row r="61" spans="1:48" ht="15">
      <c r="A61" s="194"/>
      <c r="B61" s="202"/>
      <c r="C61" s="56"/>
      <c r="D61" s="56"/>
      <c r="E61" s="205"/>
      <c r="F61" s="205"/>
      <c r="G61" s="205"/>
      <c r="H61" s="224"/>
      <c r="J61" s="221"/>
      <c r="K61" s="198"/>
      <c r="L61" s="51"/>
      <c r="M61" s="205"/>
      <c r="N61" s="205"/>
      <c r="O61" s="205"/>
      <c r="P61" s="220"/>
      <c r="R61" s="194"/>
      <c r="S61" s="202"/>
      <c r="T61" s="51"/>
      <c r="U61" s="205"/>
      <c r="V61" s="205"/>
      <c r="W61" s="205"/>
      <c r="X61" s="220"/>
      <c r="Z61" s="194"/>
      <c r="AA61" s="202"/>
      <c r="AB61" s="51"/>
      <c r="AC61" s="205"/>
      <c r="AD61" s="205"/>
      <c r="AE61" s="205"/>
      <c r="AF61" s="220"/>
      <c r="AH61" s="194"/>
      <c r="AI61" s="202"/>
      <c r="AJ61" s="51"/>
      <c r="AK61" s="257"/>
      <c r="AL61" s="257"/>
      <c r="AM61" s="257"/>
      <c r="AN61" s="277"/>
      <c r="AP61" s="273"/>
      <c r="AQ61" s="287"/>
      <c r="AR61" s="13"/>
      <c r="AS61" s="290"/>
      <c r="AT61" s="290"/>
      <c r="AU61" s="290"/>
      <c r="AV61" s="295"/>
    </row>
    <row r="62" spans="1:48">
      <c r="A62" s="195" t="s">
        <v>8</v>
      </c>
      <c r="B62" s="213">
        <v>31</v>
      </c>
      <c r="C62" s="8"/>
      <c r="D62" s="8"/>
      <c r="E62" s="206"/>
      <c r="F62" s="206"/>
      <c r="G62" s="206"/>
      <c r="H62" s="222">
        <v>36</v>
      </c>
      <c r="J62" s="37"/>
      <c r="L62" s="39"/>
      <c r="M62" s="38"/>
      <c r="N62" s="38"/>
      <c r="O62" s="38"/>
      <c r="P62" s="40"/>
      <c r="R62" s="195" t="s">
        <v>0</v>
      </c>
      <c r="S62" s="213">
        <v>31</v>
      </c>
      <c r="T62" s="8"/>
      <c r="U62" s="238"/>
      <c r="V62" s="242"/>
      <c r="W62" s="241"/>
      <c r="X62" s="222"/>
      <c r="Z62" s="37"/>
      <c r="AA62" s="39"/>
      <c r="AB62" s="12"/>
      <c r="AF62" s="33"/>
      <c r="AH62" s="195" t="s">
        <v>2</v>
      </c>
      <c r="AI62" s="213">
        <v>31</v>
      </c>
      <c r="AJ62" s="8"/>
      <c r="AK62" s="238"/>
      <c r="AL62" s="242"/>
      <c r="AM62" s="241"/>
      <c r="AN62" s="222"/>
      <c r="AP62" s="245" t="s">
        <v>3</v>
      </c>
      <c r="AQ62" s="213">
        <v>31</v>
      </c>
      <c r="AR62" s="27"/>
      <c r="AS62" s="291"/>
      <c r="AT62" s="291"/>
      <c r="AU62" s="291"/>
      <c r="AV62" s="249"/>
    </row>
    <row r="63" spans="1:48" ht="16.5" thickBot="1">
      <c r="A63" s="196"/>
      <c r="B63" s="214"/>
      <c r="C63" s="11"/>
      <c r="D63" s="11"/>
      <c r="E63" s="207"/>
      <c r="F63" s="207"/>
      <c r="G63" s="207"/>
      <c r="H63" s="227"/>
      <c r="J63" s="41"/>
      <c r="K63" s="42"/>
      <c r="L63" s="43"/>
      <c r="M63" s="42"/>
      <c r="N63" s="42"/>
      <c r="O63" s="42"/>
      <c r="P63" s="44"/>
      <c r="R63" s="196"/>
      <c r="S63" s="214"/>
      <c r="T63" s="11"/>
      <c r="U63" s="207"/>
      <c r="V63" s="207"/>
      <c r="W63" s="207"/>
      <c r="X63" s="227"/>
      <c r="Z63" s="41"/>
      <c r="AA63" s="42"/>
      <c r="AB63" s="19"/>
      <c r="AC63" s="4"/>
      <c r="AD63" s="4"/>
      <c r="AE63" s="4"/>
      <c r="AF63" s="34"/>
      <c r="AH63" s="196"/>
      <c r="AI63" s="214"/>
      <c r="AJ63" s="11"/>
      <c r="AK63" s="207"/>
      <c r="AL63" s="207"/>
      <c r="AM63" s="207"/>
      <c r="AN63" s="227"/>
      <c r="AP63" s="196"/>
      <c r="AQ63" s="214"/>
      <c r="AR63" s="29"/>
      <c r="AS63" s="293"/>
      <c r="AT63" s="293"/>
      <c r="AU63" s="293"/>
      <c r="AV63" s="298"/>
    </row>
    <row r="64" spans="1:48" ht="17.25" thickTop="1" thickBot="1">
      <c r="C64" s="12"/>
      <c r="D64" s="12"/>
      <c r="L64" s="12"/>
      <c r="T64" s="12"/>
      <c r="AB64" s="12"/>
      <c r="AJ64" s="12"/>
      <c r="AR64" s="12"/>
    </row>
    <row r="65" spans="1:48" ht="30" customHeight="1" thickTop="1">
      <c r="A65" s="209" t="s">
        <v>40</v>
      </c>
      <c r="B65" s="210"/>
      <c r="C65" s="211"/>
      <c r="D65" s="211"/>
      <c r="E65" s="210"/>
      <c r="F65" s="210"/>
      <c r="G65" s="210"/>
      <c r="H65" s="212"/>
      <c r="I65" s="2"/>
      <c r="J65" s="209" t="s">
        <v>41</v>
      </c>
      <c r="K65" s="210"/>
      <c r="L65" s="211"/>
      <c r="M65" s="210"/>
      <c r="N65" s="210"/>
      <c r="O65" s="210"/>
      <c r="P65" s="212"/>
      <c r="Q65" s="2"/>
      <c r="R65" s="209" t="s">
        <v>42</v>
      </c>
      <c r="S65" s="210"/>
      <c r="T65" s="211"/>
      <c r="U65" s="210"/>
      <c r="V65" s="210"/>
      <c r="W65" s="210"/>
      <c r="X65" s="212"/>
      <c r="Y65" s="2"/>
      <c r="Z65" s="209" t="s">
        <v>43</v>
      </c>
      <c r="AA65" s="210"/>
      <c r="AB65" s="211"/>
      <c r="AC65" s="210"/>
      <c r="AD65" s="210"/>
      <c r="AE65" s="210"/>
      <c r="AF65" s="212"/>
      <c r="AG65" s="2"/>
      <c r="AH65" s="209" t="s">
        <v>44</v>
      </c>
      <c r="AI65" s="210"/>
      <c r="AJ65" s="211"/>
      <c r="AK65" s="210"/>
      <c r="AL65" s="210"/>
      <c r="AM65" s="210"/>
      <c r="AN65" s="212"/>
      <c r="AO65" s="2"/>
      <c r="AP65" s="209" t="s">
        <v>45</v>
      </c>
      <c r="AQ65" s="278"/>
      <c r="AR65" s="279"/>
      <c r="AS65" s="278"/>
      <c r="AT65" s="278"/>
      <c r="AU65" s="278"/>
      <c r="AV65" s="280"/>
    </row>
    <row r="66" spans="1:48" ht="15">
      <c r="A66" s="195" t="s">
        <v>8</v>
      </c>
      <c r="B66" s="213">
        <v>1</v>
      </c>
      <c r="C66" s="8"/>
      <c r="D66" s="8"/>
      <c r="E66" s="206"/>
      <c r="F66" s="206"/>
      <c r="G66" s="206"/>
      <c r="H66" s="222" t="s">
        <v>16</v>
      </c>
      <c r="J66" s="195" t="s">
        <v>8</v>
      </c>
      <c r="K66" s="213">
        <v>1</v>
      </c>
      <c r="L66" s="8"/>
      <c r="M66" s="206"/>
      <c r="N66" s="242"/>
      <c r="O66" s="206"/>
      <c r="P66" s="222" t="s">
        <v>17</v>
      </c>
      <c r="R66" s="195" t="s">
        <v>2</v>
      </c>
      <c r="S66" s="213">
        <v>1</v>
      </c>
      <c r="T66" s="8"/>
      <c r="U66" s="206"/>
      <c r="V66" s="206"/>
      <c r="W66" s="206"/>
      <c r="X66" s="222"/>
      <c r="Z66" s="195" t="s">
        <v>0</v>
      </c>
      <c r="AA66" s="213">
        <v>1</v>
      </c>
      <c r="AB66" s="10" t="s">
        <v>18</v>
      </c>
      <c r="AC66" s="299"/>
      <c r="AD66" s="242"/>
      <c r="AE66" s="241"/>
      <c r="AF66" s="251"/>
      <c r="AH66" s="195" t="s">
        <v>1</v>
      </c>
      <c r="AI66" s="213">
        <v>1</v>
      </c>
      <c r="AJ66" s="8"/>
      <c r="AK66" s="206"/>
      <c r="AL66" s="206"/>
      <c r="AM66" s="206"/>
      <c r="AN66" s="222"/>
      <c r="AP66" s="195" t="s">
        <v>2</v>
      </c>
      <c r="AQ66" s="213">
        <v>1</v>
      </c>
      <c r="AR66" s="8"/>
      <c r="AS66" s="206"/>
      <c r="AT66" s="206"/>
      <c r="AU66" s="206"/>
      <c r="AV66" s="222"/>
    </row>
    <row r="67" spans="1:48" ht="15">
      <c r="A67" s="273"/>
      <c r="B67" s="287"/>
      <c r="C67" s="13"/>
      <c r="D67" s="13"/>
      <c r="E67" s="290"/>
      <c r="F67" s="290"/>
      <c r="G67" s="290"/>
      <c r="H67" s="295"/>
      <c r="J67" s="273"/>
      <c r="K67" s="287"/>
      <c r="L67" s="13"/>
      <c r="M67" s="290"/>
      <c r="N67" s="290"/>
      <c r="O67" s="290"/>
      <c r="P67" s="295"/>
      <c r="R67" s="273"/>
      <c r="S67" s="287"/>
      <c r="T67" s="13"/>
      <c r="U67" s="290"/>
      <c r="V67" s="290"/>
      <c r="W67" s="290"/>
      <c r="X67" s="295"/>
      <c r="Z67" s="273"/>
      <c r="AA67" s="287"/>
      <c r="AB67" s="21"/>
      <c r="AC67" s="300"/>
      <c r="AD67" s="290"/>
      <c r="AE67" s="290"/>
      <c r="AF67" s="297"/>
      <c r="AH67" s="273"/>
      <c r="AI67" s="287"/>
      <c r="AJ67" s="13"/>
      <c r="AK67" s="290"/>
      <c r="AL67" s="290"/>
      <c r="AM67" s="290"/>
      <c r="AN67" s="295"/>
      <c r="AP67" s="273"/>
      <c r="AQ67" s="287"/>
      <c r="AR67" s="13"/>
      <c r="AS67" s="290"/>
      <c r="AT67" s="290"/>
      <c r="AU67" s="290"/>
      <c r="AV67" s="295"/>
    </row>
    <row r="68" spans="1:48" ht="15">
      <c r="A68" s="195" t="s">
        <v>1</v>
      </c>
      <c r="B68" s="213">
        <v>2</v>
      </c>
      <c r="C68" s="8"/>
      <c r="D68" s="8"/>
      <c r="E68" s="206"/>
      <c r="F68" s="206"/>
      <c r="G68" s="206"/>
      <c r="H68" s="222"/>
      <c r="J68" s="195" t="s">
        <v>1</v>
      </c>
      <c r="K68" s="213">
        <v>2</v>
      </c>
      <c r="L68" s="8"/>
      <c r="M68" s="206"/>
      <c r="N68" s="242"/>
      <c r="O68" s="206"/>
      <c r="P68" s="222"/>
      <c r="R68" s="195" t="s">
        <v>4</v>
      </c>
      <c r="S68" s="213">
        <v>2</v>
      </c>
      <c r="T68" s="8"/>
      <c r="U68" s="206"/>
      <c r="V68" s="206"/>
      <c r="W68" s="206"/>
      <c r="X68" s="222"/>
      <c r="Z68" s="245" t="s">
        <v>3</v>
      </c>
      <c r="AA68" s="213">
        <v>2</v>
      </c>
      <c r="AB68" s="30"/>
      <c r="AC68" s="313"/>
      <c r="AD68" s="242"/>
      <c r="AE68" s="241"/>
      <c r="AF68" s="321"/>
      <c r="AH68" s="195" t="s">
        <v>84</v>
      </c>
      <c r="AI68" s="213">
        <v>2</v>
      </c>
      <c r="AJ68" s="9" t="s">
        <v>164</v>
      </c>
      <c r="AK68" s="288"/>
      <c r="AL68" s="288"/>
      <c r="AM68" s="288"/>
      <c r="AN68" s="237"/>
      <c r="AP68" s="195" t="s">
        <v>4</v>
      </c>
      <c r="AQ68" s="213">
        <v>2</v>
      </c>
      <c r="AR68" s="8"/>
      <c r="AS68" s="206"/>
      <c r="AT68" s="206"/>
      <c r="AU68" s="206"/>
      <c r="AV68" s="222"/>
    </row>
    <row r="69" spans="1:48" ht="15">
      <c r="A69" s="273"/>
      <c r="B69" s="287"/>
      <c r="C69" s="13"/>
      <c r="D69" s="13"/>
      <c r="E69" s="290"/>
      <c r="F69" s="290"/>
      <c r="G69" s="290"/>
      <c r="H69" s="295"/>
      <c r="J69" s="273"/>
      <c r="K69" s="287"/>
      <c r="L69" s="13"/>
      <c r="M69" s="290"/>
      <c r="N69" s="290"/>
      <c r="O69" s="290"/>
      <c r="P69" s="295"/>
      <c r="R69" s="273"/>
      <c r="S69" s="287"/>
      <c r="T69" s="13"/>
      <c r="U69" s="290"/>
      <c r="V69" s="290"/>
      <c r="W69" s="290"/>
      <c r="X69" s="295"/>
      <c r="Z69" s="273"/>
      <c r="AA69" s="287"/>
      <c r="AB69" s="31"/>
      <c r="AC69" s="314"/>
      <c r="AD69" s="290"/>
      <c r="AE69" s="290"/>
      <c r="AF69" s="322"/>
      <c r="AH69" s="273"/>
      <c r="AI69" s="287"/>
      <c r="AJ69" s="20"/>
      <c r="AK69" s="289"/>
      <c r="AL69" s="289"/>
      <c r="AM69" s="289"/>
      <c r="AN69" s="294"/>
      <c r="AP69" s="273"/>
      <c r="AQ69" s="287"/>
      <c r="AR69" s="13"/>
      <c r="AS69" s="290"/>
      <c r="AT69" s="290"/>
      <c r="AU69" s="290"/>
      <c r="AV69" s="295"/>
    </row>
    <row r="70" spans="1:48" ht="15">
      <c r="A70" s="195" t="s">
        <v>7</v>
      </c>
      <c r="B70" s="213">
        <v>3</v>
      </c>
      <c r="C70" s="8"/>
      <c r="D70" s="8"/>
      <c r="E70" s="206"/>
      <c r="F70" s="206"/>
      <c r="G70" s="206"/>
      <c r="H70" s="222"/>
      <c r="J70" s="195" t="s">
        <v>7</v>
      </c>
      <c r="K70" s="213">
        <v>3</v>
      </c>
      <c r="L70" s="8"/>
      <c r="M70" s="206"/>
      <c r="N70" s="242"/>
      <c r="O70" s="206"/>
      <c r="P70" s="222"/>
      <c r="R70" s="195" t="s">
        <v>0</v>
      </c>
      <c r="S70" s="213">
        <v>3</v>
      </c>
      <c r="T70" s="8"/>
      <c r="U70" s="206"/>
      <c r="V70" s="206"/>
      <c r="W70" s="206"/>
      <c r="X70" s="222"/>
      <c r="Z70" s="195" t="s">
        <v>8</v>
      </c>
      <c r="AA70" s="213">
        <v>3</v>
      </c>
      <c r="AB70" s="8"/>
      <c r="AC70" s="206"/>
      <c r="AD70" s="242"/>
      <c r="AE70" s="206"/>
      <c r="AF70" s="222">
        <v>18</v>
      </c>
      <c r="AH70" s="195" t="s">
        <v>85</v>
      </c>
      <c r="AI70" s="213">
        <v>3</v>
      </c>
      <c r="AJ70" s="8"/>
      <c r="AK70" s="206"/>
      <c r="AL70" s="206"/>
      <c r="AM70" s="206"/>
      <c r="AN70" s="222"/>
      <c r="AP70" s="195" t="s">
        <v>0</v>
      </c>
      <c r="AQ70" s="213">
        <v>3</v>
      </c>
      <c r="AR70" s="8"/>
      <c r="AS70" s="206"/>
      <c r="AT70" s="206"/>
      <c r="AU70" s="206"/>
      <c r="AV70" s="222"/>
    </row>
    <row r="71" spans="1:48" ht="15">
      <c r="A71" s="273"/>
      <c r="B71" s="287"/>
      <c r="C71" s="13"/>
      <c r="D71" s="13"/>
      <c r="E71" s="290"/>
      <c r="F71" s="290"/>
      <c r="G71" s="290"/>
      <c r="H71" s="295"/>
      <c r="J71" s="273"/>
      <c r="K71" s="287"/>
      <c r="L71" s="13"/>
      <c r="M71" s="290"/>
      <c r="N71" s="290"/>
      <c r="O71" s="290"/>
      <c r="P71" s="295"/>
      <c r="R71" s="273"/>
      <c r="S71" s="287"/>
      <c r="T71" s="13"/>
      <c r="U71" s="290"/>
      <c r="V71" s="290"/>
      <c r="W71" s="290"/>
      <c r="X71" s="295"/>
      <c r="Z71" s="273"/>
      <c r="AA71" s="287"/>
      <c r="AB71" s="13"/>
      <c r="AC71" s="290"/>
      <c r="AD71" s="290"/>
      <c r="AE71" s="290"/>
      <c r="AF71" s="295"/>
      <c r="AH71" s="273"/>
      <c r="AI71" s="287"/>
      <c r="AJ71" s="13"/>
      <c r="AK71" s="290"/>
      <c r="AL71" s="290"/>
      <c r="AM71" s="290"/>
      <c r="AN71" s="295"/>
      <c r="AP71" s="273"/>
      <c r="AQ71" s="287"/>
      <c r="AR71" s="13"/>
      <c r="AS71" s="290"/>
      <c r="AT71" s="290"/>
      <c r="AU71" s="290"/>
      <c r="AV71" s="295"/>
    </row>
    <row r="72" spans="1:48" ht="15">
      <c r="A72" s="195" t="s">
        <v>2</v>
      </c>
      <c r="B72" s="213">
        <v>4</v>
      </c>
      <c r="C72" s="8"/>
      <c r="D72" s="8"/>
      <c r="E72" s="206"/>
      <c r="F72" s="206"/>
      <c r="G72" s="206"/>
      <c r="H72" s="222"/>
      <c r="J72" s="195" t="s">
        <v>2</v>
      </c>
      <c r="K72" s="213">
        <v>4</v>
      </c>
      <c r="L72" s="8"/>
      <c r="M72" s="206"/>
      <c r="N72" s="242"/>
      <c r="O72" s="206"/>
      <c r="P72" s="222"/>
      <c r="R72" s="245" t="s">
        <v>3</v>
      </c>
      <c r="S72" s="213">
        <v>4</v>
      </c>
      <c r="T72" s="30" t="s">
        <v>19</v>
      </c>
      <c r="U72" s="313"/>
      <c r="V72" s="313"/>
      <c r="W72" s="313"/>
      <c r="X72" s="321"/>
      <c r="Z72" s="195" t="s">
        <v>1</v>
      </c>
      <c r="AA72" s="213">
        <v>4</v>
      </c>
      <c r="AB72" s="8"/>
      <c r="AC72" s="206"/>
      <c r="AD72" s="242"/>
      <c r="AE72" s="206"/>
      <c r="AF72" s="222"/>
      <c r="AH72" s="195" t="s">
        <v>4</v>
      </c>
      <c r="AI72" s="213">
        <v>4</v>
      </c>
      <c r="AJ72" s="8"/>
      <c r="AK72" s="206"/>
      <c r="AL72" s="206"/>
      <c r="AM72" s="206"/>
      <c r="AN72" s="222"/>
      <c r="AP72" s="245" t="s">
        <v>3</v>
      </c>
      <c r="AQ72" s="213">
        <v>4</v>
      </c>
      <c r="AR72" s="30"/>
      <c r="AS72" s="313"/>
      <c r="AT72" s="313"/>
      <c r="AU72" s="313"/>
      <c r="AV72" s="321"/>
    </row>
    <row r="73" spans="1:48" ht="15">
      <c r="A73" s="273"/>
      <c r="B73" s="287"/>
      <c r="C73" s="13"/>
      <c r="D73" s="13"/>
      <c r="E73" s="290"/>
      <c r="F73" s="290"/>
      <c r="G73" s="290"/>
      <c r="H73" s="295"/>
      <c r="J73" s="273"/>
      <c r="K73" s="287"/>
      <c r="L73" s="13"/>
      <c r="M73" s="290"/>
      <c r="N73" s="290"/>
      <c r="O73" s="290"/>
      <c r="P73" s="295"/>
      <c r="R73" s="273"/>
      <c r="S73" s="287"/>
      <c r="T73" s="31"/>
      <c r="U73" s="314"/>
      <c r="V73" s="314"/>
      <c r="W73" s="314"/>
      <c r="X73" s="322"/>
      <c r="Z73" s="273"/>
      <c r="AA73" s="287"/>
      <c r="AB73" s="13"/>
      <c r="AC73" s="290"/>
      <c r="AD73" s="290"/>
      <c r="AE73" s="290"/>
      <c r="AF73" s="295"/>
      <c r="AH73" s="273"/>
      <c r="AI73" s="287"/>
      <c r="AJ73" s="13"/>
      <c r="AK73" s="290"/>
      <c r="AL73" s="290"/>
      <c r="AM73" s="290"/>
      <c r="AN73" s="295"/>
      <c r="AP73" s="273"/>
      <c r="AQ73" s="287"/>
      <c r="AR73" s="31"/>
      <c r="AS73" s="314"/>
      <c r="AT73" s="314"/>
      <c r="AU73" s="314"/>
      <c r="AV73" s="322"/>
    </row>
    <row r="74" spans="1:48" ht="15">
      <c r="A74" s="195" t="s">
        <v>4</v>
      </c>
      <c r="B74" s="213">
        <v>5</v>
      </c>
      <c r="C74" s="8"/>
      <c r="D74" s="8"/>
      <c r="E74" s="206"/>
      <c r="F74" s="206"/>
      <c r="G74" s="206"/>
      <c r="H74" s="222"/>
      <c r="J74" s="195" t="s">
        <v>4</v>
      </c>
      <c r="K74" s="213">
        <v>5</v>
      </c>
      <c r="L74" s="8"/>
      <c r="M74" s="206"/>
      <c r="N74" s="242"/>
      <c r="O74" s="206"/>
      <c r="P74" s="222"/>
      <c r="R74" s="195" t="s">
        <v>83</v>
      </c>
      <c r="S74" s="213">
        <v>5</v>
      </c>
      <c r="T74" s="10" t="s">
        <v>20</v>
      </c>
      <c r="U74" s="299"/>
      <c r="V74" s="299"/>
      <c r="W74" s="299"/>
      <c r="X74" s="251">
        <v>14</v>
      </c>
      <c r="Z74" s="195" t="s">
        <v>7</v>
      </c>
      <c r="AA74" s="213">
        <v>5</v>
      </c>
      <c r="AB74" s="8"/>
      <c r="AC74" s="206"/>
      <c r="AD74" s="242"/>
      <c r="AE74" s="206"/>
      <c r="AF74" s="222"/>
      <c r="AH74" s="195" t="s">
        <v>0</v>
      </c>
      <c r="AI74" s="213">
        <v>5</v>
      </c>
      <c r="AJ74" s="8"/>
      <c r="AK74" s="206"/>
      <c r="AL74" s="206"/>
      <c r="AM74" s="206"/>
      <c r="AN74" s="222"/>
      <c r="AP74" s="195" t="s">
        <v>8</v>
      </c>
      <c r="AQ74" s="213">
        <v>5</v>
      </c>
      <c r="AR74" s="8"/>
      <c r="AS74" s="206"/>
      <c r="AT74" s="206"/>
      <c r="AU74" s="206"/>
      <c r="AV74" s="222">
        <v>27</v>
      </c>
    </row>
    <row r="75" spans="1:48" ht="15">
      <c r="A75" s="273"/>
      <c r="B75" s="287"/>
      <c r="C75" s="13"/>
      <c r="D75" s="13"/>
      <c r="E75" s="290"/>
      <c r="F75" s="290"/>
      <c r="G75" s="290"/>
      <c r="H75" s="295"/>
      <c r="J75" s="273"/>
      <c r="K75" s="287"/>
      <c r="L75" s="13"/>
      <c r="M75" s="290"/>
      <c r="N75" s="290"/>
      <c r="O75" s="290"/>
      <c r="P75" s="295"/>
      <c r="R75" s="273"/>
      <c r="S75" s="287"/>
      <c r="T75" s="21"/>
      <c r="U75" s="300"/>
      <c r="V75" s="300"/>
      <c r="W75" s="300"/>
      <c r="X75" s="297"/>
      <c r="Z75" s="273"/>
      <c r="AA75" s="287"/>
      <c r="AB75" s="13"/>
      <c r="AC75" s="290"/>
      <c r="AD75" s="290"/>
      <c r="AE75" s="290"/>
      <c r="AF75" s="295"/>
      <c r="AH75" s="273"/>
      <c r="AI75" s="287"/>
      <c r="AJ75" s="13"/>
      <c r="AK75" s="290"/>
      <c r="AL75" s="290"/>
      <c r="AM75" s="290"/>
      <c r="AN75" s="295"/>
      <c r="AP75" s="273"/>
      <c r="AQ75" s="287"/>
      <c r="AR75" s="13"/>
      <c r="AS75" s="290"/>
      <c r="AT75" s="290"/>
      <c r="AU75" s="290"/>
      <c r="AV75" s="295"/>
    </row>
    <row r="76" spans="1:48" ht="15">
      <c r="A76" s="195" t="s">
        <v>0</v>
      </c>
      <c r="B76" s="213">
        <v>6</v>
      </c>
      <c r="C76" s="8"/>
      <c r="D76" s="8"/>
      <c r="E76" s="238"/>
      <c r="F76" s="206"/>
      <c r="G76" s="206"/>
      <c r="H76" s="222"/>
      <c r="J76" s="195" t="s">
        <v>0</v>
      </c>
      <c r="K76" s="213">
        <v>6</v>
      </c>
      <c r="L76" s="8"/>
      <c r="M76" s="206"/>
      <c r="N76" s="242"/>
      <c r="O76" s="206"/>
      <c r="P76" s="222"/>
      <c r="R76" s="195" t="s">
        <v>88</v>
      </c>
      <c r="S76" s="213">
        <v>6</v>
      </c>
      <c r="T76" s="9" t="s">
        <v>48</v>
      </c>
      <c r="U76" s="288"/>
      <c r="V76" s="288"/>
      <c r="W76" s="288"/>
      <c r="X76" s="237"/>
      <c r="Z76" s="195" t="s">
        <v>2</v>
      </c>
      <c r="AA76" s="213">
        <v>6</v>
      </c>
      <c r="AB76" s="8"/>
      <c r="AC76" s="206"/>
      <c r="AD76" s="242"/>
      <c r="AE76" s="206"/>
      <c r="AF76" s="222"/>
      <c r="AH76" s="245" t="s">
        <v>3</v>
      </c>
      <c r="AI76" s="213">
        <v>6</v>
      </c>
      <c r="AJ76" s="30"/>
      <c r="AK76" s="313"/>
      <c r="AL76" s="313"/>
      <c r="AM76" s="313"/>
      <c r="AN76" s="321"/>
      <c r="AP76" s="195" t="s">
        <v>1</v>
      </c>
      <c r="AQ76" s="213">
        <v>6</v>
      </c>
      <c r="AR76" s="8"/>
      <c r="AS76" s="238"/>
      <c r="AT76" s="242"/>
      <c r="AU76" s="241"/>
      <c r="AV76" s="222"/>
    </row>
    <row r="77" spans="1:48" ht="15">
      <c r="A77" s="273"/>
      <c r="B77" s="287"/>
      <c r="C77" s="13"/>
      <c r="D77" s="13"/>
      <c r="E77" s="290"/>
      <c r="F77" s="290"/>
      <c r="G77" s="290"/>
      <c r="H77" s="295"/>
      <c r="J77" s="273"/>
      <c r="K77" s="287"/>
      <c r="L77" s="13"/>
      <c r="M77" s="290"/>
      <c r="N77" s="290"/>
      <c r="O77" s="290"/>
      <c r="P77" s="295"/>
      <c r="R77" s="273"/>
      <c r="S77" s="287"/>
      <c r="T77" s="20"/>
      <c r="U77" s="289"/>
      <c r="V77" s="289"/>
      <c r="W77" s="289"/>
      <c r="X77" s="294"/>
      <c r="Z77" s="273"/>
      <c r="AA77" s="287"/>
      <c r="AB77" s="13"/>
      <c r="AC77" s="290"/>
      <c r="AD77" s="290"/>
      <c r="AE77" s="290"/>
      <c r="AF77" s="295"/>
      <c r="AH77" s="273"/>
      <c r="AI77" s="287"/>
      <c r="AJ77" s="31"/>
      <c r="AK77" s="314"/>
      <c r="AL77" s="314"/>
      <c r="AM77" s="314"/>
      <c r="AN77" s="322"/>
      <c r="AP77" s="273"/>
      <c r="AQ77" s="287"/>
      <c r="AR77" s="13"/>
      <c r="AS77" s="290"/>
      <c r="AT77" s="290"/>
      <c r="AU77" s="290"/>
      <c r="AV77" s="295"/>
    </row>
    <row r="78" spans="1:48" ht="15">
      <c r="A78" s="245" t="s">
        <v>3</v>
      </c>
      <c r="B78" s="213">
        <v>7</v>
      </c>
      <c r="C78" s="30"/>
      <c r="D78" s="30"/>
      <c r="E78" s="238"/>
      <c r="F78" s="313"/>
      <c r="G78" s="313"/>
      <c r="H78" s="321"/>
      <c r="J78" s="304" t="s">
        <v>3</v>
      </c>
      <c r="K78" s="213">
        <v>7</v>
      </c>
      <c r="L78" s="45" t="s">
        <v>96</v>
      </c>
      <c r="M78" s="315"/>
      <c r="N78" s="242"/>
      <c r="O78" s="315"/>
      <c r="P78" s="325"/>
      <c r="R78" s="195" t="s">
        <v>84</v>
      </c>
      <c r="S78" s="213">
        <v>7</v>
      </c>
      <c r="T78" s="9" t="s">
        <v>52</v>
      </c>
      <c r="U78" s="288"/>
      <c r="V78" s="288"/>
      <c r="W78" s="288"/>
      <c r="X78" s="237"/>
      <c r="Z78" s="195" t="s">
        <v>4</v>
      </c>
      <c r="AA78" s="213">
        <v>7</v>
      </c>
      <c r="AB78" s="8"/>
      <c r="AC78" s="206"/>
      <c r="AD78" s="242"/>
      <c r="AE78" s="206"/>
      <c r="AF78" s="222"/>
      <c r="AH78" s="195" t="s">
        <v>8</v>
      </c>
      <c r="AI78" s="213">
        <v>7</v>
      </c>
      <c r="AJ78" s="8"/>
      <c r="AK78" s="206"/>
      <c r="AL78" s="206"/>
      <c r="AM78" s="206"/>
      <c r="AN78" s="222">
        <v>23</v>
      </c>
      <c r="AP78" s="195" t="s">
        <v>7</v>
      </c>
      <c r="AQ78" s="213">
        <v>7</v>
      </c>
      <c r="AR78" s="8"/>
      <c r="AS78" s="238"/>
      <c r="AT78" s="242"/>
      <c r="AU78" s="241"/>
      <c r="AV78" s="222"/>
    </row>
    <row r="79" spans="1:48" ht="15">
      <c r="A79" s="273"/>
      <c r="B79" s="287"/>
      <c r="C79" s="31"/>
      <c r="D79" s="31"/>
      <c r="E79" s="290"/>
      <c r="F79" s="314"/>
      <c r="G79" s="314"/>
      <c r="H79" s="322"/>
      <c r="J79" s="305"/>
      <c r="K79" s="287"/>
      <c r="L79" s="45"/>
      <c r="M79" s="316"/>
      <c r="N79" s="290"/>
      <c r="O79" s="316"/>
      <c r="P79" s="326"/>
      <c r="R79" s="273"/>
      <c r="S79" s="287"/>
      <c r="T79" s="20"/>
      <c r="U79" s="289"/>
      <c r="V79" s="289"/>
      <c r="W79" s="289"/>
      <c r="X79" s="294"/>
      <c r="Z79" s="273"/>
      <c r="AA79" s="287"/>
      <c r="AB79" s="13"/>
      <c r="AC79" s="290"/>
      <c r="AD79" s="290"/>
      <c r="AE79" s="290"/>
      <c r="AF79" s="295"/>
      <c r="AH79" s="273"/>
      <c r="AI79" s="287"/>
      <c r="AJ79" s="13"/>
      <c r="AK79" s="290"/>
      <c r="AL79" s="290"/>
      <c r="AM79" s="290"/>
      <c r="AN79" s="295"/>
      <c r="AP79" s="273"/>
      <c r="AQ79" s="287"/>
      <c r="AR79" s="13"/>
      <c r="AS79" s="290"/>
      <c r="AT79" s="290"/>
      <c r="AU79" s="290"/>
      <c r="AV79" s="295"/>
    </row>
    <row r="80" spans="1:48" ht="15">
      <c r="A80" s="195" t="s">
        <v>8</v>
      </c>
      <c r="B80" s="213">
        <v>8</v>
      </c>
      <c r="C80" s="8"/>
      <c r="D80" s="8"/>
      <c r="E80" s="238"/>
      <c r="F80" s="206"/>
      <c r="G80" s="206"/>
      <c r="H80" s="222" t="s">
        <v>21</v>
      </c>
      <c r="J80" s="195" t="s">
        <v>8</v>
      </c>
      <c r="K80" s="213">
        <v>8</v>
      </c>
      <c r="L80" s="8"/>
      <c r="M80" s="206"/>
      <c r="N80" s="206"/>
      <c r="O80" s="206"/>
      <c r="P80" s="222">
        <v>10</v>
      </c>
      <c r="R80" s="195" t="s">
        <v>2</v>
      </c>
      <c r="S80" s="213">
        <v>8</v>
      </c>
      <c r="T80" s="8"/>
      <c r="U80" s="206"/>
      <c r="V80" s="206"/>
      <c r="W80" s="206"/>
      <c r="X80" s="222"/>
      <c r="Z80" s="195" t="s">
        <v>87</v>
      </c>
      <c r="AA80" s="213">
        <v>8</v>
      </c>
      <c r="AB80" s="10" t="s">
        <v>22</v>
      </c>
      <c r="AC80" s="299"/>
      <c r="AD80" s="242"/>
      <c r="AE80" s="299"/>
      <c r="AF80" s="251"/>
      <c r="AH80" s="195" t="s">
        <v>1</v>
      </c>
      <c r="AI80" s="213">
        <v>8</v>
      </c>
      <c r="AJ80" s="8"/>
      <c r="AK80" s="206"/>
      <c r="AL80" s="206"/>
      <c r="AM80" s="206"/>
      <c r="AN80" s="222"/>
      <c r="AP80" s="195" t="s">
        <v>2</v>
      </c>
      <c r="AQ80" s="213">
        <v>8</v>
      </c>
      <c r="AR80" s="8"/>
      <c r="AS80" s="238"/>
      <c r="AT80" s="242"/>
      <c r="AU80" s="241"/>
      <c r="AV80" s="222"/>
    </row>
    <row r="81" spans="1:48" ht="15">
      <c r="A81" s="273"/>
      <c r="B81" s="287"/>
      <c r="C81" s="13"/>
      <c r="D81" s="13"/>
      <c r="E81" s="290"/>
      <c r="F81" s="290"/>
      <c r="G81" s="290"/>
      <c r="H81" s="295"/>
      <c r="J81" s="273"/>
      <c r="K81" s="287"/>
      <c r="L81" s="13"/>
      <c r="M81" s="290"/>
      <c r="N81" s="290"/>
      <c r="O81" s="290"/>
      <c r="P81" s="295"/>
      <c r="R81" s="273"/>
      <c r="S81" s="287"/>
      <c r="T81" s="13"/>
      <c r="U81" s="290"/>
      <c r="V81" s="290"/>
      <c r="W81" s="290"/>
      <c r="X81" s="295"/>
      <c r="Z81" s="273"/>
      <c r="AA81" s="287"/>
      <c r="AB81" s="21"/>
      <c r="AC81" s="300"/>
      <c r="AD81" s="290"/>
      <c r="AE81" s="300"/>
      <c r="AF81" s="297"/>
      <c r="AH81" s="273"/>
      <c r="AI81" s="287"/>
      <c r="AJ81" s="13"/>
      <c r="AK81" s="290"/>
      <c r="AL81" s="290"/>
      <c r="AM81" s="290"/>
      <c r="AN81" s="295"/>
      <c r="AP81" s="273"/>
      <c r="AQ81" s="287"/>
      <c r="AR81" s="13"/>
      <c r="AS81" s="290"/>
      <c r="AT81" s="290"/>
      <c r="AU81" s="290"/>
      <c r="AV81" s="295"/>
    </row>
    <row r="82" spans="1:48" ht="15">
      <c r="A82" s="195" t="s">
        <v>1</v>
      </c>
      <c r="B82" s="213">
        <v>9</v>
      </c>
      <c r="C82" s="8"/>
      <c r="D82" s="8"/>
      <c r="E82" s="238"/>
      <c r="F82" s="206"/>
      <c r="G82" s="206"/>
      <c r="H82" s="222"/>
      <c r="J82" s="195" t="s">
        <v>1</v>
      </c>
      <c r="K82" s="213">
        <v>9</v>
      </c>
      <c r="L82" s="8"/>
      <c r="M82" s="206"/>
      <c r="N82" s="206"/>
      <c r="O82" s="206"/>
      <c r="P82" s="222"/>
      <c r="R82" s="195" t="s">
        <v>4</v>
      </c>
      <c r="S82" s="213">
        <v>9</v>
      </c>
      <c r="T82" s="8"/>
      <c r="U82" s="206"/>
      <c r="V82" s="206"/>
      <c r="W82" s="206"/>
      <c r="X82" s="222"/>
      <c r="Z82" s="245" t="s">
        <v>3</v>
      </c>
      <c r="AA82" s="213">
        <v>9</v>
      </c>
      <c r="AB82" s="9"/>
      <c r="AC82" s="288"/>
      <c r="AD82" s="242"/>
      <c r="AE82" s="288"/>
      <c r="AF82" s="237"/>
      <c r="AH82" s="195" t="s">
        <v>7</v>
      </c>
      <c r="AI82" s="213">
        <v>9</v>
      </c>
      <c r="AJ82" s="8"/>
      <c r="AK82" s="206"/>
      <c r="AL82" s="206"/>
      <c r="AM82" s="206"/>
      <c r="AN82" s="222"/>
      <c r="AP82" s="195" t="s">
        <v>4</v>
      </c>
      <c r="AQ82" s="213">
        <v>9</v>
      </c>
      <c r="AR82" s="8"/>
      <c r="AS82" s="238"/>
      <c r="AT82" s="242"/>
      <c r="AU82" s="241"/>
      <c r="AV82" s="222"/>
    </row>
    <row r="83" spans="1:48" ht="15">
      <c r="A83" s="273"/>
      <c r="B83" s="287"/>
      <c r="C83" s="13"/>
      <c r="D83" s="13"/>
      <c r="E83" s="290"/>
      <c r="F83" s="290"/>
      <c r="G83" s="290"/>
      <c r="H83" s="295"/>
      <c r="J83" s="273"/>
      <c r="K83" s="287"/>
      <c r="L83" s="13"/>
      <c r="M83" s="290"/>
      <c r="N83" s="290"/>
      <c r="O83" s="290"/>
      <c r="P83" s="295"/>
      <c r="R83" s="273"/>
      <c r="S83" s="287"/>
      <c r="T83" s="13"/>
      <c r="U83" s="290"/>
      <c r="V83" s="290"/>
      <c r="W83" s="290"/>
      <c r="X83" s="295"/>
      <c r="Z83" s="273"/>
      <c r="AA83" s="287"/>
      <c r="AB83" s="20"/>
      <c r="AC83" s="289"/>
      <c r="AD83" s="290"/>
      <c r="AE83" s="289"/>
      <c r="AF83" s="294"/>
      <c r="AH83" s="273"/>
      <c r="AI83" s="287"/>
      <c r="AJ83" s="13"/>
      <c r="AK83" s="290"/>
      <c r="AL83" s="290"/>
      <c r="AM83" s="290"/>
      <c r="AN83" s="295"/>
      <c r="AP83" s="273"/>
      <c r="AQ83" s="287"/>
      <c r="AR83" s="13"/>
      <c r="AS83" s="290"/>
      <c r="AT83" s="290"/>
      <c r="AU83" s="290"/>
      <c r="AV83" s="295"/>
    </row>
    <row r="84" spans="1:48" ht="15">
      <c r="A84" s="195" t="s">
        <v>7</v>
      </c>
      <c r="B84" s="213">
        <v>10</v>
      </c>
      <c r="C84" s="8"/>
      <c r="D84" s="8"/>
      <c r="E84" s="238"/>
      <c r="F84" s="206"/>
      <c r="G84" s="206"/>
      <c r="H84" s="222"/>
      <c r="J84" s="195" t="s">
        <v>7</v>
      </c>
      <c r="K84" s="213">
        <v>10</v>
      </c>
      <c r="L84" s="9" t="s">
        <v>46</v>
      </c>
      <c r="M84" s="288"/>
      <c r="N84" s="288"/>
      <c r="O84" s="288"/>
      <c r="P84" s="237"/>
      <c r="R84" s="195" t="s">
        <v>0</v>
      </c>
      <c r="S84" s="213">
        <v>10</v>
      </c>
      <c r="T84" s="8"/>
      <c r="U84" s="238"/>
      <c r="V84" s="206"/>
      <c r="W84" s="206"/>
      <c r="X84" s="222"/>
      <c r="Z84" s="195" t="s">
        <v>8</v>
      </c>
      <c r="AA84" s="213">
        <v>10</v>
      </c>
      <c r="AB84" s="8"/>
      <c r="AC84" s="206"/>
      <c r="AD84" s="206"/>
      <c r="AE84" s="206"/>
      <c r="AF84" s="222">
        <v>19</v>
      </c>
      <c r="AH84" s="195" t="s">
        <v>2</v>
      </c>
      <c r="AI84" s="213">
        <v>10</v>
      </c>
      <c r="AJ84" s="8"/>
      <c r="AK84" s="206"/>
      <c r="AL84" s="206"/>
      <c r="AM84" s="206"/>
      <c r="AN84" s="222"/>
      <c r="AP84" s="195" t="s">
        <v>0</v>
      </c>
      <c r="AQ84" s="213">
        <v>10</v>
      </c>
      <c r="AR84" s="8"/>
      <c r="AS84" s="238"/>
      <c r="AT84" s="242"/>
      <c r="AU84" s="241"/>
      <c r="AV84" s="222"/>
    </row>
    <row r="85" spans="1:48" ht="15">
      <c r="A85" s="273"/>
      <c r="B85" s="287"/>
      <c r="C85" s="13"/>
      <c r="D85" s="13"/>
      <c r="E85" s="290"/>
      <c r="F85" s="290"/>
      <c r="G85" s="290"/>
      <c r="H85" s="295"/>
      <c r="J85" s="273"/>
      <c r="K85" s="287"/>
      <c r="L85" s="20"/>
      <c r="M85" s="289"/>
      <c r="N85" s="289"/>
      <c r="O85" s="289"/>
      <c r="P85" s="294"/>
      <c r="R85" s="273"/>
      <c r="S85" s="287"/>
      <c r="T85" s="13"/>
      <c r="U85" s="290"/>
      <c r="V85" s="290"/>
      <c r="W85" s="290"/>
      <c r="X85" s="295"/>
      <c r="Z85" s="273"/>
      <c r="AA85" s="287"/>
      <c r="AB85" s="13"/>
      <c r="AC85" s="290"/>
      <c r="AD85" s="290"/>
      <c r="AE85" s="290"/>
      <c r="AF85" s="295"/>
      <c r="AH85" s="273"/>
      <c r="AI85" s="287"/>
      <c r="AJ85" s="13"/>
      <c r="AK85" s="290"/>
      <c r="AL85" s="290"/>
      <c r="AM85" s="290"/>
      <c r="AN85" s="295"/>
      <c r="AP85" s="273"/>
      <c r="AQ85" s="287"/>
      <c r="AR85" s="13"/>
      <c r="AS85" s="290"/>
      <c r="AT85" s="290"/>
      <c r="AU85" s="290"/>
      <c r="AV85" s="295"/>
    </row>
    <row r="86" spans="1:48" ht="15">
      <c r="A86" s="195" t="s">
        <v>2</v>
      </c>
      <c r="B86" s="213">
        <v>11</v>
      </c>
      <c r="C86" s="8"/>
      <c r="D86" s="8"/>
      <c r="E86" s="238"/>
      <c r="F86" s="206"/>
      <c r="G86" s="206"/>
      <c r="H86" s="222"/>
      <c r="J86" s="195" t="s">
        <v>2</v>
      </c>
      <c r="K86" s="213">
        <v>11</v>
      </c>
      <c r="L86" s="9" t="s">
        <v>47</v>
      </c>
      <c r="M86" s="288"/>
      <c r="N86" s="288"/>
      <c r="O86" s="288"/>
      <c r="P86" s="237"/>
      <c r="R86" s="245" t="s">
        <v>3</v>
      </c>
      <c r="S86" s="213">
        <v>11</v>
      </c>
      <c r="T86" s="30"/>
      <c r="U86" s="238"/>
      <c r="V86" s="313"/>
      <c r="W86" s="329"/>
      <c r="X86" s="321"/>
      <c r="Z86" s="195" t="s">
        <v>88</v>
      </c>
      <c r="AA86" s="213">
        <v>11</v>
      </c>
      <c r="AB86" s="9" t="s">
        <v>54</v>
      </c>
      <c r="AC86" s="288"/>
      <c r="AD86" s="288"/>
      <c r="AE86" s="288"/>
      <c r="AF86" s="237"/>
      <c r="AH86" s="195" t="s">
        <v>4</v>
      </c>
      <c r="AI86" s="213">
        <v>11</v>
      </c>
      <c r="AJ86" s="8"/>
      <c r="AK86" s="206"/>
      <c r="AL86" s="206"/>
      <c r="AM86" s="206"/>
      <c r="AN86" s="222"/>
      <c r="AP86" s="245" t="s">
        <v>3</v>
      </c>
      <c r="AQ86" s="213">
        <v>11</v>
      </c>
      <c r="AR86" s="30"/>
      <c r="AS86" s="238"/>
      <c r="AT86" s="242"/>
      <c r="AU86" s="241"/>
      <c r="AV86" s="321"/>
    </row>
    <row r="87" spans="1:48" ht="15">
      <c r="A87" s="273"/>
      <c r="B87" s="287"/>
      <c r="C87" s="13"/>
      <c r="D87" s="13"/>
      <c r="E87" s="290"/>
      <c r="F87" s="290"/>
      <c r="G87" s="290"/>
      <c r="H87" s="295"/>
      <c r="J87" s="273"/>
      <c r="K87" s="287"/>
      <c r="L87" s="20"/>
      <c r="M87" s="289"/>
      <c r="N87" s="289"/>
      <c r="O87" s="289"/>
      <c r="P87" s="294"/>
      <c r="R87" s="273"/>
      <c r="S87" s="287"/>
      <c r="T87" s="31"/>
      <c r="U87" s="290"/>
      <c r="V87" s="314"/>
      <c r="W87" s="330"/>
      <c r="X87" s="322"/>
      <c r="Z87" s="273"/>
      <c r="AA87" s="287"/>
      <c r="AB87" s="20"/>
      <c r="AC87" s="289"/>
      <c r="AD87" s="289"/>
      <c r="AE87" s="289"/>
      <c r="AF87" s="294"/>
      <c r="AH87" s="273"/>
      <c r="AI87" s="287"/>
      <c r="AJ87" s="13"/>
      <c r="AK87" s="290"/>
      <c r="AL87" s="290"/>
      <c r="AM87" s="290"/>
      <c r="AN87" s="295"/>
      <c r="AP87" s="273"/>
      <c r="AQ87" s="287"/>
      <c r="AR87" s="31"/>
      <c r="AS87" s="290"/>
      <c r="AT87" s="290"/>
      <c r="AU87" s="290"/>
      <c r="AV87" s="322"/>
    </row>
    <row r="88" spans="1:48" ht="15">
      <c r="A88" s="195" t="s">
        <v>4</v>
      </c>
      <c r="B88" s="213">
        <v>12</v>
      </c>
      <c r="C88" s="8"/>
      <c r="D88" s="8"/>
      <c r="E88" s="238"/>
      <c r="F88" s="206"/>
      <c r="G88" s="206"/>
      <c r="H88" s="222"/>
      <c r="J88" s="195" t="s">
        <v>4</v>
      </c>
      <c r="K88" s="213">
        <v>12</v>
      </c>
      <c r="L88" s="8"/>
      <c r="M88" s="206"/>
      <c r="N88" s="206"/>
      <c r="O88" s="206"/>
      <c r="P88" s="222"/>
      <c r="R88" s="195" t="s">
        <v>83</v>
      </c>
      <c r="S88" s="213">
        <v>12</v>
      </c>
      <c r="T88" s="9" t="s">
        <v>49</v>
      </c>
      <c r="U88" s="238"/>
      <c r="V88" s="288"/>
      <c r="W88" s="288"/>
      <c r="X88" s="237">
        <v>15</v>
      </c>
      <c r="Z88" s="195" t="s">
        <v>7</v>
      </c>
      <c r="AA88" s="213">
        <v>12</v>
      </c>
      <c r="AB88" s="8"/>
      <c r="AC88" s="206"/>
      <c r="AD88" s="206"/>
      <c r="AE88" s="206"/>
      <c r="AF88" s="222"/>
      <c r="AH88" s="195" t="s">
        <v>0</v>
      </c>
      <c r="AI88" s="213">
        <v>12</v>
      </c>
      <c r="AJ88" s="8"/>
      <c r="AK88" s="206"/>
      <c r="AL88" s="206"/>
      <c r="AM88" s="206"/>
      <c r="AN88" s="222"/>
      <c r="AP88" s="195" t="s">
        <v>83</v>
      </c>
      <c r="AQ88" s="213">
        <v>12</v>
      </c>
      <c r="AR88" s="9" t="s">
        <v>58</v>
      </c>
      <c r="AS88" s="238"/>
      <c r="AT88" s="242"/>
      <c r="AU88" s="241"/>
      <c r="AV88" s="237">
        <v>28</v>
      </c>
    </row>
    <row r="89" spans="1:48" ht="15">
      <c r="A89" s="273"/>
      <c r="B89" s="287"/>
      <c r="C89" s="13"/>
      <c r="D89" s="13"/>
      <c r="E89" s="290"/>
      <c r="F89" s="290"/>
      <c r="G89" s="290"/>
      <c r="H89" s="295"/>
      <c r="J89" s="273"/>
      <c r="K89" s="287"/>
      <c r="L89" s="13"/>
      <c r="M89" s="290"/>
      <c r="N89" s="290"/>
      <c r="O89" s="290"/>
      <c r="P89" s="295"/>
      <c r="R89" s="273"/>
      <c r="S89" s="287"/>
      <c r="T89" s="20"/>
      <c r="U89" s="290"/>
      <c r="V89" s="289"/>
      <c r="W89" s="289"/>
      <c r="X89" s="294"/>
      <c r="Z89" s="273"/>
      <c r="AA89" s="287"/>
      <c r="AB89" s="13"/>
      <c r="AC89" s="290"/>
      <c r="AD89" s="290"/>
      <c r="AE89" s="290"/>
      <c r="AF89" s="295"/>
      <c r="AH89" s="273"/>
      <c r="AI89" s="287"/>
      <c r="AJ89" s="13"/>
      <c r="AK89" s="290"/>
      <c r="AL89" s="290"/>
      <c r="AM89" s="290"/>
      <c r="AN89" s="295"/>
      <c r="AP89" s="273"/>
      <c r="AQ89" s="287"/>
      <c r="AR89" s="20"/>
      <c r="AS89" s="290"/>
      <c r="AT89" s="290"/>
      <c r="AU89" s="290"/>
      <c r="AV89" s="294"/>
    </row>
    <row r="90" spans="1:48">
      <c r="A90" s="306" t="s">
        <v>0</v>
      </c>
      <c r="B90" s="310">
        <v>13</v>
      </c>
      <c r="C90" s="8"/>
      <c r="D90" s="8"/>
      <c r="E90" s="238"/>
      <c r="F90" s="317"/>
      <c r="G90" s="241"/>
      <c r="H90" s="327"/>
      <c r="J90" s="301" t="s">
        <v>0</v>
      </c>
      <c r="K90" s="308">
        <v>13</v>
      </c>
      <c r="L90" s="120"/>
      <c r="M90" s="312"/>
      <c r="N90" s="312"/>
      <c r="O90" s="312"/>
      <c r="P90" s="323"/>
      <c r="R90" s="195" t="s">
        <v>1</v>
      </c>
      <c r="S90" s="213">
        <v>13</v>
      </c>
      <c r="T90" s="8"/>
      <c r="U90" s="238"/>
      <c r="V90" s="206"/>
      <c r="W90" s="206"/>
      <c r="X90" s="222"/>
      <c r="Z90" s="195" t="s">
        <v>85</v>
      </c>
      <c r="AA90" s="213">
        <v>13</v>
      </c>
      <c r="AB90" s="9" t="s">
        <v>55</v>
      </c>
      <c r="AC90" s="6"/>
      <c r="AD90" s="6"/>
      <c r="AE90" s="6"/>
      <c r="AF90" s="35"/>
      <c r="AH90" s="245" t="s">
        <v>3</v>
      </c>
      <c r="AI90" s="213">
        <v>13</v>
      </c>
      <c r="AJ90" s="30"/>
      <c r="AK90" s="313"/>
      <c r="AL90" s="313"/>
      <c r="AM90" s="313"/>
      <c r="AN90" s="321"/>
      <c r="AP90" s="195" t="s">
        <v>1</v>
      </c>
      <c r="AQ90" s="213">
        <v>13</v>
      </c>
      <c r="AR90" s="8"/>
      <c r="AS90" s="238"/>
      <c r="AT90" s="242"/>
      <c r="AU90" s="241"/>
      <c r="AV90" s="222"/>
    </row>
    <row r="91" spans="1:48">
      <c r="A91" s="307"/>
      <c r="B91" s="311"/>
      <c r="C91" s="13"/>
      <c r="D91" s="13"/>
      <c r="E91" s="290"/>
      <c r="F91" s="318"/>
      <c r="G91" s="290"/>
      <c r="H91" s="328"/>
      <c r="J91" s="302"/>
      <c r="K91" s="309"/>
      <c r="L91" s="121"/>
      <c r="M91" s="309"/>
      <c r="N91" s="309"/>
      <c r="O91" s="309"/>
      <c r="P91" s="324"/>
      <c r="R91" s="273"/>
      <c r="S91" s="287"/>
      <c r="T91" s="13"/>
      <c r="U91" s="290"/>
      <c r="V91" s="290"/>
      <c r="W91" s="290"/>
      <c r="X91" s="295"/>
      <c r="Z91" s="273"/>
      <c r="AA91" s="287"/>
      <c r="AB91" s="21" t="s">
        <v>23</v>
      </c>
      <c r="AC91" s="5"/>
      <c r="AD91" s="5"/>
      <c r="AE91" s="5"/>
      <c r="AF91" s="36"/>
      <c r="AH91" s="273"/>
      <c r="AI91" s="287"/>
      <c r="AJ91" s="31"/>
      <c r="AK91" s="314"/>
      <c r="AL91" s="314"/>
      <c r="AM91" s="314"/>
      <c r="AN91" s="322"/>
      <c r="AP91" s="273"/>
      <c r="AQ91" s="287"/>
      <c r="AR91" s="13"/>
      <c r="AS91" s="290"/>
      <c r="AT91" s="290"/>
      <c r="AU91" s="290"/>
      <c r="AV91" s="295"/>
    </row>
    <row r="92" spans="1:48" ht="15" customHeight="1">
      <c r="A92" s="245" t="s">
        <v>3</v>
      </c>
      <c r="B92" s="213">
        <v>14</v>
      </c>
      <c r="C92" s="14" t="s">
        <v>82</v>
      </c>
      <c r="D92" s="14"/>
      <c r="E92" s="238"/>
      <c r="F92" s="315"/>
      <c r="G92" s="241"/>
      <c r="H92" s="325"/>
      <c r="J92" s="301" t="s">
        <v>3</v>
      </c>
      <c r="K92" s="308">
        <v>14</v>
      </c>
      <c r="L92" s="120"/>
      <c r="M92" s="312"/>
      <c r="N92" s="312"/>
      <c r="O92" s="312"/>
      <c r="P92" s="323"/>
      <c r="R92" s="195" t="s">
        <v>84</v>
      </c>
      <c r="S92" s="213">
        <v>14</v>
      </c>
      <c r="T92" s="8"/>
      <c r="U92" s="238"/>
      <c r="V92" s="206"/>
      <c r="W92" s="206"/>
      <c r="X92" s="222"/>
      <c r="Z92" s="195" t="s">
        <v>86</v>
      </c>
      <c r="AA92" s="213">
        <v>14</v>
      </c>
      <c r="AB92" s="8"/>
      <c r="AC92" s="206"/>
      <c r="AD92" s="206"/>
      <c r="AE92" s="206"/>
      <c r="AF92" s="222"/>
      <c r="AH92" s="195" t="s">
        <v>8</v>
      </c>
      <c r="AI92" s="213">
        <v>14</v>
      </c>
      <c r="AJ92" s="8"/>
      <c r="AK92" s="206"/>
      <c r="AL92" s="206"/>
      <c r="AM92" s="206"/>
      <c r="AN92" s="222">
        <v>24</v>
      </c>
      <c r="AP92" s="195" t="s">
        <v>7</v>
      </c>
      <c r="AQ92" s="213">
        <v>14</v>
      </c>
      <c r="AR92" s="10" t="s">
        <v>24</v>
      </c>
      <c r="AS92" s="238"/>
      <c r="AT92" s="242"/>
      <c r="AU92" s="241"/>
      <c r="AV92" s="251"/>
    </row>
    <row r="93" spans="1:48" ht="15" customHeight="1">
      <c r="A93" s="273"/>
      <c r="B93" s="287"/>
      <c r="C93" s="15"/>
      <c r="D93" s="15"/>
      <c r="E93" s="290"/>
      <c r="F93" s="316"/>
      <c r="G93" s="290"/>
      <c r="H93" s="326"/>
      <c r="J93" s="302"/>
      <c r="K93" s="309"/>
      <c r="L93" s="121"/>
      <c r="M93" s="309"/>
      <c r="N93" s="309"/>
      <c r="O93" s="309"/>
      <c r="P93" s="324"/>
      <c r="R93" s="273"/>
      <c r="S93" s="287"/>
      <c r="T93" s="13"/>
      <c r="U93" s="290"/>
      <c r="V93" s="290"/>
      <c r="W93" s="290"/>
      <c r="X93" s="295"/>
      <c r="Z93" s="273"/>
      <c r="AA93" s="287"/>
      <c r="AB93" s="13"/>
      <c r="AC93" s="290"/>
      <c r="AD93" s="290"/>
      <c r="AE93" s="290"/>
      <c r="AF93" s="295"/>
      <c r="AH93" s="273"/>
      <c r="AI93" s="287"/>
      <c r="AJ93" s="13"/>
      <c r="AK93" s="290"/>
      <c r="AL93" s="290"/>
      <c r="AM93" s="290"/>
      <c r="AN93" s="295"/>
      <c r="AP93" s="273"/>
      <c r="AQ93" s="287"/>
      <c r="AR93" s="21"/>
      <c r="AS93" s="290"/>
      <c r="AT93" s="290"/>
      <c r="AU93" s="290"/>
      <c r="AV93" s="297"/>
    </row>
    <row r="94" spans="1:48" ht="15">
      <c r="A94" s="195" t="s">
        <v>8</v>
      </c>
      <c r="B94" s="213">
        <v>15</v>
      </c>
      <c r="C94" s="71"/>
      <c r="D94" s="8"/>
      <c r="E94" s="238"/>
      <c r="F94" s="206"/>
      <c r="G94" s="241"/>
      <c r="H94" s="222" t="s">
        <v>25</v>
      </c>
      <c r="J94" s="195" t="s">
        <v>8</v>
      </c>
      <c r="K94" s="213">
        <v>15</v>
      </c>
      <c r="L94" s="8"/>
      <c r="M94" s="206"/>
      <c r="N94" s="206"/>
      <c r="O94" s="206"/>
      <c r="P94" s="222">
        <v>11</v>
      </c>
      <c r="R94" s="195" t="s">
        <v>85</v>
      </c>
      <c r="S94" s="213">
        <v>15</v>
      </c>
      <c r="T94" s="9" t="s">
        <v>50</v>
      </c>
      <c r="U94" s="238"/>
      <c r="V94" s="288"/>
      <c r="W94" s="288"/>
      <c r="X94" s="237"/>
      <c r="Z94" s="195" t="s">
        <v>87</v>
      </c>
      <c r="AA94" s="213">
        <v>15</v>
      </c>
      <c r="AB94" s="9" t="s">
        <v>56</v>
      </c>
      <c r="AC94" s="288"/>
      <c r="AD94" s="288"/>
      <c r="AE94" s="288"/>
      <c r="AF94" s="237"/>
      <c r="AH94" s="195" t="s">
        <v>1</v>
      </c>
      <c r="AI94" s="213">
        <v>15</v>
      </c>
      <c r="AJ94" s="8"/>
      <c r="AK94" s="206"/>
      <c r="AL94" s="206"/>
      <c r="AM94" s="206"/>
      <c r="AN94" s="222"/>
      <c r="AP94" s="195" t="s">
        <v>2</v>
      </c>
      <c r="AQ94" s="213">
        <v>15</v>
      </c>
      <c r="AR94" s="8"/>
      <c r="AS94" s="238"/>
      <c r="AT94" s="242"/>
      <c r="AU94" s="241"/>
      <c r="AV94" s="222"/>
    </row>
    <row r="95" spans="1:48" ht="15">
      <c r="A95" s="273"/>
      <c r="B95" s="287"/>
      <c r="C95" s="72"/>
      <c r="D95" s="13"/>
      <c r="E95" s="290"/>
      <c r="F95" s="290"/>
      <c r="G95" s="290"/>
      <c r="H95" s="295"/>
      <c r="J95" s="273"/>
      <c r="K95" s="287"/>
      <c r="L95" s="13"/>
      <c r="M95" s="290"/>
      <c r="N95" s="290"/>
      <c r="O95" s="290"/>
      <c r="P95" s="295"/>
      <c r="R95" s="273"/>
      <c r="S95" s="287"/>
      <c r="T95" s="20"/>
      <c r="U95" s="290"/>
      <c r="V95" s="289"/>
      <c r="W95" s="289"/>
      <c r="X95" s="294"/>
      <c r="Z95" s="273"/>
      <c r="AA95" s="287"/>
      <c r="AB95" s="20"/>
      <c r="AC95" s="289"/>
      <c r="AD95" s="289"/>
      <c r="AE95" s="289"/>
      <c r="AF95" s="294"/>
      <c r="AH95" s="273"/>
      <c r="AI95" s="287"/>
      <c r="AJ95" s="13"/>
      <c r="AK95" s="290"/>
      <c r="AL95" s="290"/>
      <c r="AM95" s="290"/>
      <c r="AN95" s="295"/>
      <c r="AP95" s="273"/>
      <c r="AQ95" s="287"/>
      <c r="AR95" s="13"/>
      <c r="AS95" s="290"/>
      <c r="AT95" s="290"/>
      <c r="AU95" s="290"/>
      <c r="AV95" s="295"/>
    </row>
    <row r="96" spans="1:48" ht="15">
      <c r="A96" s="195" t="s">
        <v>1</v>
      </c>
      <c r="B96" s="213">
        <v>16</v>
      </c>
      <c r="C96" s="71"/>
      <c r="D96" s="8"/>
      <c r="E96" s="238"/>
      <c r="F96" s="206"/>
      <c r="G96" s="241"/>
      <c r="H96" s="222"/>
      <c r="J96" s="195" t="s">
        <v>1</v>
      </c>
      <c r="K96" s="213">
        <v>16</v>
      </c>
      <c r="L96" s="8"/>
      <c r="M96" s="206"/>
      <c r="N96" s="206"/>
      <c r="O96" s="206"/>
      <c r="P96" s="222"/>
      <c r="R96" s="195" t="s">
        <v>86</v>
      </c>
      <c r="S96" s="213">
        <v>16</v>
      </c>
      <c r="T96" s="9" t="s">
        <v>51</v>
      </c>
      <c r="U96" s="238"/>
      <c r="V96" s="288"/>
      <c r="W96" s="288"/>
      <c r="X96" s="237"/>
      <c r="Z96" s="245" t="s">
        <v>3</v>
      </c>
      <c r="AA96" s="213">
        <v>16</v>
      </c>
      <c r="AB96" s="30"/>
      <c r="AC96" s="313"/>
      <c r="AD96" s="313"/>
      <c r="AE96" s="313"/>
      <c r="AF96" s="321"/>
      <c r="AH96" s="195" t="s">
        <v>7</v>
      </c>
      <c r="AI96" s="213">
        <v>16</v>
      </c>
      <c r="AJ96" s="8"/>
      <c r="AK96" s="206"/>
      <c r="AL96" s="206"/>
      <c r="AM96" s="206"/>
      <c r="AN96" s="222"/>
      <c r="AP96" s="195" t="s">
        <v>4</v>
      </c>
      <c r="AQ96" s="213">
        <v>16</v>
      </c>
      <c r="AR96" s="8"/>
      <c r="AS96" s="238"/>
      <c r="AT96" s="242"/>
      <c r="AU96" s="241"/>
      <c r="AV96" s="222"/>
    </row>
    <row r="97" spans="1:48" ht="15">
      <c r="A97" s="273"/>
      <c r="B97" s="287"/>
      <c r="C97" s="72"/>
      <c r="D97" s="13"/>
      <c r="E97" s="290"/>
      <c r="F97" s="290"/>
      <c r="G97" s="290"/>
      <c r="H97" s="295"/>
      <c r="J97" s="273"/>
      <c r="K97" s="287"/>
      <c r="L97" s="13"/>
      <c r="M97" s="290"/>
      <c r="N97" s="290"/>
      <c r="O97" s="290"/>
      <c r="P97" s="295"/>
      <c r="R97" s="273"/>
      <c r="S97" s="287"/>
      <c r="T97" s="20"/>
      <c r="U97" s="290"/>
      <c r="V97" s="289"/>
      <c r="W97" s="289"/>
      <c r="X97" s="294"/>
      <c r="Z97" s="273"/>
      <c r="AA97" s="287"/>
      <c r="AB97" s="31"/>
      <c r="AC97" s="314"/>
      <c r="AD97" s="314"/>
      <c r="AE97" s="314"/>
      <c r="AF97" s="322"/>
      <c r="AH97" s="273"/>
      <c r="AI97" s="287"/>
      <c r="AJ97" s="13"/>
      <c r="AK97" s="290"/>
      <c r="AL97" s="290"/>
      <c r="AM97" s="290"/>
      <c r="AN97" s="295"/>
      <c r="AP97" s="273"/>
      <c r="AQ97" s="287"/>
      <c r="AR97" s="13"/>
      <c r="AS97" s="290"/>
      <c r="AT97" s="290"/>
      <c r="AU97" s="290"/>
      <c r="AV97" s="295"/>
    </row>
    <row r="98" spans="1:48" ht="15">
      <c r="A98" s="195" t="s">
        <v>7</v>
      </c>
      <c r="B98" s="213">
        <v>17</v>
      </c>
      <c r="C98" s="71"/>
      <c r="D98" s="8"/>
      <c r="E98" s="238"/>
      <c r="F98" s="206"/>
      <c r="G98" s="241"/>
      <c r="H98" s="222"/>
      <c r="J98" s="195" t="s">
        <v>7</v>
      </c>
      <c r="K98" s="213">
        <v>17</v>
      </c>
      <c r="L98" s="8"/>
      <c r="M98" s="206"/>
      <c r="N98" s="206"/>
      <c r="O98" s="206"/>
      <c r="P98" s="222"/>
      <c r="R98" s="195" t="s">
        <v>0</v>
      </c>
      <c r="S98" s="213">
        <v>17</v>
      </c>
      <c r="T98" s="8"/>
      <c r="U98" s="238"/>
      <c r="V98" s="206"/>
      <c r="W98" s="241"/>
      <c r="X98" s="222"/>
      <c r="Z98" s="195" t="s">
        <v>83</v>
      </c>
      <c r="AA98" s="213">
        <v>17</v>
      </c>
      <c r="AB98" s="9" t="s">
        <v>57</v>
      </c>
      <c r="AC98" s="288"/>
      <c r="AD98" s="288"/>
      <c r="AE98" s="288"/>
      <c r="AF98" s="237">
        <v>20</v>
      </c>
      <c r="AH98" s="195" t="s">
        <v>2</v>
      </c>
      <c r="AI98" s="213">
        <v>17</v>
      </c>
      <c r="AJ98" s="8"/>
      <c r="AK98" s="206"/>
      <c r="AL98" s="206"/>
      <c r="AM98" s="206"/>
      <c r="AN98" s="222"/>
      <c r="AP98" s="195" t="s">
        <v>0</v>
      </c>
      <c r="AQ98" s="213">
        <v>17</v>
      </c>
      <c r="AR98" s="8"/>
      <c r="AS98" s="238"/>
      <c r="AT98" s="242"/>
      <c r="AU98" s="241"/>
      <c r="AV98" s="222"/>
    </row>
    <row r="99" spans="1:48" ht="15">
      <c r="A99" s="273"/>
      <c r="B99" s="287"/>
      <c r="C99" s="72"/>
      <c r="D99" s="13"/>
      <c r="E99" s="290"/>
      <c r="F99" s="290"/>
      <c r="G99" s="290"/>
      <c r="H99" s="295"/>
      <c r="J99" s="273"/>
      <c r="K99" s="287"/>
      <c r="L99" s="13"/>
      <c r="M99" s="290"/>
      <c r="N99" s="290"/>
      <c r="O99" s="290"/>
      <c r="P99" s="295"/>
      <c r="R99" s="273"/>
      <c r="S99" s="287"/>
      <c r="T99" s="13"/>
      <c r="U99" s="290"/>
      <c r="V99" s="290"/>
      <c r="W99" s="290"/>
      <c r="X99" s="295"/>
      <c r="Z99" s="273"/>
      <c r="AA99" s="287"/>
      <c r="AB99" s="20"/>
      <c r="AC99" s="289"/>
      <c r="AD99" s="289"/>
      <c r="AE99" s="289"/>
      <c r="AF99" s="294"/>
      <c r="AH99" s="273"/>
      <c r="AI99" s="287"/>
      <c r="AJ99" s="13"/>
      <c r="AK99" s="290"/>
      <c r="AL99" s="290"/>
      <c r="AM99" s="290"/>
      <c r="AN99" s="295"/>
      <c r="AP99" s="273"/>
      <c r="AQ99" s="287"/>
      <c r="AR99" s="13"/>
      <c r="AS99" s="290"/>
      <c r="AT99" s="290"/>
      <c r="AU99" s="290"/>
      <c r="AV99" s="295"/>
    </row>
    <row r="100" spans="1:48" ht="15">
      <c r="A100" s="195" t="s">
        <v>2</v>
      </c>
      <c r="B100" s="213">
        <v>18</v>
      </c>
      <c r="C100" s="71"/>
      <c r="D100" s="8"/>
      <c r="E100" s="238"/>
      <c r="F100" s="206"/>
      <c r="G100" s="241"/>
      <c r="H100" s="222"/>
      <c r="J100" s="195" t="s">
        <v>2</v>
      </c>
      <c r="K100" s="213">
        <v>18</v>
      </c>
      <c r="L100" s="8"/>
      <c r="M100" s="206"/>
      <c r="N100" s="206"/>
      <c r="O100" s="206"/>
      <c r="P100" s="222"/>
      <c r="R100" s="245" t="s">
        <v>3</v>
      </c>
      <c r="S100" s="213">
        <v>18</v>
      </c>
      <c r="T100" s="30"/>
      <c r="U100" s="238"/>
      <c r="V100" s="313"/>
      <c r="W100" s="241"/>
      <c r="X100" s="321"/>
      <c r="Z100" s="195" t="s">
        <v>1</v>
      </c>
      <c r="AA100" s="213">
        <v>18</v>
      </c>
      <c r="AB100" s="8"/>
      <c r="AC100" s="206"/>
      <c r="AD100" s="206"/>
      <c r="AE100" s="206"/>
      <c r="AF100" s="222"/>
      <c r="AH100" s="195" t="s">
        <v>4</v>
      </c>
      <c r="AI100" s="213">
        <v>18</v>
      </c>
      <c r="AJ100" s="8"/>
      <c r="AK100" s="206"/>
      <c r="AL100" s="206"/>
      <c r="AM100" s="206"/>
      <c r="AN100" s="222"/>
      <c r="AP100" s="245" t="s">
        <v>3</v>
      </c>
      <c r="AQ100" s="213">
        <v>18</v>
      </c>
      <c r="AR100" s="9" t="s">
        <v>59</v>
      </c>
      <c r="AS100" s="238"/>
      <c r="AT100" s="242"/>
      <c r="AU100" s="241"/>
      <c r="AV100" s="237"/>
    </row>
    <row r="101" spans="1:48" ht="15">
      <c r="A101" s="273"/>
      <c r="B101" s="287"/>
      <c r="C101" s="72"/>
      <c r="D101" s="13"/>
      <c r="E101" s="290"/>
      <c r="F101" s="290"/>
      <c r="G101" s="290"/>
      <c r="H101" s="295"/>
      <c r="J101" s="273"/>
      <c r="K101" s="287"/>
      <c r="L101" s="13"/>
      <c r="M101" s="290"/>
      <c r="N101" s="290"/>
      <c r="O101" s="290"/>
      <c r="P101" s="295"/>
      <c r="R101" s="273"/>
      <c r="S101" s="287"/>
      <c r="T101" s="31"/>
      <c r="U101" s="290"/>
      <c r="V101" s="314"/>
      <c r="W101" s="290"/>
      <c r="X101" s="322"/>
      <c r="Z101" s="273"/>
      <c r="AA101" s="287"/>
      <c r="AB101" s="13"/>
      <c r="AC101" s="290"/>
      <c r="AD101" s="290"/>
      <c r="AE101" s="290"/>
      <c r="AF101" s="295"/>
      <c r="AH101" s="273"/>
      <c r="AI101" s="287"/>
      <c r="AJ101" s="13"/>
      <c r="AK101" s="290"/>
      <c r="AL101" s="290"/>
      <c r="AM101" s="290"/>
      <c r="AN101" s="295"/>
      <c r="AP101" s="273"/>
      <c r="AQ101" s="287"/>
      <c r="AR101" s="20"/>
      <c r="AS101" s="290"/>
      <c r="AT101" s="290"/>
      <c r="AU101" s="290"/>
      <c r="AV101" s="294"/>
    </row>
    <row r="102" spans="1:48" ht="15">
      <c r="A102" s="195" t="s">
        <v>4</v>
      </c>
      <c r="B102" s="213">
        <v>19</v>
      </c>
      <c r="C102" s="71"/>
      <c r="D102" s="8"/>
      <c r="E102" s="238"/>
      <c r="F102" s="206"/>
      <c r="G102" s="241"/>
      <c r="H102" s="222"/>
      <c r="J102" s="195" t="s">
        <v>4</v>
      </c>
      <c r="K102" s="213">
        <v>19</v>
      </c>
      <c r="L102" s="8"/>
      <c r="M102" s="206"/>
      <c r="N102" s="206"/>
      <c r="O102" s="206"/>
      <c r="P102" s="222"/>
      <c r="R102" s="195" t="s">
        <v>83</v>
      </c>
      <c r="S102" s="213">
        <v>19</v>
      </c>
      <c r="T102" s="9" t="s">
        <v>53</v>
      </c>
      <c r="U102" s="238"/>
      <c r="V102" s="288"/>
      <c r="W102" s="241"/>
      <c r="X102" s="237">
        <v>16</v>
      </c>
      <c r="Z102" s="195" t="s">
        <v>7</v>
      </c>
      <c r="AA102" s="213">
        <v>19</v>
      </c>
      <c r="AB102" s="8"/>
      <c r="AC102" s="206"/>
      <c r="AD102" s="206"/>
      <c r="AE102" s="206"/>
      <c r="AF102" s="222"/>
      <c r="AH102" s="195" t="s">
        <v>0</v>
      </c>
      <c r="AI102" s="213">
        <v>19</v>
      </c>
      <c r="AJ102" s="8"/>
      <c r="AK102" s="206"/>
      <c r="AL102" s="206"/>
      <c r="AM102" s="206"/>
      <c r="AN102" s="222"/>
      <c r="AP102" s="195" t="s">
        <v>8</v>
      </c>
      <c r="AQ102" s="213">
        <v>19</v>
      </c>
      <c r="AR102" s="8"/>
      <c r="AS102" s="238"/>
      <c r="AT102" s="242"/>
      <c r="AU102" s="241"/>
      <c r="AV102" s="222">
        <v>29</v>
      </c>
    </row>
    <row r="103" spans="1:48" ht="15">
      <c r="A103" s="273"/>
      <c r="B103" s="287"/>
      <c r="C103" s="72"/>
      <c r="D103" s="13"/>
      <c r="E103" s="290"/>
      <c r="F103" s="290"/>
      <c r="G103" s="290"/>
      <c r="H103" s="295"/>
      <c r="J103" s="273"/>
      <c r="K103" s="287"/>
      <c r="L103" s="13"/>
      <c r="M103" s="290"/>
      <c r="N103" s="290"/>
      <c r="O103" s="290"/>
      <c r="P103" s="295"/>
      <c r="R103" s="273"/>
      <c r="S103" s="287"/>
      <c r="T103" s="20"/>
      <c r="U103" s="290"/>
      <c r="V103" s="289"/>
      <c r="W103" s="290"/>
      <c r="X103" s="294"/>
      <c r="Z103" s="273"/>
      <c r="AA103" s="287"/>
      <c r="AB103" s="13"/>
      <c r="AC103" s="290"/>
      <c r="AD103" s="290"/>
      <c r="AE103" s="290"/>
      <c r="AF103" s="295"/>
      <c r="AH103" s="273"/>
      <c r="AI103" s="287"/>
      <c r="AJ103" s="13"/>
      <c r="AK103" s="290"/>
      <c r="AL103" s="290"/>
      <c r="AM103" s="290"/>
      <c r="AN103" s="295"/>
      <c r="AP103" s="273"/>
      <c r="AQ103" s="287"/>
      <c r="AR103" s="13"/>
      <c r="AS103" s="290"/>
      <c r="AT103" s="290"/>
      <c r="AU103" s="290"/>
      <c r="AV103" s="295"/>
    </row>
    <row r="104" spans="1:48" ht="15" customHeight="1">
      <c r="A104" s="301" t="s">
        <v>0</v>
      </c>
      <c r="B104" s="308">
        <v>20</v>
      </c>
      <c r="C104" s="120"/>
      <c r="D104" s="312"/>
      <c r="E104" s="238"/>
      <c r="F104" s="242"/>
      <c r="G104" s="241"/>
      <c r="H104" s="323"/>
      <c r="J104" s="301" t="s">
        <v>0</v>
      </c>
      <c r="K104" s="308">
        <v>20</v>
      </c>
      <c r="L104" s="120"/>
      <c r="M104" s="312"/>
      <c r="N104" s="312"/>
      <c r="O104" s="312"/>
      <c r="P104" s="323"/>
      <c r="R104" s="195" t="s">
        <v>1</v>
      </c>
      <c r="S104" s="213">
        <v>20</v>
      </c>
      <c r="T104" s="8"/>
      <c r="U104" s="238"/>
      <c r="V104" s="206"/>
      <c r="W104" s="241"/>
      <c r="X104" s="222"/>
      <c r="Z104" s="195" t="s">
        <v>2</v>
      </c>
      <c r="AA104" s="213">
        <v>20</v>
      </c>
      <c r="AB104" s="8"/>
      <c r="AC104" s="206"/>
      <c r="AD104" s="206"/>
      <c r="AE104" s="206"/>
      <c r="AF104" s="222"/>
      <c r="AH104" s="245" t="s">
        <v>3</v>
      </c>
      <c r="AI104" s="213">
        <v>20</v>
      </c>
      <c r="AJ104" s="14" t="s">
        <v>26</v>
      </c>
      <c r="AK104" s="315"/>
      <c r="AL104" s="315"/>
      <c r="AM104" s="315"/>
      <c r="AN104" s="325"/>
      <c r="AP104" s="195" t="s">
        <v>1</v>
      </c>
      <c r="AQ104" s="213">
        <v>20</v>
      </c>
      <c r="AR104" s="8"/>
      <c r="AS104" s="238"/>
      <c r="AT104" s="242"/>
      <c r="AU104" s="241"/>
      <c r="AV104" s="222"/>
    </row>
    <row r="105" spans="1:48" ht="15" customHeight="1">
      <c r="A105" s="302"/>
      <c r="B105" s="309"/>
      <c r="C105" s="121"/>
      <c r="D105" s="309"/>
      <c r="E105" s="290"/>
      <c r="F105" s="290"/>
      <c r="G105" s="290"/>
      <c r="H105" s="324"/>
      <c r="J105" s="302"/>
      <c r="K105" s="309"/>
      <c r="L105" s="121"/>
      <c r="M105" s="309"/>
      <c r="N105" s="309"/>
      <c r="O105" s="309"/>
      <c r="P105" s="324"/>
      <c r="R105" s="273"/>
      <c r="S105" s="287"/>
      <c r="T105" s="13"/>
      <c r="U105" s="290"/>
      <c r="V105" s="290"/>
      <c r="W105" s="290"/>
      <c r="X105" s="295"/>
      <c r="Z105" s="273"/>
      <c r="AA105" s="287"/>
      <c r="AB105" s="13"/>
      <c r="AC105" s="290"/>
      <c r="AD105" s="290"/>
      <c r="AE105" s="290"/>
      <c r="AF105" s="295"/>
      <c r="AH105" s="273"/>
      <c r="AI105" s="287"/>
      <c r="AJ105" s="15"/>
      <c r="AK105" s="316"/>
      <c r="AL105" s="316"/>
      <c r="AM105" s="316"/>
      <c r="AN105" s="326"/>
      <c r="AP105" s="273"/>
      <c r="AQ105" s="287"/>
      <c r="AR105" s="13"/>
      <c r="AS105" s="290"/>
      <c r="AT105" s="290"/>
      <c r="AU105" s="290"/>
      <c r="AV105" s="295"/>
    </row>
    <row r="106" spans="1:48" ht="15" customHeight="1">
      <c r="A106" s="304" t="s">
        <v>3</v>
      </c>
      <c r="B106" s="310">
        <v>21</v>
      </c>
      <c r="C106" s="120"/>
      <c r="D106" s="27"/>
      <c r="E106" s="238"/>
      <c r="F106" s="242"/>
      <c r="G106" s="241"/>
      <c r="H106" s="323"/>
      <c r="J106" s="303" t="s">
        <v>3</v>
      </c>
      <c r="K106" s="308">
        <v>21</v>
      </c>
      <c r="L106" s="120"/>
      <c r="M106" s="312"/>
      <c r="N106" s="312"/>
      <c r="O106" s="312"/>
      <c r="P106" s="323"/>
      <c r="R106" s="195" t="s">
        <v>7</v>
      </c>
      <c r="S106" s="213">
        <v>21</v>
      </c>
      <c r="T106" s="8"/>
      <c r="U106" s="238"/>
      <c r="V106" s="206"/>
      <c r="W106" s="241"/>
      <c r="X106" s="222"/>
      <c r="Z106" s="195" t="s">
        <v>4</v>
      </c>
      <c r="AA106" s="213">
        <v>21</v>
      </c>
      <c r="AB106" s="8"/>
      <c r="AC106" s="206"/>
      <c r="AD106" s="206"/>
      <c r="AE106" s="206"/>
      <c r="AF106" s="222"/>
      <c r="AH106" s="195" t="s">
        <v>8</v>
      </c>
      <c r="AI106" s="213">
        <v>21</v>
      </c>
      <c r="AJ106" s="8"/>
      <c r="AK106" s="206"/>
      <c r="AL106" s="206"/>
      <c r="AM106" s="206"/>
      <c r="AN106" s="222">
        <v>25</v>
      </c>
      <c r="AP106" s="195" t="s">
        <v>7</v>
      </c>
      <c r="AQ106" s="213">
        <v>21</v>
      </c>
      <c r="AR106" s="8"/>
      <c r="AS106" s="238"/>
      <c r="AT106" s="242"/>
      <c r="AU106" s="241"/>
      <c r="AV106" s="222"/>
    </row>
    <row r="107" spans="1:48" ht="15" customHeight="1">
      <c r="A107" s="305"/>
      <c r="B107" s="311"/>
      <c r="C107" s="121"/>
      <c r="D107" s="28"/>
      <c r="E107" s="290"/>
      <c r="F107" s="290"/>
      <c r="G107" s="290"/>
      <c r="H107" s="324"/>
      <c r="J107" s="302"/>
      <c r="K107" s="309"/>
      <c r="L107" s="121"/>
      <c r="M107" s="309"/>
      <c r="N107" s="309"/>
      <c r="O107" s="309"/>
      <c r="P107" s="324"/>
      <c r="R107" s="273"/>
      <c r="S107" s="287"/>
      <c r="T107" s="13"/>
      <c r="U107" s="290"/>
      <c r="V107" s="290"/>
      <c r="W107" s="290"/>
      <c r="X107" s="295"/>
      <c r="Z107" s="273"/>
      <c r="AA107" s="287"/>
      <c r="AB107" s="13"/>
      <c r="AC107" s="290"/>
      <c r="AD107" s="290"/>
      <c r="AE107" s="290"/>
      <c r="AF107" s="295"/>
      <c r="AH107" s="273"/>
      <c r="AI107" s="287"/>
      <c r="AJ107" s="13"/>
      <c r="AK107" s="290"/>
      <c r="AL107" s="290"/>
      <c r="AM107" s="290"/>
      <c r="AN107" s="295"/>
      <c r="AP107" s="273"/>
      <c r="AQ107" s="287"/>
      <c r="AR107" s="13"/>
      <c r="AS107" s="290"/>
      <c r="AT107" s="290"/>
      <c r="AU107" s="290"/>
      <c r="AV107" s="295"/>
    </row>
    <row r="108" spans="1:48" ht="15">
      <c r="A108" s="195" t="s">
        <v>8</v>
      </c>
      <c r="B108" s="213">
        <v>22</v>
      </c>
      <c r="C108" s="8"/>
      <c r="D108" s="8"/>
      <c r="E108" s="206"/>
      <c r="F108" s="242"/>
      <c r="G108" s="241"/>
      <c r="H108" s="222" t="s">
        <v>27</v>
      </c>
      <c r="J108" s="195" t="s">
        <v>8</v>
      </c>
      <c r="K108" s="213">
        <v>22</v>
      </c>
      <c r="L108" s="8"/>
      <c r="M108" s="206"/>
      <c r="N108" s="206"/>
      <c r="O108" s="206"/>
      <c r="P108" s="222">
        <v>12</v>
      </c>
      <c r="R108" s="195" t="s">
        <v>2</v>
      </c>
      <c r="S108" s="213">
        <v>22</v>
      </c>
      <c r="T108" s="8"/>
      <c r="U108" s="238"/>
      <c r="V108" s="206"/>
      <c r="W108" s="241"/>
      <c r="X108" s="222"/>
      <c r="Z108" s="195" t="s">
        <v>0</v>
      </c>
      <c r="AA108" s="213">
        <v>22</v>
      </c>
      <c r="AB108" s="8"/>
      <c r="AC108" s="206"/>
      <c r="AD108" s="206"/>
      <c r="AE108" s="206"/>
      <c r="AF108" s="222"/>
      <c r="AH108" s="195" t="s">
        <v>1</v>
      </c>
      <c r="AI108" s="213">
        <v>22</v>
      </c>
      <c r="AJ108" s="8"/>
      <c r="AK108" s="206"/>
      <c r="AL108" s="206"/>
      <c r="AM108" s="206"/>
      <c r="AN108" s="222"/>
      <c r="AP108" s="195" t="s">
        <v>2</v>
      </c>
      <c r="AQ108" s="213">
        <v>22</v>
      </c>
      <c r="AR108" s="8"/>
      <c r="AS108" s="238"/>
      <c r="AT108" s="242"/>
      <c r="AU108" s="241"/>
      <c r="AV108" s="222"/>
    </row>
    <row r="109" spans="1:48" ht="15">
      <c r="A109" s="273"/>
      <c r="B109" s="287"/>
      <c r="C109" s="13"/>
      <c r="D109" s="13"/>
      <c r="E109" s="290"/>
      <c r="F109" s="290"/>
      <c r="G109" s="290"/>
      <c r="H109" s="295"/>
      <c r="J109" s="273"/>
      <c r="K109" s="287"/>
      <c r="L109" s="13"/>
      <c r="M109" s="290"/>
      <c r="N109" s="290"/>
      <c r="O109" s="290"/>
      <c r="P109" s="295"/>
      <c r="R109" s="273"/>
      <c r="S109" s="287"/>
      <c r="T109" s="13"/>
      <c r="U109" s="290"/>
      <c r="V109" s="290"/>
      <c r="W109" s="290"/>
      <c r="X109" s="295"/>
      <c r="Z109" s="273"/>
      <c r="AA109" s="287"/>
      <c r="AB109" s="13"/>
      <c r="AC109" s="290"/>
      <c r="AD109" s="290"/>
      <c r="AE109" s="290"/>
      <c r="AF109" s="295"/>
      <c r="AH109" s="273"/>
      <c r="AI109" s="287"/>
      <c r="AJ109" s="13"/>
      <c r="AK109" s="290"/>
      <c r="AL109" s="290"/>
      <c r="AM109" s="290"/>
      <c r="AN109" s="295"/>
      <c r="AP109" s="273"/>
      <c r="AQ109" s="287"/>
      <c r="AR109" s="13"/>
      <c r="AS109" s="290"/>
      <c r="AT109" s="290"/>
      <c r="AU109" s="290"/>
      <c r="AV109" s="295"/>
    </row>
    <row r="110" spans="1:48" ht="15">
      <c r="A110" s="195" t="s">
        <v>1</v>
      </c>
      <c r="B110" s="213">
        <v>23</v>
      </c>
      <c r="C110" s="8"/>
      <c r="D110" s="8"/>
      <c r="E110" s="206"/>
      <c r="F110" s="242"/>
      <c r="G110" s="241"/>
      <c r="H110" s="222"/>
      <c r="J110" s="195" t="s">
        <v>1</v>
      </c>
      <c r="K110" s="213">
        <v>23</v>
      </c>
      <c r="L110" s="9" t="s">
        <v>165</v>
      </c>
      <c r="M110" s="288"/>
      <c r="N110" s="288"/>
      <c r="O110" s="288"/>
      <c r="P110" s="237"/>
      <c r="R110" s="195" t="s">
        <v>4</v>
      </c>
      <c r="S110" s="213">
        <v>23</v>
      </c>
      <c r="T110" s="8"/>
      <c r="U110" s="238"/>
      <c r="V110" s="206"/>
      <c r="W110" s="241"/>
      <c r="X110" s="222"/>
      <c r="Z110" s="245" t="s">
        <v>3</v>
      </c>
      <c r="AA110" s="213">
        <v>23</v>
      </c>
      <c r="AB110" s="30" t="s">
        <v>28</v>
      </c>
      <c r="AC110" s="313"/>
      <c r="AD110" s="313"/>
      <c r="AE110" s="313"/>
      <c r="AF110" s="321"/>
      <c r="AH110" s="195" t="s">
        <v>7</v>
      </c>
      <c r="AI110" s="213">
        <v>23</v>
      </c>
      <c r="AJ110" s="8"/>
      <c r="AK110" s="206"/>
      <c r="AL110" s="206"/>
      <c r="AM110" s="206"/>
      <c r="AN110" s="222"/>
      <c r="AP110" s="195" t="s">
        <v>86</v>
      </c>
      <c r="AQ110" s="213">
        <v>23</v>
      </c>
      <c r="AR110" s="1" t="s">
        <v>162</v>
      </c>
      <c r="AS110" s="238"/>
      <c r="AT110" s="242"/>
      <c r="AU110" s="241"/>
      <c r="AV110" s="237"/>
    </row>
    <row r="111" spans="1:48" ht="15">
      <c r="A111" s="273"/>
      <c r="B111" s="287"/>
      <c r="C111" s="13"/>
      <c r="D111" s="13"/>
      <c r="E111" s="290"/>
      <c r="F111" s="290"/>
      <c r="G111" s="290"/>
      <c r="H111" s="295"/>
      <c r="J111" s="273"/>
      <c r="K111" s="287"/>
      <c r="L111" s="20"/>
      <c r="M111" s="289"/>
      <c r="N111" s="289"/>
      <c r="O111" s="289"/>
      <c r="P111" s="294"/>
      <c r="R111" s="273"/>
      <c r="S111" s="287"/>
      <c r="T111" s="13"/>
      <c r="U111" s="290"/>
      <c r="V111" s="290"/>
      <c r="W111" s="290"/>
      <c r="X111" s="295"/>
      <c r="Z111" s="273"/>
      <c r="AA111" s="287"/>
      <c r="AB111" s="31"/>
      <c r="AC111" s="314"/>
      <c r="AD111" s="314"/>
      <c r="AE111" s="314"/>
      <c r="AF111" s="322"/>
      <c r="AH111" s="273"/>
      <c r="AI111" s="287"/>
      <c r="AJ111" s="13"/>
      <c r="AK111" s="290"/>
      <c r="AL111" s="290"/>
      <c r="AM111" s="290"/>
      <c r="AN111" s="295"/>
      <c r="AP111" s="273"/>
      <c r="AQ111" s="287"/>
      <c r="AR111" s="20"/>
      <c r="AS111" s="290"/>
      <c r="AT111" s="290"/>
      <c r="AU111" s="290"/>
      <c r="AV111" s="294"/>
    </row>
    <row r="112" spans="1:48" ht="15" customHeight="1">
      <c r="A112" s="195" t="s">
        <v>7</v>
      </c>
      <c r="B112" s="213">
        <v>24</v>
      </c>
      <c r="C112" s="8"/>
      <c r="D112" s="8"/>
      <c r="E112" s="206"/>
      <c r="F112" s="242"/>
      <c r="G112" s="241"/>
      <c r="H112" s="222"/>
      <c r="J112" s="195" t="s">
        <v>7</v>
      </c>
      <c r="K112" s="213">
        <v>24</v>
      </c>
      <c r="L112" s="8"/>
      <c r="M112" s="206"/>
      <c r="N112" s="206"/>
      <c r="O112" s="206"/>
      <c r="P112" s="222"/>
      <c r="R112" s="306" t="s">
        <v>0</v>
      </c>
      <c r="S112" s="310">
        <v>24</v>
      </c>
      <c r="T112" s="8"/>
      <c r="U112" s="333"/>
      <c r="V112" s="335"/>
      <c r="W112" s="337"/>
      <c r="X112" s="339"/>
      <c r="Y112" s="108"/>
      <c r="Z112" s="306" t="s">
        <v>83</v>
      </c>
      <c r="AA112" s="213">
        <v>24</v>
      </c>
      <c r="AB112" s="10" t="s">
        <v>29</v>
      </c>
      <c r="AC112" s="299"/>
      <c r="AD112" s="299"/>
      <c r="AE112" s="299"/>
      <c r="AF112" s="251">
        <v>21</v>
      </c>
      <c r="AH112" s="195" t="s">
        <v>2</v>
      </c>
      <c r="AI112" s="213">
        <v>24</v>
      </c>
      <c r="AJ112" s="8"/>
      <c r="AK112" s="206"/>
      <c r="AL112" s="206"/>
      <c r="AM112" s="206"/>
      <c r="AN112" s="222"/>
      <c r="AP112" s="195" t="s">
        <v>87</v>
      </c>
      <c r="AQ112" s="213">
        <v>24</v>
      </c>
      <c r="AR112" s="8"/>
      <c r="AS112" s="238"/>
      <c r="AT112" s="242"/>
      <c r="AU112" s="241"/>
      <c r="AV112" s="222"/>
    </row>
    <row r="113" spans="1:48" ht="15" customHeight="1">
      <c r="A113" s="273"/>
      <c r="B113" s="287"/>
      <c r="C113" s="13"/>
      <c r="D113" s="13"/>
      <c r="E113" s="290"/>
      <c r="F113" s="290"/>
      <c r="G113" s="290"/>
      <c r="H113" s="295"/>
      <c r="J113" s="273"/>
      <c r="K113" s="287"/>
      <c r="L113" s="13"/>
      <c r="M113" s="290"/>
      <c r="N113" s="290"/>
      <c r="O113" s="290"/>
      <c r="P113" s="295"/>
      <c r="R113" s="307"/>
      <c r="S113" s="311"/>
      <c r="T113" s="13"/>
      <c r="U113" s="334"/>
      <c r="V113" s="336"/>
      <c r="W113" s="338"/>
      <c r="X113" s="340"/>
      <c r="Y113" s="108"/>
      <c r="Z113" s="307"/>
      <c r="AA113" s="287"/>
      <c r="AB113" s="21"/>
      <c r="AC113" s="300"/>
      <c r="AD113" s="300"/>
      <c r="AE113" s="300"/>
      <c r="AF113" s="297"/>
      <c r="AH113" s="273"/>
      <c r="AI113" s="287"/>
      <c r="AJ113" s="13"/>
      <c r="AK113" s="290"/>
      <c r="AL113" s="290"/>
      <c r="AM113" s="290"/>
      <c r="AN113" s="295"/>
      <c r="AP113" s="273"/>
      <c r="AQ113" s="287"/>
      <c r="AR113" s="13"/>
      <c r="AS113" s="290"/>
      <c r="AT113" s="290"/>
      <c r="AU113" s="290"/>
      <c r="AV113" s="295"/>
    </row>
    <row r="114" spans="1:48" ht="15" customHeight="1">
      <c r="A114" s="195" t="s">
        <v>2</v>
      </c>
      <c r="B114" s="213">
        <v>25</v>
      </c>
      <c r="C114" s="8"/>
      <c r="D114" s="8"/>
      <c r="E114" s="206"/>
      <c r="F114" s="242"/>
      <c r="G114" s="241"/>
      <c r="H114" s="222"/>
      <c r="J114" s="195" t="s">
        <v>2</v>
      </c>
      <c r="K114" s="213">
        <v>25</v>
      </c>
      <c r="L114" s="8"/>
      <c r="M114" s="206"/>
      <c r="N114" s="206"/>
      <c r="O114" s="206"/>
      <c r="P114" s="222"/>
      <c r="R114" s="304" t="s">
        <v>3</v>
      </c>
      <c r="S114" s="310">
        <v>25</v>
      </c>
      <c r="T114" s="30"/>
      <c r="U114" s="238"/>
      <c r="V114" s="242"/>
      <c r="W114" s="241"/>
      <c r="X114" s="331"/>
      <c r="Z114" s="195" t="s">
        <v>1</v>
      </c>
      <c r="AA114" s="213">
        <v>25</v>
      </c>
      <c r="AB114" s="8"/>
      <c r="AC114" s="206"/>
      <c r="AD114" s="206"/>
      <c r="AE114" s="206"/>
      <c r="AF114" s="222"/>
      <c r="AH114" s="195" t="s">
        <v>4</v>
      </c>
      <c r="AI114" s="213">
        <v>25</v>
      </c>
      <c r="AJ114" s="8"/>
      <c r="AK114" s="206"/>
      <c r="AL114" s="206"/>
      <c r="AM114" s="206"/>
      <c r="AN114" s="222"/>
      <c r="AP114" s="245" t="s">
        <v>3</v>
      </c>
      <c r="AQ114" s="213">
        <v>25</v>
      </c>
      <c r="AR114" s="30"/>
      <c r="AS114" s="238"/>
      <c r="AT114" s="242"/>
      <c r="AU114" s="241"/>
      <c r="AV114" s="321"/>
    </row>
    <row r="115" spans="1:48" ht="15" customHeight="1">
      <c r="A115" s="273"/>
      <c r="B115" s="287"/>
      <c r="C115" s="13"/>
      <c r="D115" s="13"/>
      <c r="E115" s="290"/>
      <c r="F115" s="290"/>
      <c r="G115" s="290"/>
      <c r="H115" s="295"/>
      <c r="J115" s="273"/>
      <c r="K115" s="287"/>
      <c r="L115" s="13"/>
      <c r="M115" s="290"/>
      <c r="N115" s="290"/>
      <c r="O115" s="290"/>
      <c r="P115" s="295"/>
      <c r="R115" s="305"/>
      <c r="S115" s="311"/>
      <c r="T115" s="31"/>
      <c r="U115" s="290"/>
      <c r="V115" s="290"/>
      <c r="W115" s="290"/>
      <c r="X115" s="332"/>
      <c r="Z115" s="273"/>
      <c r="AA115" s="287"/>
      <c r="AB115" s="13"/>
      <c r="AC115" s="290"/>
      <c r="AD115" s="290"/>
      <c r="AE115" s="290"/>
      <c r="AF115" s="295"/>
      <c r="AH115" s="273"/>
      <c r="AI115" s="287"/>
      <c r="AJ115" s="13"/>
      <c r="AK115" s="290"/>
      <c r="AL115" s="290"/>
      <c r="AM115" s="290"/>
      <c r="AN115" s="295"/>
      <c r="AP115" s="273"/>
      <c r="AQ115" s="287"/>
      <c r="AR115" s="31"/>
      <c r="AS115" s="290"/>
      <c r="AT115" s="290"/>
      <c r="AU115" s="290"/>
      <c r="AV115" s="322"/>
    </row>
    <row r="116" spans="1:48" ht="15" customHeight="1">
      <c r="A116" s="195" t="s">
        <v>4</v>
      </c>
      <c r="B116" s="213">
        <v>26</v>
      </c>
      <c r="C116" s="8"/>
      <c r="D116" s="8"/>
      <c r="E116" s="206"/>
      <c r="F116" s="242"/>
      <c r="G116" s="241"/>
      <c r="H116" s="222"/>
      <c r="J116" s="195" t="s">
        <v>4</v>
      </c>
      <c r="K116" s="213">
        <v>26</v>
      </c>
      <c r="L116" s="8"/>
      <c r="M116" s="206"/>
      <c r="N116" s="206"/>
      <c r="O116" s="206"/>
      <c r="P116" s="327"/>
      <c r="R116" s="195" t="s">
        <v>8</v>
      </c>
      <c r="S116" s="213">
        <v>26</v>
      </c>
      <c r="T116" s="8"/>
      <c r="U116" s="206"/>
      <c r="V116" s="242"/>
      <c r="W116" s="241"/>
      <c r="X116" s="222">
        <v>17</v>
      </c>
      <c r="Z116" s="195" t="s">
        <v>7</v>
      </c>
      <c r="AA116" s="213">
        <v>26</v>
      </c>
      <c r="AB116" s="8"/>
      <c r="AC116" s="206"/>
      <c r="AD116" s="206"/>
      <c r="AE116" s="206"/>
      <c r="AF116" s="222"/>
      <c r="AH116" s="195" t="s">
        <v>0</v>
      </c>
      <c r="AI116" s="213">
        <v>26</v>
      </c>
      <c r="AJ116" s="8"/>
      <c r="AK116" s="206"/>
      <c r="AL116" s="206"/>
      <c r="AM116" s="206"/>
      <c r="AN116" s="222"/>
      <c r="AP116" s="195" t="s">
        <v>8</v>
      </c>
      <c r="AQ116" s="213">
        <v>26</v>
      </c>
      <c r="AR116" s="8"/>
      <c r="AS116" s="238"/>
      <c r="AT116" s="242"/>
      <c r="AU116" s="241"/>
      <c r="AV116" s="222">
        <v>30</v>
      </c>
    </row>
    <row r="117" spans="1:48" ht="15" customHeight="1">
      <c r="A117" s="273"/>
      <c r="B117" s="287"/>
      <c r="C117" s="13"/>
      <c r="D117" s="13"/>
      <c r="E117" s="290"/>
      <c r="F117" s="290"/>
      <c r="G117" s="290"/>
      <c r="H117" s="295"/>
      <c r="J117" s="273"/>
      <c r="K117" s="287"/>
      <c r="L117" s="13"/>
      <c r="M117" s="290"/>
      <c r="N117" s="290"/>
      <c r="O117" s="290"/>
      <c r="P117" s="328"/>
      <c r="R117" s="273"/>
      <c r="S117" s="287"/>
      <c r="T117" s="13"/>
      <c r="U117" s="290"/>
      <c r="V117" s="290"/>
      <c r="W117" s="290"/>
      <c r="X117" s="295"/>
      <c r="Z117" s="273"/>
      <c r="AA117" s="287"/>
      <c r="AB117" s="13"/>
      <c r="AC117" s="290"/>
      <c r="AD117" s="290"/>
      <c r="AE117" s="290"/>
      <c r="AF117" s="295"/>
      <c r="AH117" s="273"/>
      <c r="AI117" s="287"/>
      <c r="AJ117" s="13"/>
      <c r="AK117" s="290"/>
      <c r="AL117" s="290"/>
      <c r="AM117" s="290"/>
      <c r="AN117" s="295"/>
      <c r="AP117" s="273"/>
      <c r="AQ117" s="287"/>
      <c r="AR117" s="13"/>
      <c r="AS117" s="290"/>
      <c r="AT117" s="290"/>
      <c r="AU117" s="290"/>
      <c r="AV117" s="295"/>
    </row>
    <row r="118" spans="1:48" ht="15" customHeight="1">
      <c r="A118" s="301" t="s">
        <v>0</v>
      </c>
      <c r="B118" s="308">
        <v>27</v>
      </c>
      <c r="C118" s="120"/>
      <c r="D118" s="120"/>
      <c r="E118" s="312"/>
      <c r="F118" s="242"/>
      <c r="G118" s="241"/>
      <c r="H118" s="323"/>
      <c r="J118" s="306" t="s">
        <v>0</v>
      </c>
      <c r="K118" s="310">
        <v>27</v>
      </c>
      <c r="L118" s="8"/>
      <c r="M118" s="317"/>
      <c r="N118" s="317"/>
      <c r="O118" s="317"/>
      <c r="P118" s="327"/>
      <c r="R118" s="195" t="s">
        <v>1</v>
      </c>
      <c r="S118" s="213">
        <v>27</v>
      </c>
      <c r="T118" s="8"/>
      <c r="U118" s="206"/>
      <c r="V118" s="242"/>
      <c r="W118" s="241"/>
      <c r="X118" s="222"/>
      <c r="Z118" s="195" t="s">
        <v>2</v>
      </c>
      <c r="AA118" s="213">
        <v>27</v>
      </c>
      <c r="AB118" s="8"/>
      <c r="AC118" s="206"/>
      <c r="AD118" s="206"/>
      <c r="AE118" s="206"/>
      <c r="AF118" s="222"/>
      <c r="AH118" s="245" t="s">
        <v>3</v>
      </c>
      <c r="AI118" s="213">
        <v>27</v>
      </c>
      <c r="AJ118" s="30"/>
      <c r="AK118" s="313"/>
      <c r="AL118" s="313"/>
      <c r="AM118" s="313"/>
      <c r="AN118" s="321"/>
      <c r="AP118" s="195" t="s">
        <v>88</v>
      </c>
      <c r="AQ118" s="213">
        <v>27</v>
      </c>
      <c r="AR118" s="9" t="s">
        <v>60</v>
      </c>
      <c r="AS118" s="238"/>
      <c r="AT118" s="242"/>
      <c r="AU118" s="241"/>
      <c r="AV118" s="237"/>
    </row>
    <row r="119" spans="1:48" ht="15" customHeight="1">
      <c r="A119" s="302"/>
      <c r="B119" s="309"/>
      <c r="C119" s="121"/>
      <c r="D119" s="121"/>
      <c r="E119" s="309"/>
      <c r="F119" s="290"/>
      <c r="G119" s="290"/>
      <c r="H119" s="324"/>
      <c r="J119" s="307"/>
      <c r="K119" s="311"/>
      <c r="L119" s="13"/>
      <c r="M119" s="318"/>
      <c r="N119" s="318"/>
      <c r="O119" s="318"/>
      <c r="P119" s="328"/>
      <c r="R119" s="273"/>
      <c r="S119" s="287"/>
      <c r="T119" s="13"/>
      <c r="U119" s="290"/>
      <c r="V119" s="290"/>
      <c r="W119" s="290"/>
      <c r="X119" s="295"/>
      <c r="Z119" s="273"/>
      <c r="AA119" s="287"/>
      <c r="AB119" s="13"/>
      <c r="AC119" s="290"/>
      <c r="AD119" s="290"/>
      <c r="AE119" s="290"/>
      <c r="AF119" s="295"/>
      <c r="AH119" s="273"/>
      <c r="AI119" s="287"/>
      <c r="AJ119" s="31"/>
      <c r="AK119" s="314"/>
      <c r="AL119" s="314"/>
      <c r="AM119" s="314"/>
      <c r="AN119" s="322"/>
      <c r="AP119" s="273"/>
      <c r="AQ119" s="287"/>
      <c r="AR119" s="20"/>
      <c r="AS119" s="290"/>
      <c r="AT119" s="290"/>
      <c r="AU119" s="290"/>
      <c r="AV119" s="294"/>
    </row>
    <row r="120" spans="1:48" ht="15" customHeight="1">
      <c r="A120" s="303" t="s">
        <v>3</v>
      </c>
      <c r="B120" s="308">
        <v>28</v>
      </c>
      <c r="C120" s="120"/>
      <c r="D120" s="312"/>
      <c r="E120" s="122"/>
      <c r="F120" s="242"/>
      <c r="G120" s="319"/>
      <c r="H120" s="323"/>
      <c r="J120" s="304" t="s">
        <v>3</v>
      </c>
      <c r="K120" s="310">
        <v>28</v>
      </c>
      <c r="L120" s="30"/>
      <c r="M120" s="329"/>
      <c r="N120" s="329"/>
      <c r="O120" s="329"/>
      <c r="P120" s="331"/>
      <c r="R120" s="195" t="s">
        <v>7</v>
      </c>
      <c r="S120" s="213">
        <v>28</v>
      </c>
      <c r="T120" s="8"/>
      <c r="U120" s="206"/>
      <c r="V120" s="242"/>
      <c r="W120" s="241"/>
      <c r="X120" s="222"/>
      <c r="Z120" s="195" t="s">
        <v>4</v>
      </c>
      <c r="AA120" s="213">
        <v>28</v>
      </c>
      <c r="AB120" s="8"/>
      <c r="AC120" s="206"/>
      <c r="AD120" s="206"/>
      <c r="AE120" s="206"/>
      <c r="AF120" s="222"/>
      <c r="AH120" s="195" t="s">
        <v>8</v>
      </c>
      <c r="AI120" s="213">
        <v>28</v>
      </c>
      <c r="AJ120" s="8"/>
      <c r="AK120" s="206"/>
      <c r="AL120" s="206"/>
      <c r="AM120" s="206"/>
      <c r="AN120" s="222">
        <v>26</v>
      </c>
      <c r="AP120" s="195" t="s">
        <v>84</v>
      </c>
      <c r="AQ120" s="213">
        <v>28</v>
      </c>
      <c r="AR120" s="8"/>
      <c r="AS120" s="238"/>
      <c r="AT120" s="242"/>
      <c r="AU120" s="241"/>
      <c r="AV120" s="222"/>
    </row>
    <row r="121" spans="1:48" ht="15" customHeight="1">
      <c r="A121" s="302"/>
      <c r="B121" s="309"/>
      <c r="C121" s="121"/>
      <c r="D121" s="309"/>
      <c r="E121" s="122"/>
      <c r="F121" s="290"/>
      <c r="G121" s="320"/>
      <c r="H121" s="324"/>
      <c r="J121" s="305"/>
      <c r="K121" s="311"/>
      <c r="L121" s="31"/>
      <c r="M121" s="330"/>
      <c r="N121" s="330"/>
      <c r="O121" s="330"/>
      <c r="P121" s="332"/>
      <c r="R121" s="273"/>
      <c r="S121" s="287"/>
      <c r="T121" s="13"/>
      <c r="U121" s="290"/>
      <c r="V121" s="290"/>
      <c r="W121" s="290"/>
      <c r="X121" s="295"/>
      <c r="Z121" s="273"/>
      <c r="AA121" s="287"/>
      <c r="AB121" s="13"/>
      <c r="AC121" s="290"/>
      <c r="AD121" s="290"/>
      <c r="AE121" s="290"/>
      <c r="AF121" s="295"/>
      <c r="AH121" s="273"/>
      <c r="AI121" s="287"/>
      <c r="AJ121" s="13"/>
      <c r="AK121" s="290"/>
      <c r="AL121" s="290"/>
      <c r="AM121" s="290"/>
      <c r="AN121" s="295"/>
      <c r="AP121" s="273"/>
      <c r="AQ121" s="287"/>
      <c r="AR121" s="13"/>
      <c r="AS121" s="290"/>
      <c r="AT121" s="290"/>
      <c r="AU121" s="290"/>
      <c r="AV121" s="295"/>
    </row>
    <row r="122" spans="1:48">
      <c r="A122" s="37"/>
      <c r="C122" s="12"/>
      <c r="D122" s="12"/>
      <c r="H122" s="33"/>
      <c r="J122" s="195" t="s">
        <v>8</v>
      </c>
      <c r="K122" s="213">
        <v>29</v>
      </c>
      <c r="L122" s="8"/>
      <c r="M122" s="206"/>
      <c r="N122" s="206"/>
      <c r="O122" s="206"/>
      <c r="P122" s="222">
        <v>13</v>
      </c>
      <c r="R122" s="195" t="s">
        <v>2</v>
      </c>
      <c r="S122" s="213">
        <v>29</v>
      </c>
      <c r="T122" s="8"/>
      <c r="U122" s="206"/>
      <c r="V122" s="242"/>
      <c r="W122" s="241"/>
      <c r="X122" s="222"/>
      <c r="Z122" s="195" t="s">
        <v>0</v>
      </c>
      <c r="AA122" s="213">
        <v>29</v>
      </c>
      <c r="AB122" s="8"/>
      <c r="AC122" s="206"/>
      <c r="AD122" s="206"/>
      <c r="AE122" s="206"/>
      <c r="AF122" s="222"/>
      <c r="AH122" s="195" t="s">
        <v>1</v>
      </c>
      <c r="AI122" s="213">
        <v>29</v>
      </c>
      <c r="AJ122" s="8"/>
      <c r="AK122" s="206"/>
      <c r="AL122" s="206"/>
      <c r="AM122" s="206"/>
      <c r="AN122" s="222"/>
      <c r="AP122" s="195" t="s">
        <v>2</v>
      </c>
      <c r="AQ122" s="213">
        <v>29</v>
      </c>
      <c r="AR122" s="8"/>
      <c r="AS122" s="238"/>
      <c r="AT122" s="242"/>
      <c r="AU122" s="241"/>
      <c r="AV122" s="222"/>
    </row>
    <row r="123" spans="1:48">
      <c r="A123" s="37"/>
      <c r="C123" s="12"/>
      <c r="D123" s="12"/>
      <c r="H123" s="33"/>
      <c r="J123" s="273"/>
      <c r="K123" s="287"/>
      <c r="L123" s="13"/>
      <c r="M123" s="290"/>
      <c r="N123" s="290"/>
      <c r="O123" s="290"/>
      <c r="P123" s="295"/>
      <c r="R123" s="273"/>
      <c r="S123" s="287"/>
      <c r="T123" s="13"/>
      <c r="U123" s="290"/>
      <c r="V123" s="290"/>
      <c r="W123" s="290"/>
      <c r="X123" s="295"/>
      <c r="Z123" s="273"/>
      <c r="AA123" s="287"/>
      <c r="AB123" s="13"/>
      <c r="AC123" s="290"/>
      <c r="AD123" s="290"/>
      <c r="AE123" s="290"/>
      <c r="AF123" s="295"/>
      <c r="AH123" s="273"/>
      <c r="AI123" s="287"/>
      <c r="AJ123" s="13"/>
      <c r="AK123" s="290"/>
      <c r="AL123" s="290"/>
      <c r="AM123" s="290"/>
      <c r="AN123" s="295"/>
      <c r="AP123" s="273"/>
      <c r="AQ123" s="287"/>
      <c r="AR123" s="13"/>
      <c r="AS123" s="290"/>
      <c r="AT123" s="290"/>
      <c r="AU123" s="290"/>
      <c r="AV123" s="295"/>
    </row>
    <row r="124" spans="1:48">
      <c r="A124" s="37"/>
      <c r="C124" s="12"/>
      <c r="D124" s="12"/>
      <c r="H124" s="33"/>
      <c r="J124" s="195" t="s">
        <v>1</v>
      </c>
      <c r="K124" s="213">
        <v>30</v>
      </c>
      <c r="L124" s="9" t="s">
        <v>75</v>
      </c>
      <c r="M124" s="288"/>
      <c r="N124" s="288"/>
      <c r="O124" s="288"/>
      <c r="P124" s="237"/>
      <c r="R124" s="195" t="s">
        <v>4</v>
      </c>
      <c r="S124" s="213">
        <v>30</v>
      </c>
      <c r="T124" s="8"/>
      <c r="U124" s="206"/>
      <c r="V124" s="242"/>
      <c r="W124" s="241"/>
      <c r="X124" s="222"/>
      <c r="Z124" s="245" t="s">
        <v>3</v>
      </c>
      <c r="AA124" s="310">
        <v>30</v>
      </c>
      <c r="AB124" s="14" t="s">
        <v>30</v>
      </c>
      <c r="AC124" s="315"/>
      <c r="AD124" s="315"/>
      <c r="AE124" s="315"/>
      <c r="AF124" s="325"/>
      <c r="AH124" s="195" t="s">
        <v>7</v>
      </c>
      <c r="AI124" s="213">
        <v>30</v>
      </c>
      <c r="AJ124" s="8"/>
      <c r="AK124" s="206"/>
      <c r="AL124" s="206"/>
      <c r="AM124" s="206"/>
      <c r="AN124" s="222"/>
      <c r="AP124" s="195" t="s">
        <v>4</v>
      </c>
      <c r="AQ124" s="213">
        <v>30</v>
      </c>
      <c r="AR124" s="8"/>
      <c r="AS124" s="238"/>
      <c r="AT124" s="242"/>
      <c r="AU124" s="241"/>
      <c r="AV124" s="222"/>
    </row>
    <row r="125" spans="1:48">
      <c r="A125" s="37"/>
      <c r="C125" s="12"/>
      <c r="D125" s="12"/>
      <c r="H125" s="33"/>
      <c r="J125" s="273"/>
      <c r="K125" s="287"/>
      <c r="L125" s="20"/>
      <c r="M125" s="289"/>
      <c r="N125" s="289"/>
      <c r="O125" s="289"/>
      <c r="P125" s="294"/>
      <c r="R125" s="273"/>
      <c r="S125" s="287"/>
      <c r="T125" s="13"/>
      <c r="U125" s="290"/>
      <c r="V125" s="290"/>
      <c r="W125" s="290"/>
      <c r="X125" s="295"/>
      <c r="Z125" s="273"/>
      <c r="AA125" s="311"/>
      <c r="AB125" s="15"/>
      <c r="AC125" s="316"/>
      <c r="AD125" s="316"/>
      <c r="AE125" s="316"/>
      <c r="AF125" s="326"/>
      <c r="AH125" s="273"/>
      <c r="AI125" s="287"/>
      <c r="AJ125" s="13"/>
      <c r="AK125" s="290"/>
      <c r="AL125" s="290"/>
      <c r="AM125" s="290"/>
      <c r="AN125" s="295"/>
      <c r="AP125" s="273"/>
      <c r="AQ125" s="287"/>
      <c r="AR125" s="13"/>
      <c r="AS125" s="290"/>
      <c r="AT125" s="290"/>
      <c r="AU125" s="290"/>
      <c r="AV125" s="295"/>
    </row>
    <row r="126" spans="1:48">
      <c r="A126" s="37"/>
      <c r="C126" s="12"/>
      <c r="D126" s="12"/>
      <c r="H126" s="33"/>
      <c r="J126" s="306" t="s">
        <v>7</v>
      </c>
      <c r="K126" s="310">
        <v>31</v>
      </c>
      <c r="L126" s="23"/>
      <c r="M126" s="317"/>
      <c r="N126" s="317"/>
      <c r="O126" s="317"/>
      <c r="P126" s="327"/>
      <c r="R126" s="37"/>
      <c r="T126" s="12"/>
      <c r="X126" s="33"/>
      <c r="Z126" s="195" t="s">
        <v>8</v>
      </c>
      <c r="AA126" s="213">
        <v>31</v>
      </c>
      <c r="AB126" s="8"/>
      <c r="AC126" s="206"/>
      <c r="AD126" s="206"/>
      <c r="AE126" s="206"/>
      <c r="AF126" s="222">
        <v>22</v>
      </c>
      <c r="AH126" s="37"/>
      <c r="AI126" s="39"/>
      <c r="AJ126" s="12"/>
      <c r="AN126" s="33"/>
      <c r="AP126" s="195" t="s">
        <v>0</v>
      </c>
      <c r="AQ126" s="213">
        <v>31</v>
      </c>
      <c r="AR126" s="8"/>
      <c r="AS126" s="238"/>
      <c r="AT126" s="242"/>
      <c r="AU126" s="241"/>
      <c r="AV126" s="222"/>
    </row>
    <row r="127" spans="1:48" ht="16.5" thickBot="1">
      <c r="A127" s="41"/>
      <c r="B127" s="42"/>
      <c r="C127" s="19"/>
      <c r="D127" s="19"/>
      <c r="E127" s="4"/>
      <c r="F127" s="4"/>
      <c r="G127" s="4"/>
      <c r="H127" s="34"/>
      <c r="J127" s="196"/>
      <c r="K127" s="214"/>
      <c r="L127" s="11"/>
      <c r="M127" s="207"/>
      <c r="N127" s="207"/>
      <c r="O127" s="207"/>
      <c r="P127" s="227"/>
      <c r="R127" s="41"/>
      <c r="S127" s="42"/>
      <c r="T127" s="19"/>
      <c r="U127" s="4"/>
      <c r="V127" s="4"/>
      <c r="W127" s="4"/>
      <c r="X127" s="34"/>
      <c r="Z127" s="196"/>
      <c r="AA127" s="214"/>
      <c r="AB127" s="11"/>
      <c r="AC127" s="207"/>
      <c r="AD127" s="207"/>
      <c r="AE127" s="207"/>
      <c r="AF127" s="227"/>
      <c r="AH127" s="41"/>
      <c r="AI127" s="42"/>
      <c r="AJ127" s="19"/>
      <c r="AK127" s="4"/>
      <c r="AL127" s="4"/>
      <c r="AM127" s="4"/>
      <c r="AN127" s="34"/>
      <c r="AP127" s="196"/>
      <c r="AQ127" s="214"/>
      <c r="AR127" s="11"/>
      <c r="AS127" s="207"/>
      <c r="AT127" s="207"/>
      <c r="AU127" s="207"/>
      <c r="AV127" s="227"/>
    </row>
    <row r="128" spans="1:48" ht="16.5" thickTop="1">
      <c r="A128" s="341"/>
      <c r="B128" s="342"/>
      <c r="C128" s="46" t="s">
        <v>76</v>
      </c>
      <c r="D128" s="24"/>
      <c r="J128" s="345"/>
      <c r="K128" s="346"/>
      <c r="L128" s="22" t="s">
        <v>94</v>
      </c>
      <c r="R128" s="349"/>
      <c r="S128" s="350"/>
      <c r="T128" s="26" t="s">
        <v>91</v>
      </c>
      <c r="Z128" s="353"/>
      <c r="AA128" s="354"/>
      <c r="AB128" s="16" t="s">
        <v>89</v>
      </c>
    </row>
    <row r="129" spans="1:48">
      <c r="A129" s="343"/>
      <c r="B129" s="344"/>
      <c r="C129" s="47" t="s">
        <v>77</v>
      </c>
      <c r="D129" s="24"/>
      <c r="J129" s="347"/>
      <c r="K129" s="348"/>
      <c r="L129" s="48" t="s">
        <v>78</v>
      </c>
      <c r="R129" s="351" t="s">
        <v>93</v>
      </c>
      <c r="S129" s="352"/>
      <c r="T129" s="25" t="s">
        <v>92</v>
      </c>
      <c r="Z129" s="355"/>
      <c r="AA129" s="356"/>
      <c r="AB129" s="16" t="s">
        <v>90</v>
      </c>
      <c r="AP129" s="357"/>
      <c r="AQ129" s="357"/>
      <c r="AR129" s="357"/>
      <c r="AS129" s="357"/>
      <c r="AT129" s="357"/>
      <c r="AU129" s="357"/>
      <c r="AV129" s="357"/>
    </row>
    <row r="130" spans="1:48">
      <c r="A130" s="191"/>
      <c r="B130" s="191"/>
      <c r="C130" s="24"/>
      <c r="D130" s="24"/>
      <c r="E130" s="7"/>
      <c r="J130" s="192"/>
      <c r="K130" s="192"/>
      <c r="L130" s="24"/>
    </row>
    <row r="132" spans="1:48">
      <c r="C132" s="17"/>
      <c r="D132" s="17"/>
    </row>
  </sheetData>
  <sheetProtection formatCells="0" formatColumns="0" formatRows="0" insertColumns="0" insertRows="0" insertHyperlinks="0" deleteColumns="0" deleteRows="0" sort="0" autoFilter="0" pivotTables="0"/>
  <mergeCells count="2204">
    <mergeCell ref="A128:B128"/>
    <mergeCell ref="A129:B129"/>
    <mergeCell ref="J128:K128"/>
    <mergeCell ref="J129:K129"/>
    <mergeCell ref="R128:S128"/>
    <mergeCell ref="R129:S129"/>
    <mergeCell ref="Z128:AA128"/>
    <mergeCell ref="Z129:AA129"/>
    <mergeCell ref="AV126:AV127"/>
    <mergeCell ref="AP129:AV129"/>
    <mergeCell ref="AR52:AV52"/>
    <mergeCell ref="AR53:AV53"/>
    <mergeCell ref="AV108:AV109"/>
    <mergeCell ref="AV110:AV111"/>
    <mergeCell ref="AV112:AV113"/>
    <mergeCell ref="AV114:AV115"/>
    <mergeCell ref="AV116:AV117"/>
    <mergeCell ref="AV118:AV119"/>
    <mergeCell ref="AV96:AV97"/>
    <mergeCell ref="AV98:AV99"/>
    <mergeCell ref="AV100:AV101"/>
    <mergeCell ref="AV102:AV103"/>
    <mergeCell ref="AV104:AV105"/>
    <mergeCell ref="AV106:AV107"/>
    <mergeCell ref="AV84:AV85"/>
    <mergeCell ref="AV86:AV87"/>
    <mergeCell ref="AV88:AV89"/>
    <mergeCell ref="AV90:AV91"/>
    <mergeCell ref="AV92:AV93"/>
    <mergeCell ref="AV94:AV95"/>
    <mergeCell ref="AU126:AU127"/>
    <mergeCell ref="AV66:AV67"/>
    <mergeCell ref="AV70:AV71"/>
    <mergeCell ref="AV72:AV73"/>
    <mergeCell ref="AV74:AV75"/>
    <mergeCell ref="AV76:AV77"/>
    <mergeCell ref="AV78:AV79"/>
    <mergeCell ref="AV80:AV81"/>
    <mergeCell ref="AV82:AV83"/>
    <mergeCell ref="AU114:AU115"/>
    <mergeCell ref="AU116:AU117"/>
    <mergeCell ref="AU118:AU119"/>
    <mergeCell ref="AU120:AU121"/>
    <mergeCell ref="AU122:AU123"/>
    <mergeCell ref="AU124:AU125"/>
    <mergeCell ref="AU102:AU103"/>
    <mergeCell ref="AU104:AU105"/>
    <mergeCell ref="AU106:AU107"/>
    <mergeCell ref="AU108:AU109"/>
    <mergeCell ref="AU110:AU111"/>
    <mergeCell ref="AU112:AU113"/>
    <mergeCell ref="AU90:AU91"/>
    <mergeCell ref="AU92:AU93"/>
    <mergeCell ref="AU94:AU95"/>
    <mergeCell ref="AU96:AU97"/>
    <mergeCell ref="AU98:AU99"/>
    <mergeCell ref="AU100:AU101"/>
    <mergeCell ref="AU78:AU79"/>
    <mergeCell ref="AU80:AU81"/>
    <mergeCell ref="AU82:AU83"/>
    <mergeCell ref="AU84:AU85"/>
    <mergeCell ref="AU86:AU87"/>
    <mergeCell ref="AU88:AU89"/>
    <mergeCell ref="AV120:AV121"/>
    <mergeCell ref="AV122:AV123"/>
    <mergeCell ref="AV124:AV125"/>
    <mergeCell ref="AT120:AT121"/>
    <mergeCell ref="AT122:AT123"/>
    <mergeCell ref="AT124:AT125"/>
    <mergeCell ref="AT126:AT127"/>
    <mergeCell ref="AU66:AU67"/>
    <mergeCell ref="AU68:AU69"/>
    <mergeCell ref="AU70:AU71"/>
    <mergeCell ref="AU72:AU73"/>
    <mergeCell ref="AU74:AU75"/>
    <mergeCell ref="AU76:AU77"/>
    <mergeCell ref="AT108:AT109"/>
    <mergeCell ref="AT110:AT111"/>
    <mergeCell ref="AT112:AT113"/>
    <mergeCell ref="AT114:AT115"/>
    <mergeCell ref="AT116:AT117"/>
    <mergeCell ref="AT118:AT119"/>
    <mergeCell ref="AT96:AT97"/>
    <mergeCell ref="AT98:AT99"/>
    <mergeCell ref="AT100:AT101"/>
    <mergeCell ref="AT102:AT103"/>
    <mergeCell ref="AT104:AT105"/>
    <mergeCell ref="AT106:AT107"/>
    <mergeCell ref="AT84:AT85"/>
    <mergeCell ref="AT86:AT87"/>
    <mergeCell ref="AT88:AT89"/>
    <mergeCell ref="AT90:AT91"/>
    <mergeCell ref="AT92:AT93"/>
    <mergeCell ref="AT94:AT95"/>
    <mergeCell ref="AV68:AV69"/>
    <mergeCell ref="AT66:AT67"/>
    <mergeCell ref="AT68:AT69"/>
    <mergeCell ref="AT70:AT71"/>
    <mergeCell ref="AT72:AT73"/>
    <mergeCell ref="AT74:AT75"/>
    <mergeCell ref="AT76:AT77"/>
    <mergeCell ref="AT78:AT79"/>
    <mergeCell ref="AT80:AT81"/>
    <mergeCell ref="AT82:AT83"/>
    <mergeCell ref="AS114:AS115"/>
    <mergeCell ref="AS116:AS117"/>
    <mergeCell ref="AS118:AS119"/>
    <mergeCell ref="AS120:AS121"/>
    <mergeCell ref="AS122:AS123"/>
    <mergeCell ref="AS124:AS125"/>
    <mergeCell ref="AS102:AS103"/>
    <mergeCell ref="AS104:AS105"/>
    <mergeCell ref="AS106:AS107"/>
    <mergeCell ref="AS108:AS109"/>
    <mergeCell ref="AS110:AS111"/>
    <mergeCell ref="AS112:AS113"/>
    <mergeCell ref="AS90:AS91"/>
    <mergeCell ref="AS92:AS93"/>
    <mergeCell ref="AS94:AS95"/>
    <mergeCell ref="AS96:AS97"/>
    <mergeCell ref="AS98:AS99"/>
    <mergeCell ref="AS100:AS101"/>
    <mergeCell ref="AS78:AS79"/>
    <mergeCell ref="AS80:AS81"/>
    <mergeCell ref="AS82:AS83"/>
    <mergeCell ref="AS84:AS85"/>
    <mergeCell ref="AS86:AS87"/>
    <mergeCell ref="AS88:AS89"/>
    <mergeCell ref="AS66:AS67"/>
    <mergeCell ref="AS68:AS69"/>
    <mergeCell ref="AS70:AS71"/>
    <mergeCell ref="AS72:AS73"/>
    <mergeCell ref="AS74:AS75"/>
    <mergeCell ref="AS76:AS77"/>
    <mergeCell ref="AQ116:AQ117"/>
    <mergeCell ref="AQ118:AQ119"/>
    <mergeCell ref="AQ120:AQ121"/>
    <mergeCell ref="AQ122:AQ123"/>
    <mergeCell ref="AQ126:AQ127"/>
    <mergeCell ref="AQ104:AQ105"/>
    <mergeCell ref="AQ106:AQ107"/>
    <mergeCell ref="AQ108:AQ109"/>
    <mergeCell ref="AQ110:AQ111"/>
    <mergeCell ref="AQ112:AQ113"/>
    <mergeCell ref="AQ114:AQ115"/>
    <mergeCell ref="AQ92:AQ93"/>
    <mergeCell ref="AQ94:AQ95"/>
    <mergeCell ref="AQ96:AQ97"/>
    <mergeCell ref="AQ98:AQ99"/>
    <mergeCell ref="AQ100:AQ101"/>
    <mergeCell ref="AQ102:AQ103"/>
    <mergeCell ref="AQ80:AQ81"/>
    <mergeCell ref="AQ82:AQ83"/>
    <mergeCell ref="AQ84:AQ85"/>
    <mergeCell ref="AQ86:AQ87"/>
    <mergeCell ref="AQ88:AQ89"/>
    <mergeCell ref="AQ90:AQ91"/>
    <mergeCell ref="AS126:AS127"/>
    <mergeCell ref="AP126:AP127"/>
    <mergeCell ref="AQ66:AQ67"/>
    <mergeCell ref="AQ68:AQ69"/>
    <mergeCell ref="AQ70:AQ71"/>
    <mergeCell ref="AQ72:AQ73"/>
    <mergeCell ref="AQ74:AQ75"/>
    <mergeCell ref="AQ76:AQ77"/>
    <mergeCell ref="AQ78:AQ79"/>
    <mergeCell ref="AP110:AP111"/>
    <mergeCell ref="AP112:AP113"/>
    <mergeCell ref="AP114:AP115"/>
    <mergeCell ref="AP116:AP117"/>
    <mergeCell ref="AP118:AP119"/>
    <mergeCell ref="AP120:AP121"/>
    <mergeCell ref="AP98:AP99"/>
    <mergeCell ref="AP100:AP101"/>
    <mergeCell ref="AP102:AP103"/>
    <mergeCell ref="AP104:AP105"/>
    <mergeCell ref="AP106:AP107"/>
    <mergeCell ref="AP108:AP109"/>
    <mergeCell ref="AP86:AP87"/>
    <mergeCell ref="AP88:AP89"/>
    <mergeCell ref="AP90:AP91"/>
    <mergeCell ref="AP92:AP93"/>
    <mergeCell ref="AP94:AP95"/>
    <mergeCell ref="AP96:AP97"/>
    <mergeCell ref="AP74:AP75"/>
    <mergeCell ref="AP76:AP77"/>
    <mergeCell ref="AP78:AP79"/>
    <mergeCell ref="AP80:AP81"/>
    <mergeCell ref="AP82:AP83"/>
    <mergeCell ref="AP84:AP85"/>
    <mergeCell ref="AN118:AN119"/>
    <mergeCell ref="AN120:AN121"/>
    <mergeCell ref="AN122:AN123"/>
    <mergeCell ref="AN124:AN125"/>
    <mergeCell ref="AP65:AV65"/>
    <mergeCell ref="AP66:AP67"/>
    <mergeCell ref="AP68:AP69"/>
    <mergeCell ref="AP70:AP71"/>
    <mergeCell ref="AP72:AP73"/>
    <mergeCell ref="AN104:AN105"/>
    <mergeCell ref="AN106:AN107"/>
    <mergeCell ref="AN108:AN109"/>
    <mergeCell ref="AN110:AN111"/>
    <mergeCell ref="AN112:AN113"/>
    <mergeCell ref="AN114:AN115"/>
    <mergeCell ref="AN92:AN93"/>
    <mergeCell ref="AN94:AN95"/>
    <mergeCell ref="AN96:AN97"/>
    <mergeCell ref="AN98:AN99"/>
    <mergeCell ref="AN100:AN101"/>
    <mergeCell ref="AN102:AN103"/>
    <mergeCell ref="AN80:AN81"/>
    <mergeCell ref="AN82:AN83"/>
    <mergeCell ref="AN84:AN85"/>
    <mergeCell ref="AN86:AN87"/>
    <mergeCell ref="AN88:AN89"/>
    <mergeCell ref="AN90:AN91"/>
    <mergeCell ref="AP122:AP123"/>
    <mergeCell ref="AP124:AP125"/>
    <mergeCell ref="AH65:AN65"/>
    <mergeCell ref="AH66:AH67"/>
    <mergeCell ref="AQ124:AQ125"/>
    <mergeCell ref="AM124:AM125"/>
    <mergeCell ref="AN66:AN67"/>
    <mergeCell ref="AN68:AN69"/>
    <mergeCell ref="AN70:AN71"/>
    <mergeCell ref="AN72:AN73"/>
    <mergeCell ref="AN74:AN75"/>
    <mergeCell ref="AN76:AN77"/>
    <mergeCell ref="AN78:AN79"/>
    <mergeCell ref="AM108:AM109"/>
    <mergeCell ref="AM110:AM111"/>
    <mergeCell ref="AM112:AM113"/>
    <mergeCell ref="AM114:AM115"/>
    <mergeCell ref="AM116:AM117"/>
    <mergeCell ref="AM118:AM119"/>
    <mergeCell ref="AM96:AM97"/>
    <mergeCell ref="AM98:AM99"/>
    <mergeCell ref="AM100:AM101"/>
    <mergeCell ref="AM102:AM103"/>
    <mergeCell ref="AM104:AM105"/>
    <mergeCell ref="AM106:AM107"/>
    <mergeCell ref="AM84:AM85"/>
    <mergeCell ref="AM86:AM87"/>
    <mergeCell ref="AM88:AM89"/>
    <mergeCell ref="AM90:AM91"/>
    <mergeCell ref="AM92:AM93"/>
    <mergeCell ref="AM94:AM95"/>
    <mergeCell ref="AM66:AM67"/>
    <mergeCell ref="AM68:AM69"/>
    <mergeCell ref="AM70:AM71"/>
    <mergeCell ref="AM72:AM73"/>
    <mergeCell ref="AM74:AM75"/>
    <mergeCell ref="AN116:AN117"/>
    <mergeCell ref="AM76:AM77"/>
    <mergeCell ref="AM78:AM79"/>
    <mergeCell ref="AM80:AM81"/>
    <mergeCell ref="AM82:AM83"/>
    <mergeCell ref="AL112:AL113"/>
    <mergeCell ref="AL114:AL115"/>
    <mergeCell ref="AL116:AL117"/>
    <mergeCell ref="AL118:AL119"/>
    <mergeCell ref="AL120:AL121"/>
    <mergeCell ref="AL122:AL123"/>
    <mergeCell ref="AL100:AL101"/>
    <mergeCell ref="AL102:AL103"/>
    <mergeCell ref="AL104:AL105"/>
    <mergeCell ref="AL106:AL107"/>
    <mergeCell ref="AL108:AL109"/>
    <mergeCell ref="AL110:AL111"/>
    <mergeCell ref="AL88:AL89"/>
    <mergeCell ref="AL90:AL91"/>
    <mergeCell ref="AL92:AL93"/>
    <mergeCell ref="AL94:AL95"/>
    <mergeCell ref="AL96:AL97"/>
    <mergeCell ref="AL98:AL99"/>
    <mergeCell ref="AL76:AL77"/>
    <mergeCell ref="AL78:AL79"/>
    <mergeCell ref="AL80:AL81"/>
    <mergeCell ref="AL82:AL83"/>
    <mergeCell ref="AM120:AM121"/>
    <mergeCell ref="AL84:AL85"/>
    <mergeCell ref="AL86:AL87"/>
    <mergeCell ref="AM122:AM123"/>
    <mergeCell ref="AK118:AK119"/>
    <mergeCell ref="AK120:AK121"/>
    <mergeCell ref="AK122:AK123"/>
    <mergeCell ref="AK124:AK125"/>
    <mergeCell ref="AL66:AL67"/>
    <mergeCell ref="AL68:AL69"/>
    <mergeCell ref="AL70:AL71"/>
    <mergeCell ref="AL72:AL73"/>
    <mergeCell ref="AL74:AL75"/>
    <mergeCell ref="AK104:AK105"/>
    <mergeCell ref="AK106:AK107"/>
    <mergeCell ref="AK108:AK109"/>
    <mergeCell ref="AK110:AK111"/>
    <mergeCell ref="AK112:AK113"/>
    <mergeCell ref="AK114:AK115"/>
    <mergeCell ref="AK92:AK93"/>
    <mergeCell ref="AK94:AK95"/>
    <mergeCell ref="AK96:AK97"/>
    <mergeCell ref="AK98:AK99"/>
    <mergeCell ref="AK100:AK101"/>
    <mergeCell ref="AK102:AK103"/>
    <mergeCell ref="AK80:AK81"/>
    <mergeCell ref="AK82:AK83"/>
    <mergeCell ref="AK84:AK85"/>
    <mergeCell ref="AK86:AK87"/>
    <mergeCell ref="AK88:AK89"/>
    <mergeCell ref="AK90:AK91"/>
    <mergeCell ref="AL124:AL125"/>
    <mergeCell ref="AI124:AI125"/>
    <mergeCell ref="AK66:AK67"/>
    <mergeCell ref="AK68:AK69"/>
    <mergeCell ref="AK70:AK71"/>
    <mergeCell ref="AK72:AK73"/>
    <mergeCell ref="AK74:AK75"/>
    <mergeCell ref="AK76:AK77"/>
    <mergeCell ref="AK78:AK79"/>
    <mergeCell ref="AI108:AI109"/>
    <mergeCell ref="AI110:AI111"/>
    <mergeCell ref="AI112:AI113"/>
    <mergeCell ref="AI114:AI115"/>
    <mergeCell ref="AI116:AI117"/>
    <mergeCell ref="AI118:AI119"/>
    <mergeCell ref="AI96:AI97"/>
    <mergeCell ref="AI98:AI99"/>
    <mergeCell ref="AI100:AI101"/>
    <mergeCell ref="AI102:AI103"/>
    <mergeCell ref="AI104:AI105"/>
    <mergeCell ref="AI106:AI107"/>
    <mergeCell ref="AI84:AI85"/>
    <mergeCell ref="AI86:AI87"/>
    <mergeCell ref="AI88:AI89"/>
    <mergeCell ref="AI90:AI91"/>
    <mergeCell ref="AI92:AI93"/>
    <mergeCell ref="AI94:AI95"/>
    <mergeCell ref="AI66:AI67"/>
    <mergeCell ref="AI68:AI69"/>
    <mergeCell ref="AI70:AI71"/>
    <mergeCell ref="AI72:AI73"/>
    <mergeCell ref="AI74:AI75"/>
    <mergeCell ref="AK116:AK117"/>
    <mergeCell ref="AI76:AI77"/>
    <mergeCell ref="AI78:AI79"/>
    <mergeCell ref="AI80:AI81"/>
    <mergeCell ref="AI82:AI83"/>
    <mergeCell ref="AH112:AH113"/>
    <mergeCell ref="AH114:AH115"/>
    <mergeCell ref="AH116:AH117"/>
    <mergeCell ref="AH118:AH119"/>
    <mergeCell ref="AH120:AH121"/>
    <mergeCell ref="AH122:AH123"/>
    <mergeCell ref="AH100:AH101"/>
    <mergeCell ref="AH102:AH103"/>
    <mergeCell ref="AH104:AH105"/>
    <mergeCell ref="AH106:AH107"/>
    <mergeCell ref="AH108:AH109"/>
    <mergeCell ref="AH110:AH111"/>
    <mergeCell ref="AH88:AH89"/>
    <mergeCell ref="AH90:AH91"/>
    <mergeCell ref="AH92:AH93"/>
    <mergeCell ref="AH94:AH95"/>
    <mergeCell ref="AH96:AH97"/>
    <mergeCell ref="AH98:AH99"/>
    <mergeCell ref="AH76:AH77"/>
    <mergeCell ref="AH78:AH79"/>
    <mergeCell ref="AH80:AH81"/>
    <mergeCell ref="AH82:AH83"/>
    <mergeCell ref="AI120:AI121"/>
    <mergeCell ref="AH84:AH85"/>
    <mergeCell ref="AH86:AH87"/>
    <mergeCell ref="AI122:AI123"/>
    <mergeCell ref="AH68:AH69"/>
    <mergeCell ref="AH70:AH71"/>
    <mergeCell ref="AH72:AH73"/>
    <mergeCell ref="AH74:AH75"/>
    <mergeCell ref="AF116:AF117"/>
    <mergeCell ref="AF118:AF119"/>
    <mergeCell ref="AF120:AF121"/>
    <mergeCell ref="AF122:AF123"/>
    <mergeCell ref="AF124:AF125"/>
    <mergeCell ref="AF126:AF127"/>
    <mergeCell ref="AF104:AF105"/>
    <mergeCell ref="AF106:AF107"/>
    <mergeCell ref="AF108:AF109"/>
    <mergeCell ref="AF110:AF111"/>
    <mergeCell ref="AF112:AF113"/>
    <mergeCell ref="AF114:AF115"/>
    <mergeCell ref="AF92:AF93"/>
    <mergeCell ref="AF94:AF95"/>
    <mergeCell ref="AF96:AF97"/>
    <mergeCell ref="AF98:AF99"/>
    <mergeCell ref="AF100:AF101"/>
    <mergeCell ref="AF102:AF103"/>
    <mergeCell ref="AF80:AF81"/>
    <mergeCell ref="AF82:AF83"/>
    <mergeCell ref="AF84:AF85"/>
    <mergeCell ref="AF86:AF87"/>
    <mergeCell ref="AF88:AF89"/>
    <mergeCell ref="AH124:AH125"/>
    <mergeCell ref="AF68:AF69"/>
    <mergeCell ref="AF70:AF71"/>
    <mergeCell ref="AF72:AF73"/>
    <mergeCell ref="AF74:AF75"/>
    <mergeCell ref="AF76:AF77"/>
    <mergeCell ref="AF78:AF79"/>
    <mergeCell ref="AE116:AE117"/>
    <mergeCell ref="AE118:AE119"/>
    <mergeCell ref="AE120:AE121"/>
    <mergeCell ref="AE122:AE123"/>
    <mergeCell ref="AE124:AE125"/>
    <mergeCell ref="AE126:AE127"/>
    <mergeCell ref="AE104:AE105"/>
    <mergeCell ref="AE106:AE107"/>
    <mergeCell ref="AE108:AE109"/>
    <mergeCell ref="AE110:AE111"/>
    <mergeCell ref="AE112:AE113"/>
    <mergeCell ref="AE114:AE115"/>
    <mergeCell ref="AE92:AE93"/>
    <mergeCell ref="AE94:AE95"/>
    <mergeCell ref="AE96:AE97"/>
    <mergeCell ref="AE98:AE99"/>
    <mergeCell ref="AE100:AE101"/>
    <mergeCell ref="AE102:AE103"/>
    <mergeCell ref="AE80:AE81"/>
    <mergeCell ref="AE82:AE83"/>
    <mergeCell ref="AE84:AE85"/>
    <mergeCell ref="AE86:AE87"/>
    <mergeCell ref="AE88:AE89"/>
    <mergeCell ref="AE68:AE69"/>
    <mergeCell ref="AE70:AE71"/>
    <mergeCell ref="AE72:AE73"/>
    <mergeCell ref="AE74:AE75"/>
    <mergeCell ref="AE76:AE77"/>
    <mergeCell ref="AE78:AE79"/>
    <mergeCell ref="AD116:AD117"/>
    <mergeCell ref="AD118:AD119"/>
    <mergeCell ref="AD120:AD121"/>
    <mergeCell ref="AD122:AD123"/>
    <mergeCell ref="AD124:AD125"/>
    <mergeCell ref="AD126:AD127"/>
    <mergeCell ref="AD104:AD105"/>
    <mergeCell ref="AD106:AD107"/>
    <mergeCell ref="AD108:AD109"/>
    <mergeCell ref="AD110:AD111"/>
    <mergeCell ref="AD112:AD113"/>
    <mergeCell ref="AD114:AD115"/>
    <mergeCell ref="AD92:AD93"/>
    <mergeCell ref="AD94:AD95"/>
    <mergeCell ref="AD96:AD97"/>
    <mergeCell ref="AD98:AD99"/>
    <mergeCell ref="AD100:AD101"/>
    <mergeCell ref="AD102:AD103"/>
    <mergeCell ref="AD80:AD81"/>
    <mergeCell ref="AD82:AD83"/>
    <mergeCell ref="AD84:AD85"/>
    <mergeCell ref="AD86:AD87"/>
    <mergeCell ref="AD88:AD89"/>
    <mergeCell ref="AD68:AD69"/>
    <mergeCell ref="AD70:AD71"/>
    <mergeCell ref="AD72:AD73"/>
    <mergeCell ref="AD74:AD75"/>
    <mergeCell ref="AD76:AD77"/>
    <mergeCell ref="AD78:AD79"/>
    <mergeCell ref="AC116:AC117"/>
    <mergeCell ref="AC118:AC119"/>
    <mergeCell ref="AC120:AC121"/>
    <mergeCell ref="AC122:AC123"/>
    <mergeCell ref="AC124:AC125"/>
    <mergeCell ref="AC126:AC127"/>
    <mergeCell ref="AC104:AC105"/>
    <mergeCell ref="AC106:AC107"/>
    <mergeCell ref="AC108:AC109"/>
    <mergeCell ref="AC110:AC111"/>
    <mergeCell ref="AC112:AC113"/>
    <mergeCell ref="AC114:AC115"/>
    <mergeCell ref="AC92:AC93"/>
    <mergeCell ref="AC94:AC95"/>
    <mergeCell ref="AC96:AC97"/>
    <mergeCell ref="AC98:AC99"/>
    <mergeCell ref="AC100:AC101"/>
    <mergeCell ref="AC102:AC103"/>
    <mergeCell ref="AC80:AC81"/>
    <mergeCell ref="AC82:AC83"/>
    <mergeCell ref="AC84:AC85"/>
    <mergeCell ref="AC86:AC87"/>
    <mergeCell ref="AC88:AC89"/>
    <mergeCell ref="AC74:AC75"/>
    <mergeCell ref="AC76:AC77"/>
    <mergeCell ref="AC78:AC79"/>
    <mergeCell ref="AA116:AA117"/>
    <mergeCell ref="AA118:AA119"/>
    <mergeCell ref="AA120:AA121"/>
    <mergeCell ref="AA122:AA123"/>
    <mergeCell ref="AA124:AA125"/>
    <mergeCell ref="AA126:AA127"/>
    <mergeCell ref="AA104:AA105"/>
    <mergeCell ref="AA106:AA107"/>
    <mergeCell ref="AA108:AA109"/>
    <mergeCell ref="AA110:AA111"/>
    <mergeCell ref="AA112:AA113"/>
    <mergeCell ref="AA114:AA115"/>
    <mergeCell ref="AA92:AA93"/>
    <mergeCell ref="AA94:AA95"/>
    <mergeCell ref="AA96:AA97"/>
    <mergeCell ref="AA98:AA99"/>
    <mergeCell ref="AA100:AA101"/>
    <mergeCell ref="AA102:AA103"/>
    <mergeCell ref="AA80:AA81"/>
    <mergeCell ref="AA82:AA83"/>
    <mergeCell ref="AA84:AA85"/>
    <mergeCell ref="AA86:AA87"/>
    <mergeCell ref="AA88:AA89"/>
    <mergeCell ref="AA90:AA91"/>
    <mergeCell ref="Z126:Z127"/>
    <mergeCell ref="AA66:AA67"/>
    <mergeCell ref="AA68:AA69"/>
    <mergeCell ref="AA70:AA71"/>
    <mergeCell ref="AA72:AA73"/>
    <mergeCell ref="AA74:AA75"/>
    <mergeCell ref="AA76:AA77"/>
    <mergeCell ref="AA78:AA79"/>
    <mergeCell ref="Z110:Z111"/>
    <mergeCell ref="Z112:Z113"/>
    <mergeCell ref="Z114:Z115"/>
    <mergeCell ref="Z116:Z117"/>
    <mergeCell ref="Z118:Z119"/>
    <mergeCell ref="Z120:Z121"/>
    <mergeCell ref="Z98:Z99"/>
    <mergeCell ref="Z100:Z101"/>
    <mergeCell ref="Z102:Z103"/>
    <mergeCell ref="Z104:Z105"/>
    <mergeCell ref="Z106:Z107"/>
    <mergeCell ref="Z108:Z109"/>
    <mergeCell ref="Z86:Z87"/>
    <mergeCell ref="Z88:Z89"/>
    <mergeCell ref="Z90:Z91"/>
    <mergeCell ref="Z92:Z93"/>
    <mergeCell ref="Z94:Z95"/>
    <mergeCell ref="Z96:Z97"/>
    <mergeCell ref="Z74:Z75"/>
    <mergeCell ref="Z76:Z77"/>
    <mergeCell ref="Z78:Z79"/>
    <mergeCell ref="Z80:Z81"/>
    <mergeCell ref="Z82:Z83"/>
    <mergeCell ref="Z84:Z85"/>
    <mergeCell ref="X118:X119"/>
    <mergeCell ref="X120:X121"/>
    <mergeCell ref="X122:X123"/>
    <mergeCell ref="X124:X125"/>
    <mergeCell ref="Z65:AF65"/>
    <mergeCell ref="Z66:Z67"/>
    <mergeCell ref="Z68:Z69"/>
    <mergeCell ref="Z70:Z71"/>
    <mergeCell ref="Z72:Z73"/>
    <mergeCell ref="X104:X105"/>
    <mergeCell ref="X106:X107"/>
    <mergeCell ref="X108:X109"/>
    <mergeCell ref="X110:X111"/>
    <mergeCell ref="X112:X113"/>
    <mergeCell ref="X114:X115"/>
    <mergeCell ref="X92:X93"/>
    <mergeCell ref="X94:X95"/>
    <mergeCell ref="X96:X97"/>
    <mergeCell ref="X98:X99"/>
    <mergeCell ref="X100:X101"/>
    <mergeCell ref="X102:X103"/>
    <mergeCell ref="X80:X81"/>
    <mergeCell ref="X82:X83"/>
    <mergeCell ref="X84:X85"/>
    <mergeCell ref="X86:X87"/>
    <mergeCell ref="X88:X89"/>
    <mergeCell ref="X90:X91"/>
    <mergeCell ref="Z122:Z123"/>
    <mergeCell ref="Z124:Z125"/>
    <mergeCell ref="AC68:AC69"/>
    <mergeCell ref="AC70:AC71"/>
    <mergeCell ref="AC72:AC73"/>
    <mergeCell ref="W124:W125"/>
    <mergeCell ref="X66:X67"/>
    <mergeCell ref="X68:X69"/>
    <mergeCell ref="X70:X71"/>
    <mergeCell ref="X72:X73"/>
    <mergeCell ref="X74:X75"/>
    <mergeCell ref="X76:X77"/>
    <mergeCell ref="X78:X79"/>
    <mergeCell ref="W108:W109"/>
    <mergeCell ref="W110:W111"/>
    <mergeCell ref="W112:W113"/>
    <mergeCell ref="W114:W115"/>
    <mergeCell ref="W116:W117"/>
    <mergeCell ref="W118:W119"/>
    <mergeCell ref="W96:W97"/>
    <mergeCell ref="W98:W99"/>
    <mergeCell ref="W100:W101"/>
    <mergeCell ref="W102:W103"/>
    <mergeCell ref="W104:W105"/>
    <mergeCell ref="W106:W107"/>
    <mergeCell ref="W84:W85"/>
    <mergeCell ref="W86:W87"/>
    <mergeCell ref="W88:W89"/>
    <mergeCell ref="W90:W91"/>
    <mergeCell ref="W92:W93"/>
    <mergeCell ref="W94:W95"/>
    <mergeCell ref="W66:W67"/>
    <mergeCell ref="W68:W69"/>
    <mergeCell ref="W70:W71"/>
    <mergeCell ref="W72:W73"/>
    <mergeCell ref="W74:W75"/>
    <mergeCell ref="X116:X117"/>
    <mergeCell ref="W76:W77"/>
    <mergeCell ref="W78:W79"/>
    <mergeCell ref="W80:W81"/>
    <mergeCell ref="W82:W83"/>
    <mergeCell ref="V112:V113"/>
    <mergeCell ref="V114:V115"/>
    <mergeCell ref="V116:V117"/>
    <mergeCell ref="V118:V119"/>
    <mergeCell ref="V120:V121"/>
    <mergeCell ref="V122:V123"/>
    <mergeCell ref="V100:V101"/>
    <mergeCell ref="V102:V103"/>
    <mergeCell ref="V104:V105"/>
    <mergeCell ref="V106:V107"/>
    <mergeCell ref="V108:V109"/>
    <mergeCell ref="V110:V111"/>
    <mergeCell ref="V88:V89"/>
    <mergeCell ref="V90:V91"/>
    <mergeCell ref="V92:V93"/>
    <mergeCell ref="V94:V95"/>
    <mergeCell ref="V96:V97"/>
    <mergeCell ref="V98:V99"/>
    <mergeCell ref="V76:V77"/>
    <mergeCell ref="V78:V79"/>
    <mergeCell ref="V80:V81"/>
    <mergeCell ref="V82:V83"/>
    <mergeCell ref="W120:W121"/>
    <mergeCell ref="V84:V85"/>
    <mergeCell ref="V86:V87"/>
    <mergeCell ref="W122:W123"/>
    <mergeCell ref="U116:U117"/>
    <mergeCell ref="U118:U119"/>
    <mergeCell ref="U120:U121"/>
    <mergeCell ref="U122:U123"/>
    <mergeCell ref="U124:U125"/>
    <mergeCell ref="V66:V67"/>
    <mergeCell ref="V68:V69"/>
    <mergeCell ref="V70:V71"/>
    <mergeCell ref="V72:V73"/>
    <mergeCell ref="V74:V75"/>
    <mergeCell ref="U104:U105"/>
    <mergeCell ref="U106:U107"/>
    <mergeCell ref="U108:U109"/>
    <mergeCell ref="U110:U111"/>
    <mergeCell ref="U112:U113"/>
    <mergeCell ref="U114:U115"/>
    <mergeCell ref="U92:U93"/>
    <mergeCell ref="U94:U95"/>
    <mergeCell ref="U96:U97"/>
    <mergeCell ref="U98:U99"/>
    <mergeCell ref="U100:U101"/>
    <mergeCell ref="U102:U103"/>
    <mergeCell ref="U80:U81"/>
    <mergeCell ref="U82:U83"/>
    <mergeCell ref="U84:U85"/>
    <mergeCell ref="U86:U87"/>
    <mergeCell ref="U88:U89"/>
    <mergeCell ref="U90:U91"/>
    <mergeCell ref="V124:V125"/>
    <mergeCell ref="S124:S125"/>
    <mergeCell ref="U66:U67"/>
    <mergeCell ref="U68:U69"/>
    <mergeCell ref="U70:U71"/>
    <mergeCell ref="U72:U73"/>
    <mergeCell ref="U74:U75"/>
    <mergeCell ref="U76:U77"/>
    <mergeCell ref="U78:U79"/>
    <mergeCell ref="S108:S109"/>
    <mergeCell ref="S110:S111"/>
    <mergeCell ref="S112:S113"/>
    <mergeCell ref="S114:S115"/>
    <mergeCell ref="S116:S117"/>
    <mergeCell ref="S118:S119"/>
    <mergeCell ref="S96:S97"/>
    <mergeCell ref="S98:S99"/>
    <mergeCell ref="S100:S101"/>
    <mergeCell ref="S102:S103"/>
    <mergeCell ref="S104:S105"/>
    <mergeCell ref="S106:S107"/>
    <mergeCell ref="S84:S85"/>
    <mergeCell ref="S86:S87"/>
    <mergeCell ref="S88:S89"/>
    <mergeCell ref="S90:S91"/>
    <mergeCell ref="S92:S93"/>
    <mergeCell ref="S94:S95"/>
    <mergeCell ref="S68:S69"/>
    <mergeCell ref="S70:S71"/>
    <mergeCell ref="S72:S73"/>
    <mergeCell ref="S74:S75"/>
    <mergeCell ref="S76:S77"/>
    <mergeCell ref="S78:S79"/>
    <mergeCell ref="S80:S81"/>
    <mergeCell ref="S82:S83"/>
    <mergeCell ref="R112:R113"/>
    <mergeCell ref="R114:R115"/>
    <mergeCell ref="R116:R117"/>
    <mergeCell ref="R118:R119"/>
    <mergeCell ref="R120:R121"/>
    <mergeCell ref="R122:R123"/>
    <mergeCell ref="R100:R101"/>
    <mergeCell ref="R102:R103"/>
    <mergeCell ref="R104:R105"/>
    <mergeCell ref="R106:R107"/>
    <mergeCell ref="R108:R109"/>
    <mergeCell ref="R110:R111"/>
    <mergeCell ref="R88:R89"/>
    <mergeCell ref="R90:R91"/>
    <mergeCell ref="R92:R93"/>
    <mergeCell ref="R94:R95"/>
    <mergeCell ref="R96:R97"/>
    <mergeCell ref="R98:R99"/>
    <mergeCell ref="R76:R77"/>
    <mergeCell ref="R78:R79"/>
    <mergeCell ref="R80:R81"/>
    <mergeCell ref="R82:R83"/>
    <mergeCell ref="S120:S121"/>
    <mergeCell ref="S122:S123"/>
    <mergeCell ref="R84:R85"/>
    <mergeCell ref="R86:R87"/>
    <mergeCell ref="P120:P121"/>
    <mergeCell ref="P122:P123"/>
    <mergeCell ref="P124:P125"/>
    <mergeCell ref="P126:P127"/>
    <mergeCell ref="R65:X65"/>
    <mergeCell ref="R66:R67"/>
    <mergeCell ref="R68:R69"/>
    <mergeCell ref="R70:R71"/>
    <mergeCell ref="R72:R73"/>
    <mergeCell ref="R74:R75"/>
    <mergeCell ref="P108:P109"/>
    <mergeCell ref="P110:P111"/>
    <mergeCell ref="P112:P113"/>
    <mergeCell ref="P114:P115"/>
    <mergeCell ref="P116:P117"/>
    <mergeCell ref="P118:P119"/>
    <mergeCell ref="P96:P97"/>
    <mergeCell ref="P98:P99"/>
    <mergeCell ref="P100:P101"/>
    <mergeCell ref="P102:P103"/>
    <mergeCell ref="P104:P105"/>
    <mergeCell ref="P106:P107"/>
    <mergeCell ref="P84:P85"/>
    <mergeCell ref="P86:P87"/>
    <mergeCell ref="P88:P89"/>
    <mergeCell ref="P90:P91"/>
    <mergeCell ref="P92:P93"/>
    <mergeCell ref="P94:P95"/>
    <mergeCell ref="R124:R125"/>
    <mergeCell ref="S66:S67"/>
    <mergeCell ref="P66:P67"/>
    <mergeCell ref="P68:P69"/>
    <mergeCell ref="P70:P71"/>
    <mergeCell ref="P72:P73"/>
    <mergeCell ref="P74:P75"/>
    <mergeCell ref="P76:P77"/>
    <mergeCell ref="P78:P79"/>
    <mergeCell ref="P80:P81"/>
    <mergeCell ref="P82:P83"/>
    <mergeCell ref="O114:O115"/>
    <mergeCell ref="O116:O117"/>
    <mergeCell ref="O118:O119"/>
    <mergeCell ref="O120:O121"/>
    <mergeCell ref="O122:O123"/>
    <mergeCell ref="O124:O125"/>
    <mergeCell ref="O102:O103"/>
    <mergeCell ref="O104:O105"/>
    <mergeCell ref="O106:O107"/>
    <mergeCell ref="O108:O109"/>
    <mergeCell ref="O110:O111"/>
    <mergeCell ref="O112:O113"/>
    <mergeCell ref="O90:O91"/>
    <mergeCell ref="O92:O93"/>
    <mergeCell ref="O94:O95"/>
    <mergeCell ref="O96:O97"/>
    <mergeCell ref="O98:O99"/>
    <mergeCell ref="O100:O101"/>
    <mergeCell ref="O78:O79"/>
    <mergeCell ref="O80:O81"/>
    <mergeCell ref="O82:O83"/>
    <mergeCell ref="O84:O85"/>
    <mergeCell ref="O86:O87"/>
    <mergeCell ref="O88:O89"/>
    <mergeCell ref="N120:N121"/>
    <mergeCell ref="N122:N123"/>
    <mergeCell ref="N124:N125"/>
    <mergeCell ref="N126:N127"/>
    <mergeCell ref="O66:O67"/>
    <mergeCell ref="O68:O69"/>
    <mergeCell ref="O70:O71"/>
    <mergeCell ref="O72:O73"/>
    <mergeCell ref="O74:O75"/>
    <mergeCell ref="O76:O77"/>
    <mergeCell ref="N108:N109"/>
    <mergeCell ref="N110:N111"/>
    <mergeCell ref="N112:N113"/>
    <mergeCell ref="N114:N115"/>
    <mergeCell ref="N116:N117"/>
    <mergeCell ref="N118:N119"/>
    <mergeCell ref="N96:N97"/>
    <mergeCell ref="N98:N99"/>
    <mergeCell ref="N100:N101"/>
    <mergeCell ref="N102:N103"/>
    <mergeCell ref="N104:N105"/>
    <mergeCell ref="N106:N107"/>
    <mergeCell ref="N84:N85"/>
    <mergeCell ref="N86:N87"/>
    <mergeCell ref="N88:N89"/>
    <mergeCell ref="N90:N91"/>
    <mergeCell ref="N92:N93"/>
    <mergeCell ref="N94:N95"/>
    <mergeCell ref="O126:O127"/>
    <mergeCell ref="N66:N67"/>
    <mergeCell ref="N68:N69"/>
    <mergeCell ref="N70:N71"/>
    <mergeCell ref="N72:N73"/>
    <mergeCell ref="N74:N75"/>
    <mergeCell ref="N76:N77"/>
    <mergeCell ref="N78:N79"/>
    <mergeCell ref="N80:N81"/>
    <mergeCell ref="N82:N83"/>
    <mergeCell ref="M114:M115"/>
    <mergeCell ref="M116:M117"/>
    <mergeCell ref="M118:M119"/>
    <mergeCell ref="M120:M121"/>
    <mergeCell ref="M122:M123"/>
    <mergeCell ref="M124:M125"/>
    <mergeCell ref="M102:M103"/>
    <mergeCell ref="M104:M105"/>
    <mergeCell ref="M106:M107"/>
    <mergeCell ref="M108:M109"/>
    <mergeCell ref="M110:M111"/>
    <mergeCell ref="M112:M113"/>
    <mergeCell ref="M90:M91"/>
    <mergeCell ref="M92:M93"/>
    <mergeCell ref="M94:M95"/>
    <mergeCell ref="M96:M97"/>
    <mergeCell ref="M98:M99"/>
    <mergeCell ref="M100:M101"/>
    <mergeCell ref="M78:M79"/>
    <mergeCell ref="M80:M81"/>
    <mergeCell ref="M82:M83"/>
    <mergeCell ref="M84:M85"/>
    <mergeCell ref="K120:K121"/>
    <mergeCell ref="K122:K123"/>
    <mergeCell ref="K124:K125"/>
    <mergeCell ref="K126:K127"/>
    <mergeCell ref="M66:M67"/>
    <mergeCell ref="M68:M69"/>
    <mergeCell ref="M70:M71"/>
    <mergeCell ref="M72:M73"/>
    <mergeCell ref="M74:M75"/>
    <mergeCell ref="M76:M77"/>
    <mergeCell ref="K108:K109"/>
    <mergeCell ref="K110:K111"/>
    <mergeCell ref="K112:K113"/>
    <mergeCell ref="K114:K115"/>
    <mergeCell ref="K116:K117"/>
    <mergeCell ref="K118:K119"/>
    <mergeCell ref="K96:K97"/>
    <mergeCell ref="K98:K99"/>
    <mergeCell ref="K100:K101"/>
    <mergeCell ref="K102:K103"/>
    <mergeCell ref="K104:K105"/>
    <mergeCell ref="K106:K107"/>
    <mergeCell ref="K84:K85"/>
    <mergeCell ref="K86:K87"/>
    <mergeCell ref="K88:K89"/>
    <mergeCell ref="K90:K91"/>
    <mergeCell ref="K92:K93"/>
    <mergeCell ref="K94:K95"/>
    <mergeCell ref="M126:M127"/>
    <mergeCell ref="J126:J127"/>
    <mergeCell ref="K66:K67"/>
    <mergeCell ref="K68:K69"/>
    <mergeCell ref="K70:K71"/>
    <mergeCell ref="K72:K73"/>
    <mergeCell ref="K74:K75"/>
    <mergeCell ref="K76:K77"/>
    <mergeCell ref="K78:K79"/>
    <mergeCell ref="K80:K81"/>
    <mergeCell ref="K82:K83"/>
    <mergeCell ref="J114:J115"/>
    <mergeCell ref="J116:J117"/>
    <mergeCell ref="J118:J119"/>
    <mergeCell ref="J120:J121"/>
    <mergeCell ref="J122:J123"/>
    <mergeCell ref="J124:J125"/>
    <mergeCell ref="J102:J103"/>
    <mergeCell ref="J104:J105"/>
    <mergeCell ref="J106:J107"/>
    <mergeCell ref="J108:J109"/>
    <mergeCell ref="J110:J111"/>
    <mergeCell ref="J112:J113"/>
    <mergeCell ref="J90:J91"/>
    <mergeCell ref="J92:J93"/>
    <mergeCell ref="J94:J95"/>
    <mergeCell ref="J96:J97"/>
    <mergeCell ref="J98:J99"/>
    <mergeCell ref="J100:J101"/>
    <mergeCell ref="J78:J79"/>
    <mergeCell ref="J80:J81"/>
    <mergeCell ref="J82:J83"/>
    <mergeCell ref="J84:J85"/>
    <mergeCell ref="J86:J87"/>
    <mergeCell ref="J88:J89"/>
    <mergeCell ref="H116:H117"/>
    <mergeCell ref="H118:H119"/>
    <mergeCell ref="H120:H121"/>
    <mergeCell ref="J65:P65"/>
    <mergeCell ref="J66:J67"/>
    <mergeCell ref="J68:J69"/>
    <mergeCell ref="J70:J71"/>
    <mergeCell ref="J72:J73"/>
    <mergeCell ref="J74:J75"/>
    <mergeCell ref="J76:J77"/>
    <mergeCell ref="H104:H105"/>
    <mergeCell ref="H106:H107"/>
    <mergeCell ref="H108:H109"/>
    <mergeCell ref="H110:H111"/>
    <mergeCell ref="H112:H113"/>
    <mergeCell ref="H114:H115"/>
    <mergeCell ref="H92:H93"/>
    <mergeCell ref="H94:H95"/>
    <mergeCell ref="H96:H97"/>
    <mergeCell ref="H98:H99"/>
    <mergeCell ref="H100:H101"/>
    <mergeCell ref="H102:H103"/>
    <mergeCell ref="H80:H81"/>
    <mergeCell ref="H82:H83"/>
    <mergeCell ref="H84:H85"/>
    <mergeCell ref="H86:H87"/>
    <mergeCell ref="H88:H89"/>
    <mergeCell ref="H90:H91"/>
    <mergeCell ref="M86:M87"/>
    <mergeCell ref="M88:M89"/>
    <mergeCell ref="H66:H67"/>
    <mergeCell ref="H68:H69"/>
    <mergeCell ref="H70:H71"/>
    <mergeCell ref="H72:H73"/>
    <mergeCell ref="H74:H75"/>
    <mergeCell ref="H76:H77"/>
    <mergeCell ref="H78:H79"/>
    <mergeCell ref="G104:G105"/>
    <mergeCell ref="G106:G107"/>
    <mergeCell ref="G108:G109"/>
    <mergeCell ref="G110:G111"/>
    <mergeCell ref="G112:G113"/>
    <mergeCell ref="G114:G115"/>
    <mergeCell ref="G92:G93"/>
    <mergeCell ref="G94:G95"/>
    <mergeCell ref="G96:G97"/>
    <mergeCell ref="G98:G99"/>
    <mergeCell ref="G100:G101"/>
    <mergeCell ref="G102:G103"/>
    <mergeCell ref="G80:G81"/>
    <mergeCell ref="G82:G83"/>
    <mergeCell ref="G84:G85"/>
    <mergeCell ref="G86:G87"/>
    <mergeCell ref="G88:G89"/>
    <mergeCell ref="G90:G91"/>
    <mergeCell ref="F116:F117"/>
    <mergeCell ref="F118:F119"/>
    <mergeCell ref="F120:F121"/>
    <mergeCell ref="G66:G67"/>
    <mergeCell ref="G68:G69"/>
    <mergeCell ref="G70:G71"/>
    <mergeCell ref="G72:G73"/>
    <mergeCell ref="G74:G75"/>
    <mergeCell ref="G76:G77"/>
    <mergeCell ref="G78:G79"/>
    <mergeCell ref="F104:F105"/>
    <mergeCell ref="F106:F107"/>
    <mergeCell ref="F108:F109"/>
    <mergeCell ref="F110:F111"/>
    <mergeCell ref="F112:F113"/>
    <mergeCell ref="F114:F115"/>
    <mergeCell ref="F92:F93"/>
    <mergeCell ref="F94:F95"/>
    <mergeCell ref="F96:F97"/>
    <mergeCell ref="F98:F99"/>
    <mergeCell ref="F100:F101"/>
    <mergeCell ref="F102:F103"/>
    <mergeCell ref="F80:F81"/>
    <mergeCell ref="F82:F83"/>
    <mergeCell ref="F84:F85"/>
    <mergeCell ref="F86:F87"/>
    <mergeCell ref="F88:F89"/>
    <mergeCell ref="F90:F91"/>
    <mergeCell ref="G116:G117"/>
    <mergeCell ref="G118:G119"/>
    <mergeCell ref="G120:G121"/>
    <mergeCell ref="F66:F67"/>
    <mergeCell ref="F68:F69"/>
    <mergeCell ref="F70:F71"/>
    <mergeCell ref="F72:F73"/>
    <mergeCell ref="F74:F75"/>
    <mergeCell ref="F76:F77"/>
    <mergeCell ref="F78:F79"/>
    <mergeCell ref="E104:E105"/>
    <mergeCell ref="E106:E107"/>
    <mergeCell ref="E108:E109"/>
    <mergeCell ref="E110:E111"/>
    <mergeCell ref="E112:E113"/>
    <mergeCell ref="E114:E115"/>
    <mergeCell ref="E92:E93"/>
    <mergeCell ref="E94:E95"/>
    <mergeCell ref="E96:E97"/>
    <mergeCell ref="E98:E99"/>
    <mergeCell ref="E100:E101"/>
    <mergeCell ref="E102:E103"/>
    <mergeCell ref="E80:E81"/>
    <mergeCell ref="E82:E83"/>
    <mergeCell ref="E84:E85"/>
    <mergeCell ref="E86:E87"/>
    <mergeCell ref="E88:E89"/>
    <mergeCell ref="E90:E91"/>
    <mergeCell ref="B116:B117"/>
    <mergeCell ref="B118:B119"/>
    <mergeCell ref="B120:B121"/>
    <mergeCell ref="E66:E67"/>
    <mergeCell ref="E68:E69"/>
    <mergeCell ref="E70:E71"/>
    <mergeCell ref="E72:E73"/>
    <mergeCell ref="E74:E75"/>
    <mergeCell ref="E76:E77"/>
    <mergeCell ref="E78:E79"/>
    <mergeCell ref="B104:B105"/>
    <mergeCell ref="B106:B107"/>
    <mergeCell ref="B108:B109"/>
    <mergeCell ref="B110:B111"/>
    <mergeCell ref="B112:B113"/>
    <mergeCell ref="B114:B115"/>
    <mergeCell ref="B92:B93"/>
    <mergeCell ref="B94:B95"/>
    <mergeCell ref="B96:B97"/>
    <mergeCell ref="B98:B99"/>
    <mergeCell ref="B100:B101"/>
    <mergeCell ref="B102:B103"/>
    <mergeCell ref="B80:B81"/>
    <mergeCell ref="B82:B83"/>
    <mergeCell ref="B84:B85"/>
    <mergeCell ref="B86:B87"/>
    <mergeCell ref="B88:B89"/>
    <mergeCell ref="B90:B91"/>
    <mergeCell ref="E116:E117"/>
    <mergeCell ref="E118:E119"/>
    <mergeCell ref="D120:D121"/>
    <mergeCell ref="D104:D105"/>
    <mergeCell ref="A116:A117"/>
    <mergeCell ref="A118:A119"/>
    <mergeCell ref="A120:A121"/>
    <mergeCell ref="B66:B67"/>
    <mergeCell ref="B68:B69"/>
    <mergeCell ref="B70:B71"/>
    <mergeCell ref="B72:B73"/>
    <mergeCell ref="B74:B75"/>
    <mergeCell ref="B76:B77"/>
    <mergeCell ref="B78:B79"/>
    <mergeCell ref="A104:A105"/>
    <mergeCell ref="A106:A107"/>
    <mergeCell ref="A108:A109"/>
    <mergeCell ref="A110:A111"/>
    <mergeCell ref="A112:A113"/>
    <mergeCell ref="A114:A115"/>
    <mergeCell ref="A92:A93"/>
    <mergeCell ref="A94:A95"/>
    <mergeCell ref="A96:A97"/>
    <mergeCell ref="A98:A99"/>
    <mergeCell ref="A100:A101"/>
    <mergeCell ref="A102:A103"/>
    <mergeCell ref="A80:A81"/>
    <mergeCell ref="A82:A83"/>
    <mergeCell ref="A84:A85"/>
    <mergeCell ref="A86:A87"/>
    <mergeCell ref="A88:A89"/>
    <mergeCell ref="A90:A91"/>
    <mergeCell ref="A68:A69"/>
    <mergeCell ref="A70:A71"/>
    <mergeCell ref="A72:A73"/>
    <mergeCell ref="A74:A75"/>
    <mergeCell ref="A76:A77"/>
    <mergeCell ref="A78:A79"/>
    <mergeCell ref="AV56:AV57"/>
    <mergeCell ref="AV58:AV59"/>
    <mergeCell ref="AV60:AV61"/>
    <mergeCell ref="AV62:AV63"/>
    <mergeCell ref="A65:H65"/>
    <mergeCell ref="A66:A67"/>
    <mergeCell ref="AC66:AC67"/>
    <mergeCell ref="AD66:AD67"/>
    <mergeCell ref="AE66:AE67"/>
    <mergeCell ref="AF66:AF67"/>
    <mergeCell ref="AV44:AV45"/>
    <mergeCell ref="AV46:AV47"/>
    <mergeCell ref="AV48:AV49"/>
    <mergeCell ref="AV50:AV51"/>
    <mergeCell ref="AV54:AV55"/>
    <mergeCell ref="AU48:AU49"/>
    <mergeCell ref="AQ58:AQ59"/>
    <mergeCell ref="AQ60:AQ61"/>
    <mergeCell ref="AQ62:AQ63"/>
    <mergeCell ref="AK60:AK61"/>
    <mergeCell ref="AK62:AK63"/>
    <mergeCell ref="AI54:AI55"/>
    <mergeCell ref="AI56:AI57"/>
    <mergeCell ref="AI58:AI59"/>
    <mergeCell ref="AI60:AI61"/>
    <mergeCell ref="AI62:AI63"/>
    <mergeCell ref="AH60:AH61"/>
    <mergeCell ref="AH62:AH63"/>
    <mergeCell ref="AH48:AH49"/>
    <mergeCell ref="AH50:AH51"/>
    <mergeCell ref="AV32:AV33"/>
    <mergeCell ref="AV34:AV35"/>
    <mergeCell ref="AV36:AV37"/>
    <mergeCell ref="AV38:AV39"/>
    <mergeCell ref="AV40:AV41"/>
    <mergeCell ref="AV42:AV43"/>
    <mergeCell ref="AV20:AV21"/>
    <mergeCell ref="AV22:AV23"/>
    <mergeCell ref="AV24:AV25"/>
    <mergeCell ref="AV26:AV27"/>
    <mergeCell ref="AV28:AV29"/>
    <mergeCell ref="AV30:AV31"/>
    <mergeCell ref="AU62:AU63"/>
    <mergeCell ref="AV2:AV3"/>
    <mergeCell ref="AV4:AV5"/>
    <mergeCell ref="AV6:AV7"/>
    <mergeCell ref="AV8:AV9"/>
    <mergeCell ref="AV10:AV11"/>
    <mergeCell ref="AV12:AV13"/>
    <mergeCell ref="AV14:AV15"/>
    <mergeCell ref="AV16:AV17"/>
    <mergeCell ref="AV18:AV19"/>
    <mergeCell ref="AU50:AU51"/>
    <mergeCell ref="AU54:AU55"/>
    <mergeCell ref="AU56:AU57"/>
    <mergeCell ref="AU58:AU59"/>
    <mergeCell ref="AU60:AU61"/>
    <mergeCell ref="AU38:AU39"/>
    <mergeCell ref="AU40:AU41"/>
    <mergeCell ref="AU42:AU43"/>
    <mergeCell ref="AU44:AU45"/>
    <mergeCell ref="AU46:AU47"/>
    <mergeCell ref="AU26:AU27"/>
    <mergeCell ref="AU28:AU29"/>
    <mergeCell ref="AU30:AU31"/>
    <mergeCell ref="AU32:AU33"/>
    <mergeCell ref="AU34:AU35"/>
    <mergeCell ref="AU36:AU37"/>
    <mergeCell ref="AU14:AU15"/>
    <mergeCell ref="AU16:AU17"/>
    <mergeCell ref="AU18:AU19"/>
    <mergeCell ref="AU20:AU21"/>
    <mergeCell ref="AU22:AU23"/>
    <mergeCell ref="AU24:AU25"/>
    <mergeCell ref="AT56:AT57"/>
    <mergeCell ref="AT58:AT59"/>
    <mergeCell ref="AT60:AT61"/>
    <mergeCell ref="AT62:AT63"/>
    <mergeCell ref="AU2:AU3"/>
    <mergeCell ref="AU4:AU5"/>
    <mergeCell ref="AU6:AU7"/>
    <mergeCell ref="AU8:AU9"/>
    <mergeCell ref="AU10:AU11"/>
    <mergeCell ref="AU12:AU13"/>
    <mergeCell ref="AT44:AT45"/>
    <mergeCell ref="AT46:AT47"/>
    <mergeCell ref="AT48:AT49"/>
    <mergeCell ref="AT50:AT51"/>
    <mergeCell ref="AT54:AT55"/>
    <mergeCell ref="AT32:AT33"/>
    <mergeCell ref="AT34:AT35"/>
    <mergeCell ref="AT36:AT37"/>
    <mergeCell ref="AT38:AT39"/>
    <mergeCell ref="AT40:AT41"/>
    <mergeCell ref="AT42:AT43"/>
    <mergeCell ref="AT20:AT21"/>
    <mergeCell ref="AT22:AT23"/>
    <mergeCell ref="AT24:AT25"/>
    <mergeCell ref="AT26:AT27"/>
    <mergeCell ref="AT28:AT29"/>
    <mergeCell ref="AT30:AT31"/>
    <mergeCell ref="AS62:AS63"/>
    <mergeCell ref="AT2:AT3"/>
    <mergeCell ref="AT4:AT5"/>
    <mergeCell ref="AT6:AT7"/>
    <mergeCell ref="AT8:AT9"/>
    <mergeCell ref="AT10:AT11"/>
    <mergeCell ref="AT12:AT13"/>
    <mergeCell ref="AT14:AT15"/>
    <mergeCell ref="AT16:AT17"/>
    <mergeCell ref="AT18:AT19"/>
    <mergeCell ref="AS50:AS51"/>
    <mergeCell ref="AS54:AS55"/>
    <mergeCell ref="AS56:AS57"/>
    <mergeCell ref="AS58:AS59"/>
    <mergeCell ref="AS60:AS61"/>
    <mergeCell ref="AS38:AS39"/>
    <mergeCell ref="AS40:AS41"/>
    <mergeCell ref="AS42:AS43"/>
    <mergeCell ref="AS44:AS45"/>
    <mergeCell ref="AS46:AS47"/>
    <mergeCell ref="AS48:AS49"/>
    <mergeCell ref="AS26:AS27"/>
    <mergeCell ref="AS28:AS29"/>
    <mergeCell ref="AS30:AS31"/>
    <mergeCell ref="AS32:AS33"/>
    <mergeCell ref="AS34:AS35"/>
    <mergeCell ref="AS36:AS37"/>
    <mergeCell ref="AS14:AS15"/>
    <mergeCell ref="AS16:AS17"/>
    <mergeCell ref="AS18:AS19"/>
    <mergeCell ref="AS20:AS21"/>
    <mergeCell ref="AS22:AS23"/>
    <mergeCell ref="AS24:AS25"/>
    <mergeCell ref="AS2:AS3"/>
    <mergeCell ref="AS4:AS5"/>
    <mergeCell ref="AS6:AS7"/>
    <mergeCell ref="AS8:AS9"/>
    <mergeCell ref="AS10:AS11"/>
    <mergeCell ref="AS12:AS13"/>
    <mergeCell ref="AQ52:AQ53"/>
    <mergeCell ref="AQ54:AQ55"/>
    <mergeCell ref="AQ56:AQ57"/>
    <mergeCell ref="AQ40:AQ41"/>
    <mergeCell ref="AQ42:AQ43"/>
    <mergeCell ref="AQ44:AQ45"/>
    <mergeCell ref="AQ46:AQ47"/>
    <mergeCell ref="AQ48:AQ49"/>
    <mergeCell ref="AQ50:AQ51"/>
    <mergeCell ref="AQ28:AQ29"/>
    <mergeCell ref="AQ30:AQ31"/>
    <mergeCell ref="AQ32:AQ33"/>
    <mergeCell ref="AQ34:AQ35"/>
    <mergeCell ref="AQ36:AQ37"/>
    <mergeCell ref="AQ38:AQ39"/>
    <mergeCell ref="AQ16:AQ17"/>
    <mergeCell ref="AQ18:AQ19"/>
    <mergeCell ref="AQ20:AQ21"/>
    <mergeCell ref="AQ22:AQ23"/>
    <mergeCell ref="AQ24:AQ25"/>
    <mergeCell ref="AQ26:AQ27"/>
    <mergeCell ref="AP58:AP59"/>
    <mergeCell ref="AP60:AP61"/>
    <mergeCell ref="AP62:AP63"/>
    <mergeCell ref="AQ2:AQ3"/>
    <mergeCell ref="AQ4:AQ5"/>
    <mergeCell ref="AQ6:AQ7"/>
    <mergeCell ref="AQ8:AQ9"/>
    <mergeCell ref="AQ10:AQ11"/>
    <mergeCell ref="AQ12:AQ13"/>
    <mergeCell ref="AQ14:AQ15"/>
    <mergeCell ref="AP46:AP47"/>
    <mergeCell ref="AP48:AP49"/>
    <mergeCell ref="AP50:AP51"/>
    <mergeCell ref="AP52:AP53"/>
    <mergeCell ref="AP54:AP55"/>
    <mergeCell ref="AP56:AP57"/>
    <mergeCell ref="AP34:AP35"/>
    <mergeCell ref="AP36:AP37"/>
    <mergeCell ref="AP38:AP39"/>
    <mergeCell ref="AP40:AP41"/>
    <mergeCell ref="AP42:AP43"/>
    <mergeCell ref="AP44:AP45"/>
    <mergeCell ref="AP22:AP23"/>
    <mergeCell ref="AP24:AP25"/>
    <mergeCell ref="AP26:AP27"/>
    <mergeCell ref="AP28:AP29"/>
    <mergeCell ref="AP30:AP31"/>
    <mergeCell ref="AP32:AP33"/>
    <mergeCell ref="AP10:AP11"/>
    <mergeCell ref="AP12:AP13"/>
    <mergeCell ref="AP14:AP15"/>
    <mergeCell ref="AP16:AP17"/>
    <mergeCell ref="AP18:AP19"/>
    <mergeCell ref="AP20:AP21"/>
    <mergeCell ref="AN54:AN55"/>
    <mergeCell ref="AN56:AN57"/>
    <mergeCell ref="AN58:AN59"/>
    <mergeCell ref="AN60:AN61"/>
    <mergeCell ref="AN62:AN63"/>
    <mergeCell ref="AP1:AV1"/>
    <mergeCell ref="AP2:AP3"/>
    <mergeCell ref="AP4:AP5"/>
    <mergeCell ref="AP6:AP7"/>
    <mergeCell ref="AP8:AP9"/>
    <mergeCell ref="AN42:AN43"/>
    <mergeCell ref="AN44:AN45"/>
    <mergeCell ref="AN46:AN47"/>
    <mergeCell ref="AN48:AN49"/>
    <mergeCell ref="AN50:AN51"/>
    <mergeCell ref="AN52:AN53"/>
    <mergeCell ref="AN30:AN31"/>
    <mergeCell ref="AN32:AN33"/>
    <mergeCell ref="AN34:AN35"/>
    <mergeCell ref="AN36:AN37"/>
    <mergeCell ref="AN38:AN39"/>
    <mergeCell ref="AN40:AN41"/>
    <mergeCell ref="AN18:AN19"/>
    <mergeCell ref="AN20:AN21"/>
    <mergeCell ref="AN22:AN23"/>
    <mergeCell ref="AN24:AN25"/>
    <mergeCell ref="AN26:AN27"/>
    <mergeCell ref="AN28:AN29"/>
    <mergeCell ref="AM60:AM61"/>
    <mergeCell ref="AM62:AM63"/>
    <mergeCell ref="AN2:AN3"/>
    <mergeCell ref="AN4:AN5"/>
    <mergeCell ref="AN6:AN7"/>
    <mergeCell ref="AN8:AN9"/>
    <mergeCell ref="AN10:AN11"/>
    <mergeCell ref="AN12:AN13"/>
    <mergeCell ref="AN14:AN15"/>
    <mergeCell ref="AN16:AN17"/>
    <mergeCell ref="AM48:AM49"/>
    <mergeCell ref="AM50:AM51"/>
    <mergeCell ref="AM52:AM53"/>
    <mergeCell ref="AM54:AM55"/>
    <mergeCell ref="AM56:AM57"/>
    <mergeCell ref="AM58:AM59"/>
    <mergeCell ref="AM36:AM37"/>
    <mergeCell ref="AM38:AM39"/>
    <mergeCell ref="AM40:AM41"/>
    <mergeCell ref="AM42:AM43"/>
    <mergeCell ref="AM44:AM45"/>
    <mergeCell ref="AM46:AM47"/>
    <mergeCell ref="AM24:AM25"/>
    <mergeCell ref="AM26:AM27"/>
    <mergeCell ref="AM28:AM29"/>
    <mergeCell ref="AM30:AM31"/>
    <mergeCell ref="AM32:AM33"/>
    <mergeCell ref="AM34:AM35"/>
    <mergeCell ref="AM12:AM13"/>
    <mergeCell ref="AM14:AM15"/>
    <mergeCell ref="AM16:AM17"/>
    <mergeCell ref="AM18:AM19"/>
    <mergeCell ref="AM20:AM21"/>
    <mergeCell ref="AM22:AM23"/>
    <mergeCell ref="AL54:AL55"/>
    <mergeCell ref="AL56:AL57"/>
    <mergeCell ref="AL58:AL59"/>
    <mergeCell ref="AL60:AL61"/>
    <mergeCell ref="AL62:AL63"/>
    <mergeCell ref="AM2:AM3"/>
    <mergeCell ref="AM4:AM5"/>
    <mergeCell ref="AM6:AM7"/>
    <mergeCell ref="AM8:AM9"/>
    <mergeCell ref="AM10:AM11"/>
    <mergeCell ref="AL42:AL43"/>
    <mergeCell ref="AL44:AL45"/>
    <mergeCell ref="AL46:AL47"/>
    <mergeCell ref="AL48:AL49"/>
    <mergeCell ref="AL50:AL51"/>
    <mergeCell ref="AL52:AL53"/>
    <mergeCell ref="AL30:AL31"/>
    <mergeCell ref="AL32:AL33"/>
    <mergeCell ref="AL34:AL35"/>
    <mergeCell ref="AL36:AL37"/>
    <mergeCell ref="AL38:AL39"/>
    <mergeCell ref="AL40:AL41"/>
    <mergeCell ref="AL18:AL19"/>
    <mergeCell ref="AL20:AL21"/>
    <mergeCell ref="AL22:AL23"/>
    <mergeCell ref="AL24:AL25"/>
    <mergeCell ref="AL26:AL27"/>
    <mergeCell ref="AL28:AL29"/>
    <mergeCell ref="AL2:AL3"/>
    <mergeCell ref="AL4:AL5"/>
    <mergeCell ref="AL6:AL7"/>
    <mergeCell ref="AL8:AL9"/>
    <mergeCell ref="AL10:AL11"/>
    <mergeCell ref="AL12:AL13"/>
    <mergeCell ref="AL14:AL15"/>
    <mergeCell ref="AL16:AL17"/>
    <mergeCell ref="AK48:AK49"/>
    <mergeCell ref="AK50:AK51"/>
    <mergeCell ref="AK52:AK53"/>
    <mergeCell ref="AK54:AK55"/>
    <mergeCell ref="AK56:AK57"/>
    <mergeCell ref="AK58:AK59"/>
    <mergeCell ref="AK36:AK37"/>
    <mergeCell ref="AK38:AK39"/>
    <mergeCell ref="AK40:AK41"/>
    <mergeCell ref="AK42:AK43"/>
    <mergeCell ref="AK44:AK45"/>
    <mergeCell ref="AK46:AK47"/>
    <mergeCell ref="AK24:AK25"/>
    <mergeCell ref="AK26:AK27"/>
    <mergeCell ref="AK28:AK29"/>
    <mergeCell ref="AK30:AK31"/>
    <mergeCell ref="AK32:AK33"/>
    <mergeCell ref="AK34:AK35"/>
    <mergeCell ref="AK12:AK13"/>
    <mergeCell ref="AK14:AK15"/>
    <mergeCell ref="AK16:AK17"/>
    <mergeCell ref="AK18:AK19"/>
    <mergeCell ref="AK20:AK21"/>
    <mergeCell ref="AK22:AK23"/>
    <mergeCell ref="AK2:AK3"/>
    <mergeCell ref="AK4:AK5"/>
    <mergeCell ref="AK6:AK7"/>
    <mergeCell ref="AK8:AK9"/>
    <mergeCell ref="AK10:AK11"/>
    <mergeCell ref="AI42:AI43"/>
    <mergeCell ref="AI44:AI45"/>
    <mergeCell ref="AI46:AI47"/>
    <mergeCell ref="AI48:AI49"/>
    <mergeCell ref="AI50:AI51"/>
    <mergeCell ref="AI52:AI53"/>
    <mergeCell ref="AI30:AI31"/>
    <mergeCell ref="AI32:AI33"/>
    <mergeCell ref="AI34:AI35"/>
    <mergeCell ref="AI36:AI37"/>
    <mergeCell ref="AI38:AI39"/>
    <mergeCell ref="AI40:AI41"/>
    <mergeCell ref="AI18:AI19"/>
    <mergeCell ref="AI20:AI21"/>
    <mergeCell ref="AI22:AI23"/>
    <mergeCell ref="AI24:AI25"/>
    <mergeCell ref="AI26:AI27"/>
    <mergeCell ref="AI28:AI29"/>
    <mergeCell ref="AI2:AI3"/>
    <mergeCell ref="AI4:AI5"/>
    <mergeCell ref="AI6:AI7"/>
    <mergeCell ref="AI8:AI9"/>
    <mergeCell ref="AI10:AI11"/>
    <mergeCell ref="AI12:AI13"/>
    <mergeCell ref="AI14:AI15"/>
    <mergeCell ref="AI16:AI17"/>
    <mergeCell ref="AH54:AH55"/>
    <mergeCell ref="AH56:AH57"/>
    <mergeCell ref="AH58:AH59"/>
    <mergeCell ref="AH36:AH37"/>
    <mergeCell ref="AH38:AH39"/>
    <mergeCell ref="AH40:AH41"/>
    <mergeCell ref="AH42:AH43"/>
    <mergeCell ref="AH44:AH45"/>
    <mergeCell ref="AH46:AH47"/>
    <mergeCell ref="AH24:AH25"/>
    <mergeCell ref="AH26:AH27"/>
    <mergeCell ref="AH28:AH29"/>
    <mergeCell ref="AH30:AH31"/>
    <mergeCell ref="AH32:AH33"/>
    <mergeCell ref="AH34:AH35"/>
    <mergeCell ref="AH12:AH13"/>
    <mergeCell ref="AH14:AH15"/>
    <mergeCell ref="AH16:AH17"/>
    <mergeCell ref="AH18:AH19"/>
    <mergeCell ref="AH20:AH21"/>
    <mergeCell ref="AH22:AH23"/>
    <mergeCell ref="AH1:AN1"/>
    <mergeCell ref="AH2:AH3"/>
    <mergeCell ref="AH4:AH5"/>
    <mergeCell ref="AH6:AH7"/>
    <mergeCell ref="AH8:AH9"/>
    <mergeCell ref="AH10:AH11"/>
    <mergeCell ref="AF50:AF51"/>
    <mergeCell ref="AF52:AF53"/>
    <mergeCell ref="AF54:AF55"/>
    <mergeCell ref="AF56:AF57"/>
    <mergeCell ref="AF58:AF59"/>
    <mergeCell ref="AF60:AF61"/>
    <mergeCell ref="AF38:AF39"/>
    <mergeCell ref="AF40:AF41"/>
    <mergeCell ref="AF42:AF43"/>
    <mergeCell ref="AF44:AF45"/>
    <mergeCell ref="AF46:AF47"/>
    <mergeCell ref="AF48:AF49"/>
    <mergeCell ref="AF26:AF27"/>
    <mergeCell ref="AF30:AF31"/>
    <mergeCell ref="AF32:AF33"/>
    <mergeCell ref="AF34:AF35"/>
    <mergeCell ref="AF36:AF37"/>
    <mergeCell ref="AF14:AF15"/>
    <mergeCell ref="AF16:AF17"/>
    <mergeCell ref="AF18:AF19"/>
    <mergeCell ref="AF20:AF21"/>
    <mergeCell ref="AF22:AF23"/>
    <mergeCell ref="AF24:AF25"/>
    <mergeCell ref="AF2:AF3"/>
    <mergeCell ref="AF4:AF5"/>
    <mergeCell ref="AH52:AH53"/>
    <mergeCell ref="AF6:AF7"/>
    <mergeCell ref="AF8:AF9"/>
    <mergeCell ref="AF10:AF11"/>
    <mergeCell ref="AF12:AF13"/>
    <mergeCell ref="AE50:AE51"/>
    <mergeCell ref="AE52:AE53"/>
    <mergeCell ref="AE54:AE55"/>
    <mergeCell ref="AE56:AE57"/>
    <mergeCell ref="AE58:AE59"/>
    <mergeCell ref="AE60:AE61"/>
    <mergeCell ref="AE38:AE39"/>
    <mergeCell ref="AE40:AE41"/>
    <mergeCell ref="AE42:AE43"/>
    <mergeCell ref="AE44:AE45"/>
    <mergeCell ref="AE46:AE47"/>
    <mergeCell ref="AE48:AE49"/>
    <mergeCell ref="AE26:AE27"/>
    <mergeCell ref="AE30:AE31"/>
    <mergeCell ref="AE32:AE33"/>
    <mergeCell ref="AE34:AE35"/>
    <mergeCell ref="AE36:AE37"/>
    <mergeCell ref="AE14:AE15"/>
    <mergeCell ref="AE16:AE17"/>
    <mergeCell ref="AE18:AE19"/>
    <mergeCell ref="AE20:AE21"/>
    <mergeCell ref="AE22:AE23"/>
    <mergeCell ref="AE24:AE25"/>
    <mergeCell ref="AE2:AE3"/>
    <mergeCell ref="AE4:AE5"/>
    <mergeCell ref="AE6:AE7"/>
    <mergeCell ref="AE8:AE9"/>
    <mergeCell ref="AE10:AE11"/>
    <mergeCell ref="AE12:AE13"/>
    <mergeCell ref="AD50:AD51"/>
    <mergeCell ref="AD52:AD53"/>
    <mergeCell ref="AD54:AD55"/>
    <mergeCell ref="AD56:AD57"/>
    <mergeCell ref="AD58:AD59"/>
    <mergeCell ref="AD60:AD61"/>
    <mergeCell ref="AD38:AD39"/>
    <mergeCell ref="AD40:AD41"/>
    <mergeCell ref="AD42:AD43"/>
    <mergeCell ref="AD44:AD45"/>
    <mergeCell ref="AD46:AD47"/>
    <mergeCell ref="AD48:AD49"/>
    <mergeCell ref="AD26:AD27"/>
    <mergeCell ref="AD30:AD31"/>
    <mergeCell ref="AD32:AD33"/>
    <mergeCell ref="AD34:AD35"/>
    <mergeCell ref="AD36:AD37"/>
    <mergeCell ref="AD14:AD15"/>
    <mergeCell ref="AD16:AD17"/>
    <mergeCell ref="AD18:AD19"/>
    <mergeCell ref="AD20:AD21"/>
    <mergeCell ref="AD22:AD23"/>
    <mergeCell ref="AD24:AD25"/>
    <mergeCell ref="AD2:AD3"/>
    <mergeCell ref="AD4:AD5"/>
    <mergeCell ref="AD6:AD7"/>
    <mergeCell ref="AD8:AD9"/>
    <mergeCell ref="AD10:AD11"/>
    <mergeCell ref="AD12:AD13"/>
    <mergeCell ref="AC50:AC51"/>
    <mergeCell ref="AC52:AC53"/>
    <mergeCell ref="AC54:AC55"/>
    <mergeCell ref="AC56:AC57"/>
    <mergeCell ref="AC58:AC59"/>
    <mergeCell ref="AC60:AC61"/>
    <mergeCell ref="AC38:AC39"/>
    <mergeCell ref="AC40:AC41"/>
    <mergeCell ref="AC42:AC43"/>
    <mergeCell ref="AC44:AC45"/>
    <mergeCell ref="AC46:AC47"/>
    <mergeCell ref="AC48:AC49"/>
    <mergeCell ref="AC26:AC27"/>
    <mergeCell ref="AC30:AC31"/>
    <mergeCell ref="AC32:AC33"/>
    <mergeCell ref="AC34:AC35"/>
    <mergeCell ref="AC36:AC37"/>
    <mergeCell ref="AC14:AC15"/>
    <mergeCell ref="AC16:AC17"/>
    <mergeCell ref="AC18:AC19"/>
    <mergeCell ref="AC20:AC21"/>
    <mergeCell ref="AC22:AC23"/>
    <mergeCell ref="AC24:AC25"/>
    <mergeCell ref="AA58:AA59"/>
    <mergeCell ref="AA60:AA61"/>
    <mergeCell ref="AC2:AC3"/>
    <mergeCell ref="AC4:AC5"/>
    <mergeCell ref="AC6:AC7"/>
    <mergeCell ref="AC8:AC9"/>
    <mergeCell ref="AC10:AC11"/>
    <mergeCell ref="AC12:AC13"/>
    <mergeCell ref="AA42:AA43"/>
    <mergeCell ref="AA44:AA45"/>
    <mergeCell ref="AA46:AA47"/>
    <mergeCell ref="AA48:AA49"/>
    <mergeCell ref="AA50:AA51"/>
    <mergeCell ref="AA52:AA53"/>
    <mergeCell ref="AA30:AA31"/>
    <mergeCell ref="AA32:AA33"/>
    <mergeCell ref="AA34:AA35"/>
    <mergeCell ref="AA36:AA37"/>
    <mergeCell ref="AA38:AA39"/>
    <mergeCell ref="AA40:AA41"/>
    <mergeCell ref="AA18:AA19"/>
    <mergeCell ref="AA20:AA21"/>
    <mergeCell ref="AA22:AA23"/>
    <mergeCell ref="AA24:AA25"/>
    <mergeCell ref="AA26:AA27"/>
    <mergeCell ref="AA28:AA29"/>
    <mergeCell ref="AA2:AA3"/>
    <mergeCell ref="AA4:AA5"/>
    <mergeCell ref="AA6:AA7"/>
    <mergeCell ref="AA8:AA9"/>
    <mergeCell ref="AA10:AA11"/>
    <mergeCell ref="AA12:AA13"/>
    <mergeCell ref="AA14:AA15"/>
    <mergeCell ref="AA16:AA17"/>
    <mergeCell ref="Z46:Z47"/>
    <mergeCell ref="Z48:Z49"/>
    <mergeCell ref="Z50:Z51"/>
    <mergeCell ref="Z52:Z53"/>
    <mergeCell ref="Z54:Z55"/>
    <mergeCell ref="Z56:Z57"/>
    <mergeCell ref="Z34:Z35"/>
    <mergeCell ref="Z36:Z37"/>
    <mergeCell ref="Z38:Z39"/>
    <mergeCell ref="Z40:Z41"/>
    <mergeCell ref="Z42:Z43"/>
    <mergeCell ref="Z44:Z45"/>
    <mergeCell ref="Z22:Z23"/>
    <mergeCell ref="Z24:Z25"/>
    <mergeCell ref="Z26:Z27"/>
    <mergeCell ref="Z28:Z29"/>
    <mergeCell ref="Z30:Z31"/>
    <mergeCell ref="Z32:Z33"/>
    <mergeCell ref="Z10:Z11"/>
    <mergeCell ref="Z12:Z13"/>
    <mergeCell ref="Z14:Z15"/>
    <mergeCell ref="Z16:Z17"/>
    <mergeCell ref="AA54:AA55"/>
    <mergeCell ref="AA56:AA57"/>
    <mergeCell ref="Z18:Z19"/>
    <mergeCell ref="Z20:Z21"/>
    <mergeCell ref="X54:X55"/>
    <mergeCell ref="X56:X57"/>
    <mergeCell ref="X58:X59"/>
    <mergeCell ref="X60:X61"/>
    <mergeCell ref="X62:X63"/>
    <mergeCell ref="Z1:AF1"/>
    <mergeCell ref="Z2:Z3"/>
    <mergeCell ref="Z4:Z5"/>
    <mergeCell ref="Z6:Z7"/>
    <mergeCell ref="Z8:Z9"/>
    <mergeCell ref="X42:X43"/>
    <mergeCell ref="X44:X45"/>
    <mergeCell ref="X46:X47"/>
    <mergeCell ref="X48:X49"/>
    <mergeCell ref="X50:X51"/>
    <mergeCell ref="X52:X53"/>
    <mergeCell ref="X30:X31"/>
    <mergeCell ref="X32:X33"/>
    <mergeCell ref="X34:X35"/>
    <mergeCell ref="X36:X37"/>
    <mergeCell ref="X38:X39"/>
    <mergeCell ref="X40:X41"/>
    <mergeCell ref="X18:X19"/>
    <mergeCell ref="X20:X21"/>
    <mergeCell ref="X22:X23"/>
    <mergeCell ref="X24:X25"/>
    <mergeCell ref="X26:X27"/>
    <mergeCell ref="X28:X29"/>
    <mergeCell ref="Z58:Z59"/>
    <mergeCell ref="Z60:Z61"/>
    <mergeCell ref="X2:X3"/>
    <mergeCell ref="X4:X5"/>
    <mergeCell ref="X6:X7"/>
    <mergeCell ref="X8:X9"/>
    <mergeCell ref="X10:X11"/>
    <mergeCell ref="X12:X13"/>
    <mergeCell ref="X14:X15"/>
    <mergeCell ref="X16:X17"/>
    <mergeCell ref="W48:W49"/>
    <mergeCell ref="W50:W51"/>
    <mergeCell ref="W52:W53"/>
    <mergeCell ref="W54:W55"/>
    <mergeCell ref="W56:W57"/>
    <mergeCell ref="W58:W59"/>
    <mergeCell ref="W36:W37"/>
    <mergeCell ref="W38:W39"/>
    <mergeCell ref="W40:W41"/>
    <mergeCell ref="W42:W43"/>
    <mergeCell ref="W44:W45"/>
    <mergeCell ref="W46:W47"/>
    <mergeCell ref="W24:W25"/>
    <mergeCell ref="W26:W27"/>
    <mergeCell ref="W28:W29"/>
    <mergeCell ref="W30:W31"/>
    <mergeCell ref="W32:W33"/>
    <mergeCell ref="W34:W35"/>
    <mergeCell ref="W12:W13"/>
    <mergeCell ref="W14:W15"/>
    <mergeCell ref="W16:W17"/>
    <mergeCell ref="W18:W19"/>
    <mergeCell ref="W20:W21"/>
    <mergeCell ref="W22:W23"/>
    <mergeCell ref="V54:V55"/>
    <mergeCell ref="V56:V57"/>
    <mergeCell ref="V58:V59"/>
    <mergeCell ref="V60:V61"/>
    <mergeCell ref="V62:V63"/>
    <mergeCell ref="W2:W3"/>
    <mergeCell ref="W4:W5"/>
    <mergeCell ref="W6:W7"/>
    <mergeCell ref="W8:W9"/>
    <mergeCell ref="W10:W11"/>
    <mergeCell ref="V42:V43"/>
    <mergeCell ref="V44:V45"/>
    <mergeCell ref="V46:V47"/>
    <mergeCell ref="V48:V49"/>
    <mergeCell ref="V50:V51"/>
    <mergeCell ref="V52:V53"/>
    <mergeCell ref="V30:V31"/>
    <mergeCell ref="V32:V33"/>
    <mergeCell ref="V34:V35"/>
    <mergeCell ref="V36:V37"/>
    <mergeCell ref="V38:V39"/>
    <mergeCell ref="V40:V41"/>
    <mergeCell ref="V18:V19"/>
    <mergeCell ref="V20:V21"/>
    <mergeCell ref="V22:V23"/>
    <mergeCell ref="V24:V25"/>
    <mergeCell ref="V26:V27"/>
    <mergeCell ref="V28:V29"/>
    <mergeCell ref="W60:W61"/>
    <mergeCell ref="W62:W63"/>
    <mergeCell ref="V2:V3"/>
    <mergeCell ref="V4:V5"/>
    <mergeCell ref="V6:V7"/>
    <mergeCell ref="V8:V9"/>
    <mergeCell ref="V10:V11"/>
    <mergeCell ref="V12:V13"/>
    <mergeCell ref="V14:V15"/>
    <mergeCell ref="V16:V17"/>
    <mergeCell ref="U48:U49"/>
    <mergeCell ref="U50:U51"/>
    <mergeCell ref="U52:U53"/>
    <mergeCell ref="U54:U55"/>
    <mergeCell ref="U56:U57"/>
    <mergeCell ref="U58:U59"/>
    <mergeCell ref="U36:U37"/>
    <mergeCell ref="U38:U39"/>
    <mergeCell ref="U40:U41"/>
    <mergeCell ref="U42:U43"/>
    <mergeCell ref="U44:U45"/>
    <mergeCell ref="U46:U47"/>
    <mergeCell ref="U24:U25"/>
    <mergeCell ref="U26:U27"/>
    <mergeCell ref="U28:U29"/>
    <mergeCell ref="U30:U31"/>
    <mergeCell ref="U32:U33"/>
    <mergeCell ref="U34:U35"/>
    <mergeCell ref="U12:U13"/>
    <mergeCell ref="U14:U15"/>
    <mergeCell ref="U16:U17"/>
    <mergeCell ref="U18:U19"/>
    <mergeCell ref="U20:U21"/>
    <mergeCell ref="U22:U23"/>
    <mergeCell ref="S54:S55"/>
    <mergeCell ref="S56:S57"/>
    <mergeCell ref="S58:S59"/>
    <mergeCell ref="S60:S61"/>
    <mergeCell ref="S62:S63"/>
    <mergeCell ref="U2:U3"/>
    <mergeCell ref="U4:U5"/>
    <mergeCell ref="U6:U7"/>
    <mergeCell ref="U8:U9"/>
    <mergeCell ref="U10:U11"/>
    <mergeCell ref="S42:S43"/>
    <mergeCell ref="S44:S45"/>
    <mergeCell ref="S46:S47"/>
    <mergeCell ref="S48:S49"/>
    <mergeCell ref="S50:S51"/>
    <mergeCell ref="S52:S53"/>
    <mergeCell ref="S30:S31"/>
    <mergeCell ref="S32:S33"/>
    <mergeCell ref="S34:S35"/>
    <mergeCell ref="S36:S37"/>
    <mergeCell ref="S38:S39"/>
    <mergeCell ref="S40:S41"/>
    <mergeCell ref="S18:S19"/>
    <mergeCell ref="S20:S21"/>
    <mergeCell ref="S22:S23"/>
    <mergeCell ref="S24:S25"/>
    <mergeCell ref="S26:S27"/>
    <mergeCell ref="S28:S29"/>
    <mergeCell ref="U60:U61"/>
    <mergeCell ref="U62:U63"/>
    <mergeCell ref="R60:R61"/>
    <mergeCell ref="R62:R63"/>
    <mergeCell ref="S2:S3"/>
    <mergeCell ref="S4:S5"/>
    <mergeCell ref="S6:S7"/>
    <mergeCell ref="S8:S9"/>
    <mergeCell ref="S10:S11"/>
    <mergeCell ref="S12:S13"/>
    <mergeCell ref="S14:S15"/>
    <mergeCell ref="S16:S17"/>
    <mergeCell ref="R48:R49"/>
    <mergeCell ref="R50:R51"/>
    <mergeCell ref="R52:R53"/>
    <mergeCell ref="R54:R55"/>
    <mergeCell ref="R56:R57"/>
    <mergeCell ref="R58:R59"/>
    <mergeCell ref="R36:R37"/>
    <mergeCell ref="R38:R39"/>
    <mergeCell ref="R40:R41"/>
    <mergeCell ref="R42:R43"/>
    <mergeCell ref="R44:R45"/>
    <mergeCell ref="R46:R47"/>
    <mergeCell ref="R24:R25"/>
    <mergeCell ref="R26:R27"/>
    <mergeCell ref="R28:R29"/>
    <mergeCell ref="R30:R31"/>
    <mergeCell ref="R32:R33"/>
    <mergeCell ref="R34:R35"/>
    <mergeCell ref="R12:R13"/>
    <mergeCell ref="R14:R15"/>
    <mergeCell ref="R16:R17"/>
    <mergeCell ref="R18:R19"/>
    <mergeCell ref="R20:R21"/>
    <mergeCell ref="R22:R23"/>
    <mergeCell ref="R1:X1"/>
    <mergeCell ref="R2:R3"/>
    <mergeCell ref="R4:R5"/>
    <mergeCell ref="R6:R7"/>
    <mergeCell ref="R8:R9"/>
    <mergeCell ref="R10:R11"/>
    <mergeCell ref="P50:P51"/>
    <mergeCell ref="P52:P53"/>
    <mergeCell ref="P54:P55"/>
    <mergeCell ref="P56:P57"/>
    <mergeCell ref="P58:P59"/>
    <mergeCell ref="P60:P61"/>
    <mergeCell ref="P38:P39"/>
    <mergeCell ref="P40:P41"/>
    <mergeCell ref="P42:P43"/>
    <mergeCell ref="P44:P45"/>
    <mergeCell ref="P46:P47"/>
    <mergeCell ref="P48:P49"/>
    <mergeCell ref="P26:P27"/>
    <mergeCell ref="P28:P29"/>
    <mergeCell ref="P30:P31"/>
    <mergeCell ref="P32:P33"/>
    <mergeCell ref="P34:P35"/>
    <mergeCell ref="P36:P37"/>
    <mergeCell ref="P14:P15"/>
    <mergeCell ref="P16:P17"/>
    <mergeCell ref="P18:P19"/>
    <mergeCell ref="P20:P21"/>
    <mergeCell ref="P22:P23"/>
    <mergeCell ref="P24:P25"/>
    <mergeCell ref="P2:P3"/>
    <mergeCell ref="P4:P5"/>
    <mergeCell ref="P6:P7"/>
    <mergeCell ref="P8:P9"/>
    <mergeCell ref="P10:P11"/>
    <mergeCell ref="P12:P13"/>
    <mergeCell ref="O50:O51"/>
    <mergeCell ref="O52:O53"/>
    <mergeCell ref="O54:O55"/>
    <mergeCell ref="O56:O57"/>
    <mergeCell ref="O58:O59"/>
    <mergeCell ref="O60:O61"/>
    <mergeCell ref="O38:O39"/>
    <mergeCell ref="O40:O41"/>
    <mergeCell ref="O42:O43"/>
    <mergeCell ref="O44:O45"/>
    <mergeCell ref="O46:O47"/>
    <mergeCell ref="O48:O49"/>
    <mergeCell ref="O26:O27"/>
    <mergeCell ref="O28:O29"/>
    <mergeCell ref="O30:O31"/>
    <mergeCell ref="O32:O33"/>
    <mergeCell ref="O34:O35"/>
    <mergeCell ref="O36:O37"/>
    <mergeCell ref="O14:O15"/>
    <mergeCell ref="O16:O17"/>
    <mergeCell ref="O18:O19"/>
    <mergeCell ref="O20:O21"/>
    <mergeCell ref="O22:O23"/>
    <mergeCell ref="O24:O25"/>
    <mergeCell ref="O2:O3"/>
    <mergeCell ref="O4:O5"/>
    <mergeCell ref="O6:O7"/>
    <mergeCell ref="O8:O9"/>
    <mergeCell ref="O10:O11"/>
    <mergeCell ref="O12:O13"/>
    <mergeCell ref="N50:N51"/>
    <mergeCell ref="N52:N53"/>
    <mergeCell ref="N54:N55"/>
    <mergeCell ref="N56:N57"/>
    <mergeCell ref="N58:N59"/>
    <mergeCell ref="N60:N61"/>
    <mergeCell ref="N38:N39"/>
    <mergeCell ref="N40:N41"/>
    <mergeCell ref="N42:N43"/>
    <mergeCell ref="N44:N45"/>
    <mergeCell ref="N46:N47"/>
    <mergeCell ref="N48:N49"/>
    <mergeCell ref="N26:N27"/>
    <mergeCell ref="N28:N29"/>
    <mergeCell ref="N30:N31"/>
    <mergeCell ref="N32:N33"/>
    <mergeCell ref="N34:N35"/>
    <mergeCell ref="N36:N37"/>
    <mergeCell ref="N14:N15"/>
    <mergeCell ref="N16:N17"/>
    <mergeCell ref="N18:N19"/>
    <mergeCell ref="N20:N21"/>
    <mergeCell ref="N22:N23"/>
    <mergeCell ref="N24:N25"/>
    <mergeCell ref="N2:N3"/>
    <mergeCell ref="N4:N5"/>
    <mergeCell ref="N6:N7"/>
    <mergeCell ref="N8:N9"/>
    <mergeCell ref="N10:N11"/>
    <mergeCell ref="N12:N13"/>
    <mergeCell ref="M50:M51"/>
    <mergeCell ref="M52:M53"/>
    <mergeCell ref="M54:M55"/>
    <mergeCell ref="M56:M57"/>
    <mergeCell ref="M58:M59"/>
    <mergeCell ref="M60:M61"/>
    <mergeCell ref="M38:M39"/>
    <mergeCell ref="M40:M41"/>
    <mergeCell ref="M42:M43"/>
    <mergeCell ref="M44:M45"/>
    <mergeCell ref="M46:M47"/>
    <mergeCell ref="M48:M49"/>
    <mergeCell ref="M26:M27"/>
    <mergeCell ref="M28:M29"/>
    <mergeCell ref="M30:M31"/>
    <mergeCell ref="M32:M33"/>
    <mergeCell ref="M34:M35"/>
    <mergeCell ref="M36:M37"/>
    <mergeCell ref="M14:M15"/>
    <mergeCell ref="M16:M17"/>
    <mergeCell ref="M18:M19"/>
    <mergeCell ref="M20:M21"/>
    <mergeCell ref="M22:M23"/>
    <mergeCell ref="M24:M25"/>
    <mergeCell ref="K58:K59"/>
    <mergeCell ref="K60:K61"/>
    <mergeCell ref="M2:M3"/>
    <mergeCell ref="M4:M5"/>
    <mergeCell ref="M6:M7"/>
    <mergeCell ref="M8:M9"/>
    <mergeCell ref="M10:M11"/>
    <mergeCell ref="M12:M13"/>
    <mergeCell ref="K42:K43"/>
    <mergeCell ref="K44:K45"/>
    <mergeCell ref="K46:K47"/>
    <mergeCell ref="K48:K49"/>
    <mergeCell ref="K50:K51"/>
    <mergeCell ref="K52:K53"/>
    <mergeCell ref="K30:K31"/>
    <mergeCell ref="K32:K33"/>
    <mergeCell ref="K34:K35"/>
    <mergeCell ref="K36:K37"/>
    <mergeCell ref="K38:K39"/>
    <mergeCell ref="K40:K41"/>
    <mergeCell ref="K18:K19"/>
    <mergeCell ref="K20:K21"/>
    <mergeCell ref="K22:K23"/>
    <mergeCell ref="K24:K25"/>
    <mergeCell ref="K26:K27"/>
    <mergeCell ref="K28:K29"/>
    <mergeCell ref="K2:K3"/>
    <mergeCell ref="K4:K5"/>
    <mergeCell ref="K6:K7"/>
    <mergeCell ref="K8:K9"/>
    <mergeCell ref="K10:K11"/>
    <mergeCell ref="K12:K13"/>
    <mergeCell ref="K14:K15"/>
    <mergeCell ref="K16:K17"/>
    <mergeCell ref="J46:J47"/>
    <mergeCell ref="J48:J49"/>
    <mergeCell ref="J50:J51"/>
    <mergeCell ref="J52:J53"/>
    <mergeCell ref="J54:J55"/>
    <mergeCell ref="J56:J57"/>
    <mergeCell ref="J34:J35"/>
    <mergeCell ref="J36:J37"/>
    <mergeCell ref="J38:J39"/>
    <mergeCell ref="J40:J41"/>
    <mergeCell ref="J42:J43"/>
    <mergeCell ref="J44:J45"/>
    <mergeCell ref="J22:J23"/>
    <mergeCell ref="J24:J25"/>
    <mergeCell ref="J26:J27"/>
    <mergeCell ref="J28:J29"/>
    <mergeCell ref="J30:J31"/>
    <mergeCell ref="J32:J33"/>
    <mergeCell ref="J10:J11"/>
    <mergeCell ref="J12:J13"/>
    <mergeCell ref="J14:J15"/>
    <mergeCell ref="J16:J17"/>
    <mergeCell ref="K54:K55"/>
    <mergeCell ref="K56:K57"/>
    <mergeCell ref="J18:J19"/>
    <mergeCell ref="J20:J21"/>
    <mergeCell ref="H54:H55"/>
    <mergeCell ref="H56:H57"/>
    <mergeCell ref="H58:H59"/>
    <mergeCell ref="H60:H61"/>
    <mergeCell ref="H62:H63"/>
    <mergeCell ref="J1:P1"/>
    <mergeCell ref="J2:J3"/>
    <mergeCell ref="J4:J5"/>
    <mergeCell ref="J6:J7"/>
    <mergeCell ref="J8:J9"/>
    <mergeCell ref="H42:H43"/>
    <mergeCell ref="H44:H45"/>
    <mergeCell ref="H46:H47"/>
    <mergeCell ref="H48:H49"/>
    <mergeCell ref="H50:H51"/>
    <mergeCell ref="H52:H53"/>
    <mergeCell ref="H30:H31"/>
    <mergeCell ref="H32:H33"/>
    <mergeCell ref="H34:H35"/>
    <mergeCell ref="H36:H37"/>
    <mergeCell ref="H38:H39"/>
    <mergeCell ref="H40:H41"/>
    <mergeCell ref="H18:H19"/>
    <mergeCell ref="H20:H21"/>
    <mergeCell ref="H22:H23"/>
    <mergeCell ref="H24:H25"/>
    <mergeCell ref="H26:H27"/>
    <mergeCell ref="H28:H29"/>
    <mergeCell ref="J58:J59"/>
    <mergeCell ref="J60:J61"/>
    <mergeCell ref="H2:H3"/>
    <mergeCell ref="H4:H5"/>
    <mergeCell ref="H6:H7"/>
    <mergeCell ref="H8:H9"/>
    <mergeCell ref="H10:H11"/>
    <mergeCell ref="H12:H13"/>
    <mergeCell ref="H14:H15"/>
    <mergeCell ref="H16:H17"/>
    <mergeCell ref="G48:G49"/>
    <mergeCell ref="G50:G51"/>
    <mergeCell ref="G52:G53"/>
    <mergeCell ref="G54:G55"/>
    <mergeCell ref="G56:G57"/>
    <mergeCell ref="G58:G59"/>
    <mergeCell ref="G36:G37"/>
    <mergeCell ref="G38:G39"/>
    <mergeCell ref="G40:G41"/>
    <mergeCell ref="G42:G43"/>
    <mergeCell ref="G44:G45"/>
    <mergeCell ref="G46:G47"/>
    <mergeCell ref="G24:G25"/>
    <mergeCell ref="G26:G27"/>
    <mergeCell ref="G28:G29"/>
    <mergeCell ref="G30:G31"/>
    <mergeCell ref="G32:G33"/>
    <mergeCell ref="G34:G35"/>
    <mergeCell ref="F54:F55"/>
    <mergeCell ref="F56:F57"/>
    <mergeCell ref="F58:F59"/>
    <mergeCell ref="F60:F61"/>
    <mergeCell ref="F62:F63"/>
    <mergeCell ref="G2:G3"/>
    <mergeCell ref="G4:G5"/>
    <mergeCell ref="G6:G7"/>
    <mergeCell ref="G8:G9"/>
    <mergeCell ref="G10:G11"/>
    <mergeCell ref="F42:F43"/>
    <mergeCell ref="F44:F45"/>
    <mergeCell ref="F46:F47"/>
    <mergeCell ref="F48:F49"/>
    <mergeCell ref="F50:F51"/>
    <mergeCell ref="F52:F53"/>
    <mergeCell ref="F30:F31"/>
    <mergeCell ref="F32:F33"/>
    <mergeCell ref="F34:F35"/>
    <mergeCell ref="F36:F37"/>
    <mergeCell ref="F38:F39"/>
    <mergeCell ref="F40:F41"/>
    <mergeCell ref="F18:F19"/>
    <mergeCell ref="F20:F21"/>
    <mergeCell ref="F22:F23"/>
    <mergeCell ref="F24:F25"/>
    <mergeCell ref="E46:E47"/>
    <mergeCell ref="E24:E25"/>
    <mergeCell ref="E26:E27"/>
    <mergeCell ref="E28:E29"/>
    <mergeCell ref="E30:E31"/>
    <mergeCell ref="E32:E33"/>
    <mergeCell ref="E34:E35"/>
    <mergeCell ref="E12:E13"/>
    <mergeCell ref="E14:E15"/>
    <mergeCell ref="G12:G13"/>
    <mergeCell ref="G14:G15"/>
    <mergeCell ref="G16:G17"/>
    <mergeCell ref="G18:G19"/>
    <mergeCell ref="G20:G21"/>
    <mergeCell ref="G22:G23"/>
    <mergeCell ref="E18:E19"/>
    <mergeCell ref="E20:E21"/>
    <mergeCell ref="E22:E23"/>
    <mergeCell ref="B22:B23"/>
    <mergeCell ref="B24:B25"/>
    <mergeCell ref="B26:B27"/>
    <mergeCell ref="B28:B29"/>
    <mergeCell ref="A24:A25"/>
    <mergeCell ref="A26:A27"/>
    <mergeCell ref="A28:A29"/>
    <mergeCell ref="A30:A31"/>
    <mergeCell ref="A32:A33"/>
    <mergeCell ref="F26:F27"/>
    <mergeCell ref="F28:F29"/>
    <mergeCell ref="G60:G61"/>
    <mergeCell ref="G62:G63"/>
    <mergeCell ref="F2:F3"/>
    <mergeCell ref="F4:F5"/>
    <mergeCell ref="F6:F7"/>
    <mergeCell ref="F8:F9"/>
    <mergeCell ref="F10:F11"/>
    <mergeCell ref="F12:F13"/>
    <mergeCell ref="F14:F15"/>
    <mergeCell ref="F16:F17"/>
    <mergeCell ref="E48:E49"/>
    <mergeCell ref="E50:E51"/>
    <mergeCell ref="E52:E53"/>
    <mergeCell ref="E54:E55"/>
    <mergeCell ref="E56:E57"/>
    <mergeCell ref="E58:E59"/>
    <mergeCell ref="E36:E37"/>
    <mergeCell ref="E38:E39"/>
    <mergeCell ref="E40:E41"/>
    <mergeCell ref="E42:E43"/>
    <mergeCell ref="E44:E45"/>
    <mergeCell ref="B54:B55"/>
    <mergeCell ref="B56:B57"/>
    <mergeCell ref="B58:B59"/>
    <mergeCell ref="A1:H1"/>
    <mergeCell ref="A2:A3"/>
    <mergeCell ref="A4:A5"/>
    <mergeCell ref="A6:A7"/>
    <mergeCell ref="A8:A9"/>
    <mergeCell ref="A10:A11"/>
    <mergeCell ref="B60:B61"/>
    <mergeCell ref="B62:B63"/>
    <mergeCell ref="A20:A21"/>
    <mergeCell ref="A22:A23"/>
    <mergeCell ref="E2:E3"/>
    <mergeCell ref="E4:E5"/>
    <mergeCell ref="E6:E7"/>
    <mergeCell ref="E8:E9"/>
    <mergeCell ref="E10:E11"/>
    <mergeCell ref="B42:B43"/>
    <mergeCell ref="B44:B45"/>
    <mergeCell ref="B46:B47"/>
    <mergeCell ref="B48:B49"/>
    <mergeCell ref="B50:B51"/>
    <mergeCell ref="B52:B53"/>
    <mergeCell ref="B30:B31"/>
    <mergeCell ref="B32:B33"/>
    <mergeCell ref="B34:B35"/>
    <mergeCell ref="B36:B37"/>
    <mergeCell ref="B38:B39"/>
    <mergeCell ref="B40:B41"/>
    <mergeCell ref="B18:B19"/>
    <mergeCell ref="B20:B21"/>
    <mergeCell ref="A130:B130"/>
    <mergeCell ref="J130:K130"/>
    <mergeCell ref="A60:A61"/>
    <mergeCell ref="A62:A63"/>
    <mergeCell ref="B2:B3"/>
    <mergeCell ref="B4:B5"/>
    <mergeCell ref="B6:B7"/>
    <mergeCell ref="B8:B9"/>
    <mergeCell ref="B10:B11"/>
    <mergeCell ref="B12:B13"/>
    <mergeCell ref="B14:B15"/>
    <mergeCell ref="B16:B17"/>
    <mergeCell ref="A48:A49"/>
    <mergeCell ref="A50:A51"/>
    <mergeCell ref="A52:A53"/>
    <mergeCell ref="A54:A55"/>
    <mergeCell ref="E60:E61"/>
    <mergeCell ref="E62:E63"/>
    <mergeCell ref="A56:A57"/>
    <mergeCell ref="A58:A59"/>
    <mergeCell ref="A36:A37"/>
    <mergeCell ref="A38:A39"/>
    <mergeCell ref="A40:A41"/>
    <mergeCell ref="A42:A43"/>
    <mergeCell ref="A44:A45"/>
    <mergeCell ref="A46:A47"/>
    <mergeCell ref="A34:A35"/>
    <mergeCell ref="A12:A13"/>
    <mergeCell ref="A14:A15"/>
    <mergeCell ref="A16:A17"/>
    <mergeCell ref="A18:A19"/>
    <mergeCell ref="E16:E17"/>
  </mergeCells>
  <phoneticPr fontId="2" type="noConversion"/>
  <printOptions horizontalCentered="1"/>
  <pageMargins left="0.2" right="0.2" top="0.2" bottom="0.2" header="0.3" footer="0.3"/>
  <pageSetup paperSize="9" scale="60" orientation="landscape"/>
  <headerFooter alignWithMargins="0"/>
  <ignoredErrors>
    <ignoredError sqref="AV22 AV8 AV36 AV5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BI71"/>
  <sheetViews>
    <sheetView tabSelected="1" showRuler="0" zoomScale="75" workbookViewId="0">
      <selection activeCell="BI3" sqref="BI3"/>
    </sheetView>
  </sheetViews>
  <sheetFormatPr baseColWidth="10" defaultColWidth="10.85546875" defaultRowHeight="29.25" customHeight="1"/>
  <cols>
    <col min="1" max="1" width="5.28515625" style="157" customWidth="1"/>
    <col min="2" max="2" width="9.85546875" style="185" bestFit="1" customWidth="1"/>
    <col min="3" max="3" width="20.7109375" style="168" customWidth="1"/>
    <col min="4" max="4" width="1" style="168" customWidth="1"/>
    <col min="5" max="7" width="1" style="157" customWidth="1"/>
    <col min="8" max="8" width="6.28515625" style="158" customWidth="1"/>
    <col min="9" max="9" width="1" style="157" customWidth="1"/>
    <col min="10" max="10" width="2.85546875" style="157" bestFit="1" customWidth="1"/>
    <col min="11" max="11" width="3.5703125" style="157" bestFit="1" customWidth="1"/>
    <col min="12" max="12" width="20.7109375" style="168" customWidth="1"/>
    <col min="13" max="16" width="1" style="157" customWidth="1"/>
    <col min="17" max="17" width="4" style="158" customWidth="1"/>
    <col min="18" max="18" width="1" style="157" customWidth="1"/>
    <col min="19" max="19" width="3.42578125" style="157" customWidth="1"/>
    <col min="20" max="20" width="3.5703125" style="157" bestFit="1" customWidth="1"/>
    <col min="21" max="21" width="20.7109375" style="168" customWidth="1"/>
    <col min="22" max="25" width="1" style="157" customWidth="1"/>
    <col min="26" max="26" width="4" style="158" customWidth="1"/>
    <col min="27" max="27" width="1" style="157" customWidth="1"/>
    <col min="28" max="28" width="2.85546875" style="157" bestFit="1" customWidth="1"/>
    <col min="29" max="29" width="3.5703125" style="157" bestFit="1" customWidth="1"/>
    <col min="30" max="30" width="20.7109375" style="168" customWidth="1"/>
    <col min="31" max="34" width="1" style="157" customWidth="1"/>
    <col min="35" max="35" width="4" style="158" customWidth="1"/>
    <col min="36" max="36" width="1" style="157" customWidth="1"/>
    <col min="37" max="37" width="2.85546875" style="157" bestFit="1" customWidth="1"/>
    <col min="38" max="38" width="3.5703125" style="157" bestFit="1" customWidth="1"/>
    <col min="39" max="39" width="20.7109375" style="168" customWidth="1"/>
    <col min="40" max="43" width="1" style="157" customWidth="1"/>
    <col min="44" max="44" width="4" style="158" customWidth="1"/>
    <col min="45" max="45" width="1" style="157" customWidth="1"/>
    <col min="46" max="46" width="4.42578125" style="157" customWidth="1"/>
    <col min="47" max="47" width="3.5703125" style="157" bestFit="1" customWidth="1"/>
    <col min="48" max="48" width="20.7109375" style="168" customWidth="1"/>
    <col min="49" max="52" width="1" style="157" customWidth="1"/>
    <col min="53" max="53" width="4" style="158" customWidth="1"/>
    <col min="54" max="55" width="8.85546875" style="78" customWidth="1"/>
    <col min="56" max="56" width="19.5703125" style="78" bestFit="1" customWidth="1"/>
    <col min="57" max="60" width="8.85546875" style="78" customWidth="1"/>
    <col min="61" max="61" width="12" style="78" bestFit="1" customWidth="1"/>
    <col min="62" max="262" width="8.85546875" style="78" customWidth="1"/>
    <col min="263" max="16384" width="10.85546875" style="78"/>
  </cols>
  <sheetData>
    <row r="1" spans="1:61" ht="29.25" customHeight="1" thickBot="1">
      <c r="A1" s="363" t="str">
        <f>PROPER(TEXT(B2,"mmmm-aaaa"))</f>
        <v>Janvier-2020</v>
      </c>
      <c r="B1" s="364"/>
      <c r="C1" s="364"/>
      <c r="D1" s="364"/>
      <c r="E1" s="364"/>
      <c r="F1" s="364"/>
      <c r="G1" s="364"/>
      <c r="H1" s="365"/>
      <c r="I1" s="133"/>
      <c r="J1" s="363" t="str">
        <f>PROPER(TEXT(K2,"mmmm-aaaa"))</f>
        <v>Février-2020</v>
      </c>
      <c r="K1" s="364"/>
      <c r="L1" s="364"/>
      <c r="M1" s="364"/>
      <c r="N1" s="364"/>
      <c r="O1" s="364"/>
      <c r="P1" s="364"/>
      <c r="Q1" s="365"/>
      <c r="R1" s="133"/>
      <c r="S1" s="363" t="str">
        <f>PROPER(TEXT(T2,"mmmm-aaaa"))</f>
        <v>Mars-2020</v>
      </c>
      <c r="T1" s="364"/>
      <c r="U1" s="364"/>
      <c r="V1" s="364"/>
      <c r="W1" s="364"/>
      <c r="X1" s="364"/>
      <c r="Y1" s="364"/>
      <c r="Z1" s="365"/>
      <c r="AA1" s="133"/>
      <c r="AB1" s="363" t="str">
        <f>PROPER(TEXT(AC2,"mmmm-aaaa"))</f>
        <v>Avril-2020</v>
      </c>
      <c r="AC1" s="364"/>
      <c r="AD1" s="364"/>
      <c r="AE1" s="364"/>
      <c r="AF1" s="364"/>
      <c r="AG1" s="364"/>
      <c r="AH1" s="364"/>
      <c r="AI1" s="365"/>
      <c r="AJ1" s="134"/>
      <c r="AK1" s="363" t="str">
        <f>PROPER(TEXT(AL2,"mmmm-aaaa"))</f>
        <v>Mai-2020</v>
      </c>
      <c r="AL1" s="364"/>
      <c r="AM1" s="364"/>
      <c r="AN1" s="364"/>
      <c r="AO1" s="364"/>
      <c r="AP1" s="364"/>
      <c r="AQ1" s="364"/>
      <c r="AR1" s="365"/>
      <c r="AS1" s="133"/>
      <c r="AT1" s="363" t="str">
        <f>PROPER(TEXT(AU2,"mmmm-aaaa"))</f>
        <v>Juin-2020</v>
      </c>
      <c r="AU1" s="364"/>
      <c r="AV1" s="364"/>
      <c r="AW1" s="364"/>
      <c r="AX1" s="364"/>
      <c r="AY1" s="364"/>
      <c r="AZ1" s="364"/>
      <c r="BA1" s="365"/>
    </row>
    <row r="2" spans="1:61" ht="29.25" customHeight="1">
      <c r="A2" s="135" t="str">
        <f>IF(B2&lt;&gt;"",UPPER(LEFT(TEXT(B2,"jjj"))),"")</f>
        <v>M</v>
      </c>
      <c r="B2" s="136">
        <f>DATE($BE$2,$BE$5,1)</f>
        <v>43831</v>
      </c>
      <c r="C2" s="189" t="str">
        <f>IFERROR(INDEX(feries_noms,MATCH(B2,feries_dates,0))&amp;CHAR(10),"")&amp;IFERROR(INDEX(fetes_noms,MATCH(B2,fetes_dates,0))&amp;CHAR(10),"")&amp;IFERROR( INDEX(Anniversaire!$B:$B,MATCH(B2,Anniversaire!$F:$F,0)) &amp;CHAR(10),"")&amp;IFERROR( INDEX(Anniversaire!$B:$B,MATCH(B2,Anniversaire!$G:$G,0))&amp; CHAR(10),"")</f>
        <v xml:space="preserve">Jour de l'an
QQ
</v>
      </c>
      <c r="D2" s="137"/>
      <c r="E2" s="138"/>
      <c r="F2" s="138"/>
      <c r="G2" s="138"/>
      <c r="H2" s="139" t="str">
        <f>IF(WEEKDAY(B2,2)=1,WEEKNUM(B2,2),"")</f>
        <v/>
      </c>
      <c r="I2" s="140"/>
      <c r="J2" s="135" t="str">
        <f>IF(K2&lt;&gt;"",UPPER(LEFT(TEXT(K2,"jjj"))),"")</f>
        <v>S</v>
      </c>
      <c r="K2" s="141">
        <f>DATE(YEAR(B2),MONTH(B2)+1,1)</f>
        <v>43862</v>
      </c>
      <c r="L2" s="137" t="str">
        <f>IFERROR(INDEX(feries_noms,MATCH(K2,feries_dates,0))&amp;CHAR(10),"")&amp;IFERROR(INDEX(fetes_noms,MATCH(K2,fetes_dates,0))&amp;CHAR(10),"")&amp;IFERROR( INDEX(Anniversaire!$B:$B,MATCH(K2,Anniversaire!$F:$F,0)) &amp;CHAR(10),"")&amp;IFERROR( INDEX(Anniversaire!$B:$B,MATCH(K2,Anniversaire!$G:$G,0))&amp; CHAR(10),"")</f>
        <v/>
      </c>
      <c r="M2" s="137"/>
      <c r="N2" s="138"/>
      <c r="O2" s="138"/>
      <c r="P2" s="138"/>
      <c r="Q2" s="142" t="str">
        <f>IF(WEEKDAY(K2,2)=1,WEEKNUM(K2,2),"")</f>
        <v/>
      </c>
      <c r="R2" s="140"/>
      <c r="S2" s="135" t="str">
        <f>IF(T2&lt;&gt;"",UPPER(LEFT(TEXT(T2,"jjj"))),"")</f>
        <v>D</v>
      </c>
      <c r="T2" s="141">
        <f>DATE(YEAR(K2),MONTH(K2)+1,1)</f>
        <v>43891</v>
      </c>
      <c r="U2" s="137" t="str">
        <f>IFERROR(INDEX(feries_noms,MATCH(T2,feries_dates,0))&amp;CHAR(10),"")&amp;IFERROR(INDEX(fetes_noms,MATCH(T2,fetes_dates,0))&amp;CHAR(10),"")&amp;IFERROR( INDEX(Anniversaire!$B:$B,MATCH(T2,Anniversaire!$F:$F,0)) &amp;CHAR(10),"")&amp;IFERROR( INDEX(Anniversaire!$B:$B,MATCH(T2,Anniversaire!$G:$G,0))&amp; CHAR(10),"")</f>
        <v xml:space="preserve">Fête des grand mères 
H
</v>
      </c>
      <c r="V2" s="137"/>
      <c r="W2" s="138"/>
      <c r="X2" s="138"/>
      <c r="Y2" s="138"/>
      <c r="Z2" s="142"/>
      <c r="AA2" s="140"/>
      <c r="AB2" s="135" t="str">
        <f>IF(AC2&lt;&gt;"",UPPER(LEFT(TEXT(AC2,"jjj"))),"")</f>
        <v>M</v>
      </c>
      <c r="AC2" s="141">
        <f>DATE(YEAR(T2),MONTH(T2)+1,1)</f>
        <v>43922</v>
      </c>
      <c r="AD2" s="137" t="str">
        <f>IFERROR(INDEX(feries_noms,MATCH(AC2,feries_dates,0))&amp;CHAR(10),"")&amp;IFERROR(INDEX(fetes_noms,MATCH(AC2,fetes_dates,0))&amp;CHAR(10),"")&amp;IFERROR( INDEX(Anniversaire!$B:$B,MATCH(AC2,Anniversaire!$F:$F,0)) &amp;CHAR(10),"")&amp;IFERROR( INDEX(Anniversaire!$B:$B,MATCH(AC2,Anniversaire!$G:$G,0))&amp; CHAR(10),"")</f>
        <v/>
      </c>
      <c r="AE2" s="137"/>
      <c r="AF2" s="138"/>
      <c r="AG2" s="138"/>
      <c r="AH2" s="138"/>
      <c r="AI2" s="142" t="str">
        <f>IF(WEEKDAY(AC2,2)=1,WEEKNUM(AC2,2),"")</f>
        <v/>
      </c>
      <c r="AJ2" s="143"/>
      <c r="AK2" s="135" t="str">
        <f>IF(AL2&lt;&gt;"",UPPER(LEFT(TEXT(AL2,"jjj"))),"")</f>
        <v>V</v>
      </c>
      <c r="AL2" s="141">
        <f>DATE(YEAR(AC2),MONTH(AC2)+1,1)</f>
        <v>43952</v>
      </c>
      <c r="AM2" s="137" t="str">
        <f>IFERROR(INDEX(feries_noms,MATCH(AL2,feries_dates,0))&amp;CHAR(10),"")&amp;IFERROR(INDEX(fetes_noms,MATCH(AL2,fetes_dates,0))&amp;CHAR(10),"")&amp;IFERROR( INDEX(Anniversaire!$B:$B,MATCH(AL2,Anniversaire!$F:$F,0)) &amp;CHAR(10),"")&amp;IFERROR( INDEX(Anniversaire!$B:$B,MATCH(AL2,Anniversaire!$G:$G,0))&amp; CHAR(10),"")</f>
        <v xml:space="preserve">Fête du Travail
</v>
      </c>
      <c r="AN2" s="137"/>
      <c r="AO2" s="138"/>
      <c r="AP2" s="138"/>
      <c r="AQ2" s="138"/>
      <c r="AR2" s="142"/>
      <c r="AS2" s="140"/>
      <c r="AT2" s="135" t="str">
        <f>IF(AU2&lt;&gt;"",UPPER(LEFT(TEXT(AU2,"jjj"))),"")</f>
        <v>L</v>
      </c>
      <c r="AU2" s="141">
        <f>DATE(YEAR(AL2),MONTH(AL2)+1,1)</f>
        <v>43983</v>
      </c>
      <c r="AV2" s="137" t="str">
        <f>IFERROR(INDEX(feries_noms,MATCH(AU2,feries_dates,0))&amp;CHAR(10),"")&amp;IFERROR(INDEX(fetes_noms,MATCH(AU2,fetes_dates,0))&amp;CHAR(10),"")&amp;IFERROR( INDEX(Anniversaire!$B:$B,MATCH(AU2,Anniversaire!$F:$F,0)) &amp;CHAR(10),"")&amp;IFERROR( INDEX(Anniversaire!$B:$B,MATCH(AU2,Anniversaire!$G:$G,0))&amp; CHAR(10),"")</f>
        <v xml:space="preserve">Lundi de Pentecôte
</v>
      </c>
      <c r="AW2" s="137"/>
      <c r="AX2" s="138"/>
      <c r="AY2" s="138"/>
      <c r="AZ2" s="138"/>
      <c r="BA2" s="142">
        <f>IF(WEEKDAY(AU2,2)=1,WEEKNUM(AU2,2),"")</f>
        <v>23</v>
      </c>
      <c r="BD2" s="362" t="s">
        <v>99</v>
      </c>
      <c r="BE2" s="362">
        <v>2020</v>
      </c>
    </row>
    <row r="3" spans="1:61" ht="29.25" customHeight="1">
      <c r="A3" s="144" t="str">
        <f t="shared" ref="A3:A32" si="0">IF(B3&lt;&gt;"",UPPER(LEFT(TEXT(B3,"jjj"))),"")</f>
        <v>J</v>
      </c>
      <c r="B3" s="136">
        <f>B2+1</f>
        <v>43832</v>
      </c>
      <c r="C3" s="189" t="str">
        <f>IFERROR(INDEX(feries_noms,MATCH(B3,feries_dates,0))&amp;CHAR(10),"")&amp;IFERROR(INDEX(fetes_noms,MATCH(B3,fetes_dates,0))&amp;CHAR(10),"")&amp;IFERROR( INDEX(Anniversaire!$B:$B,MATCH(B3,Anniversaire!$F:$F,0)) &amp;CHAR(10),"")&amp;IFERROR( INDEX(Anniversaire!$B:$B,MATCH(B3,Anniversaire!$G:$G,0))&amp; CHAR(10),"")</f>
        <v/>
      </c>
      <c r="D3" s="146"/>
      <c r="E3" s="147"/>
      <c r="F3" s="147"/>
      <c r="G3" s="147"/>
      <c r="H3" s="190" t="str">
        <f>IF(WEEKDAY(B3,2)=1,WEEKNUM(B3,2),"")</f>
        <v/>
      </c>
      <c r="I3" s="140"/>
      <c r="J3" s="144" t="str">
        <f t="shared" ref="J3:J32" si="1">IF(K3&lt;&gt;"",UPPER(LEFT(TEXT(K3,"jjj"))),"")</f>
        <v>D</v>
      </c>
      <c r="K3" s="136">
        <f>K2+1</f>
        <v>43863</v>
      </c>
      <c r="L3" s="145" t="str">
        <f>IFERROR(INDEX(feries_noms,MATCH(K3,feries_dates,0))&amp;CHAR(10),"")&amp;IFERROR(INDEX(fetes_noms,MATCH(K3,fetes_dates,0))&amp;CHAR(10),"")&amp;IFERROR( INDEX(Anniversaire!$B:$B,MATCH(K3,Anniversaire!$F:$F,0)) &amp;CHAR(10),"")&amp;IFERROR( INDEX(Anniversaire!$B:$B,MATCH(K3,Anniversaire!$G:$G,0))&amp; CHAR(10),"")</f>
        <v xml:space="preserve">G
</v>
      </c>
      <c r="M3" s="146"/>
      <c r="N3" s="147"/>
      <c r="O3" s="147"/>
      <c r="P3" s="147"/>
      <c r="Q3" s="148" t="str">
        <f>IF(WEEKDAY(K3,2)=1,WEEKNUM(K3,2),"")</f>
        <v/>
      </c>
      <c r="R3" s="140"/>
      <c r="S3" s="144" t="str">
        <f t="shared" ref="S3:S32" si="2">IF(T3&lt;&gt;"",UPPER(LEFT(TEXT(T3,"jjj"))),"")</f>
        <v>L</v>
      </c>
      <c r="T3" s="136">
        <f>T2+1</f>
        <v>43892</v>
      </c>
      <c r="U3" s="145" t="str">
        <f>IFERROR(INDEX(feries_noms,MATCH(T3,feries_dates,0))&amp;CHAR(10),"")&amp;IFERROR(INDEX(fetes_noms,MATCH(T3,fetes_dates,0))&amp;CHAR(10),"")&amp;IFERROR( INDEX(Anniversaire!$B:$B,MATCH(T3,Anniversaire!$F:$F,0)) &amp;CHAR(10),"")&amp;IFERROR( INDEX(Anniversaire!$B:$B,MATCH(T3,Anniversaire!$G:$G,0))&amp; CHAR(10),"")</f>
        <v/>
      </c>
      <c r="V3" s="146"/>
      <c r="W3" s="147"/>
      <c r="X3" s="147"/>
      <c r="Y3" s="147"/>
      <c r="Z3" s="148"/>
      <c r="AA3" s="140"/>
      <c r="AB3" s="144" t="str">
        <f t="shared" ref="AB3:AB32" si="3">IF(AC3&lt;&gt;"",UPPER(LEFT(TEXT(AC3,"jjj"))),"")</f>
        <v>J</v>
      </c>
      <c r="AC3" s="136">
        <f>AC2+1</f>
        <v>43923</v>
      </c>
      <c r="AD3" s="145" t="str">
        <f>IFERROR(INDEX(feries_noms,MATCH(AC3,feries_dates,0))&amp;CHAR(10),"")&amp;IFERROR(INDEX(fetes_noms,MATCH(AC3,fetes_dates,0))&amp;CHAR(10),"")&amp;IFERROR( INDEX(Anniversaire!$B:$B,MATCH(AC3,Anniversaire!$F:$F,0)) &amp;CHAR(10),"")&amp;IFERROR( INDEX(Anniversaire!$B:$B,MATCH(AC3,Anniversaire!$G:$G,0))&amp; CHAR(10),"")</f>
        <v/>
      </c>
      <c r="AE3" s="146"/>
      <c r="AF3" s="147"/>
      <c r="AG3" s="147"/>
      <c r="AH3" s="147"/>
      <c r="AI3" s="148" t="str">
        <f>IF(WEEKDAY(AC3,2)=1,WEEKNUM(AC3,2),"")</f>
        <v/>
      </c>
      <c r="AJ3" s="143"/>
      <c r="AK3" s="144" t="str">
        <f t="shared" ref="AK3:AK32" si="4">IF(AL3&lt;&gt;"",UPPER(LEFT(TEXT(AL3,"jjj"))),"")</f>
        <v>S</v>
      </c>
      <c r="AL3" s="136">
        <f>AL2+1</f>
        <v>43953</v>
      </c>
      <c r="AM3" s="145" t="str">
        <f>IFERROR(INDEX(feries_noms,MATCH(AL3,feries_dates,0))&amp;CHAR(10),"")&amp;IFERROR(INDEX(fetes_noms,MATCH(AL3,fetes_dates,0))&amp;CHAR(10),"")&amp;IFERROR( INDEX(Anniversaire!$B:$B,MATCH(AL3,Anniversaire!$F:$F,0)) &amp;CHAR(10),"")&amp;IFERROR( INDEX(Anniversaire!$B:$B,MATCH(AL3,Anniversaire!$G:$G,0))&amp; CHAR(10),"")</f>
        <v/>
      </c>
      <c r="AN3" s="146"/>
      <c r="AO3" s="147"/>
      <c r="AP3" s="147"/>
      <c r="AQ3" s="147"/>
      <c r="AR3" s="148"/>
      <c r="AS3" s="140"/>
      <c r="AT3" s="144" t="str">
        <f t="shared" ref="AT3:AT32" si="5">IF(AU3&lt;&gt;"",UPPER(LEFT(TEXT(AU3,"jjj"))),"")</f>
        <v>M</v>
      </c>
      <c r="AU3" s="136">
        <f>AU2+1</f>
        <v>43984</v>
      </c>
      <c r="AV3" s="145" t="str">
        <f>IFERROR(INDEX(feries_noms,MATCH(AU3,feries_dates,0))&amp;CHAR(10),"")&amp;IFERROR(INDEX(fetes_noms,MATCH(AU3,fetes_dates,0))&amp;CHAR(10),"")&amp;IFERROR( INDEX(Anniversaire!$B:$B,MATCH(AU3,Anniversaire!$F:$F,0)) &amp;CHAR(10),"")&amp;IFERROR( INDEX(Anniversaire!$B:$B,MATCH(AU3,Anniversaire!$G:$G,0))&amp; CHAR(10),"")</f>
        <v xml:space="preserve">T
</v>
      </c>
      <c r="AW3" s="146"/>
      <c r="AX3" s="147"/>
      <c r="AY3" s="147"/>
      <c r="AZ3" s="147"/>
      <c r="BA3" s="148" t="str">
        <f>IF(WEEKDAY(AU3,2)=1,WEEKNUM(AU3,2),"")</f>
        <v/>
      </c>
      <c r="BD3" s="362"/>
      <c r="BE3" s="362"/>
      <c r="BI3" s="188"/>
    </row>
    <row r="4" spans="1:61" ht="29.25" customHeight="1">
      <c r="A4" s="144" t="str">
        <f t="shared" si="0"/>
        <v>V</v>
      </c>
      <c r="B4" s="136">
        <f t="shared" ref="B4:B29" si="6">B3+1</f>
        <v>43833</v>
      </c>
      <c r="C4" s="189" t="str">
        <f>IFERROR(INDEX(feries_noms,MATCH(B4,feries_dates,0))&amp;CHAR(10),"")&amp;IFERROR(INDEX(fetes_noms,MATCH(B4,fetes_dates,0))&amp;CHAR(10),"")&amp;IFERROR( INDEX(Anniversaire!$B:$B,MATCH(B4,Anniversaire!$F:$F,0)) &amp;CHAR(10),"")&amp;IFERROR( INDEX(Anniversaire!$B:$B,MATCH(B4,Anniversaire!$G:$G,0))&amp; CHAR(10),"")</f>
        <v/>
      </c>
      <c r="D4" s="146"/>
      <c r="E4" s="147"/>
      <c r="F4" s="147"/>
      <c r="G4" s="147"/>
      <c r="H4" s="190" t="str">
        <f t="shared" ref="H4:H32" si="7">IF(WEEKDAY(B4,2)=1,WEEKNUM(B4,2),"")</f>
        <v/>
      </c>
      <c r="I4" s="140"/>
      <c r="J4" s="144" t="str">
        <f t="shared" si="1"/>
        <v>L</v>
      </c>
      <c r="K4" s="136">
        <f t="shared" ref="K4:K29" si="8">K3+1</f>
        <v>43864</v>
      </c>
      <c r="L4" s="145" t="str">
        <f>IFERROR(INDEX(feries_noms,MATCH(K4,feries_dates,0))&amp;CHAR(10),"")&amp;IFERROR(INDEX(fetes_noms,MATCH(K4,fetes_dates,0))&amp;CHAR(10),"")&amp;IFERROR( INDEX(Anniversaire!$B:$B,MATCH(K4,Anniversaire!$F:$F,0)) &amp;CHAR(10),"")&amp;IFERROR( INDEX(Anniversaire!$B:$B,MATCH(K4,Anniversaire!$G:$G,0))&amp; CHAR(10),"")</f>
        <v/>
      </c>
      <c r="M4" s="146"/>
      <c r="N4" s="147"/>
      <c r="O4" s="147"/>
      <c r="P4" s="147"/>
      <c r="Q4" s="148">
        <f t="shared" ref="Q4:Q32" si="9">IF(WEEKDAY(K4,2)=1,WEEKNUM(K4,2),"")</f>
        <v>6</v>
      </c>
      <c r="R4" s="140"/>
      <c r="S4" s="144" t="str">
        <f t="shared" si="2"/>
        <v>M</v>
      </c>
      <c r="T4" s="136">
        <f t="shared" ref="T4:T29" si="10">T3+1</f>
        <v>43893</v>
      </c>
      <c r="U4" s="145" t="str">
        <f>IFERROR(INDEX(feries_noms,MATCH(T4,feries_dates,0))&amp;CHAR(10),"")&amp;IFERROR(INDEX(fetes_noms,MATCH(T4,fetes_dates,0))&amp;CHAR(10),"")&amp;IFERROR( INDEX(Anniversaire!$B:$B,MATCH(T4,Anniversaire!$F:$F,0)) &amp;CHAR(10),"")&amp;IFERROR( INDEX(Anniversaire!$B:$B,MATCH(T4,Anniversaire!$G:$G,0))&amp; CHAR(10),"")</f>
        <v/>
      </c>
      <c r="V4" s="146"/>
      <c r="W4" s="147"/>
      <c r="X4" s="147"/>
      <c r="Y4" s="147"/>
      <c r="Z4" s="148"/>
      <c r="AA4" s="140"/>
      <c r="AB4" s="144" t="str">
        <f t="shared" si="3"/>
        <v>V</v>
      </c>
      <c r="AC4" s="136">
        <f t="shared" ref="AC4:AC29" si="11">AC3+1</f>
        <v>43924</v>
      </c>
      <c r="AD4" s="145" t="str">
        <f>IFERROR(INDEX(feries_noms,MATCH(AC4,feries_dates,0))&amp;CHAR(10),"")&amp;IFERROR(INDEX(fetes_noms,MATCH(AC4,fetes_dates,0))&amp;CHAR(10),"")&amp;IFERROR( INDEX(Anniversaire!$B:$B,MATCH(AC4,Anniversaire!$F:$F,0)) &amp;CHAR(10),"")&amp;IFERROR( INDEX(Anniversaire!$B:$B,MATCH(AC4,Anniversaire!$G:$G,0))&amp; CHAR(10),"")</f>
        <v/>
      </c>
      <c r="AE4" s="146"/>
      <c r="AF4" s="147"/>
      <c r="AG4" s="147"/>
      <c r="AH4" s="147"/>
      <c r="AI4" s="148" t="str">
        <f t="shared" ref="AI4:AI32" si="12">IF(WEEKDAY(AC4,2)=1,WEEKNUM(AC4,2),"")</f>
        <v/>
      </c>
      <c r="AJ4" s="143"/>
      <c r="AK4" s="144" t="str">
        <f t="shared" si="4"/>
        <v>D</v>
      </c>
      <c r="AL4" s="136">
        <f t="shared" ref="AL4:AL29" si="13">AL3+1</f>
        <v>43954</v>
      </c>
      <c r="AM4" s="145" t="str">
        <f>IFERROR(INDEX(feries_noms,MATCH(AL4,feries_dates,0))&amp;CHAR(10),"")&amp;IFERROR(INDEX(fetes_noms,MATCH(AL4,fetes_dates,0))&amp;CHAR(10),"")&amp;IFERROR( INDEX(Anniversaire!$B:$B,MATCH(AL4,Anniversaire!$F:$F,0)) &amp;CHAR(10),"")&amp;IFERROR( INDEX(Anniversaire!$B:$B,MATCH(AL4,Anniversaire!$G:$G,0))&amp; CHAR(10),"")</f>
        <v/>
      </c>
      <c r="AN4" s="146"/>
      <c r="AO4" s="147"/>
      <c r="AP4" s="147"/>
      <c r="AQ4" s="147"/>
      <c r="AR4" s="148"/>
      <c r="AS4" s="140"/>
      <c r="AT4" s="144" t="str">
        <f t="shared" si="5"/>
        <v>M</v>
      </c>
      <c r="AU4" s="136">
        <f t="shared" ref="AU4:AU29" si="14">AU3+1</f>
        <v>43985</v>
      </c>
      <c r="AV4" s="145" t="str">
        <f>IFERROR(INDEX(feries_noms,MATCH(AU4,feries_dates,0))&amp;CHAR(10),"")&amp;IFERROR(INDEX(fetes_noms,MATCH(AU4,fetes_dates,0))&amp;CHAR(10),"")&amp;IFERROR( INDEX(Anniversaire!$B:$B,MATCH(AU4,Anniversaire!$F:$F,0)) &amp;CHAR(10),"")&amp;IFERROR( INDEX(Anniversaire!$B:$B,MATCH(AU4,Anniversaire!$G:$G,0))&amp; CHAR(10),"")</f>
        <v/>
      </c>
      <c r="AW4" s="146"/>
      <c r="AX4" s="147"/>
      <c r="AY4" s="147"/>
      <c r="AZ4" s="147"/>
      <c r="BA4" s="148" t="str">
        <f t="shared" ref="BA4:BA32" si="15">IF(WEEKDAY(AU4,2)=1,WEEKNUM(AU4,2),"")</f>
        <v/>
      </c>
    </row>
    <row r="5" spans="1:61" ht="29.25" customHeight="1">
      <c r="A5" s="144" t="str">
        <f t="shared" si="0"/>
        <v>S</v>
      </c>
      <c r="B5" s="136">
        <f t="shared" si="6"/>
        <v>43834</v>
      </c>
      <c r="C5" s="189" t="str">
        <f>IFERROR(INDEX(feries_noms,MATCH(B5,feries_dates,0))&amp;CHAR(10),"")&amp;IFERROR(INDEX(fetes_noms,MATCH(B5,fetes_dates,0))&amp;CHAR(10),"")&amp;IFERROR( INDEX(Anniversaire!$B:$B,MATCH(B5,Anniversaire!$F:$F,0)) &amp;CHAR(10),"")&amp;IFERROR( INDEX(Anniversaire!$B:$B,MATCH(B5,Anniversaire!$G:$G,0))&amp; CHAR(10),"")</f>
        <v xml:space="preserve">A
</v>
      </c>
      <c r="D5" s="146"/>
      <c r="E5" s="147"/>
      <c r="F5" s="147"/>
      <c r="G5" s="147"/>
      <c r="H5" s="190" t="str">
        <f t="shared" si="7"/>
        <v/>
      </c>
      <c r="I5" s="140"/>
      <c r="J5" s="144" t="str">
        <f t="shared" si="1"/>
        <v>M</v>
      </c>
      <c r="K5" s="136">
        <f t="shared" si="8"/>
        <v>43865</v>
      </c>
      <c r="L5" s="145" t="str">
        <f>IFERROR(INDEX(feries_noms,MATCH(K5,feries_dates,0))&amp;CHAR(10),"")&amp;IFERROR(INDEX(fetes_noms,MATCH(K5,fetes_dates,0))&amp;CHAR(10),"")&amp;IFERROR( INDEX(Anniversaire!$B:$B,MATCH(K5,Anniversaire!$F:$F,0)) &amp;CHAR(10),"")&amp;IFERROR( INDEX(Anniversaire!$B:$B,MATCH(K5,Anniversaire!$G:$G,0))&amp; CHAR(10),"")</f>
        <v/>
      </c>
      <c r="M5" s="146"/>
      <c r="N5" s="147"/>
      <c r="O5" s="147"/>
      <c r="P5" s="147"/>
      <c r="Q5" s="148" t="str">
        <f t="shared" si="9"/>
        <v/>
      </c>
      <c r="R5" s="140"/>
      <c r="S5" s="144" t="str">
        <f t="shared" si="2"/>
        <v>M</v>
      </c>
      <c r="T5" s="136">
        <f t="shared" si="10"/>
        <v>43894</v>
      </c>
      <c r="U5" s="145" t="str">
        <f>IFERROR(INDEX(feries_noms,MATCH(T5,feries_dates,0))&amp;CHAR(10),"")&amp;IFERROR(INDEX(fetes_noms,MATCH(T5,fetes_dates,0))&amp;CHAR(10),"")&amp;IFERROR( INDEX(Anniversaire!$B:$B,MATCH(T5,Anniversaire!$F:$F,0)) &amp;CHAR(10),"")&amp;IFERROR( INDEX(Anniversaire!$B:$B,MATCH(T5,Anniversaire!$G:$G,0))&amp; CHAR(10),"")</f>
        <v/>
      </c>
      <c r="V5" s="146"/>
      <c r="W5" s="147"/>
      <c r="X5" s="147"/>
      <c r="Y5" s="147"/>
      <c r="Z5" s="148"/>
      <c r="AA5" s="140"/>
      <c r="AB5" s="144" t="str">
        <f t="shared" si="3"/>
        <v>S</v>
      </c>
      <c r="AC5" s="136">
        <f t="shared" si="11"/>
        <v>43925</v>
      </c>
      <c r="AD5" s="145" t="str">
        <f>IFERROR(INDEX(feries_noms,MATCH(AC5,feries_dates,0))&amp;CHAR(10),"")&amp;IFERROR(INDEX(fetes_noms,MATCH(AC5,fetes_dates,0))&amp;CHAR(10),"")&amp;IFERROR( INDEX(Anniversaire!$B:$B,MATCH(AC5,Anniversaire!$F:$F,0)) &amp;CHAR(10),"")&amp;IFERROR( INDEX(Anniversaire!$B:$B,MATCH(AC5,Anniversaire!$G:$G,0))&amp; CHAR(10),"")</f>
        <v/>
      </c>
      <c r="AE5" s="146"/>
      <c r="AF5" s="147"/>
      <c r="AG5" s="147"/>
      <c r="AH5" s="147"/>
      <c r="AI5" s="148" t="str">
        <f t="shared" si="12"/>
        <v/>
      </c>
      <c r="AJ5" s="143"/>
      <c r="AK5" s="144" t="str">
        <f t="shared" si="4"/>
        <v>L</v>
      </c>
      <c r="AL5" s="136">
        <f t="shared" si="13"/>
        <v>43955</v>
      </c>
      <c r="AM5" s="145" t="str">
        <f>IFERROR(INDEX(feries_noms,MATCH(AL5,feries_dates,0))&amp;CHAR(10),"")&amp;IFERROR(INDEX(fetes_noms,MATCH(AL5,fetes_dates,0))&amp;CHAR(10),"")&amp;IFERROR( INDEX(Anniversaire!$B:$B,MATCH(AL5,Anniversaire!$F:$F,0)) &amp;CHAR(10),"")&amp;IFERROR( INDEX(Anniversaire!$B:$B,MATCH(AL5,Anniversaire!$G:$G,0))&amp; CHAR(10),"")</f>
        <v/>
      </c>
      <c r="AN5" s="146"/>
      <c r="AO5" s="147"/>
      <c r="AP5" s="147"/>
      <c r="AQ5" s="147"/>
      <c r="AR5" s="148"/>
      <c r="AS5" s="140"/>
      <c r="AT5" s="144" t="str">
        <f t="shared" si="5"/>
        <v>J</v>
      </c>
      <c r="AU5" s="136">
        <f t="shared" si="14"/>
        <v>43986</v>
      </c>
      <c r="AV5" s="145" t="str">
        <f>IFERROR(INDEX(feries_noms,MATCH(AU5,feries_dates,0))&amp;CHAR(10),"")&amp;IFERROR(INDEX(fetes_noms,MATCH(AU5,fetes_dates,0))&amp;CHAR(10),"")&amp;IFERROR( INDEX(Anniversaire!$B:$B,MATCH(AU5,Anniversaire!$F:$F,0)) &amp;CHAR(10),"")&amp;IFERROR( INDEX(Anniversaire!$B:$B,MATCH(AU5,Anniversaire!$G:$G,0))&amp; CHAR(10),"")</f>
        <v/>
      </c>
      <c r="AW5" s="146"/>
      <c r="AX5" s="147"/>
      <c r="AY5" s="147"/>
      <c r="AZ5" s="147"/>
      <c r="BA5" s="148" t="str">
        <f t="shared" si="15"/>
        <v/>
      </c>
      <c r="BD5" s="362" t="s">
        <v>98</v>
      </c>
      <c r="BE5" s="362">
        <v>1</v>
      </c>
    </row>
    <row r="6" spans="1:61" ht="29.25" customHeight="1">
      <c r="A6" s="144" t="str">
        <f t="shared" si="0"/>
        <v>D</v>
      </c>
      <c r="B6" s="136">
        <f t="shared" si="6"/>
        <v>43835</v>
      </c>
      <c r="C6" s="189" t="str">
        <f>IFERROR(INDEX(feries_noms,MATCH(B6,feries_dates,0))&amp;CHAR(10),"")&amp;IFERROR(INDEX(fetes_noms,MATCH(B6,fetes_dates,0))&amp;CHAR(10),"")&amp;IFERROR( INDEX(Anniversaire!$B:$B,MATCH(B6,Anniversaire!$F:$F,0)) &amp;CHAR(10),"")&amp;IFERROR( INDEX(Anniversaire!$B:$B,MATCH(B6,Anniversaire!$G:$G,0))&amp; CHAR(10),"")</f>
        <v xml:space="preserve">Epiphanie
</v>
      </c>
      <c r="D6" s="146"/>
      <c r="E6" s="147"/>
      <c r="F6" s="147"/>
      <c r="G6" s="147"/>
      <c r="H6" s="190" t="str">
        <f t="shared" si="7"/>
        <v/>
      </c>
      <c r="I6" s="140"/>
      <c r="J6" s="144" t="str">
        <f t="shared" si="1"/>
        <v>M</v>
      </c>
      <c r="K6" s="136">
        <f t="shared" si="8"/>
        <v>43866</v>
      </c>
      <c r="L6" s="145" t="str">
        <f>IFERROR(INDEX(feries_noms,MATCH(K6,feries_dates,0))&amp;CHAR(10),"")&amp;IFERROR(INDEX(fetes_noms,MATCH(K6,fetes_dates,0))&amp;CHAR(10),"")&amp;IFERROR( INDEX(Anniversaire!$B:$B,MATCH(K6,Anniversaire!$F:$F,0)) &amp;CHAR(10),"")&amp;IFERROR( INDEX(Anniversaire!$B:$B,MATCH(K6,Anniversaire!$G:$G,0))&amp; CHAR(10),"")</f>
        <v/>
      </c>
      <c r="M6" s="146"/>
      <c r="N6" s="147"/>
      <c r="O6" s="147"/>
      <c r="P6" s="147"/>
      <c r="Q6" s="148" t="str">
        <f t="shared" si="9"/>
        <v/>
      </c>
      <c r="R6" s="140"/>
      <c r="S6" s="144" t="str">
        <f t="shared" si="2"/>
        <v>J</v>
      </c>
      <c r="T6" s="136">
        <f t="shared" si="10"/>
        <v>43895</v>
      </c>
      <c r="U6" s="145" t="str">
        <f>IFERROR(INDEX(feries_noms,MATCH(T6,feries_dates,0))&amp;CHAR(10),"")&amp;IFERROR(INDEX(fetes_noms,MATCH(T6,fetes_dates,0))&amp;CHAR(10),"")&amp;IFERROR( INDEX(Anniversaire!$B:$B,MATCH(T6,Anniversaire!$F:$F,0)) &amp;CHAR(10),"")&amp;IFERROR( INDEX(Anniversaire!$B:$B,MATCH(T6,Anniversaire!$G:$G,0))&amp; CHAR(10),"")</f>
        <v/>
      </c>
      <c r="V6" s="146"/>
      <c r="W6" s="147"/>
      <c r="X6" s="147"/>
      <c r="Y6" s="147"/>
      <c r="Z6" s="148"/>
      <c r="AA6" s="140"/>
      <c r="AB6" s="144" t="str">
        <f t="shared" si="3"/>
        <v>D</v>
      </c>
      <c r="AC6" s="136">
        <f t="shared" si="11"/>
        <v>43926</v>
      </c>
      <c r="AD6" s="145" t="str">
        <f>IFERROR(INDEX(feries_noms,MATCH(AC6,feries_dates,0))&amp;CHAR(10),"")&amp;IFERROR(INDEX(fetes_noms,MATCH(AC6,fetes_dates,0))&amp;CHAR(10),"")&amp;IFERROR( INDEX(Anniversaire!$B:$B,MATCH(AC6,Anniversaire!$F:$F,0)) &amp;CHAR(10),"")&amp;IFERROR( INDEX(Anniversaire!$B:$B,MATCH(AC6,Anniversaire!$G:$G,0))&amp; CHAR(10),"")</f>
        <v/>
      </c>
      <c r="AE6" s="146"/>
      <c r="AF6" s="147"/>
      <c r="AG6" s="147"/>
      <c r="AH6" s="147"/>
      <c r="AI6" s="148" t="str">
        <f t="shared" si="12"/>
        <v/>
      </c>
      <c r="AJ6" s="143"/>
      <c r="AK6" s="144" t="str">
        <f t="shared" si="4"/>
        <v>M</v>
      </c>
      <c r="AL6" s="136">
        <f t="shared" si="13"/>
        <v>43956</v>
      </c>
      <c r="AM6" s="145" t="str">
        <f>IFERROR(INDEX(feries_noms,MATCH(AL6,feries_dates,0))&amp;CHAR(10),"")&amp;IFERROR(INDEX(fetes_noms,MATCH(AL6,fetes_dates,0))&amp;CHAR(10),"")&amp;IFERROR( INDEX(Anniversaire!$B:$B,MATCH(AL6,Anniversaire!$F:$F,0)) &amp;CHAR(10),"")&amp;IFERROR( INDEX(Anniversaire!$B:$B,MATCH(AL6,Anniversaire!$G:$G,0))&amp; CHAR(10),"")</f>
        <v/>
      </c>
      <c r="AN6" s="146"/>
      <c r="AO6" s="147"/>
      <c r="AP6" s="147"/>
      <c r="AQ6" s="147"/>
      <c r="AR6" s="148"/>
      <c r="AS6" s="140"/>
      <c r="AT6" s="144" t="str">
        <f t="shared" si="5"/>
        <v>V</v>
      </c>
      <c r="AU6" s="136">
        <f t="shared" si="14"/>
        <v>43987</v>
      </c>
      <c r="AV6" s="145" t="str">
        <f>IFERROR(INDEX(feries_noms,MATCH(AU6,feries_dates,0))&amp;CHAR(10),"")&amp;IFERROR(INDEX(fetes_noms,MATCH(AU6,fetes_dates,0))&amp;CHAR(10),"")&amp;IFERROR( INDEX(Anniversaire!$B:$B,MATCH(AU6,Anniversaire!$F:$F,0)) &amp;CHAR(10),"")&amp;IFERROR( INDEX(Anniversaire!$B:$B,MATCH(AU6,Anniversaire!$G:$G,0))&amp; CHAR(10),"")</f>
        <v/>
      </c>
      <c r="AW6" s="146"/>
      <c r="AX6" s="147"/>
      <c r="AY6" s="147"/>
      <c r="AZ6" s="147"/>
      <c r="BA6" s="148" t="str">
        <f t="shared" si="15"/>
        <v/>
      </c>
      <c r="BD6" s="362"/>
      <c r="BE6" s="362"/>
    </row>
    <row r="7" spans="1:61" ht="29.25" customHeight="1">
      <c r="A7" s="144" t="str">
        <f t="shared" si="0"/>
        <v>L</v>
      </c>
      <c r="B7" s="136">
        <f t="shared" si="6"/>
        <v>43836</v>
      </c>
      <c r="C7" s="189" t="str">
        <f>IFERROR(INDEX(feries_noms,MATCH(B7,feries_dates,0))&amp;CHAR(10),"")&amp;IFERROR(INDEX(fetes_noms,MATCH(B7,fetes_dates,0))&amp;CHAR(10),"")&amp;IFERROR( INDEX(Anniversaire!$B:$B,MATCH(B7,Anniversaire!$F:$F,0)) &amp;CHAR(10),"")&amp;IFERROR( INDEX(Anniversaire!$B:$B,MATCH(B7,Anniversaire!$G:$G,0))&amp; CHAR(10),"")</f>
        <v/>
      </c>
      <c r="D7" s="146"/>
      <c r="E7" s="147"/>
      <c r="F7" s="147"/>
      <c r="G7" s="147"/>
      <c r="H7" s="190">
        <f t="shared" si="7"/>
        <v>2</v>
      </c>
      <c r="I7" s="140"/>
      <c r="J7" s="144" t="str">
        <f t="shared" si="1"/>
        <v>J</v>
      </c>
      <c r="K7" s="136">
        <f t="shared" si="8"/>
        <v>43867</v>
      </c>
      <c r="L7" s="145" t="str">
        <f>IFERROR(INDEX(feries_noms,MATCH(K7,feries_dates,0))&amp;CHAR(10),"")&amp;IFERROR(INDEX(fetes_noms,MATCH(K7,fetes_dates,0))&amp;CHAR(10),"")&amp;IFERROR( INDEX(Anniversaire!$B:$B,MATCH(K7,Anniversaire!$F:$F,0)) &amp;CHAR(10),"")&amp;IFERROR( INDEX(Anniversaire!$B:$B,MATCH(K7,Anniversaire!$G:$G,0))&amp; CHAR(10),"")</f>
        <v/>
      </c>
      <c r="M7" s="146"/>
      <c r="N7" s="147"/>
      <c r="O7" s="147"/>
      <c r="P7" s="147"/>
      <c r="Q7" s="148" t="str">
        <f t="shared" si="9"/>
        <v/>
      </c>
      <c r="R7" s="140"/>
      <c r="S7" s="144" t="str">
        <f t="shared" si="2"/>
        <v>V</v>
      </c>
      <c r="T7" s="136">
        <f t="shared" si="10"/>
        <v>43896</v>
      </c>
      <c r="U7" s="145" t="str">
        <f>IFERROR(INDEX(feries_noms,MATCH(T7,feries_dates,0))&amp;CHAR(10),"")&amp;IFERROR(INDEX(fetes_noms,MATCH(T7,fetes_dates,0))&amp;CHAR(10),"")&amp;IFERROR( INDEX(Anniversaire!$B:$B,MATCH(T7,Anniversaire!$F:$F,0)) &amp;CHAR(10),"")&amp;IFERROR( INDEX(Anniversaire!$B:$B,MATCH(T7,Anniversaire!$G:$G,0))&amp; CHAR(10),"")</f>
        <v/>
      </c>
      <c r="V7" s="146"/>
      <c r="W7" s="147"/>
      <c r="X7" s="147"/>
      <c r="Y7" s="147"/>
      <c r="Z7" s="148"/>
      <c r="AA7" s="140"/>
      <c r="AB7" s="144" t="str">
        <f t="shared" si="3"/>
        <v>L</v>
      </c>
      <c r="AC7" s="136">
        <f t="shared" si="11"/>
        <v>43927</v>
      </c>
      <c r="AD7" s="145" t="str">
        <f>IFERROR(INDEX(feries_noms,MATCH(AC7,feries_dates,0))&amp;CHAR(10),"")&amp;IFERROR(INDEX(fetes_noms,MATCH(AC7,fetes_dates,0))&amp;CHAR(10),"")&amp;IFERROR( INDEX(Anniversaire!$B:$B,MATCH(AC7,Anniversaire!$F:$F,0)) &amp;CHAR(10),"")&amp;IFERROR( INDEX(Anniversaire!$B:$B,MATCH(AC7,Anniversaire!$G:$G,0))&amp; CHAR(10),"")</f>
        <v xml:space="preserve">K
</v>
      </c>
      <c r="AE7" s="146"/>
      <c r="AF7" s="147"/>
      <c r="AG7" s="147"/>
      <c r="AH7" s="147"/>
      <c r="AI7" s="148">
        <f t="shared" si="12"/>
        <v>15</v>
      </c>
      <c r="AJ7" s="143"/>
      <c r="AK7" s="144" t="str">
        <f t="shared" si="4"/>
        <v>M</v>
      </c>
      <c r="AL7" s="136">
        <f t="shared" si="13"/>
        <v>43957</v>
      </c>
      <c r="AM7" s="145" t="str">
        <f>IFERROR(INDEX(feries_noms,MATCH(AL7,feries_dates,0))&amp;CHAR(10),"")&amp;IFERROR(INDEX(fetes_noms,MATCH(AL7,fetes_dates,0))&amp;CHAR(10),"")&amp;IFERROR( INDEX(Anniversaire!$B:$B,MATCH(AL7,Anniversaire!$F:$F,0)) &amp;CHAR(10),"")&amp;IFERROR( INDEX(Anniversaire!$B:$B,MATCH(AL7,Anniversaire!$G:$G,0))&amp; CHAR(10),"")</f>
        <v/>
      </c>
      <c r="AN7" s="146"/>
      <c r="AO7" s="147"/>
      <c r="AP7" s="147"/>
      <c r="AQ7" s="147"/>
      <c r="AR7" s="148"/>
      <c r="AS7" s="140"/>
      <c r="AT7" s="144" t="str">
        <f t="shared" si="5"/>
        <v>S</v>
      </c>
      <c r="AU7" s="136">
        <f t="shared" si="14"/>
        <v>43988</v>
      </c>
      <c r="AV7" s="145" t="str">
        <f>IFERROR(INDEX(feries_noms,MATCH(AU7,feries_dates,0))&amp;CHAR(10),"")&amp;IFERROR(INDEX(fetes_noms,MATCH(AU7,fetes_dates,0))&amp;CHAR(10),"")&amp;IFERROR( INDEX(Anniversaire!$B:$B,MATCH(AU7,Anniversaire!$F:$F,0)) &amp;CHAR(10),"")&amp;IFERROR( INDEX(Anniversaire!$B:$B,MATCH(AU7,Anniversaire!$G:$G,0))&amp; CHAR(10),"")</f>
        <v/>
      </c>
      <c r="AW7" s="146"/>
      <c r="AX7" s="147"/>
      <c r="AY7" s="147"/>
      <c r="AZ7" s="147"/>
      <c r="BA7" s="148" t="str">
        <f t="shared" si="15"/>
        <v/>
      </c>
    </row>
    <row r="8" spans="1:61" ht="29.25" customHeight="1">
      <c r="A8" s="144" t="str">
        <f t="shared" si="0"/>
        <v>M</v>
      </c>
      <c r="B8" s="136">
        <f t="shared" si="6"/>
        <v>43837</v>
      </c>
      <c r="C8" s="189" t="str">
        <f>IFERROR(INDEX(feries_noms,MATCH(B8,feries_dates,0))&amp;CHAR(10),"")&amp;IFERROR(INDEX(fetes_noms,MATCH(B8,fetes_dates,0))&amp;CHAR(10),"")&amp;IFERROR( INDEX(Anniversaire!$B:$B,MATCH(B8,Anniversaire!$F:$F,0)) &amp;CHAR(10),"")&amp;IFERROR( INDEX(Anniversaire!$B:$B,MATCH(B8,Anniversaire!$G:$G,0))&amp; CHAR(10),"")</f>
        <v/>
      </c>
      <c r="D8" s="147"/>
      <c r="E8" s="147"/>
      <c r="F8" s="147"/>
      <c r="G8" s="147"/>
      <c r="H8" s="190" t="str">
        <f t="shared" si="7"/>
        <v/>
      </c>
      <c r="I8" s="140"/>
      <c r="J8" s="144" t="str">
        <f t="shared" si="1"/>
        <v>V</v>
      </c>
      <c r="K8" s="136">
        <f t="shared" si="8"/>
        <v>43868</v>
      </c>
      <c r="L8" s="145" t="str">
        <f>IFERROR(INDEX(feries_noms,MATCH(K8,feries_dates,0))&amp;CHAR(10),"")&amp;IFERROR(INDEX(fetes_noms,MATCH(K8,fetes_dates,0))&amp;CHAR(10),"")&amp;IFERROR( INDEX(Anniversaire!$B:$B,MATCH(K8,Anniversaire!$F:$F,0)) &amp;CHAR(10),"")&amp;IFERROR( INDEX(Anniversaire!$B:$B,MATCH(K8,Anniversaire!$G:$G,0))&amp; CHAR(10),"")</f>
        <v/>
      </c>
      <c r="M8" s="147"/>
      <c r="N8" s="147"/>
      <c r="O8" s="147"/>
      <c r="P8" s="147"/>
      <c r="Q8" s="148" t="str">
        <f t="shared" si="9"/>
        <v/>
      </c>
      <c r="R8" s="140"/>
      <c r="S8" s="144" t="str">
        <f t="shared" si="2"/>
        <v>S</v>
      </c>
      <c r="T8" s="136">
        <f t="shared" si="10"/>
        <v>43897</v>
      </c>
      <c r="U8" s="145" t="str">
        <f>IFERROR(INDEX(feries_noms,MATCH(T8,feries_dates,0))&amp;CHAR(10),"")&amp;IFERROR(INDEX(fetes_noms,MATCH(T8,fetes_dates,0))&amp;CHAR(10),"")&amp;IFERROR( INDEX(Anniversaire!$B:$B,MATCH(T8,Anniversaire!$F:$F,0)) &amp;CHAR(10),"")&amp;IFERROR( INDEX(Anniversaire!$B:$B,MATCH(T8,Anniversaire!$G:$G,0))&amp; CHAR(10),"")</f>
        <v/>
      </c>
      <c r="V8" s="147"/>
      <c r="W8" s="147"/>
      <c r="X8" s="147"/>
      <c r="Y8" s="147"/>
      <c r="Z8" s="148"/>
      <c r="AA8" s="140"/>
      <c r="AB8" s="144" t="str">
        <f t="shared" si="3"/>
        <v>M</v>
      </c>
      <c r="AC8" s="136">
        <f t="shared" si="11"/>
        <v>43928</v>
      </c>
      <c r="AD8" s="145" t="str">
        <f>IFERROR(INDEX(feries_noms,MATCH(AC8,feries_dates,0))&amp;CHAR(10),"")&amp;IFERROR(INDEX(fetes_noms,MATCH(AC8,fetes_dates,0))&amp;CHAR(10),"")&amp;IFERROR( INDEX(Anniversaire!$B:$B,MATCH(AC8,Anniversaire!$F:$F,0)) &amp;CHAR(10),"")&amp;IFERROR( INDEX(Anniversaire!$B:$B,MATCH(AC8,Anniversaire!$G:$G,0))&amp; CHAR(10),"")</f>
        <v/>
      </c>
      <c r="AE8" s="147"/>
      <c r="AF8" s="147"/>
      <c r="AG8" s="147"/>
      <c r="AH8" s="147"/>
      <c r="AI8" s="148" t="str">
        <f t="shared" si="12"/>
        <v/>
      </c>
      <c r="AJ8" s="143"/>
      <c r="AK8" s="144" t="str">
        <f t="shared" si="4"/>
        <v>J</v>
      </c>
      <c r="AL8" s="136">
        <f t="shared" si="13"/>
        <v>43958</v>
      </c>
      <c r="AM8" s="145" t="str">
        <f>IFERROR(INDEX(feries_noms,MATCH(AL8,feries_dates,0))&amp;CHAR(10),"")&amp;IFERROR(INDEX(fetes_noms,MATCH(AL8,fetes_dates,0))&amp;CHAR(10),"")&amp;IFERROR( INDEX(Anniversaire!$B:$B,MATCH(AL8,Anniversaire!$F:$F,0)) &amp;CHAR(10),"")&amp;IFERROR( INDEX(Anniversaire!$B:$B,MATCH(AL8,Anniversaire!$G:$G,0))&amp; CHAR(10),"")</f>
        <v/>
      </c>
      <c r="AN8" s="147"/>
      <c r="AO8" s="147"/>
      <c r="AP8" s="147"/>
      <c r="AQ8" s="147"/>
      <c r="AR8" s="148"/>
      <c r="AS8" s="140"/>
      <c r="AT8" s="144" t="str">
        <f t="shared" si="5"/>
        <v>D</v>
      </c>
      <c r="AU8" s="136">
        <f t="shared" si="14"/>
        <v>43989</v>
      </c>
      <c r="AV8" s="145" t="str">
        <f>IFERROR(INDEX(feries_noms,MATCH(AU8,feries_dates,0))&amp;CHAR(10),"")&amp;IFERROR(INDEX(fetes_noms,MATCH(AU8,fetes_dates,0))&amp;CHAR(10),"")&amp;IFERROR( INDEX(Anniversaire!$B:$B,MATCH(AU8,Anniversaire!$F:$F,0)) &amp;CHAR(10),"")&amp;IFERROR( INDEX(Anniversaire!$B:$B,MATCH(AU8,Anniversaire!$G:$G,0))&amp; CHAR(10),"")</f>
        <v xml:space="preserve">Fête des mères 
</v>
      </c>
      <c r="AW8" s="147"/>
      <c r="AX8" s="147"/>
      <c r="AY8" s="147"/>
      <c r="AZ8" s="147"/>
      <c r="BA8" s="148" t="str">
        <f t="shared" si="15"/>
        <v/>
      </c>
    </row>
    <row r="9" spans="1:61" ht="29.25" customHeight="1">
      <c r="A9" s="144" t="str">
        <f t="shared" si="0"/>
        <v>M</v>
      </c>
      <c r="B9" s="136">
        <f t="shared" si="6"/>
        <v>43838</v>
      </c>
      <c r="C9" s="189" t="str">
        <f>IFERROR(INDEX(feries_noms,MATCH(B9,feries_dates,0))&amp;CHAR(10),"")&amp;IFERROR(INDEX(fetes_noms,MATCH(B9,fetes_dates,0))&amp;CHAR(10),"")&amp;IFERROR( INDEX(Anniversaire!$B:$B,MATCH(B9,Anniversaire!$F:$F,0)) &amp;CHAR(10),"")&amp;IFERROR( INDEX(Anniversaire!$B:$B,MATCH(B9,Anniversaire!$G:$G,0))&amp; CHAR(10),"")</f>
        <v/>
      </c>
      <c r="D9" s="147"/>
      <c r="E9" s="147"/>
      <c r="F9" s="147"/>
      <c r="G9" s="147"/>
      <c r="H9" s="190" t="str">
        <f t="shared" si="7"/>
        <v/>
      </c>
      <c r="I9" s="140"/>
      <c r="J9" s="144" t="str">
        <f t="shared" si="1"/>
        <v>S</v>
      </c>
      <c r="K9" s="136">
        <f t="shared" si="8"/>
        <v>43869</v>
      </c>
      <c r="L9" s="145" t="str">
        <f>IFERROR(INDEX(feries_noms,MATCH(K9,feries_dates,0))&amp;CHAR(10),"")&amp;IFERROR(INDEX(fetes_noms,MATCH(K9,fetes_dates,0))&amp;CHAR(10),"")&amp;IFERROR( INDEX(Anniversaire!$B:$B,MATCH(K9,Anniversaire!$F:$F,0)) &amp;CHAR(10),"")&amp;IFERROR( INDEX(Anniversaire!$B:$B,MATCH(K9,Anniversaire!$G:$G,0))&amp; CHAR(10),"")</f>
        <v/>
      </c>
      <c r="M9" s="147"/>
      <c r="N9" s="147"/>
      <c r="O9" s="147"/>
      <c r="P9" s="147"/>
      <c r="Q9" s="148" t="str">
        <f t="shared" si="9"/>
        <v/>
      </c>
      <c r="R9" s="140"/>
      <c r="S9" s="144" t="str">
        <f t="shared" si="2"/>
        <v>D</v>
      </c>
      <c r="T9" s="136">
        <f t="shared" si="10"/>
        <v>43898</v>
      </c>
      <c r="U9" s="145" t="str">
        <f>IFERROR(INDEX(feries_noms,MATCH(T9,feries_dates,0))&amp;CHAR(10),"")&amp;IFERROR(INDEX(fetes_noms,MATCH(T9,fetes_dates,0))&amp;CHAR(10),"")&amp;IFERROR( INDEX(Anniversaire!$B:$B,MATCH(T9,Anniversaire!$F:$F,0)) &amp;CHAR(10),"")&amp;IFERROR( INDEX(Anniversaire!$B:$B,MATCH(T9,Anniversaire!$G:$G,0))&amp; CHAR(10),"")</f>
        <v/>
      </c>
      <c r="V9" s="147"/>
      <c r="W9" s="147"/>
      <c r="X9" s="147"/>
      <c r="Y9" s="147"/>
      <c r="Z9" s="148"/>
      <c r="AA9" s="140"/>
      <c r="AB9" s="144" t="str">
        <f t="shared" si="3"/>
        <v>M</v>
      </c>
      <c r="AC9" s="136">
        <f t="shared" si="11"/>
        <v>43929</v>
      </c>
      <c r="AD9" s="145" t="str">
        <f>IFERROR(INDEX(feries_noms,MATCH(AC9,feries_dates,0))&amp;CHAR(10),"")&amp;IFERROR(INDEX(fetes_noms,MATCH(AC9,fetes_dates,0))&amp;CHAR(10),"")&amp;IFERROR( INDEX(Anniversaire!$B:$B,MATCH(AC9,Anniversaire!$F:$F,0)) &amp;CHAR(10),"")&amp;IFERROR( INDEX(Anniversaire!$B:$B,MATCH(AC9,Anniversaire!$G:$G,0))&amp; CHAR(10),"")</f>
        <v/>
      </c>
      <c r="AE9" s="147"/>
      <c r="AF9" s="147"/>
      <c r="AG9" s="147"/>
      <c r="AH9" s="147"/>
      <c r="AI9" s="148" t="str">
        <f t="shared" si="12"/>
        <v/>
      </c>
      <c r="AJ9" s="143"/>
      <c r="AK9" s="144" t="str">
        <f t="shared" si="4"/>
        <v>V</v>
      </c>
      <c r="AL9" s="136">
        <f t="shared" si="13"/>
        <v>43959</v>
      </c>
      <c r="AM9" s="145" t="str">
        <f>IFERROR(INDEX(feries_noms,MATCH(AL9,feries_dates,0))&amp;CHAR(10),"")&amp;IFERROR(INDEX(fetes_noms,MATCH(AL9,fetes_dates,0))&amp;CHAR(10),"")&amp;IFERROR( INDEX(Anniversaire!$B:$B,MATCH(AL9,Anniversaire!$F:$F,0)) &amp;CHAR(10),"")&amp;IFERROR( INDEX(Anniversaire!$B:$B,MATCH(AL9,Anniversaire!$G:$G,0))&amp; CHAR(10),"")</f>
        <v xml:space="preserve">Armistice 1945
</v>
      </c>
      <c r="AN9" s="147"/>
      <c r="AO9" s="147"/>
      <c r="AP9" s="147"/>
      <c r="AQ9" s="147"/>
      <c r="AR9" s="148"/>
      <c r="AS9" s="140"/>
      <c r="AT9" s="144" t="str">
        <f t="shared" si="5"/>
        <v>L</v>
      </c>
      <c r="AU9" s="136">
        <f t="shared" si="14"/>
        <v>43990</v>
      </c>
      <c r="AV9" s="145" t="str">
        <f>IFERROR(INDEX(feries_noms,MATCH(AU9,feries_dates,0))&amp;CHAR(10),"")&amp;IFERROR(INDEX(fetes_noms,MATCH(AU9,fetes_dates,0))&amp;CHAR(10),"")&amp;IFERROR( INDEX(Anniversaire!$B:$B,MATCH(AU9,Anniversaire!$F:$F,0)) &amp;CHAR(10),"")&amp;IFERROR( INDEX(Anniversaire!$B:$B,MATCH(AU9,Anniversaire!$G:$G,0))&amp; CHAR(10),"")</f>
        <v/>
      </c>
      <c r="AW9" s="147"/>
      <c r="AX9" s="147"/>
      <c r="AY9" s="147"/>
      <c r="AZ9" s="147"/>
      <c r="BA9" s="148">
        <f t="shared" si="15"/>
        <v>24</v>
      </c>
      <c r="BG9" s="78" t="b">
        <f ca="1">WEEKDAY(INDIRECT(ADDRESS(ROW(),ROUNDUP(COLUMN()/5,0)*5-2,3)),2)&gt;=6</f>
        <v>1</v>
      </c>
    </row>
    <row r="10" spans="1:61" ht="29.25" customHeight="1" thickBot="1">
      <c r="A10" s="144" t="str">
        <f t="shared" si="0"/>
        <v>J</v>
      </c>
      <c r="B10" s="136">
        <f t="shared" si="6"/>
        <v>43839</v>
      </c>
      <c r="C10" s="189" t="str">
        <f>IFERROR(INDEX(feries_noms,MATCH(B10,feries_dates,0))&amp;CHAR(10),"")&amp;IFERROR(INDEX(fetes_noms,MATCH(B10,fetes_dates,0))&amp;CHAR(10),"")&amp;IFERROR( INDEX(Anniversaire!$B:$B,MATCH(B10,Anniversaire!$F:$F,0)) &amp;CHAR(10),"")&amp;IFERROR( INDEX(Anniversaire!$B:$B,MATCH(B10,Anniversaire!$G:$G,0))&amp; CHAR(10),"")</f>
        <v/>
      </c>
      <c r="D10" s="146"/>
      <c r="E10" s="147"/>
      <c r="F10" s="147"/>
      <c r="G10" s="147"/>
      <c r="H10" s="190" t="str">
        <f t="shared" si="7"/>
        <v/>
      </c>
      <c r="I10" s="140"/>
      <c r="J10" s="144" t="str">
        <f t="shared" si="1"/>
        <v>D</v>
      </c>
      <c r="K10" s="136">
        <f t="shared" si="8"/>
        <v>43870</v>
      </c>
      <c r="L10" s="145" t="str">
        <f>IFERROR(INDEX(feries_noms,MATCH(K10,feries_dates,0))&amp;CHAR(10),"")&amp;IFERROR(INDEX(fetes_noms,MATCH(K10,fetes_dates,0))&amp;CHAR(10),"")&amp;IFERROR( INDEX(Anniversaire!$B:$B,MATCH(K10,Anniversaire!$F:$F,0)) &amp;CHAR(10),"")&amp;IFERROR( INDEX(Anniversaire!$B:$B,MATCH(K10,Anniversaire!$G:$G,0))&amp; CHAR(10),"")</f>
        <v/>
      </c>
      <c r="M10" s="146"/>
      <c r="N10" s="147"/>
      <c r="O10" s="147"/>
      <c r="P10" s="147"/>
      <c r="Q10" s="148" t="str">
        <f t="shared" si="9"/>
        <v/>
      </c>
      <c r="R10" s="140"/>
      <c r="S10" s="144" t="str">
        <f t="shared" si="2"/>
        <v>L</v>
      </c>
      <c r="T10" s="136">
        <f t="shared" si="10"/>
        <v>43899</v>
      </c>
      <c r="U10" s="145" t="str">
        <f>IFERROR(INDEX(feries_noms,MATCH(T10,feries_dates,0))&amp;CHAR(10),"")&amp;IFERROR(INDEX(fetes_noms,MATCH(T10,fetes_dates,0))&amp;CHAR(10),"")&amp;IFERROR( INDEX(Anniversaire!$B:$B,MATCH(T10,Anniversaire!$F:$F,0)) &amp;CHAR(10),"")&amp;IFERROR( INDEX(Anniversaire!$B:$B,MATCH(T10,Anniversaire!$G:$G,0))&amp; CHAR(10),"")</f>
        <v/>
      </c>
      <c r="V10" s="146"/>
      <c r="W10" s="147"/>
      <c r="X10" s="147"/>
      <c r="Y10" s="147"/>
      <c r="Z10" s="148"/>
      <c r="AA10" s="140"/>
      <c r="AB10" s="144" t="str">
        <f t="shared" si="3"/>
        <v>J</v>
      </c>
      <c r="AC10" s="136">
        <f t="shared" si="11"/>
        <v>43930</v>
      </c>
      <c r="AD10" s="145" t="str">
        <f>IFERROR(INDEX(feries_noms,MATCH(AC10,feries_dates,0))&amp;CHAR(10),"")&amp;IFERROR(INDEX(fetes_noms,MATCH(AC10,fetes_dates,0))&amp;CHAR(10),"")&amp;IFERROR( INDEX(Anniversaire!$B:$B,MATCH(AC10,Anniversaire!$F:$F,0)) &amp;CHAR(10),"")&amp;IFERROR( INDEX(Anniversaire!$B:$B,MATCH(AC10,Anniversaire!$G:$G,0))&amp; CHAR(10),"")</f>
        <v/>
      </c>
      <c r="AE10" s="146"/>
      <c r="AF10" s="147"/>
      <c r="AG10" s="147"/>
      <c r="AH10" s="147"/>
      <c r="AI10" s="148" t="str">
        <f t="shared" si="12"/>
        <v/>
      </c>
      <c r="AJ10" s="143"/>
      <c r="AK10" s="144" t="str">
        <f t="shared" si="4"/>
        <v>S</v>
      </c>
      <c r="AL10" s="136">
        <f t="shared" si="13"/>
        <v>43960</v>
      </c>
      <c r="AM10" s="145" t="str">
        <f>IFERROR(INDEX(feries_noms,MATCH(AL10,feries_dates,0))&amp;CHAR(10),"")&amp;IFERROR(INDEX(fetes_noms,MATCH(AL10,fetes_dates,0))&amp;CHAR(10),"")&amp;IFERROR( INDEX(Anniversaire!$B:$B,MATCH(AL10,Anniversaire!$F:$F,0)) &amp;CHAR(10),"")&amp;IFERROR( INDEX(Anniversaire!$B:$B,MATCH(AL10,Anniversaire!$G:$G,0))&amp; CHAR(10),"")</f>
        <v xml:space="preserve">O
</v>
      </c>
      <c r="AN10" s="146"/>
      <c r="AO10" s="147"/>
      <c r="AP10" s="147"/>
      <c r="AQ10" s="147"/>
      <c r="AR10" s="148"/>
      <c r="AS10" s="140"/>
      <c r="AT10" s="144" t="str">
        <f t="shared" si="5"/>
        <v>M</v>
      </c>
      <c r="AU10" s="136">
        <f t="shared" si="14"/>
        <v>43991</v>
      </c>
      <c r="AV10" s="145" t="str">
        <f>IFERROR(INDEX(feries_noms,MATCH(AU10,feries_dates,0))&amp;CHAR(10),"")&amp;IFERROR(INDEX(fetes_noms,MATCH(AU10,fetes_dates,0))&amp;CHAR(10),"")&amp;IFERROR( INDEX(Anniversaire!$B:$B,MATCH(AU10,Anniversaire!$F:$F,0)) &amp;CHAR(10),"")&amp;IFERROR( INDEX(Anniversaire!$B:$B,MATCH(AU10,Anniversaire!$G:$G,0))&amp; CHAR(10),"")</f>
        <v/>
      </c>
      <c r="AW10" s="146"/>
      <c r="AX10" s="147"/>
      <c r="AY10" s="147"/>
      <c r="AZ10" s="147"/>
      <c r="BA10" s="148" t="str">
        <f t="shared" si="15"/>
        <v/>
      </c>
    </row>
    <row r="11" spans="1:61" ht="29.25" customHeight="1">
      <c r="A11" s="144" t="str">
        <f t="shared" si="0"/>
        <v>V</v>
      </c>
      <c r="B11" s="136">
        <f t="shared" si="6"/>
        <v>43840</v>
      </c>
      <c r="C11" s="189" t="str">
        <f>IFERROR(INDEX(feries_noms,MATCH(B11,feries_dates,0))&amp;CHAR(10),"")&amp;IFERROR(INDEX(fetes_noms,MATCH(B11,fetes_dates,0))&amp;CHAR(10),"")&amp;IFERROR( INDEX(Anniversaire!$B:$B,MATCH(B11,Anniversaire!$F:$F,0)) &amp;CHAR(10),"")&amp;IFERROR( INDEX(Anniversaire!$B:$B,MATCH(B11,Anniversaire!$G:$G,0))&amp; CHAR(10),"")</f>
        <v/>
      </c>
      <c r="D11" s="146"/>
      <c r="E11" s="147"/>
      <c r="F11" s="147"/>
      <c r="G11" s="147"/>
      <c r="H11" s="190" t="str">
        <f t="shared" si="7"/>
        <v/>
      </c>
      <c r="I11" s="140"/>
      <c r="J11" s="144" t="str">
        <f t="shared" si="1"/>
        <v>L</v>
      </c>
      <c r="K11" s="136">
        <f t="shared" si="8"/>
        <v>43871</v>
      </c>
      <c r="L11" s="145" t="str">
        <f>IFERROR(INDEX(feries_noms,MATCH(K11,feries_dates,0))&amp;CHAR(10),"")&amp;IFERROR(INDEX(fetes_noms,MATCH(K11,fetes_dates,0))&amp;CHAR(10),"")&amp;IFERROR( INDEX(Anniversaire!$B:$B,MATCH(K11,Anniversaire!$F:$F,0)) &amp;CHAR(10),"")&amp;IFERROR( INDEX(Anniversaire!$B:$B,MATCH(K11,Anniversaire!$G:$G,0))&amp; CHAR(10),"")</f>
        <v/>
      </c>
      <c r="M11" s="146"/>
      <c r="N11" s="147"/>
      <c r="O11" s="147"/>
      <c r="P11" s="147"/>
      <c r="Q11" s="148">
        <f t="shared" si="9"/>
        <v>7</v>
      </c>
      <c r="R11" s="140"/>
      <c r="S11" s="144" t="str">
        <f t="shared" si="2"/>
        <v>M</v>
      </c>
      <c r="T11" s="136">
        <f t="shared" si="10"/>
        <v>43900</v>
      </c>
      <c r="U11" s="145" t="str">
        <f>IFERROR(INDEX(feries_noms,MATCH(T11,feries_dates,0))&amp;CHAR(10),"")&amp;IFERROR(INDEX(fetes_noms,MATCH(T11,fetes_dates,0))&amp;CHAR(10),"")&amp;IFERROR( INDEX(Anniversaire!$B:$B,MATCH(T11,Anniversaire!$F:$F,0)) &amp;CHAR(10),"")&amp;IFERROR( INDEX(Anniversaire!$B:$B,MATCH(T11,Anniversaire!$G:$G,0))&amp; CHAR(10),"")</f>
        <v xml:space="preserve">I
</v>
      </c>
      <c r="V11" s="146"/>
      <c r="W11" s="147"/>
      <c r="X11" s="147"/>
      <c r="Y11" s="147"/>
      <c r="Z11" s="148"/>
      <c r="AA11" s="140"/>
      <c r="AB11" s="144" t="str">
        <f t="shared" si="3"/>
        <v>V</v>
      </c>
      <c r="AC11" s="136">
        <f t="shared" si="11"/>
        <v>43931</v>
      </c>
      <c r="AD11" s="145" t="str">
        <f>IFERROR(INDEX(feries_noms,MATCH(AC11,feries_dates,0))&amp;CHAR(10),"")&amp;IFERROR(INDEX(fetes_noms,MATCH(AC11,fetes_dates,0))&amp;CHAR(10),"")&amp;IFERROR( INDEX(Anniversaire!$B:$B,MATCH(AC11,Anniversaire!$F:$F,0)) &amp;CHAR(10),"")&amp;IFERROR( INDEX(Anniversaire!$B:$B,MATCH(AC11,Anniversaire!$G:$G,0))&amp; CHAR(10),"")</f>
        <v/>
      </c>
      <c r="AE11" s="146"/>
      <c r="AF11" s="147"/>
      <c r="AG11" s="147"/>
      <c r="AH11" s="147"/>
      <c r="AI11" s="148" t="str">
        <f t="shared" si="12"/>
        <v/>
      </c>
      <c r="AJ11" s="143"/>
      <c r="AK11" s="144" t="str">
        <f t="shared" si="4"/>
        <v>D</v>
      </c>
      <c r="AL11" s="136">
        <f t="shared" si="13"/>
        <v>43961</v>
      </c>
      <c r="AM11" s="145" t="str">
        <f>IFERROR(INDEX(feries_noms,MATCH(AL11,feries_dates,0))&amp;CHAR(10),"")&amp;IFERROR(INDEX(fetes_noms,MATCH(AL11,fetes_dates,0))&amp;CHAR(10),"")&amp;IFERROR( INDEX(Anniversaire!$B:$B,MATCH(AL11,Anniversaire!$F:$F,0)) &amp;CHAR(10),"")&amp;IFERROR( INDEX(Anniversaire!$B:$B,MATCH(AL11,Anniversaire!$G:$G,0))&amp; CHAR(10),"")</f>
        <v/>
      </c>
      <c r="AN11" s="146"/>
      <c r="AO11" s="147"/>
      <c r="AP11" s="147"/>
      <c r="AQ11" s="147"/>
      <c r="AR11" s="148"/>
      <c r="AS11" s="140"/>
      <c r="AT11" s="144" t="str">
        <f t="shared" si="5"/>
        <v>M</v>
      </c>
      <c r="AU11" s="136">
        <f t="shared" si="14"/>
        <v>43992</v>
      </c>
      <c r="AV11" s="145" t="str">
        <f>IFERROR(INDEX(feries_noms,MATCH(AU11,feries_dates,0))&amp;CHAR(10),"")&amp;IFERROR(INDEX(fetes_noms,MATCH(AU11,fetes_dates,0))&amp;CHAR(10),"")&amp;IFERROR( INDEX(Anniversaire!$B:$B,MATCH(AU11,Anniversaire!$F:$F,0)) &amp;CHAR(10),"")&amp;IFERROR( INDEX(Anniversaire!$B:$B,MATCH(AU11,Anniversaire!$G:$G,0))&amp; CHAR(10),"")</f>
        <v/>
      </c>
      <c r="AW11" s="146"/>
      <c r="AX11" s="147"/>
      <c r="AY11" s="147"/>
      <c r="AZ11" s="147"/>
      <c r="BA11" s="148" t="str">
        <f t="shared" si="15"/>
        <v/>
      </c>
      <c r="BF11" s="79" t="s">
        <v>129</v>
      </c>
    </row>
    <row r="12" spans="1:61" ht="29.25" customHeight="1" thickBot="1">
      <c r="A12" s="144" t="str">
        <f t="shared" si="0"/>
        <v>S</v>
      </c>
      <c r="B12" s="136">
        <f t="shared" si="6"/>
        <v>43841</v>
      </c>
      <c r="C12" s="189" t="str">
        <f>IFERROR(INDEX(feries_noms,MATCH(B12,feries_dates,0))&amp;CHAR(10),"")&amp;IFERROR(INDEX(fetes_noms,MATCH(B12,fetes_dates,0))&amp;CHAR(10),"")&amp;IFERROR( INDEX(Anniversaire!$B:$B,MATCH(B12,Anniversaire!$F:$F,0)) &amp;CHAR(10),"")&amp;IFERROR( INDEX(Anniversaire!$B:$B,MATCH(B12,Anniversaire!$G:$G,0))&amp; CHAR(10),"")</f>
        <v/>
      </c>
      <c r="D12" s="146"/>
      <c r="E12" s="147"/>
      <c r="F12" s="147"/>
      <c r="G12" s="147"/>
      <c r="H12" s="190" t="str">
        <f t="shared" si="7"/>
        <v/>
      </c>
      <c r="I12" s="140"/>
      <c r="J12" s="144" t="str">
        <f t="shared" si="1"/>
        <v>M</v>
      </c>
      <c r="K12" s="136">
        <f t="shared" si="8"/>
        <v>43872</v>
      </c>
      <c r="L12" s="145" t="str">
        <f>IFERROR(INDEX(feries_noms,MATCH(K12,feries_dates,0))&amp;CHAR(10),"")&amp;IFERROR(INDEX(fetes_noms,MATCH(K12,fetes_dates,0))&amp;CHAR(10),"")&amp;IFERROR( INDEX(Anniversaire!$B:$B,MATCH(K12,Anniversaire!$F:$F,0)) &amp;CHAR(10),"")&amp;IFERROR( INDEX(Anniversaire!$B:$B,MATCH(K12,Anniversaire!$G:$G,0))&amp; CHAR(10),"")</f>
        <v/>
      </c>
      <c r="M12" s="146"/>
      <c r="N12" s="147"/>
      <c r="O12" s="147"/>
      <c r="P12" s="147"/>
      <c r="Q12" s="148" t="str">
        <f t="shared" si="9"/>
        <v/>
      </c>
      <c r="R12" s="140"/>
      <c r="S12" s="144" t="str">
        <f t="shared" si="2"/>
        <v>M</v>
      </c>
      <c r="T12" s="136">
        <f t="shared" si="10"/>
        <v>43901</v>
      </c>
      <c r="U12" s="145" t="str">
        <f>IFERROR(INDEX(feries_noms,MATCH(T12,feries_dates,0))&amp;CHAR(10),"")&amp;IFERROR(INDEX(fetes_noms,MATCH(T12,fetes_dates,0))&amp;CHAR(10),"")&amp;IFERROR( INDEX(Anniversaire!$B:$B,MATCH(T12,Anniversaire!$F:$F,0)) &amp;CHAR(10),"")&amp;IFERROR( INDEX(Anniversaire!$B:$B,MATCH(T12,Anniversaire!$G:$G,0))&amp; CHAR(10),"")</f>
        <v/>
      </c>
      <c r="V12" s="146"/>
      <c r="W12" s="147"/>
      <c r="X12" s="147"/>
      <c r="Y12" s="147"/>
      <c r="Z12" s="148"/>
      <c r="AA12" s="140"/>
      <c r="AB12" s="144" t="str">
        <f t="shared" si="3"/>
        <v>S</v>
      </c>
      <c r="AC12" s="136">
        <f t="shared" si="11"/>
        <v>43932</v>
      </c>
      <c r="AD12" s="145" t="str">
        <f>IFERROR(INDEX(feries_noms,MATCH(AC12,feries_dates,0))&amp;CHAR(10),"")&amp;IFERROR(INDEX(fetes_noms,MATCH(AC12,fetes_dates,0))&amp;CHAR(10),"")&amp;IFERROR( INDEX(Anniversaire!$B:$B,MATCH(AC12,Anniversaire!$F:$F,0)) &amp;CHAR(10),"")&amp;IFERROR( INDEX(Anniversaire!$B:$B,MATCH(AC12,Anniversaire!$G:$G,0))&amp; CHAR(10),"")</f>
        <v/>
      </c>
      <c r="AE12" s="146"/>
      <c r="AF12" s="147"/>
      <c r="AG12" s="147"/>
      <c r="AH12" s="147"/>
      <c r="AI12" s="148" t="str">
        <f t="shared" si="12"/>
        <v/>
      </c>
      <c r="AJ12" s="143"/>
      <c r="AK12" s="144" t="str">
        <f t="shared" si="4"/>
        <v>L</v>
      </c>
      <c r="AL12" s="136">
        <f t="shared" si="13"/>
        <v>43962</v>
      </c>
      <c r="AM12" s="145" t="str">
        <f>IFERROR(INDEX(feries_noms,MATCH(AL12,feries_dates,0))&amp;CHAR(10),"")&amp;IFERROR(INDEX(fetes_noms,MATCH(AL12,fetes_dates,0))&amp;CHAR(10),"")&amp;IFERROR( INDEX(Anniversaire!$B:$B,MATCH(AL12,Anniversaire!$F:$F,0)) &amp;CHAR(10),"")&amp;IFERROR( INDEX(Anniversaire!$B:$B,MATCH(AL12,Anniversaire!$G:$G,0))&amp; CHAR(10),"")</f>
        <v xml:space="preserve">P
</v>
      </c>
      <c r="AN12" s="146"/>
      <c r="AO12" s="147"/>
      <c r="AP12" s="147"/>
      <c r="AQ12" s="147"/>
      <c r="AR12" s="148"/>
      <c r="AS12" s="140"/>
      <c r="AT12" s="144" t="str">
        <f t="shared" si="5"/>
        <v>J</v>
      </c>
      <c r="AU12" s="136">
        <f t="shared" si="14"/>
        <v>43993</v>
      </c>
      <c r="AV12" s="145" t="str">
        <f>IFERROR(INDEX(feries_noms,MATCH(AU12,feries_dates,0))&amp;CHAR(10),"")&amp;IFERROR(INDEX(fetes_noms,MATCH(AU12,fetes_dates,0))&amp;CHAR(10),"")&amp;IFERROR( INDEX(Anniversaire!$B:$B,MATCH(AU12,Anniversaire!$F:$F,0)) &amp;CHAR(10),"")&amp;IFERROR( INDEX(Anniversaire!$B:$B,MATCH(AU12,Anniversaire!$G:$G,0))&amp; CHAR(10),"")</f>
        <v/>
      </c>
      <c r="AW12" s="146"/>
      <c r="AX12" s="147"/>
      <c r="AY12" s="147"/>
      <c r="AZ12" s="147"/>
      <c r="BA12" s="148" t="str">
        <f t="shared" si="15"/>
        <v/>
      </c>
      <c r="BF12" s="80" t="str">
        <f>IF(ISERROR(VLOOKUP(B2,'Férié et Fête'!B4:C29,2,0)),"",VLOOKUP(B2,'Férié et Fête'!B4:C29,2,0))</f>
        <v/>
      </c>
    </row>
    <row r="13" spans="1:61" ht="29.25" customHeight="1">
      <c r="A13" s="144" t="str">
        <f t="shared" si="0"/>
        <v>D</v>
      </c>
      <c r="B13" s="136">
        <f t="shared" si="6"/>
        <v>43842</v>
      </c>
      <c r="C13" s="189" t="str">
        <f>IFERROR(INDEX(feries_noms,MATCH(B13,feries_dates,0))&amp;CHAR(10),"")&amp;IFERROR(INDEX(fetes_noms,MATCH(B13,fetes_dates,0))&amp;CHAR(10),"")&amp;IFERROR( INDEX(Anniversaire!$B:$B,MATCH(B13,Anniversaire!$F:$F,0)) &amp;CHAR(10),"")&amp;IFERROR( INDEX(Anniversaire!$B:$B,MATCH(B13,Anniversaire!$G:$G,0))&amp; CHAR(10),"")</f>
        <v/>
      </c>
      <c r="D13" s="146"/>
      <c r="E13" s="147"/>
      <c r="F13" s="147"/>
      <c r="G13" s="147"/>
      <c r="H13" s="190" t="str">
        <f t="shared" si="7"/>
        <v/>
      </c>
      <c r="I13" s="140"/>
      <c r="J13" s="144" t="str">
        <f t="shared" si="1"/>
        <v>M</v>
      </c>
      <c r="K13" s="136">
        <f t="shared" si="8"/>
        <v>43873</v>
      </c>
      <c r="L13" s="145" t="str">
        <f>IFERROR(INDEX(feries_noms,MATCH(K13,feries_dates,0))&amp;CHAR(10),"")&amp;IFERROR(INDEX(fetes_noms,MATCH(K13,fetes_dates,0))&amp;CHAR(10),"")&amp;IFERROR( INDEX(Anniversaire!$B:$B,MATCH(K13,Anniversaire!$F:$F,0)) &amp;CHAR(10),"")&amp;IFERROR( INDEX(Anniversaire!$B:$B,MATCH(K13,Anniversaire!$G:$G,0))&amp; CHAR(10),"")</f>
        <v/>
      </c>
      <c r="M13" s="146"/>
      <c r="N13" s="147"/>
      <c r="O13" s="147"/>
      <c r="P13" s="147"/>
      <c r="Q13" s="148" t="str">
        <f t="shared" si="9"/>
        <v/>
      </c>
      <c r="R13" s="140"/>
      <c r="S13" s="144" t="str">
        <f t="shared" si="2"/>
        <v>J</v>
      </c>
      <c r="T13" s="136">
        <f t="shared" si="10"/>
        <v>43902</v>
      </c>
      <c r="U13" s="145" t="str">
        <f>IFERROR(INDEX(feries_noms,MATCH(T13,feries_dates,0))&amp;CHAR(10),"")&amp;IFERROR(INDEX(fetes_noms,MATCH(T13,fetes_dates,0))&amp;CHAR(10),"")&amp;IFERROR( INDEX(Anniversaire!$B:$B,MATCH(T13,Anniversaire!$F:$F,0)) &amp;CHAR(10),"")&amp;IFERROR( INDEX(Anniversaire!$B:$B,MATCH(T13,Anniversaire!$G:$G,0))&amp; CHAR(10),"")</f>
        <v/>
      </c>
      <c r="V13" s="146"/>
      <c r="W13" s="147"/>
      <c r="X13" s="147"/>
      <c r="Y13" s="147"/>
      <c r="Z13" s="148"/>
      <c r="AA13" s="140"/>
      <c r="AB13" s="144" t="str">
        <f t="shared" si="3"/>
        <v>D</v>
      </c>
      <c r="AC13" s="136">
        <f t="shared" si="11"/>
        <v>43933</v>
      </c>
      <c r="AD13" s="145" t="str">
        <f>IFERROR(INDEX(feries_noms,MATCH(AC13,feries_dates,0))&amp;CHAR(10),"")&amp;IFERROR(INDEX(fetes_noms,MATCH(AC13,fetes_dates,0))&amp;CHAR(10),"")&amp;IFERROR( INDEX(Anniversaire!$B:$B,MATCH(AC13,Anniversaire!$F:$F,0)) &amp;CHAR(10),"")&amp;IFERROR( INDEX(Anniversaire!$B:$B,MATCH(AC13,Anniversaire!$G:$G,0))&amp; CHAR(10),"")</f>
        <v xml:space="preserve">Pâques
L
</v>
      </c>
      <c r="AE13" s="146"/>
      <c r="AF13" s="147"/>
      <c r="AG13" s="147"/>
      <c r="AH13" s="147"/>
      <c r="AI13" s="148" t="str">
        <f t="shared" si="12"/>
        <v/>
      </c>
      <c r="AJ13" s="143"/>
      <c r="AK13" s="144" t="str">
        <f t="shared" si="4"/>
        <v>M</v>
      </c>
      <c r="AL13" s="136">
        <f t="shared" si="13"/>
        <v>43963</v>
      </c>
      <c r="AM13" s="145" t="str">
        <f>IFERROR(INDEX(feries_noms,MATCH(AL13,feries_dates,0))&amp;CHAR(10),"")&amp;IFERROR(INDEX(fetes_noms,MATCH(AL13,fetes_dates,0))&amp;CHAR(10),"")&amp;IFERROR( INDEX(Anniversaire!$B:$B,MATCH(AL13,Anniversaire!$F:$F,0)) &amp;CHAR(10),"")&amp;IFERROR( INDEX(Anniversaire!$B:$B,MATCH(AL13,Anniversaire!$G:$G,0))&amp; CHAR(10),"")</f>
        <v/>
      </c>
      <c r="AN13" s="146"/>
      <c r="AO13" s="147"/>
      <c r="AP13" s="147"/>
      <c r="AQ13" s="147"/>
      <c r="AR13" s="148"/>
      <c r="AS13" s="140"/>
      <c r="AT13" s="144" t="str">
        <f t="shared" si="5"/>
        <v>V</v>
      </c>
      <c r="AU13" s="136">
        <f t="shared" si="14"/>
        <v>43994</v>
      </c>
      <c r="AV13" s="145" t="str">
        <f>IFERROR(INDEX(feries_noms,MATCH(AU13,feries_dates,0))&amp;CHAR(10),"")&amp;IFERROR(INDEX(fetes_noms,MATCH(AU13,fetes_dates,0))&amp;CHAR(10),"")&amp;IFERROR( INDEX(Anniversaire!$B:$B,MATCH(AU13,Anniversaire!$F:$F,0)) &amp;CHAR(10),"")&amp;IFERROR( INDEX(Anniversaire!$B:$B,MATCH(AU13,Anniversaire!$G:$G,0))&amp; CHAR(10),"")</f>
        <v/>
      </c>
      <c r="AW13" s="146"/>
      <c r="AX13" s="147"/>
      <c r="AY13" s="147"/>
      <c r="AZ13" s="147"/>
      <c r="BA13" s="148" t="str">
        <f t="shared" si="15"/>
        <v/>
      </c>
    </row>
    <row r="14" spans="1:61" ht="29.25" customHeight="1">
      <c r="A14" s="144" t="str">
        <f t="shared" si="0"/>
        <v>L</v>
      </c>
      <c r="B14" s="136">
        <f t="shared" si="6"/>
        <v>43843</v>
      </c>
      <c r="C14" s="189" t="str">
        <f>IFERROR(INDEX(feries_noms,MATCH(B14,feries_dates,0))&amp;CHAR(10),"")&amp;IFERROR(INDEX(fetes_noms,MATCH(B14,fetes_dates,0))&amp;CHAR(10),"")&amp;IFERROR( INDEX(Anniversaire!$B:$B,MATCH(B14,Anniversaire!$F:$F,0)) &amp;CHAR(10),"")&amp;IFERROR( INDEX(Anniversaire!$B:$B,MATCH(B14,Anniversaire!$G:$G,0))&amp; CHAR(10),"")</f>
        <v/>
      </c>
      <c r="D14" s="146"/>
      <c r="E14" s="147"/>
      <c r="F14" s="147"/>
      <c r="G14" s="147"/>
      <c r="H14" s="190">
        <f t="shared" si="7"/>
        <v>3</v>
      </c>
      <c r="I14" s="140"/>
      <c r="J14" s="144" t="str">
        <f t="shared" si="1"/>
        <v>J</v>
      </c>
      <c r="K14" s="136">
        <f t="shared" si="8"/>
        <v>43874</v>
      </c>
      <c r="L14" s="145" t="str">
        <f>IFERROR(INDEX(feries_noms,MATCH(K14,feries_dates,0))&amp;CHAR(10),"")&amp;IFERROR(INDEX(fetes_noms,MATCH(K14,fetes_dates,0))&amp;CHAR(10),"")&amp;IFERROR( INDEX(Anniversaire!$B:$B,MATCH(K14,Anniversaire!$F:$F,0)) &amp;CHAR(10),"")&amp;IFERROR( INDEX(Anniversaire!$B:$B,MATCH(K14,Anniversaire!$G:$G,0))&amp; CHAR(10),"")</f>
        <v/>
      </c>
      <c r="M14" s="146"/>
      <c r="N14" s="147"/>
      <c r="O14" s="147"/>
      <c r="P14" s="147"/>
      <c r="Q14" s="148" t="str">
        <f t="shared" si="9"/>
        <v/>
      </c>
      <c r="R14" s="140"/>
      <c r="S14" s="144" t="str">
        <f t="shared" si="2"/>
        <v>V</v>
      </c>
      <c r="T14" s="136">
        <f t="shared" si="10"/>
        <v>43903</v>
      </c>
      <c r="U14" s="145" t="str">
        <f>IFERROR(INDEX(feries_noms,MATCH(T14,feries_dates,0))&amp;CHAR(10),"")&amp;IFERROR(INDEX(fetes_noms,MATCH(T14,fetes_dates,0))&amp;CHAR(10),"")&amp;IFERROR( INDEX(Anniversaire!$B:$B,MATCH(T14,Anniversaire!$F:$F,0)) &amp;CHAR(10),"")&amp;IFERROR( INDEX(Anniversaire!$B:$B,MATCH(T14,Anniversaire!$G:$G,0))&amp; CHAR(10),"")</f>
        <v/>
      </c>
      <c r="V14" s="146"/>
      <c r="W14" s="147"/>
      <c r="X14" s="147"/>
      <c r="Y14" s="147"/>
      <c r="Z14" s="148"/>
      <c r="AA14" s="140"/>
      <c r="AB14" s="144" t="str">
        <f t="shared" si="3"/>
        <v>L</v>
      </c>
      <c r="AC14" s="136">
        <f t="shared" si="11"/>
        <v>43934</v>
      </c>
      <c r="AD14" s="145" t="str">
        <f>IFERROR(INDEX(feries_noms,MATCH(AC14,feries_dates,0))&amp;CHAR(10),"")&amp;IFERROR(INDEX(fetes_noms,MATCH(AC14,fetes_dates,0))&amp;CHAR(10),"")&amp;IFERROR( INDEX(Anniversaire!$B:$B,MATCH(AC14,Anniversaire!$F:$F,0)) &amp;CHAR(10),"")&amp;IFERROR( INDEX(Anniversaire!$B:$B,MATCH(AC14,Anniversaire!$G:$G,0))&amp; CHAR(10),"")</f>
        <v xml:space="preserve">Lundi de Pâques
</v>
      </c>
      <c r="AE14" s="146"/>
      <c r="AF14" s="147"/>
      <c r="AG14" s="147"/>
      <c r="AH14" s="147"/>
      <c r="AI14" s="148">
        <f t="shared" si="12"/>
        <v>16</v>
      </c>
      <c r="AJ14" s="143"/>
      <c r="AK14" s="144" t="str">
        <f t="shared" si="4"/>
        <v>M</v>
      </c>
      <c r="AL14" s="136">
        <f t="shared" si="13"/>
        <v>43964</v>
      </c>
      <c r="AM14" s="145" t="str">
        <f>IFERROR(INDEX(feries_noms,MATCH(AL14,feries_dates,0))&amp;CHAR(10),"")&amp;IFERROR(INDEX(fetes_noms,MATCH(AL14,fetes_dates,0))&amp;CHAR(10),"")&amp;IFERROR( INDEX(Anniversaire!$B:$B,MATCH(AL14,Anniversaire!$F:$F,0)) &amp;CHAR(10),"")&amp;IFERROR( INDEX(Anniversaire!$B:$B,MATCH(AL14,Anniversaire!$G:$G,0))&amp; CHAR(10),"")</f>
        <v xml:space="preserve">Q
</v>
      </c>
      <c r="AN14" s="146"/>
      <c r="AO14" s="147"/>
      <c r="AP14" s="147"/>
      <c r="AQ14" s="147"/>
      <c r="AR14" s="148"/>
      <c r="AS14" s="140"/>
      <c r="AT14" s="144" t="str">
        <f t="shared" si="5"/>
        <v>S</v>
      </c>
      <c r="AU14" s="136">
        <f t="shared" si="14"/>
        <v>43995</v>
      </c>
      <c r="AV14" s="145" t="str">
        <f>IFERROR(INDEX(feries_noms,MATCH(AU14,feries_dates,0))&amp;CHAR(10),"")&amp;IFERROR(INDEX(fetes_noms,MATCH(AU14,fetes_dates,0))&amp;CHAR(10),"")&amp;IFERROR( INDEX(Anniversaire!$B:$B,MATCH(AU14,Anniversaire!$F:$F,0)) &amp;CHAR(10),"")&amp;IFERROR( INDEX(Anniversaire!$B:$B,MATCH(AU14,Anniversaire!$G:$G,0))&amp; CHAR(10),"")</f>
        <v/>
      </c>
      <c r="AW14" s="146"/>
      <c r="AX14" s="147"/>
      <c r="AY14" s="147"/>
      <c r="AZ14" s="147"/>
      <c r="BA14" s="148" t="str">
        <f t="shared" si="15"/>
        <v/>
      </c>
      <c r="BD14" s="132"/>
    </row>
    <row r="15" spans="1:61" ht="29.25" customHeight="1">
      <c r="A15" s="144" t="str">
        <f t="shared" si="0"/>
        <v>M</v>
      </c>
      <c r="B15" s="136">
        <f t="shared" si="6"/>
        <v>43844</v>
      </c>
      <c r="C15" s="189" t="str">
        <f>IFERROR(INDEX(feries_noms,MATCH(B15,feries_dates,0))&amp;CHAR(10),"")&amp;IFERROR(INDEX(fetes_noms,MATCH(B15,fetes_dates,0))&amp;CHAR(10),"")&amp;IFERROR( INDEX(Anniversaire!$B:$B,MATCH(B15,Anniversaire!$F:$F,0)) &amp;CHAR(10),"")&amp;IFERROR( INDEX(Anniversaire!$B:$B,MATCH(B15,Anniversaire!$G:$G,0))&amp; CHAR(10),"")</f>
        <v/>
      </c>
      <c r="D15" s="146"/>
      <c r="E15" s="147"/>
      <c r="F15" s="147"/>
      <c r="G15" s="147"/>
      <c r="H15" s="190" t="str">
        <f t="shared" si="7"/>
        <v/>
      </c>
      <c r="I15" s="140"/>
      <c r="J15" s="144" t="str">
        <f t="shared" si="1"/>
        <v>V</v>
      </c>
      <c r="K15" s="136">
        <f t="shared" si="8"/>
        <v>43875</v>
      </c>
      <c r="L15" s="145" t="str">
        <f>IFERROR(INDEX(feries_noms,MATCH(K15,feries_dates,0))&amp;CHAR(10),"")&amp;IFERROR(INDEX(fetes_noms,MATCH(K15,fetes_dates,0))&amp;CHAR(10),"")&amp;IFERROR( INDEX(Anniversaire!$B:$B,MATCH(K15,Anniversaire!$F:$F,0)) &amp;CHAR(10),"")&amp;IFERROR( INDEX(Anniversaire!$B:$B,MATCH(K15,Anniversaire!$G:$G,0))&amp; CHAR(10),"")</f>
        <v xml:space="preserve">Saint-Valentin
</v>
      </c>
      <c r="M15" s="146"/>
      <c r="N15" s="147"/>
      <c r="O15" s="147"/>
      <c r="P15" s="147"/>
      <c r="Q15" s="148" t="str">
        <f t="shared" si="9"/>
        <v/>
      </c>
      <c r="R15" s="140"/>
      <c r="S15" s="144" t="str">
        <f t="shared" si="2"/>
        <v>S</v>
      </c>
      <c r="T15" s="136">
        <f t="shared" si="10"/>
        <v>43904</v>
      </c>
      <c r="U15" s="145" t="str">
        <f>IFERROR(INDEX(feries_noms,MATCH(T15,feries_dates,0))&amp;CHAR(10),"")&amp;IFERROR(INDEX(fetes_noms,MATCH(T15,fetes_dates,0))&amp;CHAR(10),"")&amp;IFERROR( INDEX(Anniversaire!$B:$B,MATCH(T15,Anniversaire!$F:$F,0)) &amp;CHAR(10),"")&amp;IFERROR( INDEX(Anniversaire!$B:$B,MATCH(T15,Anniversaire!$G:$G,0))&amp; CHAR(10),"")</f>
        <v/>
      </c>
      <c r="V15" s="146"/>
      <c r="W15" s="147"/>
      <c r="X15" s="147"/>
      <c r="Y15" s="147"/>
      <c r="Z15" s="148"/>
      <c r="AA15" s="140"/>
      <c r="AB15" s="144" t="str">
        <f t="shared" si="3"/>
        <v>M</v>
      </c>
      <c r="AC15" s="136">
        <f t="shared" si="11"/>
        <v>43935</v>
      </c>
      <c r="AD15" s="145" t="str">
        <f>IFERROR(INDEX(feries_noms,MATCH(AC15,feries_dates,0))&amp;CHAR(10),"")&amp;IFERROR(INDEX(fetes_noms,MATCH(AC15,fetes_dates,0))&amp;CHAR(10),"")&amp;IFERROR( INDEX(Anniversaire!$B:$B,MATCH(AC15,Anniversaire!$F:$F,0)) &amp;CHAR(10),"")&amp;IFERROR( INDEX(Anniversaire!$B:$B,MATCH(AC15,Anniversaire!$G:$G,0))&amp; CHAR(10),"")</f>
        <v/>
      </c>
      <c r="AE15" s="146"/>
      <c r="AF15" s="147"/>
      <c r="AG15" s="147"/>
      <c r="AH15" s="147"/>
      <c r="AI15" s="148" t="str">
        <f t="shared" si="12"/>
        <v/>
      </c>
      <c r="AJ15" s="143"/>
      <c r="AK15" s="144" t="str">
        <f t="shared" si="4"/>
        <v>J</v>
      </c>
      <c r="AL15" s="136">
        <f t="shared" si="13"/>
        <v>43965</v>
      </c>
      <c r="AM15" s="145" t="str">
        <f>IFERROR(INDEX(feries_noms,MATCH(AL15,feries_dates,0))&amp;CHAR(10),"")&amp;IFERROR(INDEX(fetes_noms,MATCH(AL15,fetes_dates,0))&amp;CHAR(10),"")&amp;IFERROR( INDEX(Anniversaire!$B:$B,MATCH(AL15,Anniversaire!$F:$F,0)) &amp;CHAR(10),"")&amp;IFERROR( INDEX(Anniversaire!$B:$B,MATCH(AL15,Anniversaire!$G:$G,0))&amp; CHAR(10),"")</f>
        <v/>
      </c>
      <c r="AN15" s="146"/>
      <c r="AO15" s="147"/>
      <c r="AP15" s="147"/>
      <c r="AQ15" s="147"/>
      <c r="AR15" s="148"/>
      <c r="AS15" s="140"/>
      <c r="AT15" s="144" t="str">
        <f t="shared" si="5"/>
        <v>D</v>
      </c>
      <c r="AU15" s="136">
        <f t="shared" si="14"/>
        <v>43996</v>
      </c>
      <c r="AV15" s="145" t="str">
        <f>IFERROR(INDEX(feries_noms,MATCH(AU15,feries_dates,0))&amp;CHAR(10),"")&amp;IFERROR(INDEX(fetes_noms,MATCH(AU15,fetes_dates,0))&amp;CHAR(10),"")&amp;IFERROR( INDEX(Anniversaire!$B:$B,MATCH(AU15,Anniversaire!$F:$F,0)) &amp;CHAR(10),"")&amp;IFERROR( INDEX(Anniversaire!$B:$B,MATCH(AU15,Anniversaire!$G:$G,0))&amp; CHAR(10),"")</f>
        <v/>
      </c>
      <c r="AW15" s="146"/>
      <c r="AX15" s="147"/>
      <c r="AY15" s="147"/>
      <c r="AZ15" s="147"/>
      <c r="BA15" s="148" t="str">
        <f t="shared" si="15"/>
        <v/>
      </c>
    </row>
    <row r="16" spans="1:61" ht="29.25" customHeight="1">
      <c r="A16" s="144" t="str">
        <f t="shared" si="0"/>
        <v>M</v>
      </c>
      <c r="B16" s="136">
        <f t="shared" si="6"/>
        <v>43845</v>
      </c>
      <c r="C16" s="189" t="str">
        <f>IFERROR(INDEX(feries_noms,MATCH(B16,feries_dates,0))&amp;CHAR(10),"")&amp;IFERROR(INDEX(fetes_noms,MATCH(B16,fetes_dates,0))&amp;CHAR(10),"")&amp;IFERROR( INDEX(Anniversaire!$B:$B,MATCH(B16,Anniversaire!$F:$F,0)) &amp;CHAR(10),"")&amp;IFERROR( INDEX(Anniversaire!$B:$B,MATCH(B16,Anniversaire!$G:$G,0))&amp; CHAR(10),"")</f>
        <v/>
      </c>
      <c r="D16" s="146"/>
      <c r="E16" s="147"/>
      <c r="F16" s="147"/>
      <c r="G16" s="147"/>
      <c r="H16" s="190" t="str">
        <f t="shared" si="7"/>
        <v/>
      </c>
      <c r="I16" s="140"/>
      <c r="J16" s="144" t="str">
        <f t="shared" si="1"/>
        <v>S</v>
      </c>
      <c r="K16" s="136">
        <f t="shared" si="8"/>
        <v>43876</v>
      </c>
      <c r="L16" s="145" t="str">
        <f>IFERROR(INDEX(feries_noms,MATCH(K16,feries_dates,0))&amp;CHAR(10),"")&amp;IFERROR(INDEX(fetes_noms,MATCH(K16,fetes_dates,0))&amp;CHAR(10),"")&amp;IFERROR( INDEX(Anniversaire!$B:$B,MATCH(K16,Anniversaire!$F:$F,0)) &amp;CHAR(10),"")&amp;IFERROR( INDEX(Anniversaire!$B:$B,MATCH(K16,Anniversaire!$G:$G,0))&amp; CHAR(10),"")</f>
        <v/>
      </c>
      <c r="M16" s="146"/>
      <c r="N16" s="147"/>
      <c r="O16" s="147"/>
      <c r="P16" s="147"/>
      <c r="Q16" s="148" t="str">
        <f t="shared" si="9"/>
        <v/>
      </c>
      <c r="R16" s="140"/>
      <c r="S16" s="144" t="str">
        <f t="shared" si="2"/>
        <v>D</v>
      </c>
      <c r="T16" s="136">
        <f t="shared" si="10"/>
        <v>43905</v>
      </c>
      <c r="U16" s="145" t="str">
        <f>IFERROR(INDEX(feries_noms,MATCH(T16,feries_dates,0))&amp;CHAR(10),"")&amp;IFERROR(INDEX(fetes_noms,MATCH(T16,fetes_dates,0))&amp;CHAR(10),"")&amp;IFERROR( INDEX(Anniversaire!$B:$B,MATCH(T16,Anniversaire!$F:$F,0)) &amp;CHAR(10),"")&amp;IFERROR( INDEX(Anniversaire!$B:$B,MATCH(T16,Anniversaire!$G:$G,0))&amp; CHAR(10),"")</f>
        <v/>
      </c>
      <c r="V16" s="146"/>
      <c r="W16" s="147"/>
      <c r="X16" s="147"/>
      <c r="Y16" s="147"/>
      <c r="Z16" s="148"/>
      <c r="AA16" s="140"/>
      <c r="AB16" s="144" t="str">
        <f t="shared" si="3"/>
        <v>M</v>
      </c>
      <c r="AC16" s="136">
        <f t="shared" si="11"/>
        <v>43936</v>
      </c>
      <c r="AD16" s="145" t="str">
        <f>IFERROR(INDEX(feries_noms,MATCH(AC16,feries_dates,0))&amp;CHAR(10),"")&amp;IFERROR(INDEX(fetes_noms,MATCH(AC16,fetes_dates,0))&amp;CHAR(10),"")&amp;IFERROR( INDEX(Anniversaire!$B:$B,MATCH(AC16,Anniversaire!$F:$F,0)) &amp;CHAR(10),"")&amp;IFERROR( INDEX(Anniversaire!$B:$B,MATCH(AC16,Anniversaire!$G:$G,0))&amp; CHAR(10),"")</f>
        <v xml:space="preserve">M
</v>
      </c>
      <c r="AE16" s="146"/>
      <c r="AF16" s="147"/>
      <c r="AG16" s="147"/>
      <c r="AH16" s="147"/>
      <c r="AI16" s="148" t="str">
        <f t="shared" si="12"/>
        <v/>
      </c>
      <c r="AJ16" s="143"/>
      <c r="AK16" s="144" t="str">
        <f t="shared" si="4"/>
        <v>V</v>
      </c>
      <c r="AL16" s="136">
        <f t="shared" si="13"/>
        <v>43966</v>
      </c>
      <c r="AM16" s="145" t="str">
        <f>IFERROR(INDEX(feries_noms,MATCH(AL16,feries_dates,0))&amp;CHAR(10),"")&amp;IFERROR(INDEX(fetes_noms,MATCH(AL16,fetes_dates,0))&amp;CHAR(10),"")&amp;IFERROR( INDEX(Anniversaire!$B:$B,MATCH(AL16,Anniversaire!$F:$F,0)) &amp;CHAR(10),"")&amp;IFERROR( INDEX(Anniversaire!$B:$B,MATCH(AL16,Anniversaire!$G:$G,0))&amp; CHAR(10),"")</f>
        <v xml:space="preserve">R
</v>
      </c>
      <c r="AN16" s="146"/>
      <c r="AO16" s="147"/>
      <c r="AP16" s="147"/>
      <c r="AQ16" s="147"/>
      <c r="AR16" s="148"/>
      <c r="AS16" s="140"/>
      <c r="AT16" s="144" t="str">
        <f t="shared" si="5"/>
        <v>L</v>
      </c>
      <c r="AU16" s="136">
        <f t="shared" si="14"/>
        <v>43997</v>
      </c>
      <c r="AV16" s="145" t="str">
        <f>IFERROR(INDEX(feries_noms,MATCH(AU16,feries_dates,0))&amp;CHAR(10),"")&amp;IFERROR(INDEX(fetes_noms,MATCH(AU16,fetes_dates,0))&amp;CHAR(10),"")&amp;IFERROR( INDEX(Anniversaire!$B:$B,MATCH(AU16,Anniversaire!$F:$F,0)) &amp;CHAR(10),"")&amp;IFERROR( INDEX(Anniversaire!$B:$B,MATCH(AU16,Anniversaire!$G:$G,0))&amp; CHAR(10),"")</f>
        <v/>
      </c>
      <c r="AW16" s="146"/>
      <c r="AX16" s="147"/>
      <c r="AY16" s="147"/>
      <c r="AZ16" s="147"/>
      <c r="BA16" s="148">
        <f t="shared" si="15"/>
        <v>25</v>
      </c>
    </row>
    <row r="17" spans="1:53" ht="29.25" customHeight="1">
      <c r="A17" s="144" t="str">
        <f t="shared" si="0"/>
        <v>J</v>
      </c>
      <c r="B17" s="136">
        <f t="shared" si="6"/>
        <v>43846</v>
      </c>
      <c r="C17" s="189" t="str">
        <f>IFERROR(INDEX(feries_noms,MATCH(B17,feries_dates,0))&amp;CHAR(10),"")&amp;IFERROR(INDEX(fetes_noms,MATCH(B17,fetes_dates,0))&amp;CHAR(10),"")&amp;IFERROR( INDEX(Anniversaire!$B:$B,MATCH(B17,Anniversaire!$F:$F,0)) &amp;CHAR(10),"")&amp;IFERROR( INDEX(Anniversaire!$B:$B,MATCH(B17,Anniversaire!$G:$G,0))&amp; CHAR(10),"")</f>
        <v xml:space="preserve">B
</v>
      </c>
      <c r="D17" s="146"/>
      <c r="E17" s="147"/>
      <c r="F17" s="147"/>
      <c r="G17" s="147"/>
      <c r="H17" s="190" t="str">
        <f t="shared" si="7"/>
        <v/>
      </c>
      <c r="I17" s="140"/>
      <c r="J17" s="144" t="str">
        <f t="shared" si="1"/>
        <v>D</v>
      </c>
      <c r="K17" s="136">
        <f t="shared" si="8"/>
        <v>43877</v>
      </c>
      <c r="L17" s="145" t="str">
        <f>IFERROR(INDEX(feries_noms,MATCH(K17,feries_dates,0))&amp;CHAR(10),"")&amp;IFERROR(INDEX(fetes_noms,MATCH(K17,fetes_dates,0))&amp;CHAR(10),"")&amp;IFERROR( INDEX(Anniversaire!$B:$B,MATCH(K17,Anniversaire!$F:$F,0)) &amp;CHAR(10),"")&amp;IFERROR( INDEX(Anniversaire!$B:$B,MATCH(K17,Anniversaire!$G:$G,0))&amp; CHAR(10),"")</f>
        <v/>
      </c>
      <c r="M17" s="146"/>
      <c r="N17" s="147"/>
      <c r="O17" s="147"/>
      <c r="P17" s="147"/>
      <c r="Q17" s="148" t="str">
        <f t="shared" si="9"/>
        <v/>
      </c>
      <c r="R17" s="140"/>
      <c r="S17" s="144" t="str">
        <f t="shared" si="2"/>
        <v>L</v>
      </c>
      <c r="T17" s="136">
        <f t="shared" si="10"/>
        <v>43906</v>
      </c>
      <c r="U17" s="145" t="str">
        <f>IFERROR(INDEX(feries_noms,MATCH(T17,feries_dates,0))&amp;CHAR(10),"")&amp;IFERROR(INDEX(fetes_noms,MATCH(T17,fetes_dates,0))&amp;CHAR(10),"")&amp;IFERROR( INDEX(Anniversaire!$B:$B,MATCH(T17,Anniversaire!$F:$F,0)) &amp;CHAR(10),"")&amp;IFERROR( INDEX(Anniversaire!$B:$B,MATCH(T17,Anniversaire!$G:$G,0))&amp; CHAR(10),"")</f>
        <v/>
      </c>
      <c r="V17" s="146"/>
      <c r="W17" s="147"/>
      <c r="X17" s="147"/>
      <c r="Y17" s="147"/>
      <c r="Z17" s="148"/>
      <c r="AA17" s="140"/>
      <c r="AB17" s="144" t="str">
        <f t="shared" si="3"/>
        <v>J</v>
      </c>
      <c r="AC17" s="136">
        <f t="shared" si="11"/>
        <v>43937</v>
      </c>
      <c r="AD17" s="145" t="str">
        <f>IFERROR(INDEX(feries_noms,MATCH(AC17,feries_dates,0))&amp;CHAR(10),"")&amp;IFERROR(INDEX(fetes_noms,MATCH(AC17,fetes_dates,0))&amp;CHAR(10),"")&amp;IFERROR( INDEX(Anniversaire!$B:$B,MATCH(AC17,Anniversaire!$F:$F,0)) &amp;CHAR(10),"")&amp;IFERROR( INDEX(Anniversaire!$B:$B,MATCH(AC17,Anniversaire!$G:$G,0))&amp; CHAR(10),"")</f>
        <v xml:space="preserve">N
</v>
      </c>
      <c r="AE17" s="146"/>
      <c r="AF17" s="147"/>
      <c r="AG17" s="147"/>
      <c r="AH17" s="147"/>
      <c r="AI17" s="148" t="str">
        <f t="shared" si="12"/>
        <v/>
      </c>
      <c r="AJ17" s="143"/>
      <c r="AK17" s="144" t="str">
        <f t="shared" si="4"/>
        <v>S</v>
      </c>
      <c r="AL17" s="136">
        <f t="shared" si="13"/>
        <v>43967</v>
      </c>
      <c r="AM17" s="145" t="str">
        <f>IFERROR(INDEX(feries_noms,MATCH(AL17,feries_dates,0))&amp;CHAR(10),"")&amp;IFERROR(INDEX(fetes_noms,MATCH(AL17,fetes_dates,0))&amp;CHAR(10),"")&amp;IFERROR( INDEX(Anniversaire!$B:$B,MATCH(AL17,Anniversaire!$F:$F,0)) &amp;CHAR(10),"")&amp;IFERROR( INDEX(Anniversaire!$B:$B,MATCH(AL17,Anniversaire!$G:$G,0))&amp; CHAR(10),"")</f>
        <v/>
      </c>
      <c r="AN17" s="146"/>
      <c r="AO17" s="147"/>
      <c r="AP17" s="147"/>
      <c r="AQ17" s="147"/>
      <c r="AR17" s="148"/>
      <c r="AS17" s="140"/>
      <c r="AT17" s="144" t="str">
        <f t="shared" si="5"/>
        <v>M</v>
      </c>
      <c r="AU17" s="136">
        <f t="shared" si="14"/>
        <v>43998</v>
      </c>
      <c r="AV17" s="145" t="str">
        <f>IFERROR(INDEX(feries_noms,MATCH(AU17,feries_dates,0))&amp;CHAR(10),"")&amp;IFERROR(INDEX(fetes_noms,MATCH(AU17,fetes_dates,0))&amp;CHAR(10),"")&amp;IFERROR( INDEX(Anniversaire!$B:$B,MATCH(AU17,Anniversaire!$F:$F,0)) &amp;CHAR(10),"")&amp;IFERROR( INDEX(Anniversaire!$B:$B,MATCH(AU17,Anniversaire!$G:$G,0))&amp; CHAR(10),"")</f>
        <v/>
      </c>
      <c r="AW17" s="146"/>
      <c r="AX17" s="147"/>
      <c r="AY17" s="147"/>
      <c r="AZ17" s="147"/>
      <c r="BA17" s="148" t="str">
        <f t="shared" si="15"/>
        <v/>
      </c>
    </row>
    <row r="18" spans="1:53" ht="29.25" customHeight="1">
      <c r="A18" s="144" t="str">
        <f t="shared" si="0"/>
        <v>V</v>
      </c>
      <c r="B18" s="136">
        <f t="shared" si="6"/>
        <v>43847</v>
      </c>
      <c r="C18" s="189" t="str">
        <f>IFERROR(INDEX(feries_noms,MATCH(B18,feries_dates,0))&amp;CHAR(10),"")&amp;IFERROR(INDEX(fetes_noms,MATCH(B18,fetes_dates,0))&amp;CHAR(10),"")&amp;IFERROR( INDEX(Anniversaire!$B:$B,MATCH(B18,Anniversaire!$F:$F,0)) &amp;CHAR(10),"")&amp;IFERROR( INDEX(Anniversaire!$B:$B,MATCH(B18,Anniversaire!$G:$G,0))&amp; CHAR(10),"")</f>
        <v xml:space="preserve">C
</v>
      </c>
      <c r="D18" s="146"/>
      <c r="E18" s="147"/>
      <c r="F18" s="147"/>
      <c r="G18" s="147"/>
      <c r="H18" s="190" t="str">
        <f t="shared" si="7"/>
        <v/>
      </c>
      <c r="I18" s="140"/>
      <c r="J18" s="144" t="str">
        <f t="shared" si="1"/>
        <v>L</v>
      </c>
      <c r="K18" s="136">
        <f t="shared" si="8"/>
        <v>43878</v>
      </c>
      <c r="L18" s="145" t="str">
        <f>IFERROR(INDEX(feries_noms,MATCH(K18,feries_dates,0))&amp;CHAR(10),"")&amp;IFERROR(INDEX(fetes_noms,MATCH(K18,fetes_dates,0))&amp;CHAR(10),"")&amp;IFERROR( INDEX(Anniversaire!$B:$B,MATCH(K18,Anniversaire!$F:$F,0)) &amp;CHAR(10),"")&amp;IFERROR( INDEX(Anniversaire!$B:$B,MATCH(K18,Anniversaire!$G:$G,0))&amp; CHAR(10),"")</f>
        <v/>
      </c>
      <c r="M18" s="146"/>
      <c r="N18" s="147"/>
      <c r="O18" s="147"/>
      <c r="P18" s="147"/>
      <c r="Q18" s="148">
        <f t="shared" si="9"/>
        <v>8</v>
      </c>
      <c r="R18" s="140"/>
      <c r="S18" s="144" t="str">
        <f t="shared" si="2"/>
        <v>M</v>
      </c>
      <c r="T18" s="136">
        <f t="shared" si="10"/>
        <v>43907</v>
      </c>
      <c r="U18" s="145" t="str">
        <f>IFERROR(INDEX(feries_noms,MATCH(T18,feries_dates,0))&amp;CHAR(10),"")&amp;IFERROR(INDEX(fetes_noms,MATCH(T18,fetes_dates,0))&amp;CHAR(10),"")&amp;IFERROR( INDEX(Anniversaire!$B:$B,MATCH(T18,Anniversaire!$F:$F,0)) &amp;CHAR(10),"")&amp;IFERROR( INDEX(Anniversaire!$B:$B,MATCH(T18,Anniversaire!$G:$G,0))&amp; CHAR(10),"")</f>
        <v/>
      </c>
      <c r="V18" s="146"/>
      <c r="W18" s="147"/>
      <c r="X18" s="147"/>
      <c r="Y18" s="147"/>
      <c r="Z18" s="148"/>
      <c r="AA18" s="140"/>
      <c r="AB18" s="144" t="str">
        <f t="shared" si="3"/>
        <v>V</v>
      </c>
      <c r="AC18" s="136">
        <f t="shared" si="11"/>
        <v>43938</v>
      </c>
      <c r="AD18" s="145" t="str">
        <f>IFERROR(INDEX(feries_noms,MATCH(AC18,feries_dates,0))&amp;CHAR(10),"")&amp;IFERROR(INDEX(fetes_noms,MATCH(AC18,fetes_dates,0))&amp;CHAR(10),"")&amp;IFERROR( INDEX(Anniversaire!$B:$B,MATCH(AC18,Anniversaire!$F:$F,0)) &amp;CHAR(10),"")&amp;IFERROR( INDEX(Anniversaire!$B:$B,MATCH(AC18,Anniversaire!$G:$G,0))&amp; CHAR(10),"")</f>
        <v/>
      </c>
      <c r="AE18" s="146"/>
      <c r="AF18" s="147"/>
      <c r="AG18" s="147"/>
      <c r="AH18" s="147"/>
      <c r="AI18" s="148" t="str">
        <f t="shared" si="12"/>
        <v/>
      </c>
      <c r="AJ18" s="143"/>
      <c r="AK18" s="144" t="str">
        <f t="shared" si="4"/>
        <v>D</v>
      </c>
      <c r="AL18" s="136">
        <f t="shared" si="13"/>
        <v>43968</v>
      </c>
      <c r="AM18" s="145" t="str">
        <f>IFERROR(INDEX(feries_noms,MATCH(AL18,feries_dates,0))&amp;CHAR(10),"")&amp;IFERROR(INDEX(fetes_noms,MATCH(AL18,fetes_dates,0))&amp;CHAR(10),"")&amp;IFERROR( INDEX(Anniversaire!$B:$B,MATCH(AL18,Anniversaire!$F:$F,0)) &amp;CHAR(10),"")&amp;IFERROR( INDEX(Anniversaire!$B:$B,MATCH(AL18,Anniversaire!$G:$G,0))&amp; CHAR(10),"")</f>
        <v xml:space="preserve">S
</v>
      </c>
      <c r="AN18" s="146"/>
      <c r="AO18" s="147"/>
      <c r="AP18" s="147"/>
      <c r="AQ18" s="147"/>
      <c r="AR18" s="148"/>
      <c r="AS18" s="140"/>
      <c r="AT18" s="144" t="str">
        <f t="shared" si="5"/>
        <v>M</v>
      </c>
      <c r="AU18" s="136">
        <f t="shared" si="14"/>
        <v>43999</v>
      </c>
      <c r="AV18" s="145" t="str">
        <f>IFERROR(INDEX(feries_noms,MATCH(AU18,feries_dates,0))&amp;CHAR(10),"")&amp;IFERROR(INDEX(fetes_noms,MATCH(AU18,fetes_dates,0))&amp;CHAR(10),"")&amp;IFERROR( INDEX(Anniversaire!$B:$B,MATCH(AU18,Anniversaire!$F:$F,0)) &amp;CHAR(10),"")&amp;IFERROR( INDEX(Anniversaire!$B:$B,MATCH(AU18,Anniversaire!$G:$G,0))&amp; CHAR(10),"")</f>
        <v/>
      </c>
      <c r="AW18" s="146"/>
      <c r="AX18" s="147"/>
      <c r="AY18" s="147"/>
      <c r="AZ18" s="147"/>
      <c r="BA18" s="148" t="str">
        <f t="shared" si="15"/>
        <v/>
      </c>
    </row>
    <row r="19" spans="1:53" ht="29.25" customHeight="1">
      <c r="A19" s="144" t="str">
        <f t="shared" si="0"/>
        <v>S</v>
      </c>
      <c r="B19" s="136">
        <f t="shared" si="6"/>
        <v>43848</v>
      </c>
      <c r="C19" s="189" t="str">
        <f>IFERROR(INDEX(feries_noms,MATCH(B19,feries_dates,0))&amp;CHAR(10),"")&amp;IFERROR(INDEX(fetes_noms,MATCH(B19,fetes_dates,0))&amp;CHAR(10),"")&amp;IFERROR( INDEX(Anniversaire!$B:$B,MATCH(B19,Anniversaire!$F:$F,0)) &amp;CHAR(10),"")&amp;IFERROR( INDEX(Anniversaire!$B:$B,MATCH(B19,Anniversaire!$G:$G,0))&amp; CHAR(10),"")</f>
        <v/>
      </c>
      <c r="D19" s="146"/>
      <c r="E19" s="147"/>
      <c r="F19" s="147"/>
      <c r="G19" s="147"/>
      <c r="H19" s="190" t="str">
        <f t="shared" si="7"/>
        <v/>
      </c>
      <c r="I19" s="140"/>
      <c r="J19" s="144" t="str">
        <f t="shared" si="1"/>
        <v>M</v>
      </c>
      <c r="K19" s="136">
        <f t="shared" si="8"/>
        <v>43879</v>
      </c>
      <c r="L19" s="145" t="str">
        <f>IFERROR(INDEX(feries_noms,MATCH(K19,feries_dates,0))&amp;CHAR(10),"")&amp;IFERROR(INDEX(fetes_noms,MATCH(K19,fetes_dates,0))&amp;CHAR(10),"")&amp;IFERROR( INDEX(Anniversaire!$B:$B,MATCH(K19,Anniversaire!$F:$F,0)) &amp;CHAR(10),"")&amp;IFERROR( INDEX(Anniversaire!$B:$B,MATCH(K19,Anniversaire!$G:$G,0))&amp; CHAR(10),"")</f>
        <v/>
      </c>
      <c r="M19" s="146"/>
      <c r="N19" s="147"/>
      <c r="O19" s="147"/>
      <c r="P19" s="147"/>
      <c r="Q19" s="148" t="str">
        <f t="shared" si="9"/>
        <v/>
      </c>
      <c r="R19" s="140"/>
      <c r="S19" s="144" t="str">
        <f t="shared" si="2"/>
        <v>M</v>
      </c>
      <c r="T19" s="136">
        <f t="shared" si="10"/>
        <v>43908</v>
      </c>
      <c r="U19" s="145" t="str">
        <f>IFERROR(INDEX(feries_noms,MATCH(T19,feries_dates,0))&amp;CHAR(10),"")&amp;IFERROR(INDEX(fetes_noms,MATCH(T19,fetes_dates,0))&amp;CHAR(10),"")&amp;IFERROR( INDEX(Anniversaire!$B:$B,MATCH(T19,Anniversaire!$F:$F,0)) &amp;CHAR(10),"")&amp;IFERROR( INDEX(Anniversaire!$B:$B,MATCH(T19,Anniversaire!$G:$G,0))&amp; CHAR(10),"")</f>
        <v/>
      </c>
      <c r="V19" s="146"/>
      <c r="W19" s="147"/>
      <c r="X19" s="147"/>
      <c r="Y19" s="147"/>
      <c r="Z19" s="148"/>
      <c r="AA19" s="140"/>
      <c r="AB19" s="144" t="str">
        <f t="shared" si="3"/>
        <v>S</v>
      </c>
      <c r="AC19" s="136">
        <f t="shared" si="11"/>
        <v>43939</v>
      </c>
      <c r="AD19" s="145" t="str">
        <f>IFERROR(INDEX(feries_noms,MATCH(AC19,feries_dates,0))&amp;CHAR(10),"")&amp;IFERROR(INDEX(fetes_noms,MATCH(AC19,fetes_dates,0))&amp;CHAR(10),"")&amp;IFERROR( INDEX(Anniversaire!$B:$B,MATCH(AC19,Anniversaire!$F:$F,0)) &amp;CHAR(10),"")&amp;IFERROR( INDEX(Anniversaire!$B:$B,MATCH(AC19,Anniversaire!$G:$G,0))&amp; CHAR(10),"")</f>
        <v/>
      </c>
      <c r="AE19" s="146"/>
      <c r="AF19" s="147"/>
      <c r="AG19" s="147"/>
      <c r="AH19" s="147"/>
      <c r="AI19" s="148" t="str">
        <f t="shared" si="12"/>
        <v/>
      </c>
      <c r="AJ19" s="143"/>
      <c r="AK19" s="144" t="str">
        <f t="shared" si="4"/>
        <v>L</v>
      </c>
      <c r="AL19" s="136">
        <f t="shared" si="13"/>
        <v>43969</v>
      </c>
      <c r="AM19" s="145" t="str">
        <f>IFERROR(INDEX(feries_noms,MATCH(AL19,feries_dates,0))&amp;CHAR(10),"")&amp;IFERROR(INDEX(fetes_noms,MATCH(AL19,fetes_dates,0))&amp;CHAR(10),"")&amp;IFERROR( INDEX(Anniversaire!$B:$B,MATCH(AL19,Anniversaire!$F:$F,0)) &amp;CHAR(10),"")&amp;IFERROR( INDEX(Anniversaire!$B:$B,MATCH(AL19,Anniversaire!$G:$G,0))&amp; CHAR(10),"")</f>
        <v/>
      </c>
      <c r="AN19" s="146"/>
      <c r="AO19" s="147"/>
      <c r="AP19" s="147"/>
      <c r="AQ19" s="147"/>
      <c r="AR19" s="148"/>
      <c r="AS19" s="140"/>
      <c r="AT19" s="144" t="str">
        <f t="shared" si="5"/>
        <v>J</v>
      </c>
      <c r="AU19" s="136">
        <f t="shared" si="14"/>
        <v>44000</v>
      </c>
      <c r="AV19" s="145" t="str">
        <f>IFERROR(INDEX(feries_noms,MATCH(AU19,feries_dates,0))&amp;CHAR(10),"")&amp;IFERROR(INDEX(fetes_noms,MATCH(AU19,fetes_dates,0))&amp;CHAR(10),"")&amp;IFERROR( INDEX(Anniversaire!$B:$B,MATCH(AU19,Anniversaire!$F:$F,0)) &amp;CHAR(10),"")&amp;IFERROR( INDEX(Anniversaire!$B:$B,MATCH(AU19,Anniversaire!$G:$G,0))&amp; CHAR(10),"")</f>
        <v/>
      </c>
      <c r="AW19" s="146"/>
      <c r="AX19" s="147"/>
      <c r="AY19" s="147"/>
      <c r="AZ19" s="147"/>
      <c r="BA19" s="148" t="str">
        <f t="shared" si="15"/>
        <v/>
      </c>
    </row>
    <row r="20" spans="1:53" ht="29.25" customHeight="1">
      <c r="A20" s="144" t="str">
        <f t="shared" si="0"/>
        <v>D</v>
      </c>
      <c r="B20" s="136">
        <f t="shared" si="6"/>
        <v>43849</v>
      </c>
      <c r="C20" s="189" t="str">
        <f>IFERROR(INDEX(feries_noms,MATCH(B20,feries_dates,0))&amp;CHAR(10),"")&amp;IFERROR(INDEX(fetes_noms,MATCH(B20,fetes_dates,0))&amp;CHAR(10),"")&amp;IFERROR( INDEX(Anniversaire!$B:$B,MATCH(B20,Anniversaire!$F:$F,0)) &amp;CHAR(10),"")&amp;IFERROR( INDEX(Anniversaire!$B:$B,MATCH(B20,Anniversaire!$G:$G,0))&amp; CHAR(10),"")</f>
        <v xml:space="preserve">D
</v>
      </c>
      <c r="D20" s="146"/>
      <c r="E20" s="147"/>
      <c r="F20" s="147"/>
      <c r="G20" s="147"/>
      <c r="H20" s="190" t="str">
        <f t="shared" si="7"/>
        <v/>
      </c>
      <c r="I20" s="140"/>
      <c r="J20" s="144" t="str">
        <f t="shared" si="1"/>
        <v>M</v>
      </c>
      <c r="K20" s="136">
        <f t="shared" si="8"/>
        <v>43880</v>
      </c>
      <c r="L20" s="145" t="str">
        <f>IFERROR(INDEX(feries_noms,MATCH(K20,feries_dates,0))&amp;CHAR(10),"")&amp;IFERROR(INDEX(fetes_noms,MATCH(K20,fetes_dates,0))&amp;CHAR(10),"")&amp;IFERROR( INDEX(Anniversaire!$B:$B,MATCH(K20,Anniversaire!$F:$F,0)) &amp;CHAR(10),"")&amp;IFERROR( INDEX(Anniversaire!$B:$B,MATCH(K20,Anniversaire!$G:$G,0))&amp; CHAR(10),"")</f>
        <v/>
      </c>
      <c r="M20" s="146"/>
      <c r="N20" s="147"/>
      <c r="O20" s="147"/>
      <c r="P20" s="147"/>
      <c r="Q20" s="148" t="str">
        <f t="shared" si="9"/>
        <v/>
      </c>
      <c r="R20" s="140"/>
      <c r="S20" s="144" t="str">
        <f t="shared" si="2"/>
        <v>J</v>
      </c>
      <c r="T20" s="136">
        <f t="shared" si="10"/>
        <v>43909</v>
      </c>
      <c r="U20" s="145" t="str">
        <f>IFERROR(INDEX(feries_noms,MATCH(T20,feries_dates,0))&amp;CHAR(10),"")&amp;IFERROR(INDEX(fetes_noms,MATCH(T20,fetes_dates,0))&amp;CHAR(10),"")&amp;IFERROR( INDEX(Anniversaire!$B:$B,MATCH(T20,Anniversaire!$F:$F,0)) &amp;CHAR(10),"")&amp;IFERROR( INDEX(Anniversaire!$B:$B,MATCH(T20,Anniversaire!$G:$G,0))&amp; CHAR(10),"")</f>
        <v/>
      </c>
      <c r="V20" s="146"/>
      <c r="W20" s="147"/>
      <c r="X20" s="147"/>
      <c r="Y20" s="147"/>
      <c r="Z20" s="148"/>
      <c r="AA20" s="140"/>
      <c r="AB20" s="144" t="str">
        <f t="shared" si="3"/>
        <v>D</v>
      </c>
      <c r="AC20" s="136">
        <f t="shared" si="11"/>
        <v>43940</v>
      </c>
      <c r="AD20" s="145" t="str">
        <f>IFERROR(INDEX(feries_noms,MATCH(AC20,feries_dates,0))&amp;CHAR(10),"")&amp;IFERROR(INDEX(fetes_noms,MATCH(AC20,fetes_dates,0))&amp;CHAR(10),"")&amp;IFERROR( INDEX(Anniversaire!$B:$B,MATCH(AC20,Anniversaire!$F:$F,0)) &amp;CHAR(10),"")&amp;IFERROR( INDEX(Anniversaire!$B:$B,MATCH(AC20,Anniversaire!$G:$G,0))&amp; CHAR(10),"")</f>
        <v/>
      </c>
      <c r="AE20" s="146"/>
      <c r="AF20" s="147"/>
      <c r="AG20" s="147"/>
      <c r="AH20" s="147"/>
      <c r="AI20" s="148" t="str">
        <f t="shared" si="12"/>
        <v/>
      </c>
      <c r="AJ20" s="143"/>
      <c r="AK20" s="144" t="str">
        <f t="shared" si="4"/>
        <v>M</v>
      </c>
      <c r="AL20" s="136">
        <f t="shared" si="13"/>
        <v>43970</v>
      </c>
      <c r="AM20" s="145" t="str">
        <f>IFERROR(INDEX(feries_noms,MATCH(AL20,feries_dates,0))&amp;CHAR(10),"")&amp;IFERROR(INDEX(fetes_noms,MATCH(AL20,fetes_dates,0))&amp;CHAR(10),"")&amp;IFERROR( INDEX(Anniversaire!$B:$B,MATCH(AL20,Anniversaire!$F:$F,0)) &amp;CHAR(10),"")&amp;IFERROR( INDEX(Anniversaire!$B:$B,MATCH(AL20,Anniversaire!$G:$G,0))&amp; CHAR(10),"")</f>
        <v/>
      </c>
      <c r="AN20" s="146"/>
      <c r="AO20" s="147"/>
      <c r="AP20" s="147"/>
      <c r="AQ20" s="147"/>
      <c r="AR20" s="148"/>
      <c r="AS20" s="140"/>
      <c r="AT20" s="144" t="str">
        <f t="shared" si="5"/>
        <v>V</v>
      </c>
      <c r="AU20" s="136">
        <f t="shared" si="14"/>
        <v>44001</v>
      </c>
      <c r="AV20" s="145" t="str">
        <f>IFERROR(INDEX(feries_noms,MATCH(AU20,feries_dates,0))&amp;CHAR(10),"")&amp;IFERROR(INDEX(fetes_noms,MATCH(AU20,fetes_dates,0))&amp;CHAR(10),"")&amp;IFERROR( INDEX(Anniversaire!$B:$B,MATCH(AU20,Anniversaire!$F:$F,0)) &amp;CHAR(10),"")&amp;IFERROR( INDEX(Anniversaire!$B:$B,MATCH(AU20,Anniversaire!$G:$G,0))&amp; CHAR(10),"")</f>
        <v/>
      </c>
      <c r="AW20" s="146"/>
      <c r="AX20" s="147"/>
      <c r="AY20" s="147"/>
      <c r="AZ20" s="147"/>
      <c r="BA20" s="148" t="str">
        <f t="shared" si="15"/>
        <v/>
      </c>
    </row>
    <row r="21" spans="1:53" ht="29.25" customHeight="1">
      <c r="A21" s="144" t="str">
        <f t="shared" si="0"/>
        <v>L</v>
      </c>
      <c r="B21" s="136">
        <f t="shared" si="6"/>
        <v>43850</v>
      </c>
      <c r="C21" s="189" t="str">
        <f>IFERROR(INDEX(feries_noms,MATCH(B21,feries_dates,0))&amp;CHAR(10),"")&amp;IFERROR(INDEX(fetes_noms,MATCH(B21,fetes_dates,0))&amp;CHAR(10),"")&amp;IFERROR( INDEX(Anniversaire!$B:$B,MATCH(B21,Anniversaire!$F:$F,0)) &amp;CHAR(10),"")&amp;IFERROR( INDEX(Anniversaire!$B:$B,MATCH(B21,Anniversaire!$G:$G,0))&amp; CHAR(10),"")</f>
        <v/>
      </c>
      <c r="D21" s="146"/>
      <c r="E21" s="147"/>
      <c r="F21" s="147"/>
      <c r="G21" s="147"/>
      <c r="H21" s="190">
        <f t="shared" si="7"/>
        <v>4</v>
      </c>
      <c r="I21" s="140"/>
      <c r="J21" s="144" t="str">
        <f t="shared" si="1"/>
        <v>J</v>
      </c>
      <c r="K21" s="136">
        <f t="shared" si="8"/>
        <v>43881</v>
      </c>
      <c r="L21" s="145" t="str">
        <f>IFERROR(INDEX(feries_noms,MATCH(K21,feries_dates,0))&amp;CHAR(10),"")&amp;IFERROR(INDEX(fetes_noms,MATCH(K21,fetes_dates,0))&amp;CHAR(10),"")&amp;IFERROR( INDEX(Anniversaire!$B:$B,MATCH(K21,Anniversaire!$F:$F,0)) &amp;CHAR(10),"")&amp;IFERROR( INDEX(Anniversaire!$B:$B,MATCH(K21,Anniversaire!$G:$G,0))&amp; CHAR(10),"")</f>
        <v/>
      </c>
      <c r="M21" s="146"/>
      <c r="N21" s="147"/>
      <c r="O21" s="147"/>
      <c r="P21" s="147"/>
      <c r="Q21" s="148" t="str">
        <f t="shared" si="9"/>
        <v/>
      </c>
      <c r="R21" s="140"/>
      <c r="S21" s="144" t="str">
        <f t="shared" si="2"/>
        <v>V</v>
      </c>
      <c r="T21" s="136">
        <f t="shared" si="10"/>
        <v>43910</v>
      </c>
      <c r="U21" s="145" t="str">
        <f>IFERROR(INDEX(feries_noms,MATCH(T21,feries_dates,0))&amp;CHAR(10),"")&amp;IFERROR(INDEX(fetes_noms,MATCH(T21,fetes_dates,0))&amp;CHAR(10),"")&amp;IFERROR( INDEX(Anniversaire!$B:$B,MATCH(T21,Anniversaire!$F:$F,0)) &amp;CHAR(10),"")&amp;IFERROR( INDEX(Anniversaire!$B:$B,MATCH(T21,Anniversaire!$G:$G,0))&amp; CHAR(10),"")</f>
        <v/>
      </c>
      <c r="V21" s="146"/>
      <c r="W21" s="147"/>
      <c r="X21" s="147"/>
      <c r="Y21" s="147"/>
      <c r="Z21" s="148"/>
      <c r="AA21" s="140"/>
      <c r="AB21" s="144" t="str">
        <f t="shared" si="3"/>
        <v>L</v>
      </c>
      <c r="AC21" s="136">
        <f t="shared" si="11"/>
        <v>43941</v>
      </c>
      <c r="AD21" s="145" t="str">
        <f>IFERROR(INDEX(feries_noms,MATCH(AC21,feries_dates,0))&amp;CHAR(10),"")&amp;IFERROR(INDEX(fetes_noms,MATCH(AC21,fetes_dates,0))&amp;CHAR(10),"")&amp;IFERROR( INDEX(Anniversaire!$B:$B,MATCH(AC21,Anniversaire!$F:$F,0)) &amp;CHAR(10),"")&amp;IFERROR( INDEX(Anniversaire!$B:$B,MATCH(AC21,Anniversaire!$G:$G,0))&amp; CHAR(10),"")</f>
        <v/>
      </c>
      <c r="AE21" s="146"/>
      <c r="AF21" s="147"/>
      <c r="AG21" s="147"/>
      <c r="AH21" s="147"/>
      <c r="AI21" s="148">
        <f t="shared" si="12"/>
        <v>17</v>
      </c>
      <c r="AJ21" s="143"/>
      <c r="AK21" s="144" t="str">
        <f t="shared" si="4"/>
        <v>M</v>
      </c>
      <c r="AL21" s="136">
        <f t="shared" si="13"/>
        <v>43971</v>
      </c>
      <c r="AM21" s="145" t="str">
        <f>IFERROR(INDEX(feries_noms,MATCH(AL21,feries_dates,0))&amp;CHAR(10),"")&amp;IFERROR(INDEX(fetes_noms,MATCH(AL21,fetes_dates,0))&amp;CHAR(10),"")&amp;IFERROR( INDEX(Anniversaire!$B:$B,MATCH(AL21,Anniversaire!$F:$F,0)) &amp;CHAR(10),"")&amp;IFERROR( INDEX(Anniversaire!$B:$B,MATCH(AL21,Anniversaire!$G:$G,0))&amp; CHAR(10),"")</f>
        <v/>
      </c>
      <c r="AN21" s="146"/>
      <c r="AO21" s="147"/>
      <c r="AP21" s="147"/>
      <c r="AQ21" s="147"/>
      <c r="AR21" s="148"/>
      <c r="AS21" s="140"/>
      <c r="AT21" s="144" t="str">
        <f t="shared" si="5"/>
        <v>S</v>
      </c>
      <c r="AU21" s="136">
        <f t="shared" si="14"/>
        <v>44002</v>
      </c>
      <c r="AV21" s="145" t="str">
        <f>IFERROR(INDEX(feries_noms,MATCH(AU21,feries_dates,0))&amp;CHAR(10),"")&amp;IFERROR(INDEX(fetes_noms,MATCH(AU21,fetes_dates,0))&amp;CHAR(10),"")&amp;IFERROR( INDEX(Anniversaire!$B:$B,MATCH(AU21,Anniversaire!$F:$F,0)) &amp;CHAR(10),"")&amp;IFERROR( INDEX(Anniversaire!$B:$B,MATCH(AU21,Anniversaire!$G:$G,0))&amp; CHAR(10),"")</f>
        <v/>
      </c>
      <c r="AW21" s="146"/>
      <c r="AX21" s="147"/>
      <c r="AY21" s="147"/>
      <c r="AZ21" s="147"/>
      <c r="BA21" s="148" t="str">
        <f t="shared" si="15"/>
        <v/>
      </c>
    </row>
    <row r="22" spans="1:53" ht="29.25" customHeight="1">
      <c r="A22" s="144" t="str">
        <f t="shared" si="0"/>
        <v>M</v>
      </c>
      <c r="B22" s="136">
        <f t="shared" si="6"/>
        <v>43851</v>
      </c>
      <c r="C22" s="189" t="str">
        <f>IFERROR(INDEX(feries_noms,MATCH(B22,feries_dates,0))&amp;CHAR(10),"")&amp;IFERROR(INDEX(fetes_noms,MATCH(B22,fetes_dates,0))&amp;CHAR(10),"")&amp;IFERROR( INDEX(Anniversaire!$B:$B,MATCH(B22,Anniversaire!$F:$F,0)) &amp;CHAR(10),"")&amp;IFERROR( INDEX(Anniversaire!$B:$B,MATCH(B22,Anniversaire!$G:$G,0))&amp; CHAR(10),"")</f>
        <v/>
      </c>
      <c r="D22" s="146"/>
      <c r="E22" s="147"/>
      <c r="F22" s="147"/>
      <c r="G22" s="147"/>
      <c r="H22" s="190" t="str">
        <f t="shared" si="7"/>
        <v/>
      </c>
      <c r="I22" s="140"/>
      <c r="J22" s="144" t="str">
        <f t="shared" si="1"/>
        <v>V</v>
      </c>
      <c r="K22" s="136">
        <f t="shared" si="8"/>
        <v>43882</v>
      </c>
      <c r="L22" s="145" t="str">
        <f>IFERROR(INDEX(feries_noms,MATCH(K22,feries_dates,0))&amp;CHAR(10),"")&amp;IFERROR(INDEX(fetes_noms,MATCH(K22,fetes_dates,0))&amp;CHAR(10),"")&amp;IFERROR( INDEX(Anniversaire!$B:$B,MATCH(K22,Anniversaire!$F:$F,0)) &amp;CHAR(10),"")&amp;IFERROR( INDEX(Anniversaire!$B:$B,MATCH(K22,Anniversaire!$G:$G,0))&amp; CHAR(10),"")</f>
        <v/>
      </c>
      <c r="M22" s="146"/>
      <c r="N22" s="147"/>
      <c r="O22" s="147"/>
      <c r="P22" s="147"/>
      <c r="Q22" s="148" t="str">
        <f t="shared" si="9"/>
        <v/>
      </c>
      <c r="R22" s="140"/>
      <c r="S22" s="144" t="str">
        <f t="shared" si="2"/>
        <v>S</v>
      </c>
      <c r="T22" s="136">
        <f t="shared" si="10"/>
        <v>43911</v>
      </c>
      <c r="U22" s="145" t="str">
        <f>IFERROR(INDEX(feries_noms,MATCH(T22,feries_dates,0))&amp;CHAR(10),"")&amp;IFERROR(INDEX(fetes_noms,MATCH(T22,fetes_dates,0))&amp;CHAR(10),"")&amp;IFERROR( INDEX(Anniversaire!$B:$B,MATCH(T22,Anniversaire!$F:$F,0)) &amp;CHAR(10),"")&amp;IFERROR( INDEX(Anniversaire!$B:$B,MATCH(T22,Anniversaire!$G:$G,0))&amp; CHAR(10),"")</f>
        <v/>
      </c>
      <c r="V22" s="146"/>
      <c r="W22" s="147"/>
      <c r="X22" s="147"/>
      <c r="Y22" s="147"/>
      <c r="Z22" s="148"/>
      <c r="AA22" s="140"/>
      <c r="AB22" s="144" t="str">
        <f t="shared" si="3"/>
        <v>M</v>
      </c>
      <c r="AC22" s="136">
        <f t="shared" si="11"/>
        <v>43942</v>
      </c>
      <c r="AD22" s="145" t="str">
        <f>IFERROR(INDEX(feries_noms,MATCH(AC22,feries_dates,0))&amp;CHAR(10),"")&amp;IFERROR(INDEX(fetes_noms,MATCH(AC22,fetes_dates,0))&amp;CHAR(10),"")&amp;IFERROR( INDEX(Anniversaire!$B:$B,MATCH(AC22,Anniversaire!$F:$F,0)) &amp;CHAR(10),"")&amp;IFERROR( INDEX(Anniversaire!$B:$B,MATCH(AC22,Anniversaire!$G:$G,0))&amp; CHAR(10),"")</f>
        <v/>
      </c>
      <c r="AE22" s="146"/>
      <c r="AF22" s="147"/>
      <c r="AG22" s="147"/>
      <c r="AH22" s="147"/>
      <c r="AI22" s="148" t="str">
        <f t="shared" si="12"/>
        <v/>
      </c>
      <c r="AJ22" s="143"/>
      <c r="AK22" s="144" t="str">
        <f t="shared" si="4"/>
        <v>J</v>
      </c>
      <c r="AL22" s="136">
        <f t="shared" si="13"/>
        <v>43972</v>
      </c>
      <c r="AM22" s="145" t="str">
        <f>IFERROR(INDEX(feries_noms,MATCH(AL22,feries_dates,0))&amp;CHAR(10),"")&amp;IFERROR(INDEX(fetes_noms,MATCH(AL22,fetes_dates,0))&amp;CHAR(10),"")&amp;IFERROR( INDEX(Anniversaire!$B:$B,MATCH(AL22,Anniversaire!$F:$F,0)) &amp;CHAR(10),"")&amp;IFERROR( INDEX(Anniversaire!$B:$B,MATCH(AL22,Anniversaire!$G:$G,0))&amp; CHAR(10),"")</f>
        <v xml:space="preserve">Jeudi de l'Ascension
</v>
      </c>
      <c r="AN22" s="146"/>
      <c r="AO22" s="147"/>
      <c r="AP22" s="147"/>
      <c r="AQ22" s="147"/>
      <c r="AR22" s="148"/>
      <c r="AS22" s="140"/>
      <c r="AT22" s="144" t="str">
        <f t="shared" si="5"/>
        <v>D</v>
      </c>
      <c r="AU22" s="136">
        <f t="shared" si="14"/>
        <v>44003</v>
      </c>
      <c r="AV22" s="145" t="str">
        <f>IFERROR(INDEX(feries_noms,MATCH(AU22,feries_dates,0))&amp;CHAR(10),"")&amp;IFERROR(INDEX(fetes_noms,MATCH(AU22,fetes_dates,0))&amp;CHAR(10),"")&amp;IFERROR( INDEX(Anniversaire!$B:$B,MATCH(AU22,Anniversaire!$F:$F,0)) &amp;CHAR(10),"")&amp;IFERROR( INDEX(Anniversaire!$B:$B,MATCH(AU22,Anniversaire!$G:$G,0))&amp; CHAR(10),"")</f>
        <v xml:space="preserve">Fête des pères
</v>
      </c>
      <c r="AW22" s="146"/>
      <c r="AX22" s="147"/>
      <c r="AY22" s="147"/>
      <c r="AZ22" s="147"/>
      <c r="BA22" s="148" t="str">
        <f t="shared" si="15"/>
        <v/>
      </c>
    </row>
    <row r="23" spans="1:53" ht="29.25" customHeight="1">
      <c r="A23" s="144" t="str">
        <f t="shared" si="0"/>
        <v>M</v>
      </c>
      <c r="B23" s="136">
        <f t="shared" si="6"/>
        <v>43852</v>
      </c>
      <c r="C23" s="189" t="str">
        <f>IFERROR(INDEX(feries_noms,MATCH(B23,feries_dates,0))&amp;CHAR(10),"")&amp;IFERROR(INDEX(fetes_noms,MATCH(B23,fetes_dates,0))&amp;CHAR(10),"")&amp;IFERROR( INDEX(Anniversaire!$B:$B,MATCH(B23,Anniversaire!$F:$F,0)) &amp;CHAR(10),"")&amp;IFERROR( INDEX(Anniversaire!$B:$B,MATCH(B23,Anniversaire!$G:$G,0))&amp; CHAR(10),"")</f>
        <v/>
      </c>
      <c r="D23" s="146"/>
      <c r="E23" s="147"/>
      <c r="F23" s="147"/>
      <c r="G23" s="147"/>
      <c r="H23" s="190" t="str">
        <f t="shared" si="7"/>
        <v/>
      </c>
      <c r="I23" s="140"/>
      <c r="J23" s="144" t="str">
        <f t="shared" si="1"/>
        <v>S</v>
      </c>
      <c r="K23" s="136">
        <f t="shared" si="8"/>
        <v>43883</v>
      </c>
      <c r="L23" s="145" t="str">
        <f>IFERROR(INDEX(feries_noms,MATCH(K23,feries_dates,0))&amp;CHAR(10),"")&amp;IFERROR(INDEX(fetes_noms,MATCH(K23,fetes_dates,0))&amp;CHAR(10),"")&amp;IFERROR( INDEX(Anniversaire!$B:$B,MATCH(K23,Anniversaire!$F:$F,0)) &amp;CHAR(10),"")&amp;IFERROR( INDEX(Anniversaire!$B:$B,MATCH(K23,Anniversaire!$G:$G,0))&amp; CHAR(10),"")</f>
        <v/>
      </c>
      <c r="M23" s="146"/>
      <c r="N23" s="147"/>
      <c r="O23" s="147"/>
      <c r="P23" s="147"/>
      <c r="Q23" s="148" t="str">
        <f t="shared" si="9"/>
        <v/>
      </c>
      <c r="R23" s="140"/>
      <c r="S23" s="144" t="str">
        <f t="shared" si="2"/>
        <v>D</v>
      </c>
      <c r="T23" s="136">
        <f t="shared" si="10"/>
        <v>43912</v>
      </c>
      <c r="U23" s="145" t="str">
        <f>IFERROR(INDEX(feries_noms,MATCH(T23,feries_dates,0))&amp;CHAR(10),"")&amp;IFERROR(INDEX(fetes_noms,MATCH(T23,fetes_dates,0))&amp;CHAR(10),"")&amp;IFERROR( INDEX(Anniversaire!$B:$B,MATCH(T23,Anniversaire!$F:$F,0)) &amp;CHAR(10),"")&amp;IFERROR( INDEX(Anniversaire!$B:$B,MATCH(T23,Anniversaire!$G:$G,0))&amp; CHAR(10),"")</f>
        <v/>
      </c>
      <c r="V23" s="146"/>
      <c r="W23" s="147"/>
      <c r="X23" s="147"/>
      <c r="Y23" s="147"/>
      <c r="Z23" s="148"/>
      <c r="AA23" s="140"/>
      <c r="AB23" s="144" t="str">
        <f t="shared" si="3"/>
        <v>M</v>
      </c>
      <c r="AC23" s="136">
        <f t="shared" si="11"/>
        <v>43943</v>
      </c>
      <c r="AD23" s="145" t="str">
        <f>IFERROR(INDEX(feries_noms,MATCH(AC23,feries_dates,0))&amp;CHAR(10),"")&amp;IFERROR(INDEX(fetes_noms,MATCH(AC23,fetes_dates,0))&amp;CHAR(10),"")&amp;IFERROR( INDEX(Anniversaire!$B:$B,MATCH(AC23,Anniversaire!$F:$F,0)) &amp;CHAR(10),"")&amp;IFERROR( INDEX(Anniversaire!$B:$B,MATCH(AC23,Anniversaire!$G:$G,0))&amp; CHAR(10),"")</f>
        <v/>
      </c>
      <c r="AE23" s="146"/>
      <c r="AF23" s="147"/>
      <c r="AG23" s="147"/>
      <c r="AH23" s="147"/>
      <c r="AI23" s="148" t="str">
        <f t="shared" si="12"/>
        <v/>
      </c>
      <c r="AJ23" s="143"/>
      <c r="AK23" s="144" t="str">
        <f t="shared" si="4"/>
        <v>V</v>
      </c>
      <c r="AL23" s="136">
        <f t="shared" si="13"/>
        <v>43973</v>
      </c>
      <c r="AM23" s="145" t="str">
        <f>IFERROR(INDEX(feries_noms,MATCH(AL23,feries_dates,0))&amp;CHAR(10),"")&amp;IFERROR(INDEX(fetes_noms,MATCH(AL23,fetes_dates,0))&amp;CHAR(10),"")&amp;IFERROR( INDEX(Anniversaire!$B:$B,MATCH(AL23,Anniversaire!$F:$F,0)) &amp;CHAR(10),"")&amp;IFERROR( INDEX(Anniversaire!$B:$B,MATCH(AL23,Anniversaire!$G:$G,0))&amp; CHAR(10),"")</f>
        <v/>
      </c>
      <c r="AN23" s="146"/>
      <c r="AO23" s="147"/>
      <c r="AP23" s="147"/>
      <c r="AQ23" s="147"/>
      <c r="AR23" s="148"/>
      <c r="AS23" s="140"/>
      <c r="AT23" s="144" t="str">
        <f t="shared" si="5"/>
        <v>L</v>
      </c>
      <c r="AU23" s="136">
        <f t="shared" si="14"/>
        <v>44004</v>
      </c>
      <c r="AV23" s="145" t="str">
        <f>IFERROR(INDEX(feries_noms,MATCH(AU23,feries_dates,0))&amp;CHAR(10),"")&amp;IFERROR(INDEX(fetes_noms,MATCH(AU23,fetes_dates,0))&amp;CHAR(10),"")&amp;IFERROR( INDEX(Anniversaire!$B:$B,MATCH(AU23,Anniversaire!$F:$F,0)) &amp;CHAR(10),"")&amp;IFERROR( INDEX(Anniversaire!$B:$B,MATCH(AU23,Anniversaire!$G:$G,0))&amp; CHAR(10),"")</f>
        <v/>
      </c>
      <c r="AW23" s="146"/>
      <c r="AX23" s="147"/>
      <c r="AY23" s="147"/>
      <c r="AZ23" s="147"/>
      <c r="BA23" s="148">
        <f t="shared" si="15"/>
        <v>26</v>
      </c>
    </row>
    <row r="24" spans="1:53" ht="29.25" customHeight="1">
      <c r="A24" s="144" t="str">
        <f t="shared" si="0"/>
        <v>J</v>
      </c>
      <c r="B24" s="136">
        <f t="shared" si="6"/>
        <v>43853</v>
      </c>
      <c r="C24" s="189" t="str">
        <f>IFERROR(INDEX(feries_noms,MATCH(B24,feries_dates,0))&amp;CHAR(10),"")&amp;IFERROR(INDEX(fetes_noms,MATCH(B24,fetes_dates,0))&amp;CHAR(10),"")&amp;IFERROR( INDEX(Anniversaire!$B:$B,MATCH(B24,Anniversaire!$F:$F,0)) &amp;CHAR(10),"")&amp;IFERROR( INDEX(Anniversaire!$B:$B,MATCH(B24,Anniversaire!$G:$G,0))&amp; CHAR(10),"")</f>
        <v/>
      </c>
      <c r="D24" s="146"/>
      <c r="E24" s="147"/>
      <c r="F24" s="147"/>
      <c r="G24" s="147"/>
      <c r="H24" s="190" t="str">
        <f t="shared" si="7"/>
        <v/>
      </c>
      <c r="I24" s="140"/>
      <c r="J24" s="144" t="str">
        <f t="shared" si="1"/>
        <v>D</v>
      </c>
      <c r="K24" s="136">
        <f t="shared" si="8"/>
        <v>43884</v>
      </c>
      <c r="L24" s="145" t="str">
        <f>IFERROR(INDEX(feries_noms,MATCH(K24,feries_dates,0))&amp;CHAR(10),"")&amp;IFERROR(INDEX(fetes_noms,MATCH(K24,fetes_dates,0))&amp;CHAR(10),"")&amp;IFERROR( INDEX(Anniversaire!$B:$B,MATCH(K24,Anniversaire!$F:$F,0)) &amp;CHAR(10),"")&amp;IFERROR( INDEX(Anniversaire!$B:$B,MATCH(K24,Anniversaire!$G:$G,0))&amp; CHAR(10),"")</f>
        <v/>
      </c>
      <c r="M24" s="146"/>
      <c r="N24" s="147"/>
      <c r="O24" s="147"/>
      <c r="P24" s="147"/>
      <c r="Q24" s="148" t="str">
        <f t="shared" si="9"/>
        <v/>
      </c>
      <c r="R24" s="140"/>
      <c r="S24" s="144" t="str">
        <f t="shared" si="2"/>
        <v>L</v>
      </c>
      <c r="T24" s="136">
        <f t="shared" si="10"/>
        <v>43913</v>
      </c>
      <c r="U24" s="145" t="str">
        <f>IFERROR(INDEX(feries_noms,MATCH(T24,feries_dates,0))&amp;CHAR(10),"")&amp;IFERROR(INDEX(fetes_noms,MATCH(T24,fetes_dates,0))&amp;CHAR(10),"")&amp;IFERROR( INDEX(Anniversaire!$B:$B,MATCH(T24,Anniversaire!$F:$F,0)) &amp;CHAR(10),"")&amp;IFERROR( INDEX(Anniversaire!$B:$B,MATCH(T24,Anniversaire!$G:$G,0))&amp; CHAR(10),"")</f>
        <v xml:space="preserve">J
</v>
      </c>
      <c r="V24" s="146"/>
      <c r="W24" s="147"/>
      <c r="X24" s="147"/>
      <c r="Y24" s="147"/>
      <c r="Z24" s="148"/>
      <c r="AA24" s="140"/>
      <c r="AB24" s="144" t="str">
        <f t="shared" si="3"/>
        <v>J</v>
      </c>
      <c r="AC24" s="136">
        <f t="shared" si="11"/>
        <v>43944</v>
      </c>
      <c r="AD24" s="145" t="str">
        <f>IFERROR(INDEX(feries_noms,MATCH(AC24,feries_dates,0))&amp;CHAR(10),"")&amp;IFERROR(INDEX(fetes_noms,MATCH(AC24,fetes_dates,0))&amp;CHAR(10),"")&amp;IFERROR( INDEX(Anniversaire!$B:$B,MATCH(AC24,Anniversaire!$F:$F,0)) &amp;CHAR(10),"")&amp;IFERROR( INDEX(Anniversaire!$B:$B,MATCH(AC24,Anniversaire!$G:$G,0))&amp; CHAR(10),"")</f>
        <v/>
      </c>
      <c r="AE24" s="146"/>
      <c r="AF24" s="147"/>
      <c r="AG24" s="147"/>
      <c r="AH24" s="147"/>
      <c r="AI24" s="148" t="str">
        <f t="shared" si="12"/>
        <v/>
      </c>
      <c r="AJ24" s="143"/>
      <c r="AK24" s="144" t="str">
        <f t="shared" si="4"/>
        <v>S</v>
      </c>
      <c r="AL24" s="136">
        <f t="shared" si="13"/>
        <v>43974</v>
      </c>
      <c r="AM24" s="145" t="str">
        <f>IFERROR(INDEX(feries_noms,MATCH(AL24,feries_dates,0))&amp;CHAR(10),"")&amp;IFERROR(INDEX(fetes_noms,MATCH(AL24,fetes_dates,0))&amp;CHAR(10),"")&amp;IFERROR( INDEX(Anniversaire!$B:$B,MATCH(AL24,Anniversaire!$F:$F,0)) &amp;CHAR(10),"")&amp;IFERROR( INDEX(Anniversaire!$B:$B,MATCH(AL24,Anniversaire!$G:$G,0))&amp; CHAR(10),"")</f>
        <v/>
      </c>
      <c r="AN24" s="146"/>
      <c r="AO24" s="147"/>
      <c r="AP24" s="147"/>
      <c r="AQ24" s="147"/>
      <c r="AR24" s="148"/>
      <c r="AS24" s="140"/>
      <c r="AT24" s="144" t="str">
        <f t="shared" si="5"/>
        <v>M</v>
      </c>
      <c r="AU24" s="136">
        <f t="shared" si="14"/>
        <v>44005</v>
      </c>
      <c r="AV24" s="145" t="str">
        <f>IFERROR(INDEX(feries_noms,MATCH(AU24,feries_dates,0))&amp;CHAR(10),"")&amp;IFERROR(INDEX(fetes_noms,MATCH(AU24,fetes_dates,0))&amp;CHAR(10),"")&amp;IFERROR( INDEX(Anniversaire!$B:$B,MATCH(AU24,Anniversaire!$F:$F,0)) &amp;CHAR(10),"")&amp;IFERROR( INDEX(Anniversaire!$B:$B,MATCH(AU24,Anniversaire!$G:$G,0))&amp; CHAR(10),"")</f>
        <v/>
      </c>
      <c r="AW24" s="146"/>
      <c r="AX24" s="147"/>
      <c r="AY24" s="147"/>
      <c r="AZ24" s="147"/>
      <c r="BA24" s="148" t="str">
        <f t="shared" si="15"/>
        <v/>
      </c>
    </row>
    <row r="25" spans="1:53" ht="29.25" customHeight="1">
      <c r="A25" s="144" t="str">
        <f t="shared" si="0"/>
        <v>V</v>
      </c>
      <c r="B25" s="136">
        <f t="shared" si="6"/>
        <v>43854</v>
      </c>
      <c r="C25" s="189" t="str">
        <f>IFERROR(INDEX(feries_noms,MATCH(B25,feries_dates,0))&amp;CHAR(10),"")&amp;IFERROR(INDEX(fetes_noms,MATCH(B25,fetes_dates,0))&amp;CHAR(10),"")&amp;IFERROR( INDEX(Anniversaire!$B:$B,MATCH(B25,Anniversaire!$F:$F,0)) &amp;CHAR(10),"")&amp;IFERROR( INDEX(Anniversaire!$B:$B,MATCH(B25,Anniversaire!$G:$G,0))&amp; CHAR(10),"")</f>
        <v/>
      </c>
      <c r="D25" s="146"/>
      <c r="E25" s="147"/>
      <c r="F25" s="147"/>
      <c r="G25" s="147"/>
      <c r="H25" s="190" t="str">
        <f t="shared" si="7"/>
        <v/>
      </c>
      <c r="I25" s="140"/>
      <c r="J25" s="144" t="str">
        <f t="shared" si="1"/>
        <v>L</v>
      </c>
      <c r="K25" s="136">
        <f t="shared" si="8"/>
        <v>43885</v>
      </c>
      <c r="L25" s="145" t="str">
        <f>IFERROR(INDEX(feries_noms,MATCH(K25,feries_dates,0))&amp;CHAR(10),"")&amp;IFERROR(INDEX(fetes_noms,MATCH(K25,fetes_dates,0))&amp;CHAR(10),"")&amp;IFERROR( INDEX(Anniversaire!$B:$B,MATCH(K25,Anniversaire!$F:$F,0)) &amp;CHAR(10),"")&amp;IFERROR( INDEX(Anniversaire!$B:$B,MATCH(K25,Anniversaire!$G:$G,0))&amp; CHAR(10),"")</f>
        <v/>
      </c>
      <c r="M25" s="146"/>
      <c r="N25" s="147"/>
      <c r="O25" s="147"/>
      <c r="P25" s="147"/>
      <c r="Q25" s="148">
        <f t="shared" si="9"/>
        <v>9</v>
      </c>
      <c r="R25" s="140"/>
      <c r="S25" s="144" t="str">
        <f t="shared" si="2"/>
        <v>M</v>
      </c>
      <c r="T25" s="136">
        <f t="shared" si="10"/>
        <v>43914</v>
      </c>
      <c r="U25" s="145" t="str">
        <f>IFERROR(INDEX(feries_noms,MATCH(T25,feries_dates,0))&amp;CHAR(10),"")&amp;IFERROR(INDEX(fetes_noms,MATCH(T25,fetes_dates,0))&amp;CHAR(10),"")&amp;IFERROR( INDEX(Anniversaire!$B:$B,MATCH(T25,Anniversaire!$F:$F,0)) &amp;CHAR(10),"")&amp;IFERROR( INDEX(Anniversaire!$B:$B,MATCH(T25,Anniversaire!$G:$G,0))&amp; CHAR(10),"")</f>
        <v/>
      </c>
      <c r="V25" s="146"/>
      <c r="W25" s="147"/>
      <c r="X25" s="147"/>
      <c r="Y25" s="147"/>
      <c r="Z25" s="148"/>
      <c r="AA25" s="140"/>
      <c r="AB25" s="144" t="str">
        <f t="shared" si="3"/>
        <v>V</v>
      </c>
      <c r="AC25" s="136">
        <f t="shared" si="11"/>
        <v>43945</v>
      </c>
      <c r="AD25" s="145" t="str">
        <f>IFERROR(INDEX(feries_noms,MATCH(AC25,feries_dates,0))&amp;CHAR(10),"")&amp;IFERROR(INDEX(fetes_noms,MATCH(AC25,fetes_dates,0))&amp;CHAR(10),"")&amp;IFERROR( INDEX(Anniversaire!$B:$B,MATCH(AC25,Anniversaire!$F:$F,0)) &amp;CHAR(10),"")&amp;IFERROR( INDEX(Anniversaire!$B:$B,MATCH(AC25,Anniversaire!$G:$G,0))&amp; CHAR(10),"")</f>
        <v/>
      </c>
      <c r="AE25" s="146"/>
      <c r="AF25" s="147"/>
      <c r="AG25" s="147"/>
      <c r="AH25" s="147"/>
      <c r="AI25" s="148" t="str">
        <f t="shared" si="12"/>
        <v/>
      </c>
      <c r="AJ25" s="143"/>
      <c r="AK25" s="144" t="str">
        <f t="shared" si="4"/>
        <v>D</v>
      </c>
      <c r="AL25" s="136">
        <f t="shared" si="13"/>
        <v>43975</v>
      </c>
      <c r="AM25" s="145" t="str">
        <f>IFERROR(INDEX(feries_noms,MATCH(AL25,feries_dates,0))&amp;CHAR(10),"")&amp;IFERROR(INDEX(fetes_noms,MATCH(AL25,fetes_dates,0))&amp;CHAR(10),"")&amp;IFERROR( INDEX(Anniversaire!$B:$B,MATCH(AL25,Anniversaire!$F:$F,0)) &amp;CHAR(10),"")&amp;IFERROR( INDEX(Anniversaire!$B:$B,MATCH(AL25,Anniversaire!$G:$G,0))&amp; CHAR(10),"")</f>
        <v/>
      </c>
      <c r="AN25" s="146"/>
      <c r="AO25" s="147"/>
      <c r="AP25" s="147"/>
      <c r="AQ25" s="147"/>
      <c r="AR25" s="148"/>
      <c r="AS25" s="140"/>
      <c r="AT25" s="144" t="str">
        <f t="shared" si="5"/>
        <v>M</v>
      </c>
      <c r="AU25" s="136">
        <f t="shared" si="14"/>
        <v>44006</v>
      </c>
      <c r="AV25" s="145" t="str">
        <f>IFERROR(INDEX(feries_noms,MATCH(AU25,feries_dates,0))&amp;CHAR(10),"")&amp;IFERROR(INDEX(fetes_noms,MATCH(AU25,fetes_dates,0))&amp;CHAR(10),"")&amp;IFERROR( INDEX(Anniversaire!$B:$B,MATCH(AU25,Anniversaire!$F:$F,0)) &amp;CHAR(10),"")&amp;IFERROR( INDEX(Anniversaire!$B:$B,MATCH(AU25,Anniversaire!$G:$G,0))&amp; CHAR(10),"")</f>
        <v/>
      </c>
      <c r="AW25" s="146"/>
      <c r="AX25" s="147"/>
      <c r="AY25" s="147"/>
      <c r="AZ25" s="147"/>
      <c r="BA25" s="148" t="str">
        <f t="shared" si="15"/>
        <v/>
      </c>
    </row>
    <row r="26" spans="1:53" ht="29.25" customHeight="1">
      <c r="A26" s="144" t="str">
        <f t="shared" si="0"/>
        <v>S</v>
      </c>
      <c r="B26" s="136">
        <f t="shared" si="6"/>
        <v>43855</v>
      </c>
      <c r="C26" s="189" t="str">
        <f>IFERROR(INDEX(feries_noms,MATCH(B26,feries_dates,0))&amp;CHAR(10),"")&amp;IFERROR(INDEX(fetes_noms,MATCH(B26,fetes_dates,0))&amp;CHAR(10),"")&amp;IFERROR( INDEX(Anniversaire!$B:$B,MATCH(B26,Anniversaire!$F:$F,0)) &amp;CHAR(10),"")&amp;IFERROR( INDEX(Anniversaire!$B:$B,MATCH(B26,Anniversaire!$G:$G,0))&amp; CHAR(10),"")</f>
        <v/>
      </c>
      <c r="D26" s="146"/>
      <c r="E26" s="147"/>
      <c r="F26" s="147"/>
      <c r="G26" s="147"/>
      <c r="H26" s="190" t="str">
        <f t="shared" si="7"/>
        <v/>
      </c>
      <c r="I26" s="140"/>
      <c r="J26" s="144" t="str">
        <f t="shared" si="1"/>
        <v>M</v>
      </c>
      <c r="K26" s="136">
        <f t="shared" si="8"/>
        <v>43886</v>
      </c>
      <c r="L26" s="145" t="str">
        <f>IFERROR(INDEX(feries_noms,MATCH(K26,feries_dates,0))&amp;CHAR(10),"")&amp;IFERROR(INDEX(fetes_noms,MATCH(K26,fetes_dates,0))&amp;CHAR(10),"")&amp;IFERROR( INDEX(Anniversaire!$B:$B,MATCH(K26,Anniversaire!$F:$F,0)) &amp;CHAR(10),"")&amp;IFERROR( INDEX(Anniversaire!$B:$B,MATCH(K26,Anniversaire!$G:$G,0))&amp; CHAR(10),"")</f>
        <v xml:space="preserve">Mardi gras
</v>
      </c>
      <c r="M26" s="146"/>
      <c r="N26" s="147"/>
      <c r="O26" s="147"/>
      <c r="P26" s="147"/>
      <c r="Q26" s="148" t="str">
        <f t="shared" si="9"/>
        <v/>
      </c>
      <c r="R26" s="140"/>
      <c r="S26" s="144" t="str">
        <f t="shared" si="2"/>
        <v>M</v>
      </c>
      <c r="T26" s="136">
        <f t="shared" si="10"/>
        <v>43915</v>
      </c>
      <c r="U26" s="145" t="str">
        <f>IFERROR(INDEX(feries_noms,MATCH(T26,feries_dates,0))&amp;CHAR(10),"")&amp;IFERROR(INDEX(fetes_noms,MATCH(T26,fetes_dates,0))&amp;CHAR(10),"")&amp;IFERROR( INDEX(Anniversaire!$B:$B,MATCH(T26,Anniversaire!$F:$F,0)) &amp;CHAR(10),"")&amp;IFERROR( INDEX(Anniversaire!$B:$B,MATCH(T26,Anniversaire!$G:$G,0))&amp; CHAR(10),"")</f>
        <v/>
      </c>
      <c r="V26" s="146"/>
      <c r="W26" s="147"/>
      <c r="X26" s="147"/>
      <c r="Y26" s="147"/>
      <c r="Z26" s="148"/>
      <c r="AA26" s="140"/>
      <c r="AB26" s="144" t="str">
        <f t="shared" si="3"/>
        <v>S</v>
      </c>
      <c r="AC26" s="136">
        <f t="shared" si="11"/>
        <v>43946</v>
      </c>
      <c r="AD26" s="145" t="str">
        <f>IFERROR(INDEX(feries_noms,MATCH(AC26,feries_dates,0))&amp;CHAR(10),"")&amp;IFERROR(INDEX(fetes_noms,MATCH(AC26,fetes_dates,0))&amp;CHAR(10),"")&amp;IFERROR( INDEX(Anniversaire!$B:$B,MATCH(AC26,Anniversaire!$F:$F,0)) &amp;CHAR(10),"")&amp;IFERROR( INDEX(Anniversaire!$B:$B,MATCH(AC26,Anniversaire!$G:$G,0))&amp; CHAR(10),"")</f>
        <v/>
      </c>
      <c r="AE26" s="146"/>
      <c r="AF26" s="147"/>
      <c r="AG26" s="147"/>
      <c r="AH26" s="147"/>
      <c r="AI26" s="148" t="str">
        <f t="shared" si="12"/>
        <v/>
      </c>
      <c r="AJ26" s="143"/>
      <c r="AK26" s="144" t="str">
        <f t="shared" si="4"/>
        <v>L</v>
      </c>
      <c r="AL26" s="136">
        <f t="shared" si="13"/>
        <v>43976</v>
      </c>
      <c r="AM26" s="145" t="str">
        <f>IFERROR(INDEX(feries_noms,MATCH(AL26,feries_dates,0))&amp;CHAR(10),"")&amp;IFERROR(INDEX(fetes_noms,MATCH(AL26,fetes_dates,0))&amp;CHAR(10),"")&amp;IFERROR( INDEX(Anniversaire!$B:$B,MATCH(AL26,Anniversaire!$F:$F,0)) &amp;CHAR(10),"")&amp;IFERROR( INDEX(Anniversaire!$B:$B,MATCH(AL26,Anniversaire!$G:$G,0))&amp; CHAR(10),"")</f>
        <v/>
      </c>
      <c r="AN26" s="146"/>
      <c r="AO26" s="147"/>
      <c r="AP26" s="147"/>
      <c r="AQ26" s="147"/>
      <c r="AR26" s="148"/>
      <c r="AS26" s="140"/>
      <c r="AT26" s="144" t="str">
        <f t="shared" si="5"/>
        <v>J</v>
      </c>
      <c r="AU26" s="136">
        <f t="shared" si="14"/>
        <v>44007</v>
      </c>
      <c r="AV26" s="145" t="str">
        <f>IFERROR(INDEX(feries_noms,MATCH(AU26,feries_dates,0))&amp;CHAR(10),"")&amp;IFERROR(INDEX(fetes_noms,MATCH(AU26,fetes_dates,0))&amp;CHAR(10),"")&amp;IFERROR( INDEX(Anniversaire!$B:$B,MATCH(AU26,Anniversaire!$F:$F,0)) &amp;CHAR(10),"")&amp;IFERROR( INDEX(Anniversaire!$B:$B,MATCH(AU26,Anniversaire!$G:$G,0))&amp; CHAR(10),"")</f>
        <v/>
      </c>
      <c r="AW26" s="146"/>
      <c r="AX26" s="147"/>
      <c r="AY26" s="147"/>
      <c r="AZ26" s="147"/>
      <c r="BA26" s="148" t="str">
        <f t="shared" si="15"/>
        <v/>
      </c>
    </row>
    <row r="27" spans="1:53" ht="29.25" customHeight="1">
      <c r="A27" s="144" t="str">
        <f t="shared" si="0"/>
        <v>D</v>
      </c>
      <c r="B27" s="136">
        <f t="shared" si="6"/>
        <v>43856</v>
      </c>
      <c r="C27" s="189" t="str">
        <f>IFERROR(INDEX(feries_noms,MATCH(B27,feries_dates,0))&amp;CHAR(10),"")&amp;IFERROR(INDEX(fetes_noms,MATCH(B27,fetes_dates,0))&amp;CHAR(10),"")&amp;IFERROR( INDEX(Anniversaire!$B:$B,MATCH(B27,Anniversaire!$F:$F,0)) &amp;CHAR(10),"")&amp;IFERROR( INDEX(Anniversaire!$B:$B,MATCH(B27,Anniversaire!$G:$G,0))&amp; CHAR(10),"")</f>
        <v xml:space="preserve">E
</v>
      </c>
      <c r="D27" s="146"/>
      <c r="E27" s="147"/>
      <c r="F27" s="147"/>
      <c r="G27" s="147"/>
      <c r="H27" s="190" t="str">
        <f t="shared" si="7"/>
        <v/>
      </c>
      <c r="I27" s="140"/>
      <c r="J27" s="144" t="str">
        <f t="shared" si="1"/>
        <v>M</v>
      </c>
      <c r="K27" s="136">
        <f t="shared" si="8"/>
        <v>43887</v>
      </c>
      <c r="L27" s="145" t="str">
        <f>IFERROR(INDEX(feries_noms,MATCH(K27,feries_dates,0))&amp;CHAR(10),"")&amp;IFERROR(INDEX(fetes_noms,MATCH(K27,fetes_dates,0))&amp;CHAR(10),"")&amp;IFERROR( INDEX(Anniversaire!$B:$B,MATCH(K27,Anniversaire!$F:$F,0)) &amp;CHAR(10),"")&amp;IFERROR( INDEX(Anniversaire!$B:$B,MATCH(K27,Anniversaire!$G:$G,0))&amp; CHAR(10),"")</f>
        <v/>
      </c>
      <c r="M27" s="146"/>
      <c r="N27" s="147"/>
      <c r="O27" s="147"/>
      <c r="P27" s="147"/>
      <c r="Q27" s="148" t="str">
        <f t="shared" si="9"/>
        <v/>
      </c>
      <c r="R27" s="140"/>
      <c r="S27" s="144" t="str">
        <f t="shared" si="2"/>
        <v>J</v>
      </c>
      <c r="T27" s="136">
        <f t="shared" si="10"/>
        <v>43916</v>
      </c>
      <c r="U27" s="145" t="str">
        <f>IFERROR(INDEX(feries_noms,MATCH(T27,feries_dates,0))&amp;CHAR(10),"")&amp;IFERROR(INDEX(fetes_noms,MATCH(T27,fetes_dates,0))&amp;CHAR(10),"")&amp;IFERROR( INDEX(Anniversaire!$B:$B,MATCH(T27,Anniversaire!$F:$F,0)) &amp;CHAR(10),"")&amp;IFERROR( INDEX(Anniversaire!$B:$B,MATCH(T27,Anniversaire!$G:$G,0))&amp; CHAR(10),"")</f>
        <v/>
      </c>
      <c r="V27" s="146"/>
      <c r="W27" s="147"/>
      <c r="X27" s="147"/>
      <c r="Y27" s="147"/>
      <c r="Z27" s="148"/>
      <c r="AA27" s="140"/>
      <c r="AB27" s="144" t="str">
        <f t="shared" si="3"/>
        <v>D</v>
      </c>
      <c r="AC27" s="136">
        <f t="shared" si="11"/>
        <v>43947</v>
      </c>
      <c r="AD27" s="145" t="str">
        <f>IFERROR(INDEX(feries_noms,MATCH(AC27,feries_dates,0))&amp;CHAR(10),"")&amp;IFERROR(INDEX(fetes_noms,MATCH(AC27,fetes_dates,0))&amp;CHAR(10),"")&amp;IFERROR( INDEX(Anniversaire!$B:$B,MATCH(AC27,Anniversaire!$F:$F,0)) &amp;CHAR(10),"")&amp;IFERROR( INDEX(Anniversaire!$B:$B,MATCH(AC27,Anniversaire!$G:$G,0))&amp; CHAR(10),"")</f>
        <v/>
      </c>
      <c r="AE27" s="146"/>
      <c r="AF27" s="147"/>
      <c r="AG27" s="147"/>
      <c r="AH27" s="147"/>
      <c r="AI27" s="148" t="str">
        <f t="shared" si="12"/>
        <v/>
      </c>
      <c r="AJ27" s="143"/>
      <c r="AK27" s="144" t="str">
        <f t="shared" si="4"/>
        <v>M</v>
      </c>
      <c r="AL27" s="136">
        <f t="shared" si="13"/>
        <v>43977</v>
      </c>
      <c r="AM27" s="145" t="str">
        <f>IFERROR(INDEX(feries_noms,MATCH(AL27,feries_dates,0))&amp;CHAR(10),"")&amp;IFERROR(INDEX(fetes_noms,MATCH(AL27,fetes_dates,0))&amp;CHAR(10),"")&amp;IFERROR( INDEX(Anniversaire!$B:$B,MATCH(AL27,Anniversaire!$F:$F,0)) &amp;CHAR(10),"")&amp;IFERROR( INDEX(Anniversaire!$B:$B,MATCH(AL27,Anniversaire!$G:$G,0))&amp; CHAR(10),"")</f>
        <v/>
      </c>
      <c r="AN27" s="146"/>
      <c r="AO27" s="147"/>
      <c r="AP27" s="147"/>
      <c r="AQ27" s="147"/>
      <c r="AR27" s="148"/>
      <c r="AS27" s="140"/>
      <c r="AT27" s="144" t="str">
        <f t="shared" si="5"/>
        <v>V</v>
      </c>
      <c r="AU27" s="136">
        <f t="shared" si="14"/>
        <v>44008</v>
      </c>
      <c r="AV27" s="145" t="str">
        <f>IFERROR(INDEX(feries_noms,MATCH(AU27,feries_dates,0))&amp;CHAR(10),"")&amp;IFERROR(INDEX(fetes_noms,MATCH(AU27,fetes_dates,0))&amp;CHAR(10),"")&amp;IFERROR( INDEX(Anniversaire!$B:$B,MATCH(AU27,Anniversaire!$F:$F,0)) &amp;CHAR(10),"")&amp;IFERROR( INDEX(Anniversaire!$B:$B,MATCH(AU27,Anniversaire!$G:$G,0))&amp; CHAR(10),"")</f>
        <v/>
      </c>
      <c r="AW27" s="146"/>
      <c r="AX27" s="147"/>
      <c r="AY27" s="147"/>
      <c r="AZ27" s="147"/>
      <c r="BA27" s="148" t="str">
        <f t="shared" si="15"/>
        <v/>
      </c>
    </row>
    <row r="28" spans="1:53" ht="29.25" customHeight="1">
      <c r="A28" s="144" t="str">
        <f t="shared" si="0"/>
        <v>L</v>
      </c>
      <c r="B28" s="136">
        <f t="shared" si="6"/>
        <v>43857</v>
      </c>
      <c r="C28" s="189" t="str">
        <f>IFERROR(INDEX(feries_noms,MATCH(B28,feries_dates,0))&amp;CHAR(10),"")&amp;IFERROR(INDEX(fetes_noms,MATCH(B28,fetes_dates,0))&amp;CHAR(10),"")&amp;IFERROR( INDEX(Anniversaire!$B:$B,MATCH(B28,Anniversaire!$F:$F,0)) &amp;CHAR(10),"")&amp;IFERROR( INDEX(Anniversaire!$B:$B,MATCH(B28,Anniversaire!$G:$G,0))&amp; CHAR(10),"")</f>
        <v/>
      </c>
      <c r="D28" s="146"/>
      <c r="E28" s="147"/>
      <c r="F28" s="147"/>
      <c r="G28" s="147"/>
      <c r="H28" s="190">
        <f t="shared" si="7"/>
        <v>5</v>
      </c>
      <c r="I28" s="140"/>
      <c r="J28" s="144" t="str">
        <f t="shared" si="1"/>
        <v>J</v>
      </c>
      <c r="K28" s="136">
        <f t="shared" si="8"/>
        <v>43888</v>
      </c>
      <c r="L28" s="145" t="str">
        <f>IFERROR(INDEX(feries_noms,MATCH(K28,feries_dates,0))&amp;CHAR(10),"")&amp;IFERROR(INDEX(fetes_noms,MATCH(K28,fetes_dates,0))&amp;CHAR(10),"")&amp;IFERROR( INDEX(Anniversaire!$B:$B,MATCH(K28,Anniversaire!$F:$F,0)) &amp;CHAR(10),"")&amp;IFERROR( INDEX(Anniversaire!$B:$B,MATCH(K28,Anniversaire!$G:$G,0))&amp; CHAR(10),"")</f>
        <v xml:space="preserve">F
</v>
      </c>
      <c r="M28" s="146"/>
      <c r="N28" s="147"/>
      <c r="O28" s="147"/>
      <c r="P28" s="147"/>
      <c r="Q28" s="148" t="str">
        <f t="shared" si="9"/>
        <v/>
      </c>
      <c r="R28" s="140"/>
      <c r="S28" s="144" t="str">
        <f t="shared" si="2"/>
        <v>V</v>
      </c>
      <c r="T28" s="136">
        <f t="shared" si="10"/>
        <v>43917</v>
      </c>
      <c r="U28" s="145" t="str">
        <f>IFERROR(INDEX(feries_noms,MATCH(T28,feries_dates,0))&amp;CHAR(10),"")&amp;IFERROR(INDEX(fetes_noms,MATCH(T28,fetes_dates,0))&amp;CHAR(10),"")&amp;IFERROR( INDEX(Anniversaire!$B:$B,MATCH(T28,Anniversaire!$F:$F,0)) &amp;CHAR(10),"")&amp;IFERROR( INDEX(Anniversaire!$B:$B,MATCH(T28,Anniversaire!$G:$G,0))&amp; CHAR(10),"")</f>
        <v/>
      </c>
      <c r="V28" s="146"/>
      <c r="W28" s="147"/>
      <c r="X28" s="147"/>
      <c r="Y28" s="147"/>
      <c r="Z28" s="148"/>
      <c r="AA28" s="140"/>
      <c r="AB28" s="144" t="str">
        <f t="shared" si="3"/>
        <v>L</v>
      </c>
      <c r="AC28" s="136">
        <f t="shared" si="11"/>
        <v>43948</v>
      </c>
      <c r="AD28" s="145" t="str">
        <f>IFERROR(INDEX(feries_noms,MATCH(AC28,feries_dates,0))&amp;CHAR(10),"")&amp;IFERROR(INDEX(fetes_noms,MATCH(AC28,fetes_dates,0))&amp;CHAR(10),"")&amp;IFERROR( INDEX(Anniversaire!$B:$B,MATCH(AC28,Anniversaire!$F:$F,0)) &amp;CHAR(10),"")&amp;IFERROR( INDEX(Anniversaire!$B:$B,MATCH(AC28,Anniversaire!$G:$G,0))&amp; CHAR(10),"")</f>
        <v/>
      </c>
      <c r="AE28" s="146"/>
      <c r="AF28" s="147"/>
      <c r="AG28" s="147"/>
      <c r="AH28" s="147"/>
      <c r="AI28" s="148">
        <f t="shared" si="12"/>
        <v>18</v>
      </c>
      <c r="AJ28" s="143"/>
      <c r="AK28" s="144" t="str">
        <f t="shared" si="4"/>
        <v>M</v>
      </c>
      <c r="AL28" s="136">
        <f t="shared" si="13"/>
        <v>43978</v>
      </c>
      <c r="AM28" s="145" t="str">
        <f>IFERROR(INDEX(feries_noms,MATCH(AL28,feries_dates,0))&amp;CHAR(10),"")&amp;IFERROR(INDEX(fetes_noms,MATCH(AL28,fetes_dates,0))&amp;CHAR(10),"")&amp;IFERROR( INDEX(Anniversaire!$B:$B,MATCH(AL28,Anniversaire!$F:$F,0)) &amp;CHAR(10),"")&amp;IFERROR( INDEX(Anniversaire!$B:$B,MATCH(AL28,Anniversaire!$G:$G,0))&amp; CHAR(10),"")</f>
        <v/>
      </c>
      <c r="AN28" s="146"/>
      <c r="AO28" s="147"/>
      <c r="AP28" s="147"/>
      <c r="AQ28" s="147"/>
      <c r="AR28" s="148"/>
      <c r="AS28" s="140"/>
      <c r="AT28" s="144" t="str">
        <f t="shared" si="5"/>
        <v>S</v>
      </c>
      <c r="AU28" s="136">
        <f t="shared" si="14"/>
        <v>44009</v>
      </c>
      <c r="AV28" s="145" t="str">
        <f>IFERROR(INDEX(feries_noms,MATCH(AU28,feries_dates,0))&amp;CHAR(10),"")&amp;IFERROR(INDEX(fetes_noms,MATCH(AU28,fetes_dates,0))&amp;CHAR(10),"")&amp;IFERROR( INDEX(Anniversaire!$B:$B,MATCH(AU28,Anniversaire!$F:$F,0)) &amp;CHAR(10),"")&amp;IFERROR( INDEX(Anniversaire!$B:$B,MATCH(AU28,Anniversaire!$G:$G,0))&amp; CHAR(10),"")</f>
        <v/>
      </c>
      <c r="AW28" s="146"/>
      <c r="AX28" s="147"/>
      <c r="AY28" s="147"/>
      <c r="AZ28" s="147"/>
      <c r="BA28" s="148" t="str">
        <f t="shared" si="15"/>
        <v/>
      </c>
    </row>
    <row r="29" spans="1:53" ht="29.25" customHeight="1">
      <c r="A29" s="144" t="str">
        <f t="shared" si="0"/>
        <v>M</v>
      </c>
      <c r="B29" s="136">
        <f t="shared" si="6"/>
        <v>43858</v>
      </c>
      <c r="C29" s="189" t="str">
        <f>IFERROR(INDEX(feries_noms,MATCH(B29,feries_dates,0))&amp;CHAR(10),"")&amp;IFERROR(INDEX(fetes_noms,MATCH(B29,fetes_dates,0))&amp;CHAR(10),"")&amp;IFERROR( INDEX(Anniversaire!$B:$B,MATCH(B29,Anniversaire!$F:$F,0)) &amp;CHAR(10),"")&amp;IFERROR( INDEX(Anniversaire!$B:$B,MATCH(B29,Anniversaire!$G:$G,0))&amp; CHAR(10),"")</f>
        <v/>
      </c>
      <c r="D29" s="146"/>
      <c r="E29" s="147"/>
      <c r="F29" s="147"/>
      <c r="G29" s="147"/>
      <c r="H29" s="190" t="str">
        <f t="shared" si="7"/>
        <v/>
      </c>
      <c r="I29" s="140"/>
      <c r="J29" s="144" t="str">
        <f t="shared" si="1"/>
        <v>V</v>
      </c>
      <c r="K29" s="136">
        <f t="shared" si="8"/>
        <v>43889</v>
      </c>
      <c r="L29" s="145" t="str">
        <f>IFERROR(INDEX(feries_noms,MATCH(K29,feries_dates,0))&amp;CHAR(10),"")&amp;IFERROR(INDEX(fetes_noms,MATCH(K29,fetes_dates,0))&amp;CHAR(10),"")&amp;IFERROR( INDEX(Anniversaire!$B:$B,MATCH(K29,Anniversaire!$F:$F,0)) &amp;CHAR(10),"")&amp;IFERROR( INDEX(Anniversaire!$B:$B,MATCH(K29,Anniversaire!$G:$G,0))&amp; CHAR(10),"")</f>
        <v/>
      </c>
      <c r="M29" s="146"/>
      <c r="N29" s="147"/>
      <c r="O29" s="147"/>
      <c r="P29" s="147"/>
      <c r="Q29" s="148" t="str">
        <f t="shared" si="9"/>
        <v/>
      </c>
      <c r="R29" s="140"/>
      <c r="S29" s="144" t="str">
        <f t="shared" si="2"/>
        <v>S</v>
      </c>
      <c r="T29" s="136">
        <f t="shared" si="10"/>
        <v>43918</v>
      </c>
      <c r="U29" s="145" t="str">
        <f>IFERROR(INDEX(feries_noms,MATCH(T29,feries_dates,0))&amp;CHAR(10),"")&amp;IFERROR(INDEX(fetes_noms,MATCH(T29,fetes_dates,0))&amp;CHAR(10),"")&amp;IFERROR( INDEX(Anniversaire!$B:$B,MATCH(T29,Anniversaire!$F:$F,0)) &amp;CHAR(10),"")&amp;IFERROR( INDEX(Anniversaire!$B:$B,MATCH(T29,Anniversaire!$G:$G,0))&amp; CHAR(10),"")</f>
        <v/>
      </c>
      <c r="V29" s="146"/>
      <c r="W29" s="147"/>
      <c r="X29" s="147"/>
      <c r="Y29" s="147"/>
      <c r="Z29" s="148"/>
      <c r="AA29" s="140"/>
      <c r="AB29" s="144" t="str">
        <f t="shared" si="3"/>
        <v>M</v>
      </c>
      <c r="AC29" s="136">
        <f t="shared" si="11"/>
        <v>43949</v>
      </c>
      <c r="AD29" s="145" t="str">
        <f>IFERROR(INDEX(feries_noms,MATCH(AC29,feries_dates,0))&amp;CHAR(10),"")&amp;IFERROR(INDEX(fetes_noms,MATCH(AC29,fetes_dates,0))&amp;CHAR(10),"")&amp;IFERROR( INDEX(Anniversaire!$B:$B,MATCH(AC29,Anniversaire!$F:$F,0)) &amp;CHAR(10),"")&amp;IFERROR( INDEX(Anniversaire!$B:$B,MATCH(AC29,Anniversaire!$G:$G,0))&amp; CHAR(10),"")</f>
        <v/>
      </c>
      <c r="AE29" s="146"/>
      <c r="AF29" s="147"/>
      <c r="AG29" s="147"/>
      <c r="AH29" s="147"/>
      <c r="AI29" s="148" t="str">
        <f t="shared" si="12"/>
        <v/>
      </c>
      <c r="AJ29" s="143"/>
      <c r="AK29" s="144" t="str">
        <f t="shared" si="4"/>
        <v>J</v>
      </c>
      <c r="AL29" s="136">
        <f t="shared" si="13"/>
        <v>43979</v>
      </c>
      <c r="AM29" s="145" t="str">
        <f>IFERROR(INDEX(feries_noms,MATCH(AL29,feries_dates,0))&amp;CHAR(10),"")&amp;IFERROR(INDEX(fetes_noms,MATCH(AL29,fetes_dates,0))&amp;CHAR(10),"")&amp;IFERROR( INDEX(Anniversaire!$B:$B,MATCH(AL29,Anniversaire!$F:$F,0)) &amp;CHAR(10),"")&amp;IFERROR( INDEX(Anniversaire!$B:$B,MATCH(AL29,Anniversaire!$G:$G,0))&amp; CHAR(10),"")</f>
        <v/>
      </c>
      <c r="AN29" s="146"/>
      <c r="AO29" s="147"/>
      <c r="AP29" s="147"/>
      <c r="AQ29" s="147"/>
      <c r="AR29" s="148"/>
      <c r="AS29" s="140"/>
      <c r="AT29" s="144" t="str">
        <f t="shared" si="5"/>
        <v>D</v>
      </c>
      <c r="AU29" s="136">
        <f t="shared" si="14"/>
        <v>44010</v>
      </c>
      <c r="AV29" s="145" t="str">
        <f>IFERROR(INDEX(feries_noms,MATCH(AU29,feries_dates,0))&amp;CHAR(10),"")&amp;IFERROR(INDEX(fetes_noms,MATCH(AU29,fetes_dates,0))&amp;CHAR(10),"")&amp;IFERROR( INDEX(Anniversaire!$B:$B,MATCH(AU29,Anniversaire!$F:$F,0)) &amp;CHAR(10),"")&amp;IFERROR( INDEX(Anniversaire!$B:$B,MATCH(AU29,Anniversaire!$G:$G,0))&amp; CHAR(10),"")</f>
        <v/>
      </c>
      <c r="AW29" s="146"/>
      <c r="AX29" s="147"/>
      <c r="AY29" s="147"/>
      <c r="AZ29" s="147"/>
      <c r="BA29" s="148" t="str">
        <f t="shared" si="15"/>
        <v/>
      </c>
    </row>
    <row r="30" spans="1:53" ht="29.25" customHeight="1">
      <c r="A30" s="144" t="str">
        <f t="shared" si="0"/>
        <v>M</v>
      </c>
      <c r="B30" s="136">
        <f>IF(B29="","",IF(MONTH(B29+1)=MONTH(B2),B29+1,""))</f>
        <v>43859</v>
      </c>
      <c r="C30" s="189" t="str">
        <f>IFERROR(INDEX(feries_noms,MATCH(B30,feries_dates,0))&amp;CHAR(10),"")&amp;IFERROR(INDEX(fetes_noms,MATCH(B30,fetes_dates,0))&amp;CHAR(10),"")&amp;IFERROR( INDEX(Anniversaire!$B:$B,MATCH(B30,Anniversaire!$F:$F,0)) &amp;CHAR(10),"")&amp;IFERROR( INDEX(Anniversaire!$B:$B,MATCH(B30,Anniversaire!$G:$G,0))&amp; CHAR(10),"")</f>
        <v/>
      </c>
      <c r="D30" s="146"/>
      <c r="E30" s="147"/>
      <c r="F30" s="147"/>
      <c r="G30" s="147"/>
      <c r="H30" s="190" t="str">
        <f t="shared" si="7"/>
        <v/>
      </c>
      <c r="I30" s="140"/>
      <c r="J30" s="144" t="str">
        <f t="shared" si="1"/>
        <v>S</v>
      </c>
      <c r="K30" s="136">
        <f>IF(K29="","",IF(MONTH(K29+1)=MONTH(K2),K29+1,""))</f>
        <v>43890</v>
      </c>
      <c r="L30" s="145" t="str">
        <f>IFERROR(INDEX(feries_noms,MATCH(K30,feries_dates,0))&amp;CHAR(10),"")&amp;IFERROR(INDEX(fetes_noms,MATCH(K30,fetes_dates,0))&amp;CHAR(10),"")&amp;IFERROR( INDEX(Anniversaire!$B:$B,MATCH(K30,Anniversaire!$F:$F,0)) &amp;CHAR(10),"")&amp;IFERROR( INDEX(Anniversaire!$B:$B,MATCH(K30,Anniversaire!$G:$G,0))&amp; CHAR(10),"")</f>
        <v/>
      </c>
      <c r="M30" s="146"/>
      <c r="N30" s="147"/>
      <c r="O30" s="147"/>
      <c r="P30" s="147"/>
      <c r="Q30" s="148" t="str">
        <f t="shared" si="9"/>
        <v/>
      </c>
      <c r="R30" s="140"/>
      <c r="S30" s="144" t="str">
        <f t="shared" si="2"/>
        <v>D</v>
      </c>
      <c r="T30" s="136">
        <f>IF(T29="","",IF(MONTH(T29+1)=MONTH(T2),T29+1,""))</f>
        <v>43919</v>
      </c>
      <c r="U30" s="145" t="str">
        <f>IFERROR(INDEX(feries_noms,MATCH(T30,feries_dates,0))&amp;CHAR(10),"")&amp;IFERROR(INDEX(fetes_noms,MATCH(T30,fetes_dates,0))&amp;CHAR(10),"")&amp;IFERROR( INDEX(Anniversaire!$B:$B,MATCH(T30,Anniversaire!$F:$F,0)) &amp;CHAR(10),"")&amp;IFERROR( INDEX(Anniversaire!$B:$B,MATCH(T30,Anniversaire!$G:$G,0))&amp; CHAR(10),"")</f>
        <v/>
      </c>
      <c r="V30" s="146"/>
      <c r="W30" s="147"/>
      <c r="X30" s="147"/>
      <c r="Y30" s="147"/>
      <c r="Z30" s="148"/>
      <c r="AA30" s="140"/>
      <c r="AB30" s="144" t="str">
        <f t="shared" si="3"/>
        <v>M</v>
      </c>
      <c r="AC30" s="136">
        <f>IF(AC29="","",IF(MONTH(AC29+1)=MONTH(AC2),AC29+1,""))</f>
        <v>43950</v>
      </c>
      <c r="AD30" s="145" t="str">
        <f>IFERROR(INDEX(feries_noms,MATCH(AC30,feries_dates,0))&amp;CHAR(10),"")&amp;IFERROR(INDEX(fetes_noms,MATCH(AC30,fetes_dates,0))&amp;CHAR(10),"")&amp;IFERROR( INDEX(Anniversaire!$B:$B,MATCH(AC30,Anniversaire!$F:$F,0)) &amp;CHAR(10),"")&amp;IFERROR( INDEX(Anniversaire!$B:$B,MATCH(AC30,Anniversaire!$G:$G,0))&amp; CHAR(10),"")</f>
        <v/>
      </c>
      <c r="AE30" s="146"/>
      <c r="AF30" s="147"/>
      <c r="AG30" s="147"/>
      <c r="AH30" s="147"/>
      <c r="AI30" s="148" t="str">
        <f t="shared" si="12"/>
        <v/>
      </c>
      <c r="AJ30" s="143"/>
      <c r="AK30" s="144" t="str">
        <f t="shared" si="4"/>
        <v>V</v>
      </c>
      <c r="AL30" s="136">
        <f>IF(AL29="","",IF(MONTH(AL29+1)=MONTH(AL2),AL29+1,""))</f>
        <v>43980</v>
      </c>
      <c r="AM30" s="145" t="str">
        <f>IFERROR(INDEX(feries_noms,MATCH(AL30,feries_dates,0))&amp;CHAR(10),"")&amp;IFERROR(INDEX(fetes_noms,MATCH(AL30,fetes_dates,0))&amp;CHAR(10),"")&amp;IFERROR( INDEX(Anniversaire!$B:$B,MATCH(AL30,Anniversaire!$F:$F,0)) &amp;CHAR(10),"")&amp;IFERROR( INDEX(Anniversaire!$B:$B,MATCH(AL30,Anniversaire!$G:$G,0))&amp; CHAR(10),"")</f>
        <v/>
      </c>
      <c r="AN30" s="146"/>
      <c r="AO30" s="147"/>
      <c r="AP30" s="147"/>
      <c r="AQ30" s="147"/>
      <c r="AR30" s="148"/>
      <c r="AS30" s="140"/>
      <c r="AT30" s="144" t="str">
        <f t="shared" si="5"/>
        <v>L</v>
      </c>
      <c r="AU30" s="136">
        <f>IF(AU29="","",IF(MONTH(AU29+1)=MONTH(AU2),AU29+1,""))</f>
        <v>44011</v>
      </c>
      <c r="AV30" s="145" t="str">
        <f>IFERROR(INDEX(feries_noms,MATCH(AU30,feries_dates,0))&amp;CHAR(10),"")&amp;IFERROR(INDEX(fetes_noms,MATCH(AU30,fetes_dates,0))&amp;CHAR(10),"")&amp;IFERROR( INDEX(Anniversaire!$B:$B,MATCH(AU30,Anniversaire!$F:$F,0)) &amp;CHAR(10),"")&amp;IFERROR( INDEX(Anniversaire!$B:$B,MATCH(AU30,Anniversaire!$G:$G,0))&amp; CHAR(10),"")</f>
        <v/>
      </c>
      <c r="AW30" s="146"/>
      <c r="AX30" s="147"/>
      <c r="AY30" s="147"/>
      <c r="AZ30" s="147"/>
      <c r="BA30" s="148">
        <f t="shared" si="15"/>
        <v>27</v>
      </c>
    </row>
    <row r="31" spans="1:53" ht="29.25" customHeight="1">
      <c r="A31" s="144" t="str">
        <f t="shared" si="0"/>
        <v>J</v>
      </c>
      <c r="B31" s="136">
        <f t="shared" ref="B31:B32" si="16">IF(B30="","",IF(MONTH(B30+1)=MONTH(B3),B30+1,""))</f>
        <v>43860</v>
      </c>
      <c r="C31" s="189" t="str">
        <f>IFERROR(INDEX(feries_noms,MATCH(B31,feries_dates,0))&amp;CHAR(10),"")&amp;IFERROR(INDEX(fetes_noms,MATCH(B31,fetes_dates,0))&amp;CHAR(10),"")&amp;IFERROR( INDEX(Anniversaire!$B:$B,MATCH(B31,Anniversaire!$F:$F,0)) &amp;CHAR(10),"")&amp;IFERROR( INDEX(Anniversaire!$B:$B,MATCH(B31,Anniversaire!$G:$G,0))&amp; CHAR(10),"")</f>
        <v/>
      </c>
      <c r="D31" s="147"/>
      <c r="E31" s="147"/>
      <c r="F31" s="147"/>
      <c r="G31" s="147"/>
      <c r="H31" s="190" t="str">
        <f t="shared" si="7"/>
        <v/>
      </c>
      <c r="I31" s="140"/>
      <c r="J31" s="144" t="str">
        <f t="shared" si="1"/>
        <v/>
      </c>
      <c r="K31" s="136" t="str">
        <f t="shared" ref="K31:K32" si="17">IF(K30="","",IF(MONTH(K30+1)=MONTH(K3),K30+1,""))</f>
        <v/>
      </c>
      <c r="L31" s="145" t="str">
        <f>IFERROR(INDEX(feries_noms,MATCH(K31,feries_dates,0))&amp;CHAR(10),"")&amp;IFERROR(INDEX(fetes_noms,MATCH(K31,fetes_dates,0))&amp;CHAR(10),"")&amp;IFERROR( INDEX(Anniversaire!$B:$B,MATCH(K31,Anniversaire!$F:$F,0)) &amp;CHAR(10),"")&amp;IFERROR( INDEX(Anniversaire!$B:$B,MATCH(K31,Anniversaire!$G:$G,0))&amp; CHAR(10),"")</f>
        <v/>
      </c>
      <c r="M31" s="147"/>
      <c r="N31" s="147"/>
      <c r="O31" s="147"/>
      <c r="P31" s="147"/>
      <c r="Q31" s="148" t="e">
        <f t="shared" si="9"/>
        <v>#VALUE!</v>
      </c>
      <c r="R31" s="140"/>
      <c r="S31" s="144" t="str">
        <f t="shared" si="2"/>
        <v>L</v>
      </c>
      <c r="T31" s="136">
        <f t="shared" ref="T31:T32" si="18">IF(T30="","",IF(MONTH(T30+1)=MONTH(T3),T30+1,""))</f>
        <v>43920</v>
      </c>
      <c r="U31" s="145" t="str">
        <f>IFERROR(INDEX(feries_noms,MATCH(T31,feries_dates,0))&amp;CHAR(10),"")&amp;IFERROR(INDEX(fetes_noms,MATCH(T31,fetes_dates,0))&amp;CHAR(10),"")&amp;IFERROR( INDEX(Anniversaire!$B:$B,MATCH(T31,Anniversaire!$F:$F,0)) &amp;CHAR(10),"")&amp;IFERROR( INDEX(Anniversaire!$B:$B,MATCH(T31,Anniversaire!$G:$G,0))&amp; CHAR(10),"")</f>
        <v/>
      </c>
      <c r="V31" s="147"/>
      <c r="W31" s="147"/>
      <c r="X31" s="147"/>
      <c r="Y31" s="147"/>
      <c r="Z31" s="148"/>
      <c r="AA31" s="140"/>
      <c r="AB31" s="144" t="str">
        <f t="shared" si="3"/>
        <v>J</v>
      </c>
      <c r="AC31" s="136">
        <f t="shared" ref="AC31:AC32" si="19">IF(AC30="","",IF(MONTH(AC30+1)=MONTH(AC3),AC30+1,""))</f>
        <v>43951</v>
      </c>
      <c r="AD31" s="145" t="str">
        <f>IFERROR(INDEX(feries_noms,MATCH(AC31,feries_dates,0))&amp;CHAR(10),"")&amp;IFERROR(INDEX(fetes_noms,MATCH(AC31,fetes_dates,0))&amp;CHAR(10),"")&amp;IFERROR( INDEX(Anniversaire!$B:$B,MATCH(AC31,Anniversaire!$F:$F,0)) &amp;CHAR(10),"")&amp;IFERROR( INDEX(Anniversaire!$B:$B,MATCH(AC31,Anniversaire!$G:$G,0))&amp; CHAR(10),"")</f>
        <v/>
      </c>
      <c r="AE31" s="147"/>
      <c r="AF31" s="147"/>
      <c r="AG31" s="147"/>
      <c r="AH31" s="147"/>
      <c r="AI31" s="148" t="str">
        <f t="shared" si="12"/>
        <v/>
      </c>
      <c r="AJ31" s="143"/>
      <c r="AK31" s="144" t="str">
        <f t="shared" si="4"/>
        <v>S</v>
      </c>
      <c r="AL31" s="136">
        <f t="shared" ref="AL31:AL32" si="20">IF(AL30="","",IF(MONTH(AL30+1)=MONTH(AL3),AL30+1,""))</f>
        <v>43981</v>
      </c>
      <c r="AM31" s="145" t="str">
        <f>IFERROR(INDEX(feries_noms,MATCH(AL31,feries_dates,0))&amp;CHAR(10),"")&amp;IFERROR(INDEX(fetes_noms,MATCH(AL31,fetes_dates,0))&amp;CHAR(10),"")&amp;IFERROR( INDEX(Anniversaire!$B:$B,MATCH(AL31,Anniversaire!$F:$F,0)) &amp;CHAR(10),"")&amp;IFERROR( INDEX(Anniversaire!$B:$B,MATCH(AL31,Anniversaire!$G:$G,0))&amp; CHAR(10),"")</f>
        <v/>
      </c>
      <c r="AN31" s="147"/>
      <c r="AO31" s="147"/>
      <c r="AP31" s="147"/>
      <c r="AQ31" s="147"/>
      <c r="AR31" s="148"/>
      <c r="AS31" s="140"/>
      <c r="AT31" s="144" t="str">
        <f t="shared" si="5"/>
        <v>M</v>
      </c>
      <c r="AU31" s="136">
        <f t="shared" ref="AU31:AU32" si="21">IF(AU30="","",IF(MONTH(AU30+1)=MONTH(AU3),AU30+1,""))</f>
        <v>44012</v>
      </c>
      <c r="AV31" s="145" t="str">
        <f>IFERROR(INDEX(feries_noms,MATCH(AU31,feries_dates,0))&amp;CHAR(10),"")&amp;IFERROR(INDEX(fetes_noms,MATCH(AU31,fetes_dates,0))&amp;CHAR(10),"")&amp;IFERROR( INDEX(Anniversaire!$B:$B,MATCH(AU31,Anniversaire!$F:$F,0)) &amp;CHAR(10),"")&amp;IFERROR( INDEX(Anniversaire!$B:$B,MATCH(AU31,Anniversaire!$G:$G,0))&amp; CHAR(10),"")</f>
        <v/>
      </c>
      <c r="AW31" s="147"/>
      <c r="AX31" s="147"/>
      <c r="AY31" s="147"/>
      <c r="AZ31" s="147"/>
      <c r="BA31" s="148" t="str">
        <f t="shared" si="15"/>
        <v/>
      </c>
    </row>
    <row r="32" spans="1:53" ht="29.25" customHeight="1" thickBot="1">
      <c r="A32" s="149" t="str">
        <f t="shared" si="0"/>
        <v>V</v>
      </c>
      <c r="B32" s="150">
        <f t="shared" si="16"/>
        <v>43861</v>
      </c>
      <c r="C32" s="189" t="str">
        <f>IFERROR(INDEX(feries_noms,MATCH(B32,feries_dates,0))&amp;CHAR(10),"")&amp;IFERROR(INDEX(fetes_noms,MATCH(B32,fetes_dates,0))&amp;CHAR(10),"")&amp;IFERROR( INDEX(Anniversaire!$B:$B,MATCH(B32,Anniversaire!$F:$F,0)) &amp;CHAR(10),"")&amp;IFERROR( INDEX(Anniversaire!$B:$B,MATCH(B32,Anniversaire!$G:$G,0))&amp; CHAR(10),"")</f>
        <v/>
      </c>
      <c r="D32" s="151"/>
      <c r="E32" s="151"/>
      <c r="F32" s="151"/>
      <c r="G32" s="151"/>
      <c r="H32" s="190" t="str">
        <f t="shared" si="7"/>
        <v/>
      </c>
      <c r="I32" s="140"/>
      <c r="J32" s="149" t="str">
        <f t="shared" si="1"/>
        <v/>
      </c>
      <c r="K32" s="150" t="str">
        <f t="shared" si="17"/>
        <v/>
      </c>
      <c r="L32" s="145" t="str">
        <f>IFERROR(INDEX(feries_noms,MATCH(K32,feries_dates,0))&amp;CHAR(10),"")&amp;IFERROR(INDEX(fetes_noms,MATCH(K32,fetes_dates,0))&amp;CHAR(10),"")&amp;IFERROR( INDEX(Anniversaire!$B:$B,MATCH(K32,Anniversaire!$F:$F,0)) &amp;CHAR(10),"")&amp;IFERROR( INDEX(Anniversaire!$B:$B,MATCH(K32,Anniversaire!$G:$G,0))&amp; CHAR(10),"")</f>
        <v/>
      </c>
      <c r="M32" s="151"/>
      <c r="N32" s="151"/>
      <c r="O32" s="151"/>
      <c r="P32" s="151"/>
      <c r="Q32" s="152" t="e">
        <f t="shared" si="9"/>
        <v>#VALUE!</v>
      </c>
      <c r="R32" s="140"/>
      <c r="S32" s="149" t="str">
        <f t="shared" si="2"/>
        <v>M</v>
      </c>
      <c r="T32" s="150">
        <f t="shared" si="18"/>
        <v>43921</v>
      </c>
      <c r="U32" s="145" t="str">
        <f>IFERROR(INDEX(feries_noms,MATCH(T32,feries_dates,0))&amp;CHAR(10),"")&amp;IFERROR(INDEX(fetes_noms,MATCH(T32,fetes_dates,0))&amp;CHAR(10),"")&amp;IFERROR( INDEX(Anniversaire!$B:$B,MATCH(T32,Anniversaire!$F:$F,0)) &amp;CHAR(10),"")&amp;IFERROR( INDEX(Anniversaire!$B:$B,MATCH(T32,Anniversaire!$G:$G,0))&amp; CHAR(10),"")</f>
        <v/>
      </c>
      <c r="V32" s="151"/>
      <c r="W32" s="151"/>
      <c r="X32" s="151"/>
      <c r="Y32" s="151"/>
      <c r="Z32" s="152"/>
      <c r="AA32" s="140"/>
      <c r="AB32" s="149" t="str">
        <f t="shared" si="3"/>
        <v/>
      </c>
      <c r="AC32" s="150" t="str">
        <f t="shared" si="19"/>
        <v/>
      </c>
      <c r="AD32" s="145" t="str">
        <f>IFERROR(INDEX(feries_noms,MATCH(AC32,feries_dates,0))&amp;CHAR(10),"")&amp;IFERROR(INDEX(fetes_noms,MATCH(AC32,fetes_dates,0))&amp;CHAR(10),"")&amp;IFERROR( INDEX(Anniversaire!$B:$B,MATCH(AC32,Anniversaire!$F:$F,0)) &amp;CHAR(10),"")&amp;IFERROR( INDEX(Anniversaire!$B:$B,MATCH(AC32,Anniversaire!$G:$G,0))&amp; CHAR(10),"")</f>
        <v/>
      </c>
      <c r="AE32" s="151"/>
      <c r="AF32" s="151"/>
      <c r="AG32" s="151"/>
      <c r="AH32" s="151"/>
      <c r="AI32" s="152" t="e">
        <f t="shared" si="12"/>
        <v>#VALUE!</v>
      </c>
      <c r="AJ32" s="143"/>
      <c r="AK32" s="149" t="str">
        <f t="shared" si="4"/>
        <v>D</v>
      </c>
      <c r="AL32" s="150">
        <f t="shared" si="20"/>
        <v>43982</v>
      </c>
      <c r="AM32" s="145" t="str">
        <f>IFERROR(INDEX(feries_noms,MATCH(AL32,feries_dates,0))&amp;CHAR(10),"")&amp;IFERROR(INDEX(fetes_noms,MATCH(AL32,fetes_dates,0))&amp;CHAR(10),"")&amp;IFERROR( INDEX(Anniversaire!$B:$B,MATCH(AL32,Anniversaire!$F:$F,0)) &amp;CHAR(10),"")&amp;IFERROR( INDEX(Anniversaire!$B:$B,MATCH(AL32,Anniversaire!$G:$G,0))&amp; CHAR(10),"")</f>
        <v xml:space="preserve">Pentecôte
</v>
      </c>
      <c r="AN32" s="151"/>
      <c r="AO32" s="151"/>
      <c r="AP32" s="151"/>
      <c r="AQ32" s="151"/>
      <c r="AR32" s="152"/>
      <c r="AS32" s="140"/>
      <c r="AT32" s="149" t="str">
        <f t="shared" si="5"/>
        <v/>
      </c>
      <c r="AU32" s="150" t="str">
        <f t="shared" si="21"/>
        <v/>
      </c>
      <c r="AV32" s="145" t="str">
        <f>IFERROR(INDEX(feries_noms,MATCH(AU32,feries_dates,0))&amp;CHAR(10),"")&amp;IFERROR(INDEX(fetes_noms,MATCH(AU32,fetes_dates,0))&amp;CHAR(10),"")&amp;IFERROR( INDEX(Anniversaire!$B:$B,MATCH(AU32,Anniversaire!$F:$F,0)) &amp;CHAR(10),"")&amp;IFERROR( INDEX(Anniversaire!$B:$B,MATCH(AU32,Anniversaire!$G:$G,0))&amp; CHAR(10),"")</f>
        <v/>
      </c>
      <c r="AW32" s="151"/>
      <c r="AX32" s="151"/>
      <c r="AY32" s="151"/>
      <c r="AZ32" s="151"/>
      <c r="BA32" s="152" t="e">
        <f t="shared" si="15"/>
        <v>#VALUE!</v>
      </c>
    </row>
    <row r="33" spans="1:56" ht="14.25" customHeight="1">
      <c r="A33" s="153"/>
      <c r="B33" s="154"/>
      <c r="C33" s="155" t="s">
        <v>76</v>
      </c>
      <c r="D33" s="156"/>
      <c r="J33" s="159"/>
      <c r="K33" s="160"/>
      <c r="L33" s="161" t="s">
        <v>94</v>
      </c>
      <c r="S33" s="162"/>
      <c r="T33" s="163"/>
      <c r="U33" s="164" t="s">
        <v>91</v>
      </c>
      <c r="AB33" s="165"/>
      <c r="AC33" s="166"/>
      <c r="AD33" s="167" t="s">
        <v>159</v>
      </c>
      <c r="BD33" s="78" t="s">
        <v>208</v>
      </c>
    </row>
    <row r="34" spans="1:56" ht="14.25" customHeight="1" thickBot="1">
      <c r="A34" s="169"/>
      <c r="B34" s="170"/>
      <c r="C34" s="171" t="s">
        <v>77</v>
      </c>
      <c r="D34" s="156"/>
      <c r="J34" s="172"/>
      <c r="K34" s="173"/>
      <c r="L34" s="174" t="s">
        <v>78</v>
      </c>
      <c r="S34" s="175"/>
      <c r="T34" s="176"/>
      <c r="U34" s="164" t="s">
        <v>92</v>
      </c>
      <c r="AB34" s="177"/>
      <c r="AC34" s="178"/>
      <c r="AD34" s="179" t="s">
        <v>90</v>
      </c>
      <c r="AT34" s="180" t="s">
        <v>31</v>
      </c>
      <c r="AU34" s="180"/>
      <c r="AV34" s="180"/>
      <c r="AW34" s="180"/>
      <c r="AX34" s="180"/>
      <c r="AY34" s="180"/>
      <c r="AZ34" s="180"/>
      <c r="BA34" s="180"/>
    </row>
    <row r="35" spans="1:56" ht="29.25" customHeight="1" thickBot="1">
      <c r="A35" s="363" t="str">
        <f>PROPER(TEXT(B36,"mmmm-aaaa"))</f>
        <v>Juillet-2020</v>
      </c>
      <c r="B35" s="364"/>
      <c r="C35" s="364"/>
      <c r="D35" s="364"/>
      <c r="E35" s="364"/>
      <c r="F35" s="364"/>
      <c r="G35" s="364"/>
      <c r="H35" s="365"/>
      <c r="I35" s="133"/>
      <c r="J35" s="363" t="str">
        <f>PROPER(TEXT(K36,"mmmm-aaaa"))</f>
        <v>Août-2020</v>
      </c>
      <c r="K35" s="364"/>
      <c r="L35" s="364"/>
      <c r="M35" s="364"/>
      <c r="N35" s="364"/>
      <c r="O35" s="364"/>
      <c r="P35" s="364"/>
      <c r="Q35" s="365"/>
      <c r="R35" s="133"/>
      <c r="S35" s="363" t="str">
        <f>PROPER(TEXT(T36,"mmmm-aaaa"))</f>
        <v>Septembre-2020</v>
      </c>
      <c r="T35" s="364"/>
      <c r="U35" s="364"/>
      <c r="V35" s="364"/>
      <c r="W35" s="364"/>
      <c r="X35" s="364"/>
      <c r="Y35" s="364"/>
      <c r="Z35" s="365"/>
      <c r="AA35" s="133"/>
      <c r="AB35" s="363" t="str">
        <f>PROPER(TEXT(AC36,"mmmm-aaaa"))</f>
        <v>Octobre-2020</v>
      </c>
      <c r="AC35" s="364"/>
      <c r="AD35" s="364"/>
      <c r="AE35" s="364"/>
      <c r="AF35" s="364"/>
      <c r="AG35" s="364"/>
      <c r="AH35" s="364"/>
      <c r="AI35" s="365"/>
      <c r="AJ35" s="133"/>
      <c r="AK35" s="363" t="str">
        <f>PROPER(TEXT(AL36,"mmmm-aaaa"))</f>
        <v>Novembre-2020</v>
      </c>
      <c r="AL35" s="364"/>
      <c r="AM35" s="364"/>
      <c r="AN35" s="364"/>
      <c r="AO35" s="364"/>
      <c r="AP35" s="364"/>
      <c r="AQ35" s="364"/>
      <c r="AR35" s="365"/>
      <c r="AS35" s="133"/>
      <c r="AT35" s="363" t="str">
        <f>PROPER(TEXT(AU36,"mmmm-aaaa"))</f>
        <v>Décembre-2020</v>
      </c>
      <c r="AU35" s="364"/>
      <c r="AV35" s="364"/>
      <c r="AW35" s="364"/>
      <c r="AX35" s="364"/>
      <c r="AY35" s="364"/>
      <c r="AZ35" s="364"/>
      <c r="BA35" s="365"/>
    </row>
    <row r="36" spans="1:56" ht="29.25" customHeight="1">
      <c r="A36" s="135" t="str">
        <f>IF(B36&lt;&gt;"",UPPER(LEFT(TEXT(B36,"jjj"))),"")</f>
        <v>M</v>
      </c>
      <c r="B36" s="141">
        <f>DATE(YEAR(AU2),MONTH(AU2)+1,1)</f>
        <v>44013</v>
      </c>
      <c r="C36" s="137" t="str">
        <f>IFERROR(INDEX(feries_noms,MATCH(B36,feries_dates,0))&amp;CHAR(10),"")&amp;IFERROR(INDEX(fetes_noms,MATCH(B36,fetes_dates,0))&amp;CHAR(10),"")&amp;IFERROR( INDEX(Anniversaire!$B:$B,MATCH(B36,Anniversaire!$F:$F,0)) &amp;CHAR(10),"")&amp;IFERROR( INDEX(Anniversaire!$B:$B,MATCH(B36,Anniversaire!$G:$G,0))&amp; CHAR(10),"")</f>
        <v/>
      </c>
      <c r="D36" s="137"/>
      <c r="E36" s="138"/>
      <c r="F36" s="138"/>
      <c r="G36" s="138"/>
      <c r="H36" s="142" t="str">
        <f>IF(WEEKDAY(B36,2)=1,WEEKNUM(B36,2),"")</f>
        <v/>
      </c>
      <c r="I36" s="140"/>
      <c r="J36" s="135" t="str">
        <f>IF(K36&lt;&gt;"",UPPER(LEFT(TEXT(K36,"jjj"))),"")</f>
        <v>S</v>
      </c>
      <c r="K36" s="141">
        <f>DATE(YEAR(B36),MONTH(B36)+1,1)</f>
        <v>44044</v>
      </c>
      <c r="L36" s="137" t="str">
        <f>IFERROR(INDEX(feries_noms,MATCH(K36,feries_dates,0))&amp;CHAR(10),"")&amp;IFERROR(INDEX(fetes_noms,MATCH(K36,fetes_dates,0))&amp;CHAR(10),"")&amp;IFERROR( INDEX(Anniversaire!$B:$B,MATCH(K36,Anniversaire!$F:$F,0)) &amp;CHAR(10),"")&amp;IFERROR( INDEX(Anniversaire!$B:$B,MATCH(K36,Anniversaire!$G:$G,0))&amp; CHAR(10),"")</f>
        <v/>
      </c>
      <c r="M36" s="137"/>
      <c r="N36" s="138"/>
      <c r="O36" s="138"/>
      <c r="P36" s="138"/>
      <c r="Q36" s="142" t="str">
        <f>IF(WEEKDAY(K36,2)=1,WEEKNUM(K36,2),"")</f>
        <v/>
      </c>
      <c r="R36" s="140"/>
      <c r="S36" s="135" t="str">
        <f>IF(T36&lt;&gt;"",UPPER(LEFT(TEXT(T36,"jjj"))),"")</f>
        <v>M</v>
      </c>
      <c r="T36" s="141">
        <f>DATE(YEAR(K36),MONTH(K36)+1,1)</f>
        <v>44075</v>
      </c>
      <c r="U36" s="137" t="str">
        <f>IFERROR(INDEX(feries_noms,MATCH(T36,feries_dates,0))&amp;CHAR(10),"")&amp;IFERROR(INDEX(fetes_noms,MATCH(T36,fetes_dates,0))&amp;CHAR(10),"")&amp;IFERROR( INDEX(Anniversaire!$B:$B,MATCH(T36,Anniversaire!$F:$F,0)) &amp;CHAR(10),"")&amp;IFERROR( INDEX(Anniversaire!$B:$B,MATCH(T36,Anniversaire!$G:$G,0))&amp; CHAR(10),"")</f>
        <v/>
      </c>
      <c r="V36" s="137"/>
      <c r="W36" s="138"/>
      <c r="X36" s="138"/>
      <c r="Y36" s="138"/>
      <c r="Z36" s="142" t="str">
        <f>IF(WEEKDAY(T36,2)=1,WEEKNUM(T36,2),"")</f>
        <v/>
      </c>
      <c r="AA36" s="140"/>
      <c r="AB36" s="135" t="str">
        <f>IF(AC36&lt;&gt;"",UPPER(LEFT(TEXT(AC36,"jjj"))),"")</f>
        <v>J</v>
      </c>
      <c r="AC36" s="141">
        <f>DATE(YEAR(T36),MONTH(T36)+1,1)</f>
        <v>44105</v>
      </c>
      <c r="AD36" s="137" t="str">
        <f>IFERROR(INDEX(feries_noms,MATCH(AC36,feries_dates,0))&amp;CHAR(10),"")&amp;IFERROR(INDEX(fetes_noms,MATCH(AC36,fetes_dates,0))&amp;CHAR(10),"")&amp;IFERROR( INDEX(Anniversaire!$B:$B,MATCH(AC36,Anniversaire!$F:$F,0)) &amp;CHAR(10),"")&amp;IFERROR( INDEX(Anniversaire!$B:$B,MATCH(AC36,Anniversaire!$G:$G,0))&amp; CHAR(10),"")</f>
        <v/>
      </c>
      <c r="AE36" s="137"/>
      <c r="AF36" s="138"/>
      <c r="AG36" s="138"/>
      <c r="AH36" s="138"/>
      <c r="AI36" s="142" t="str">
        <f>IF(WEEKDAY(AC36,2)=1,WEEKNUM(AC36,2),"")</f>
        <v/>
      </c>
      <c r="AJ36" s="143"/>
      <c r="AK36" s="135" t="str">
        <f>IF(AL36&lt;&gt;"",UPPER(LEFT(TEXT(AL36,"jjj"))),"")</f>
        <v>D</v>
      </c>
      <c r="AL36" s="141">
        <f>DATE(YEAR(AC36),MONTH(AC36)+1,1)</f>
        <v>44136</v>
      </c>
      <c r="AM36" s="137" t="str">
        <f>IFERROR(INDEX(feries_noms,MATCH(AL36,feries_dates,0))&amp;CHAR(10),"")&amp;IFERROR(INDEX(fetes_noms,MATCH(AL36,fetes_dates,0))&amp;CHAR(10),"")&amp;IFERROR( INDEX(Anniversaire!$B:$B,MATCH(AL36,Anniversaire!$F:$F,0)) &amp;CHAR(10),"")&amp;IFERROR( INDEX(Anniversaire!$B:$B,MATCH(AL36,Anniversaire!$G:$G,0))&amp; CHAR(10),"")</f>
        <v xml:space="preserve">La Toussaint
</v>
      </c>
      <c r="AN36" s="137"/>
      <c r="AO36" s="138"/>
      <c r="AP36" s="138"/>
      <c r="AQ36" s="138"/>
      <c r="AR36" s="142" t="str">
        <f>IF(WEEKDAY(AL36,2)=1,WEEKNUM(AL36,2),"")</f>
        <v/>
      </c>
      <c r="AS36" s="140"/>
      <c r="AT36" s="135" t="str">
        <f>IF(AU36&lt;&gt;"",UPPER(LEFT(TEXT(AU36,"jjj"))),"")</f>
        <v>M</v>
      </c>
      <c r="AU36" s="141">
        <f>DATE(YEAR(AL36),MONTH(AL36)+1,1)</f>
        <v>44166</v>
      </c>
      <c r="AV36" s="137" t="str">
        <f>IFERROR(INDEX(feries_noms,MATCH(AU36,feries_dates,0))&amp;CHAR(10),"")&amp;IFERROR(INDEX(fetes_noms,MATCH(AU36,fetes_dates,0))&amp;CHAR(10),"")&amp;IFERROR( INDEX(Anniversaire!$B:$B,MATCH(AU36,Anniversaire!$F:$F,0)) &amp;CHAR(10),"")&amp;IFERROR( INDEX(Anniversaire!$B:$B,MATCH(AU36,Anniversaire!$G:$G,0))&amp; CHAR(10),"")</f>
        <v/>
      </c>
      <c r="AW36" s="137"/>
      <c r="AX36" s="138"/>
      <c r="AY36" s="138"/>
      <c r="AZ36" s="138"/>
      <c r="BA36" s="142" t="str">
        <f>IF(WEEKDAY(AU36,2)=1,WEEKNUM(AU36,2),"")</f>
        <v/>
      </c>
    </row>
    <row r="37" spans="1:56" ht="38.25" customHeight="1">
      <c r="A37" s="144" t="str">
        <f t="shared" ref="A37:A66" si="22">IF(B37&lt;&gt;"",UPPER(LEFT(TEXT(B37,"jjj"))),"")</f>
        <v>J</v>
      </c>
      <c r="B37" s="136">
        <f>B36+1</f>
        <v>44014</v>
      </c>
      <c r="C37" s="145" t="str">
        <f>IFERROR(INDEX(feries_noms,MATCH(B37,feries_dates,0))&amp;CHAR(10),"")&amp;IFERROR(INDEX(fetes_noms,MATCH(B37,fetes_dates,0))&amp;CHAR(10),"")&amp;IFERROR( INDEX(Anniversaire!$B:$B,MATCH(B37,Anniversaire!$F:$F,0)) &amp;CHAR(10),"")&amp;IFERROR( INDEX(Anniversaire!$B:$B,MATCH(B37,Anniversaire!$G:$G,0))&amp; CHAR(10),"")</f>
        <v/>
      </c>
      <c r="D37" s="146"/>
      <c r="E37" s="147"/>
      <c r="F37" s="147"/>
      <c r="G37" s="147"/>
      <c r="H37" s="148" t="str">
        <f>IF(WEEKDAY(B37,2)=1,WEEKNUM(B37,2),"")</f>
        <v/>
      </c>
      <c r="I37" s="140"/>
      <c r="J37" s="144" t="str">
        <f t="shared" ref="J37:J66" si="23">IF(K37&lt;&gt;"",UPPER(LEFT(TEXT(K37,"jjj"))),"")</f>
        <v>D</v>
      </c>
      <c r="K37" s="136">
        <f>K36+1</f>
        <v>44045</v>
      </c>
      <c r="L37" s="145" t="str">
        <f>IFERROR(INDEX(feries_noms,MATCH(K37,feries_dates,0))&amp;CHAR(10),"")&amp;IFERROR(INDEX(fetes_noms,MATCH(K37,fetes_dates,0))&amp;CHAR(10),"")&amp;IFERROR( INDEX(Anniversaire!$B:$B,MATCH(K37,Anniversaire!$F:$F,0)) &amp;CHAR(10),"")&amp;IFERROR( INDEX(Anniversaire!$B:$B,MATCH(K37,Anniversaire!$G:$G,0))&amp; CHAR(10),"")</f>
        <v/>
      </c>
      <c r="M37" s="146"/>
      <c r="N37" s="147"/>
      <c r="O37" s="147"/>
      <c r="P37" s="147"/>
      <c r="Q37" s="148" t="str">
        <f>IF(WEEKDAY(K37,2)=1,WEEKNUM(K37,2),"")</f>
        <v/>
      </c>
      <c r="R37" s="140"/>
      <c r="S37" s="144" t="str">
        <f t="shared" ref="S37:S66" si="24">IF(T37&lt;&gt;"",UPPER(LEFT(TEXT(T37,"jjj"))),"")</f>
        <v>M</v>
      </c>
      <c r="T37" s="136">
        <f>T36+1</f>
        <v>44076</v>
      </c>
      <c r="U37" s="145" t="str">
        <f>IFERROR(INDEX(feries_noms,MATCH(T37,feries_dates,0))&amp;CHAR(10),"")&amp;IFERROR(INDEX(fetes_noms,MATCH(T37,fetes_dates,0))&amp;CHAR(10),"")&amp;IFERROR( INDEX(Anniversaire!$B:$B,MATCH(T37,Anniversaire!$F:$F,0)) &amp;CHAR(10),"")&amp;IFERROR( INDEX(Anniversaire!$B:$B,MATCH(T37,Anniversaire!$G:$G,0))&amp; CHAR(10),"")</f>
        <v/>
      </c>
      <c r="V37" s="146"/>
      <c r="W37" s="147"/>
      <c r="X37" s="147"/>
      <c r="Y37" s="147"/>
      <c r="Z37" s="148" t="str">
        <f>IF(WEEKDAY(T37,2)=1,WEEKNUM(T37,2),"")</f>
        <v/>
      </c>
      <c r="AA37" s="140"/>
      <c r="AB37" s="144" t="str">
        <f t="shared" ref="AB37:AB66" si="25">IF(AC37&lt;&gt;"",UPPER(LEFT(TEXT(AC37,"jjj"))),"")</f>
        <v>V</v>
      </c>
      <c r="AC37" s="136">
        <f>AC36+1</f>
        <v>44106</v>
      </c>
      <c r="AD37" s="145" t="str">
        <f>IFERROR(INDEX(feries_noms,MATCH(AC37,feries_dates,0))&amp;CHAR(10),"")&amp;IFERROR(INDEX(fetes_noms,MATCH(AC37,fetes_dates,0))&amp;CHAR(10),"")&amp;IFERROR( INDEX(Anniversaire!$B:$B,MATCH(AC37,Anniversaire!$F:$F,0)) &amp;CHAR(10),"")&amp;IFERROR( INDEX(Anniversaire!$B:$B,MATCH(AC37,Anniversaire!$G:$G,0))&amp; CHAR(10),"")</f>
        <v xml:space="preserve">GG
</v>
      </c>
      <c r="AE37" s="146"/>
      <c r="AF37" s="147"/>
      <c r="AG37" s="147"/>
      <c r="AH37" s="147"/>
      <c r="AI37" s="148" t="str">
        <f>IF(WEEKDAY(AC37,2)=1,WEEKNUM(AC37,2),"")</f>
        <v/>
      </c>
      <c r="AJ37" s="143"/>
      <c r="AK37" s="144" t="str">
        <f t="shared" ref="AK37:AK66" si="26">IF(AL37&lt;&gt;"",UPPER(LEFT(TEXT(AL37,"jjj"))),"")</f>
        <v>L</v>
      </c>
      <c r="AL37" s="136">
        <f>AL36+1</f>
        <v>44137</v>
      </c>
      <c r="AM37" s="145" t="str">
        <f>IFERROR(INDEX(feries_noms,MATCH(AL37,feries_dates,0))&amp;CHAR(10),"")&amp;IFERROR(INDEX(fetes_noms,MATCH(AL37,fetes_dates,0))&amp;CHAR(10),"")&amp;IFERROR( INDEX(Anniversaire!$B:$B,MATCH(AL37,Anniversaire!$F:$F,0)) &amp;CHAR(10),"")&amp;IFERROR( INDEX(Anniversaire!$B:$B,MATCH(AL37,Anniversaire!$G:$G,0))&amp; CHAR(10),"")</f>
        <v/>
      </c>
      <c r="AN37" s="146"/>
      <c r="AO37" s="147"/>
      <c r="AP37" s="147"/>
      <c r="AQ37" s="147"/>
      <c r="AR37" s="148">
        <f>IF(WEEKDAY(AL37,2)=1,WEEKNUM(AL37,2),"")</f>
        <v>45</v>
      </c>
      <c r="AS37" s="140"/>
      <c r="AT37" s="144" t="str">
        <f t="shared" ref="AT37:AT66" si="27">IF(AU37&lt;&gt;"",UPPER(LEFT(TEXT(AU37,"jjj"))),"")</f>
        <v>M</v>
      </c>
      <c r="AU37" s="136">
        <f>AU36+1</f>
        <v>44167</v>
      </c>
      <c r="AV37" s="145" t="str">
        <f>IFERROR(INDEX(feries_noms,MATCH(AU37,feries_dates,0))&amp;CHAR(10),"")&amp;IFERROR(INDEX(fetes_noms,MATCH(AU37,fetes_dates,0))&amp;CHAR(10),"")&amp;IFERROR( INDEX(Anniversaire!$B:$B,MATCH(AU37,Anniversaire!$F:$F,0)) &amp;CHAR(10),"")&amp;IFERROR( INDEX(Anniversaire!$B:$B,MATCH(AU37,Anniversaire!$G:$G,0))&amp; CHAR(10),"")</f>
        <v/>
      </c>
      <c r="AW37" s="146"/>
      <c r="AX37" s="147"/>
      <c r="AY37" s="147"/>
      <c r="AZ37" s="147"/>
      <c r="BA37" s="148" t="str">
        <f>IF(WEEKDAY(AU37,2)=1,WEEKNUM(AU37,2),"")</f>
        <v/>
      </c>
    </row>
    <row r="38" spans="1:56" ht="29.25" customHeight="1">
      <c r="A38" s="144" t="str">
        <f t="shared" si="22"/>
        <v>V</v>
      </c>
      <c r="B38" s="136">
        <f t="shared" ref="B38:B63" si="28">B37+1</f>
        <v>44015</v>
      </c>
      <c r="C38" s="145" t="str">
        <f>IFERROR(INDEX(feries_noms,MATCH(B38,feries_dates,0))&amp;CHAR(10),"")&amp;IFERROR(INDEX(fetes_noms,MATCH(B38,fetes_dates,0))&amp;CHAR(10),"")&amp;IFERROR( INDEX(Anniversaire!$B:$B,MATCH(B38,Anniversaire!$F:$F,0)) &amp;CHAR(10),"")&amp;IFERROR( INDEX(Anniversaire!$B:$B,MATCH(B38,Anniversaire!$G:$G,0))&amp; CHAR(10),"")</f>
        <v/>
      </c>
      <c r="D38" s="146"/>
      <c r="E38" s="147"/>
      <c r="F38" s="147"/>
      <c r="G38" s="147"/>
      <c r="H38" s="148" t="str">
        <f t="shared" ref="H38:H66" si="29">IF(WEEKDAY(B38,2)=1,WEEKNUM(B38,2),"")</f>
        <v/>
      </c>
      <c r="I38" s="140"/>
      <c r="J38" s="144" t="str">
        <f t="shared" si="23"/>
        <v>L</v>
      </c>
      <c r="K38" s="136">
        <f t="shared" ref="K38:K63" si="30">K37+1</f>
        <v>44046</v>
      </c>
      <c r="L38" s="145" t="str">
        <f>IFERROR(INDEX(feries_noms,MATCH(K38,feries_dates,0))&amp;CHAR(10),"")&amp;IFERROR(INDEX(fetes_noms,MATCH(K38,fetes_dates,0))&amp;CHAR(10),"")&amp;IFERROR( INDEX(Anniversaire!$B:$B,MATCH(K38,Anniversaire!$F:$F,0)) &amp;CHAR(10),"")&amp;IFERROR( INDEX(Anniversaire!$B:$B,MATCH(K38,Anniversaire!$G:$G,0))&amp; CHAR(10),"")</f>
        <v/>
      </c>
      <c r="M38" s="146"/>
      <c r="N38" s="147"/>
      <c r="O38" s="147"/>
      <c r="P38" s="147"/>
      <c r="Q38" s="148">
        <f t="shared" ref="Q38:Q66" si="31">IF(WEEKDAY(K38,2)=1,WEEKNUM(K38,2),"")</f>
        <v>32</v>
      </c>
      <c r="R38" s="140"/>
      <c r="S38" s="144" t="str">
        <f t="shared" si="24"/>
        <v>J</v>
      </c>
      <c r="T38" s="136">
        <f t="shared" ref="T38:T63" si="32">T37+1</f>
        <v>44077</v>
      </c>
      <c r="U38" s="145" t="str">
        <f>IFERROR(INDEX(feries_noms,MATCH(T38,feries_dates,0))&amp;CHAR(10),"")&amp;IFERROR(INDEX(fetes_noms,MATCH(T38,fetes_dates,0))&amp;CHAR(10),"")&amp;IFERROR( INDEX(Anniversaire!$B:$B,MATCH(T38,Anniversaire!$F:$F,0)) &amp;CHAR(10),"")&amp;IFERROR( INDEX(Anniversaire!$B:$B,MATCH(T38,Anniversaire!$G:$G,0))&amp; CHAR(10),"")</f>
        <v/>
      </c>
      <c r="V38" s="146"/>
      <c r="W38" s="147"/>
      <c r="X38" s="147"/>
      <c r="Y38" s="147"/>
      <c r="Z38" s="148" t="str">
        <f t="shared" ref="Z38:Z66" si="33">IF(WEEKDAY(T38,2)=1,WEEKNUM(T38,2),"")</f>
        <v/>
      </c>
      <c r="AA38" s="140"/>
      <c r="AB38" s="144" t="str">
        <f t="shared" si="25"/>
        <v>S</v>
      </c>
      <c r="AC38" s="136">
        <f t="shared" ref="AC38:AC63" si="34">AC37+1</f>
        <v>44107</v>
      </c>
      <c r="AD38" s="145" t="str">
        <f>IFERROR(INDEX(feries_noms,MATCH(AC38,feries_dates,0))&amp;CHAR(10),"")&amp;IFERROR(INDEX(fetes_noms,MATCH(AC38,fetes_dates,0))&amp;CHAR(10),"")&amp;IFERROR( INDEX(Anniversaire!$B:$B,MATCH(AC38,Anniversaire!$F:$F,0)) &amp;CHAR(10),"")&amp;IFERROR( INDEX(Anniversaire!$B:$B,MATCH(AC38,Anniversaire!$G:$G,0))&amp; CHAR(10),"")</f>
        <v/>
      </c>
      <c r="AE38" s="146"/>
      <c r="AF38" s="147"/>
      <c r="AG38" s="147"/>
      <c r="AH38" s="147"/>
      <c r="AI38" s="148" t="str">
        <f t="shared" ref="AI38:AI66" si="35">IF(WEEKDAY(AC38,2)=1,WEEKNUM(AC38,2),"")</f>
        <v/>
      </c>
      <c r="AJ38" s="143"/>
      <c r="AK38" s="144" t="str">
        <f t="shared" si="26"/>
        <v>M</v>
      </c>
      <c r="AL38" s="136">
        <f t="shared" ref="AL38:AL63" si="36">AL37+1</f>
        <v>44138</v>
      </c>
      <c r="AM38" s="145" t="str">
        <f>IFERROR(INDEX(feries_noms,MATCH(AL38,feries_dates,0))&amp;CHAR(10),"")&amp;IFERROR(INDEX(fetes_noms,MATCH(AL38,fetes_dates,0))&amp;CHAR(10),"")&amp;IFERROR( INDEX(Anniversaire!$B:$B,MATCH(AL38,Anniversaire!$F:$F,0)) &amp;CHAR(10),"")&amp;IFERROR( INDEX(Anniversaire!$B:$B,MATCH(AL38,Anniversaire!$G:$G,0))&amp; CHAR(10),"")</f>
        <v/>
      </c>
      <c r="AN38" s="146"/>
      <c r="AO38" s="147"/>
      <c r="AP38" s="147"/>
      <c r="AQ38" s="147"/>
      <c r="AR38" s="148" t="str">
        <f t="shared" ref="AR38:AR66" si="37">IF(WEEKDAY(AL38,2)=1,WEEKNUM(AL38,2),"")</f>
        <v/>
      </c>
      <c r="AS38" s="140"/>
      <c r="AT38" s="144" t="str">
        <f t="shared" si="27"/>
        <v>J</v>
      </c>
      <c r="AU38" s="136">
        <f t="shared" ref="AU38:AU63" si="38">AU37+1</f>
        <v>44168</v>
      </c>
      <c r="AV38" s="145" t="str">
        <f>IFERROR(INDEX(feries_noms,MATCH(AU38,feries_dates,0))&amp;CHAR(10),"")&amp;IFERROR(INDEX(fetes_noms,MATCH(AU38,fetes_dates,0))&amp;CHAR(10),"")&amp;IFERROR( INDEX(Anniversaire!$B:$B,MATCH(AU38,Anniversaire!$F:$F,0)) &amp;CHAR(10),"")&amp;IFERROR( INDEX(Anniversaire!$B:$B,MATCH(AU38,Anniversaire!$G:$G,0))&amp; CHAR(10),"")</f>
        <v xml:space="preserve">NN
</v>
      </c>
      <c r="AW38" s="146"/>
      <c r="AX38" s="147"/>
      <c r="AY38" s="147"/>
      <c r="AZ38" s="147"/>
      <c r="BA38" s="148" t="str">
        <f t="shared" ref="BA38:BA66" si="39">IF(WEEKDAY(AU38,2)=1,WEEKNUM(AU38,2),"")</f>
        <v/>
      </c>
    </row>
    <row r="39" spans="1:56" ht="29.25" customHeight="1">
      <c r="A39" s="144" t="str">
        <f t="shared" si="22"/>
        <v>S</v>
      </c>
      <c r="B39" s="136">
        <f t="shared" si="28"/>
        <v>44016</v>
      </c>
      <c r="C39" s="145" t="str">
        <f>IFERROR(INDEX(feries_noms,MATCH(B39,feries_dates,0))&amp;CHAR(10),"")&amp;IFERROR(INDEX(fetes_noms,MATCH(B39,fetes_dates,0))&amp;CHAR(10),"")&amp;IFERROR( INDEX(Anniversaire!$B:$B,MATCH(B39,Anniversaire!$F:$F,0)) &amp;CHAR(10),"")&amp;IFERROR( INDEX(Anniversaire!$B:$B,MATCH(B39,Anniversaire!$G:$G,0))&amp; CHAR(10),"")</f>
        <v/>
      </c>
      <c r="D39" s="146"/>
      <c r="E39" s="147"/>
      <c r="F39" s="147"/>
      <c r="G39" s="147"/>
      <c r="H39" s="148" t="str">
        <f t="shared" si="29"/>
        <v/>
      </c>
      <c r="I39" s="140"/>
      <c r="J39" s="144" t="str">
        <f t="shared" si="23"/>
        <v>M</v>
      </c>
      <c r="K39" s="136">
        <f t="shared" si="30"/>
        <v>44047</v>
      </c>
      <c r="L39" s="145" t="str">
        <f>IFERROR(INDEX(feries_noms,MATCH(K39,feries_dates,0))&amp;CHAR(10),"")&amp;IFERROR(INDEX(fetes_noms,MATCH(K39,fetes_dates,0))&amp;CHAR(10),"")&amp;IFERROR( INDEX(Anniversaire!$B:$B,MATCH(K39,Anniversaire!$F:$F,0)) &amp;CHAR(10),"")&amp;IFERROR( INDEX(Anniversaire!$B:$B,MATCH(K39,Anniversaire!$G:$G,0))&amp; CHAR(10),"")</f>
        <v/>
      </c>
      <c r="M39" s="146"/>
      <c r="N39" s="147"/>
      <c r="O39" s="147"/>
      <c r="P39" s="147"/>
      <c r="Q39" s="148" t="str">
        <f t="shared" si="31"/>
        <v/>
      </c>
      <c r="R39" s="140"/>
      <c r="S39" s="144" t="str">
        <f t="shared" si="24"/>
        <v>V</v>
      </c>
      <c r="T39" s="136">
        <f t="shared" si="32"/>
        <v>44078</v>
      </c>
      <c r="U39" s="145" t="str">
        <f>IFERROR(INDEX(feries_noms,MATCH(T39,feries_dates,0))&amp;CHAR(10),"")&amp;IFERROR(INDEX(fetes_noms,MATCH(T39,fetes_dates,0))&amp;CHAR(10),"")&amp;IFERROR( INDEX(Anniversaire!$B:$B,MATCH(T39,Anniversaire!$F:$F,0)) &amp;CHAR(10),"")&amp;IFERROR( INDEX(Anniversaire!$B:$B,MATCH(T39,Anniversaire!$G:$G,0))&amp; CHAR(10),"")</f>
        <v/>
      </c>
      <c r="V39" s="146"/>
      <c r="W39" s="147"/>
      <c r="X39" s="147"/>
      <c r="Y39" s="147"/>
      <c r="Z39" s="148" t="str">
        <f t="shared" si="33"/>
        <v/>
      </c>
      <c r="AA39" s="140"/>
      <c r="AB39" s="144" t="str">
        <f t="shared" si="25"/>
        <v>D</v>
      </c>
      <c r="AC39" s="136">
        <f t="shared" si="34"/>
        <v>44108</v>
      </c>
      <c r="AD39" s="145" t="str">
        <f>IFERROR(INDEX(feries_noms,MATCH(AC39,feries_dates,0))&amp;CHAR(10),"")&amp;IFERROR(INDEX(fetes_noms,MATCH(AC39,fetes_dates,0))&amp;CHAR(10),"")&amp;IFERROR( INDEX(Anniversaire!$B:$B,MATCH(AC39,Anniversaire!$F:$F,0)) &amp;CHAR(10),"")&amp;IFERROR( INDEX(Anniversaire!$B:$B,MATCH(AC39,Anniversaire!$G:$G,0))&amp; CHAR(10),"")</f>
        <v xml:space="preserve">Fête des grand pères
</v>
      </c>
      <c r="AE39" s="146"/>
      <c r="AF39" s="147"/>
      <c r="AG39" s="147"/>
      <c r="AH39" s="147"/>
      <c r="AI39" s="148" t="str">
        <f t="shared" si="35"/>
        <v/>
      </c>
      <c r="AJ39" s="143"/>
      <c r="AK39" s="144" t="str">
        <f t="shared" si="26"/>
        <v>M</v>
      </c>
      <c r="AL39" s="136">
        <f t="shared" si="36"/>
        <v>44139</v>
      </c>
      <c r="AM39" s="145" t="str">
        <f>IFERROR(INDEX(feries_noms,MATCH(AL39,feries_dates,0))&amp;CHAR(10),"")&amp;IFERROR(INDEX(fetes_noms,MATCH(AL39,fetes_dates,0))&amp;CHAR(10),"")&amp;IFERROR( INDEX(Anniversaire!$B:$B,MATCH(AL39,Anniversaire!$F:$F,0)) &amp;CHAR(10),"")&amp;IFERROR( INDEX(Anniversaire!$B:$B,MATCH(AL39,Anniversaire!$G:$G,0))&amp; CHAR(10),"")</f>
        <v/>
      </c>
      <c r="AN39" s="146"/>
      <c r="AO39" s="147"/>
      <c r="AP39" s="147"/>
      <c r="AQ39" s="147"/>
      <c r="AR39" s="148" t="str">
        <f t="shared" si="37"/>
        <v/>
      </c>
      <c r="AS39" s="140"/>
      <c r="AT39" s="144" t="str">
        <f t="shared" si="27"/>
        <v>V</v>
      </c>
      <c r="AU39" s="136">
        <f t="shared" si="38"/>
        <v>44169</v>
      </c>
      <c r="AV39" s="145" t="str">
        <f>IFERROR(INDEX(feries_noms,MATCH(AU39,feries_dates,0))&amp;CHAR(10),"")&amp;IFERROR(INDEX(fetes_noms,MATCH(AU39,fetes_dates,0))&amp;CHAR(10),"")&amp;IFERROR( INDEX(Anniversaire!$B:$B,MATCH(AU39,Anniversaire!$F:$F,0)) &amp;CHAR(10),"")&amp;IFERROR( INDEX(Anniversaire!$B:$B,MATCH(AU39,Anniversaire!$G:$G,0))&amp; CHAR(10),"")</f>
        <v/>
      </c>
      <c r="AW39" s="146"/>
      <c r="AX39" s="147"/>
      <c r="AY39" s="147"/>
      <c r="AZ39" s="147"/>
      <c r="BA39" s="148" t="str">
        <f t="shared" si="39"/>
        <v/>
      </c>
    </row>
    <row r="40" spans="1:56" ht="29.25" customHeight="1">
      <c r="A40" s="144" t="str">
        <f t="shared" si="22"/>
        <v>D</v>
      </c>
      <c r="B40" s="136">
        <f t="shared" si="28"/>
        <v>44017</v>
      </c>
      <c r="C40" s="145" t="str">
        <f>IFERROR(INDEX(feries_noms,MATCH(B40,feries_dates,0))&amp;CHAR(10),"")&amp;IFERROR(INDEX(fetes_noms,MATCH(B40,fetes_dates,0))&amp;CHAR(10),"")&amp;IFERROR( INDEX(Anniversaire!$B:$B,MATCH(B40,Anniversaire!$F:$F,0)) &amp;CHAR(10),"")&amp;IFERROR( INDEX(Anniversaire!$B:$B,MATCH(B40,Anniversaire!$G:$G,0))&amp; CHAR(10),"")</f>
        <v/>
      </c>
      <c r="D40" s="146"/>
      <c r="E40" s="147"/>
      <c r="F40" s="147"/>
      <c r="G40" s="147"/>
      <c r="H40" s="148" t="str">
        <f t="shared" si="29"/>
        <v/>
      </c>
      <c r="I40" s="140"/>
      <c r="J40" s="144" t="str">
        <f t="shared" si="23"/>
        <v>M</v>
      </c>
      <c r="K40" s="136">
        <f t="shared" si="30"/>
        <v>44048</v>
      </c>
      <c r="L40" s="145" t="str">
        <f>IFERROR(INDEX(feries_noms,MATCH(K40,feries_dates,0))&amp;CHAR(10),"")&amp;IFERROR(INDEX(fetes_noms,MATCH(K40,fetes_dates,0))&amp;CHAR(10),"")&amp;IFERROR( INDEX(Anniversaire!$B:$B,MATCH(K40,Anniversaire!$F:$F,0)) &amp;CHAR(10),"")&amp;IFERROR( INDEX(Anniversaire!$B:$B,MATCH(K40,Anniversaire!$G:$G,0))&amp; CHAR(10),"")</f>
        <v/>
      </c>
      <c r="M40" s="146"/>
      <c r="N40" s="147"/>
      <c r="O40" s="147"/>
      <c r="P40" s="147"/>
      <c r="Q40" s="148" t="str">
        <f t="shared" si="31"/>
        <v/>
      </c>
      <c r="R40" s="140"/>
      <c r="S40" s="144" t="str">
        <f t="shared" si="24"/>
        <v>S</v>
      </c>
      <c r="T40" s="136">
        <f t="shared" si="32"/>
        <v>44079</v>
      </c>
      <c r="U40" s="145" t="str">
        <f>IFERROR(INDEX(feries_noms,MATCH(T40,feries_dates,0))&amp;CHAR(10),"")&amp;IFERROR(INDEX(fetes_noms,MATCH(T40,fetes_dates,0))&amp;CHAR(10),"")&amp;IFERROR( INDEX(Anniversaire!$B:$B,MATCH(T40,Anniversaire!$F:$F,0)) &amp;CHAR(10),"")&amp;IFERROR( INDEX(Anniversaire!$B:$B,MATCH(T40,Anniversaire!$G:$G,0))&amp; CHAR(10),"")</f>
        <v/>
      </c>
      <c r="V40" s="146"/>
      <c r="W40" s="147"/>
      <c r="X40" s="147"/>
      <c r="Y40" s="147"/>
      <c r="Z40" s="148" t="str">
        <f t="shared" si="33"/>
        <v/>
      </c>
      <c r="AA40" s="140"/>
      <c r="AB40" s="144" t="str">
        <f t="shared" si="25"/>
        <v>L</v>
      </c>
      <c r="AC40" s="136">
        <f t="shared" si="34"/>
        <v>44109</v>
      </c>
      <c r="AD40" s="145" t="str">
        <f>IFERROR(INDEX(feries_noms,MATCH(AC40,feries_dates,0))&amp;CHAR(10),"")&amp;IFERROR(INDEX(fetes_noms,MATCH(AC40,fetes_dates,0))&amp;CHAR(10),"")&amp;IFERROR( INDEX(Anniversaire!$B:$B,MATCH(AC40,Anniversaire!$F:$F,0)) &amp;CHAR(10),"")&amp;IFERROR( INDEX(Anniversaire!$B:$B,MATCH(AC40,Anniversaire!$G:$G,0))&amp; CHAR(10),"")</f>
        <v/>
      </c>
      <c r="AE40" s="146"/>
      <c r="AF40" s="147"/>
      <c r="AG40" s="147"/>
      <c r="AH40" s="147"/>
      <c r="AI40" s="148">
        <f t="shared" si="35"/>
        <v>41</v>
      </c>
      <c r="AJ40" s="143"/>
      <c r="AK40" s="144" t="str">
        <f t="shared" si="26"/>
        <v>J</v>
      </c>
      <c r="AL40" s="136">
        <f t="shared" si="36"/>
        <v>44140</v>
      </c>
      <c r="AM40" s="145" t="str">
        <f>IFERROR(INDEX(feries_noms,MATCH(AL40,feries_dates,0))&amp;CHAR(10),"")&amp;IFERROR(INDEX(fetes_noms,MATCH(AL40,fetes_dates,0))&amp;CHAR(10),"")&amp;IFERROR( INDEX(Anniversaire!$B:$B,MATCH(AL40,Anniversaire!$F:$F,0)) &amp;CHAR(10),"")&amp;IFERROR( INDEX(Anniversaire!$B:$B,MATCH(AL40,Anniversaire!$G:$G,0))&amp; CHAR(10),"")</f>
        <v/>
      </c>
      <c r="AN40" s="146"/>
      <c r="AO40" s="147"/>
      <c r="AP40" s="147"/>
      <c r="AQ40" s="147"/>
      <c r="AR40" s="148" t="str">
        <f t="shared" si="37"/>
        <v/>
      </c>
      <c r="AS40" s="140"/>
      <c r="AT40" s="144" t="str">
        <f t="shared" si="27"/>
        <v>S</v>
      </c>
      <c r="AU40" s="136">
        <f t="shared" si="38"/>
        <v>44170</v>
      </c>
      <c r="AV40" s="145" t="str">
        <f>IFERROR(INDEX(feries_noms,MATCH(AU40,feries_dates,0))&amp;CHAR(10),"")&amp;IFERROR(INDEX(fetes_noms,MATCH(AU40,fetes_dates,0))&amp;CHAR(10),"")&amp;IFERROR( INDEX(Anniversaire!$B:$B,MATCH(AU40,Anniversaire!$F:$F,0)) &amp;CHAR(10),"")&amp;IFERROR( INDEX(Anniversaire!$B:$B,MATCH(AU40,Anniversaire!$G:$G,0))&amp; CHAR(10),"")</f>
        <v/>
      </c>
      <c r="AW40" s="146"/>
      <c r="AX40" s="147"/>
      <c r="AY40" s="147"/>
      <c r="AZ40" s="147"/>
      <c r="BA40" s="148" t="str">
        <f t="shared" si="39"/>
        <v/>
      </c>
    </row>
    <row r="41" spans="1:56" ht="29.25" customHeight="1">
      <c r="A41" s="144" t="str">
        <f t="shared" si="22"/>
        <v>L</v>
      </c>
      <c r="B41" s="136">
        <f t="shared" si="28"/>
        <v>44018</v>
      </c>
      <c r="C41" s="145" t="str">
        <f>IFERROR(INDEX(feries_noms,MATCH(B41,feries_dates,0))&amp;CHAR(10),"")&amp;IFERROR(INDEX(fetes_noms,MATCH(B41,fetes_dates,0))&amp;CHAR(10),"")&amp;IFERROR( INDEX(Anniversaire!$B:$B,MATCH(B41,Anniversaire!$F:$F,0)) &amp;CHAR(10),"")&amp;IFERROR( INDEX(Anniversaire!$B:$B,MATCH(B41,Anniversaire!$G:$G,0))&amp; CHAR(10),"")</f>
        <v/>
      </c>
      <c r="D41" s="146"/>
      <c r="E41" s="147"/>
      <c r="F41" s="147"/>
      <c r="G41" s="147"/>
      <c r="H41" s="148">
        <f t="shared" si="29"/>
        <v>28</v>
      </c>
      <c r="I41" s="140"/>
      <c r="J41" s="144" t="str">
        <f t="shared" si="23"/>
        <v>J</v>
      </c>
      <c r="K41" s="136">
        <f t="shared" si="30"/>
        <v>44049</v>
      </c>
      <c r="L41" s="145" t="str">
        <f>IFERROR(INDEX(feries_noms,MATCH(K41,feries_dates,0))&amp;CHAR(10),"")&amp;IFERROR(INDEX(fetes_noms,MATCH(K41,fetes_dates,0))&amp;CHAR(10),"")&amp;IFERROR( INDEX(Anniversaire!$B:$B,MATCH(K41,Anniversaire!$F:$F,0)) &amp;CHAR(10),"")&amp;IFERROR( INDEX(Anniversaire!$B:$B,MATCH(K41,Anniversaire!$G:$G,0))&amp; CHAR(10),"")</f>
        <v/>
      </c>
      <c r="M41" s="146"/>
      <c r="N41" s="147"/>
      <c r="O41" s="147"/>
      <c r="P41" s="147"/>
      <c r="Q41" s="148" t="str">
        <f t="shared" si="31"/>
        <v/>
      </c>
      <c r="R41" s="140"/>
      <c r="S41" s="144" t="str">
        <f t="shared" si="24"/>
        <v>D</v>
      </c>
      <c r="T41" s="136">
        <f t="shared" si="32"/>
        <v>44080</v>
      </c>
      <c r="U41" s="145" t="str">
        <f>IFERROR(INDEX(feries_noms,MATCH(T41,feries_dates,0))&amp;CHAR(10),"")&amp;IFERROR(INDEX(fetes_noms,MATCH(T41,fetes_dates,0))&amp;CHAR(10),"")&amp;IFERROR( INDEX(Anniversaire!$B:$B,MATCH(T41,Anniversaire!$F:$F,0)) &amp;CHAR(10),"")&amp;IFERROR( INDEX(Anniversaire!$B:$B,MATCH(T41,Anniversaire!$G:$G,0))&amp; CHAR(10),"")</f>
        <v/>
      </c>
      <c r="V41" s="146"/>
      <c r="W41" s="147"/>
      <c r="X41" s="147"/>
      <c r="Y41" s="147"/>
      <c r="Z41" s="148" t="str">
        <f t="shared" si="33"/>
        <v/>
      </c>
      <c r="AA41" s="140"/>
      <c r="AB41" s="144" t="str">
        <f t="shared" si="25"/>
        <v>M</v>
      </c>
      <c r="AC41" s="136">
        <f t="shared" si="34"/>
        <v>44110</v>
      </c>
      <c r="AD41" s="145" t="str">
        <f>IFERROR(INDEX(feries_noms,MATCH(AC41,feries_dates,0))&amp;CHAR(10),"")&amp;IFERROR(INDEX(fetes_noms,MATCH(AC41,fetes_dates,0))&amp;CHAR(10),"")&amp;IFERROR( INDEX(Anniversaire!$B:$B,MATCH(AC41,Anniversaire!$F:$F,0)) &amp;CHAR(10),"")&amp;IFERROR( INDEX(Anniversaire!$B:$B,MATCH(AC41,Anniversaire!$G:$G,0))&amp; CHAR(10),"")</f>
        <v/>
      </c>
      <c r="AE41" s="146"/>
      <c r="AF41" s="147"/>
      <c r="AG41" s="147"/>
      <c r="AH41" s="147"/>
      <c r="AI41" s="148" t="str">
        <f t="shared" si="35"/>
        <v/>
      </c>
      <c r="AJ41" s="143"/>
      <c r="AK41" s="144" t="str">
        <f t="shared" si="26"/>
        <v>V</v>
      </c>
      <c r="AL41" s="136">
        <f t="shared" si="36"/>
        <v>44141</v>
      </c>
      <c r="AM41" s="145" t="str">
        <f>IFERROR(INDEX(feries_noms,MATCH(AL41,feries_dates,0))&amp;CHAR(10),"")&amp;IFERROR(INDEX(fetes_noms,MATCH(AL41,fetes_dates,0))&amp;CHAR(10),"")&amp;IFERROR( INDEX(Anniversaire!$B:$B,MATCH(AL41,Anniversaire!$F:$F,0)) &amp;CHAR(10),"")&amp;IFERROR( INDEX(Anniversaire!$B:$B,MATCH(AL41,Anniversaire!$G:$G,0))&amp; CHAR(10),"")</f>
        <v/>
      </c>
      <c r="AN41" s="146"/>
      <c r="AO41" s="147"/>
      <c r="AP41" s="147"/>
      <c r="AQ41" s="147"/>
      <c r="AR41" s="148" t="str">
        <f t="shared" si="37"/>
        <v/>
      </c>
      <c r="AS41" s="140"/>
      <c r="AT41" s="144" t="str">
        <f t="shared" si="27"/>
        <v>D</v>
      </c>
      <c r="AU41" s="136">
        <f t="shared" si="38"/>
        <v>44171</v>
      </c>
      <c r="AV41" s="145" t="str">
        <f>IFERROR(INDEX(feries_noms,MATCH(AU41,feries_dates,0))&amp;CHAR(10),"")&amp;IFERROR(INDEX(fetes_noms,MATCH(AU41,fetes_dates,0))&amp;CHAR(10),"")&amp;IFERROR( INDEX(Anniversaire!$B:$B,MATCH(AU41,Anniversaire!$F:$F,0)) &amp;CHAR(10),"")&amp;IFERROR( INDEX(Anniversaire!$B:$B,MATCH(AU41,Anniversaire!$G:$G,0))&amp; CHAR(10),"")</f>
        <v xml:space="preserve">OO
</v>
      </c>
      <c r="AW41" s="146"/>
      <c r="AX41" s="147"/>
      <c r="AY41" s="147"/>
      <c r="AZ41" s="147"/>
      <c r="BA41" s="148" t="str">
        <f t="shared" si="39"/>
        <v/>
      </c>
    </row>
    <row r="42" spans="1:56" ht="29.25" customHeight="1">
      <c r="A42" s="144" t="str">
        <f t="shared" si="22"/>
        <v>M</v>
      </c>
      <c r="B42" s="136">
        <f t="shared" si="28"/>
        <v>44019</v>
      </c>
      <c r="C42" s="145" t="str">
        <f>IFERROR(INDEX(feries_noms,MATCH(B42,feries_dates,0))&amp;CHAR(10),"")&amp;IFERROR(INDEX(fetes_noms,MATCH(B42,fetes_dates,0))&amp;CHAR(10),"")&amp;IFERROR( INDEX(Anniversaire!$B:$B,MATCH(B42,Anniversaire!$F:$F,0)) &amp;CHAR(10),"")&amp;IFERROR( INDEX(Anniversaire!$B:$B,MATCH(B42,Anniversaire!$G:$G,0))&amp; CHAR(10),"")</f>
        <v/>
      </c>
      <c r="D42" s="147"/>
      <c r="E42" s="147"/>
      <c r="F42" s="147"/>
      <c r="G42" s="147"/>
      <c r="H42" s="148" t="str">
        <f t="shared" si="29"/>
        <v/>
      </c>
      <c r="I42" s="140"/>
      <c r="J42" s="144" t="str">
        <f t="shared" si="23"/>
        <v>V</v>
      </c>
      <c r="K42" s="136">
        <f t="shared" si="30"/>
        <v>44050</v>
      </c>
      <c r="L42" s="145" t="str">
        <f>IFERROR(INDEX(feries_noms,MATCH(K42,feries_dates,0))&amp;CHAR(10),"")&amp;IFERROR(INDEX(fetes_noms,MATCH(K42,fetes_dates,0))&amp;CHAR(10),"")&amp;IFERROR( INDEX(Anniversaire!$B:$B,MATCH(K42,Anniversaire!$F:$F,0)) &amp;CHAR(10),"")&amp;IFERROR( INDEX(Anniversaire!$B:$B,MATCH(K42,Anniversaire!$G:$G,0))&amp; CHAR(10),"")</f>
        <v/>
      </c>
      <c r="M42" s="147"/>
      <c r="N42" s="147"/>
      <c r="O42" s="147"/>
      <c r="P42" s="147"/>
      <c r="Q42" s="148" t="str">
        <f t="shared" si="31"/>
        <v/>
      </c>
      <c r="R42" s="140"/>
      <c r="S42" s="144" t="str">
        <f t="shared" si="24"/>
        <v>L</v>
      </c>
      <c r="T42" s="136">
        <f t="shared" si="32"/>
        <v>44081</v>
      </c>
      <c r="U42" s="145" t="str">
        <f>IFERROR(INDEX(feries_noms,MATCH(T42,feries_dates,0))&amp;CHAR(10),"")&amp;IFERROR(INDEX(fetes_noms,MATCH(T42,fetes_dates,0))&amp;CHAR(10),"")&amp;IFERROR( INDEX(Anniversaire!$B:$B,MATCH(T42,Anniversaire!$F:$F,0)) &amp;CHAR(10),"")&amp;IFERROR( INDEX(Anniversaire!$B:$B,MATCH(T42,Anniversaire!$G:$G,0))&amp; CHAR(10),"")</f>
        <v/>
      </c>
      <c r="V42" s="147"/>
      <c r="W42" s="147"/>
      <c r="X42" s="147"/>
      <c r="Y42" s="147"/>
      <c r="Z42" s="148">
        <f t="shared" si="33"/>
        <v>37</v>
      </c>
      <c r="AA42" s="140"/>
      <c r="AB42" s="144" t="str">
        <f t="shared" si="25"/>
        <v>M</v>
      </c>
      <c r="AC42" s="136">
        <f t="shared" si="34"/>
        <v>44111</v>
      </c>
      <c r="AD42" s="145" t="str">
        <f>IFERROR(INDEX(feries_noms,MATCH(AC42,feries_dates,0))&amp;CHAR(10),"")&amp;IFERROR(INDEX(fetes_noms,MATCH(AC42,fetes_dates,0))&amp;CHAR(10),"")&amp;IFERROR( INDEX(Anniversaire!$B:$B,MATCH(AC42,Anniversaire!$F:$F,0)) &amp;CHAR(10),"")&amp;IFERROR( INDEX(Anniversaire!$B:$B,MATCH(AC42,Anniversaire!$G:$G,0))&amp; CHAR(10),"")</f>
        <v xml:space="preserve">HH
</v>
      </c>
      <c r="AE42" s="147"/>
      <c r="AF42" s="147"/>
      <c r="AG42" s="147"/>
      <c r="AH42" s="147"/>
      <c r="AI42" s="148" t="str">
        <f t="shared" si="35"/>
        <v/>
      </c>
      <c r="AJ42" s="143"/>
      <c r="AK42" s="144" t="str">
        <f t="shared" si="26"/>
        <v>S</v>
      </c>
      <c r="AL42" s="136">
        <f t="shared" si="36"/>
        <v>44142</v>
      </c>
      <c r="AM42" s="145" t="str">
        <f>IFERROR(INDEX(feries_noms,MATCH(AL42,feries_dates,0))&amp;CHAR(10),"")&amp;IFERROR(INDEX(fetes_noms,MATCH(AL42,fetes_dates,0))&amp;CHAR(10),"")&amp;IFERROR( INDEX(Anniversaire!$B:$B,MATCH(AL42,Anniversaire!$F:$F,0)) &amp;CHAR(10),"")&amp;IFERROR( INDEX(Anniversaire!$B:$B,MATCH(AL42,Anniversaire!$G:$G,0))&amp; CHAR(10),"")</f>
        <v/>
      </c>
      <c r="AN42" s="147"/>
      <c r="AO42" s="147"/>
      <c r="AP42" s="147"/>
      <c r="AQ42" s="147"/>
      <c r="AR42" s="148" t="str">
        <f t="shared" si="37"/>
        <v/>
      </c>
      <c r="AS42" s="140"/>
      <c r="AT42" s="144" t="str">
        <f t="shared" si="27"/>
        <v>L</v>
      </c>
      <c r="AU42" s="136">
        <f t="shared" si="38"/>
        <v>44172</v>
      </c>
      <c r="AV42" s="145" t="str">
        <f>IFERROR(INDEX(feries_noms,MATCH(AU42,feries_dates,0))&amp;CHAR(10),"")&amp;IFERROR(INDEX(fetes_noms,MATCH(AU42,fetes_dates,0))&amp;CHAR(10),"")&amp;IFERROR( INDEX(Anniversaire!$B:$B,MATCH(AU42,Anniversaire!$F:$F,0)) &amp;CHAR(10),"")&amp;IFERROR( INDEX(Anniversaire!$B:$B,MATCH(AU42,Anniversaire!$G:$G,0))&amp; CHAR(10),"")</f>
        <v/>
      </c>
      <c r="AW42" s="147"/>
      <c r="AX42" s="147"/>
      <c r="AY42" s="147"/>
      <c r="AZ42" s="147"/>
      <c r="BA42" s="148">
        <f t="shared" si="39"/>
        <v>50</v>
      </c>
    </row>
    <row r="43" spans="1:56" ht="29.25" customHeight="1">
      <c r="A43" s="144" t="str">
        <f t="shared" si="22"/>
        <v>M</v>
      </c>
      <c r="B43" s="136">
        <f t="shared" si="28"/>
        <v>44020</v>
      </c>
      <c r="C43" s="145" t="str">
        <f>IFERROR(INDEX(feries_noms,MATCH(B43,feries_dates,0))&amp;CHAR(10),"")&amp;IFERROR(INDEX(fetes_noms,MATCH(B43,fetes_dates,0))&amp;CHAR(10),"")&amp;IFERROR( INDEX(Anniversaire!$B:$B,MATCH(B43,Anniversaire!$F:$F,0)) &amp;CHAR(10),"")&amp;IFERROR( INDEX(Anniversaire!$B:$B,MATCH(B43,Anniversaire!$G:$G,0))&amp; CHAR(10),"")</f>
        <v/>
      </c>
      <c r="D43" s="147"/>
      <c r="E43" s="147"/>
      <c r="F43" s="147"/>
      <c r="G43" s="147"/>
      <c r="H43" s="148" t="str">
        <f t="shared" si="29"/>
        <v/>
      </c>
      <c r="I43" s="140"/>
      <c r="J43" s="144" t="str">
        <f t="shared" si="23"/>
        <v>S</v>
      </c>
      <c r="K43" s="136">
        <f t="shared" si="30"/>
        <v>44051</v>
      </c>
      <c r="L43" s="145" t="str">
        <f>IFERROR(INDEX(feries_noms,MATCH(K43,feries_dates,0))&amp;CHAR(10),"")&amp;IFERROR(INDEX(fetes_noms,MATCH(K43,fetes_dates,0))&amp;CHAR(10),"")&amp;IFERROR( INDEX(Anniversaire!$B:$B,MATCH(K43,Anniversaire!$F:$F,0)) &amp;CHAR(10),"")&amp;IFERROR( INDEX(Anniversaire!$B:$B,MATCH(K43,Anniversaire!$G:$G,0))&amp; CHAR(10),"")</f>
        <v/>
      </c>
      <c r="M43" s="147"/>
      <c r="N43" s="147"/>
      <c r="O43" s="147"/>
      <c r="P43" s="147"/>
      <c r="Q43" s="148" t="str">
        <f t="shared" si="31"/>
        <v/>
      </c>
      <c r="R43" s="140"/>
      <c r="S43" s="144" t="str">
        <f t="shared" si="24"/>
        <v>M</v>
      </c>
      <c r="T43" s="136">
        <f t="shared" si="32"/>
        <v>44082</v>
      </c>
      <c r="U43" s="145" t="str">
        <f>IFERROR(INDEX(feries_noms,MATCH(T43,feries_dates,0))&amp;CHAR(10),"")&amp;IFERROR(INDEX(fetes_noms,MATCH(T43,fetes_dates,0))&amp;CHAR(10),"")&amp;IFERROR( INDEX(Anniversaire!$B:$B,MATCH(T43,Anniversaire!$F:$F,0)) &amp;CHAR(10),"")&amp;IFERROR( INDEX(Anniversaire!$B:$B,MATCH(T43,Anniversaire!$G:$G,0))&amp; CHAR(10),"")</f>
        <v xml:space="preserve">AA
</v>
      </c>
      <c r="V43" s="147"/>
      <c r="W43" s="147"/>
      <c r="X43" s="147"/>
      <c r="Y43" s="147"/>
      <c r="Z43" s="148" t="str">
        <f t="shared" si="33"/>
        <v/>
      </c>
      <c r="AA43" s="140"/>
      <c r="AB43" s="144" t="str">
        <f t="shared" si="25"/>
        <v>J</v>
      </c>
      <c r="AC43" s="136">
        <f t="shared" si="34"/>
        <v>44112</v>
      </c>
      <c r="AD43" s="145" t="str">
        <f>IFERROR(INDEX(feries_noms,MATCH(AC43,feries_dates,0))&amp;CHAR(10),"")&amp;IFERROR(INDEX(fetes_noms,MATCH(AC43,fetes_dates,0))&amp;CHAR(10),"")&amp;IFERROR( INDEX(Anniversaire!$B:$B,MATCH(AC43,Anniversaire!$F:$F,0)) &amp;CHAR(10),"")&amp;IFERROR( INDEX(Anniversaire!$B:$B,MATCH(AC43,Anniversaire!$G:$G,0))&amp; CHAR(10),"")</f>
        <v/>
      </c>
      <c r="AE43" s="147"/>
      <c r="AF43" s="147"/>
      <c r="AG43" s="147"/>
      <c r="AH43" s="147"/>
      <c r="AI43" s="148" t="str">
        <f t="shared" si="35"/>
        <v/>
      </c>
      <c r="AJ43" s="143"/>
      <c r="AK43" s="144" t="str">
        <f t="shared" si="26"/>
        <v>D</v>
      </c>
      <c r="AL43" s="136">
        <f t="shared" si="36"/>
        <v>44143</v>
      </c>
      <c r="AM43" s="145" t="str">
        <f>IFERROR(INDEX(feries_noms,MATCH(AL43,feries_dates,0))&amp;CHAR(10),"")&amp;IFERROR(INDEX(fetes_noms,MATCH(AL43,fetes_dates,0))&amp;CHAR(10),"")&amp;IFERROR( INDEX(Anniversaire!$B:$B,MATCH(AL43,Anniversaire!$F:$F,0)) &amp;CHAR(10),"")&amp;IFERROR( INDEX(Anniversaire!$B:$B,MATCH(AL43,Anniversaire!$G:$G,0))&amp; CHAR(10),"")</f>
        <v/>
      </c>
      <c r="AN43" s="147"/>
      <c r="AO43" s="147"/>
      <c r="AP43" s="147"/>
      <c r="AQ43" s="147"/>
      <c r="AR43" s="148" t="str">
        <f t="shared" si="37"/>
        <v/>
      </c>
      <c r="AS43" s="140"/>
      <c r="AT43" s="144" t="str">
        <f t="shared" si="27"/>
        <v>M</v>
      </c>
      <c r="AU43" s="136">
        <f t="shared" si="38"/>
        <v>44173</v>
      </c>
      <c r="AV43" s="145" t="str">
        <f>IFERROR(INDEX(feries_noms,MATCH(AU43,feries_dates,0))&amp;CHAR(10),"")&amp;IFERROR(INDEX(fetes_noms,MATCH(AU43,fetes_dates,0))&amp;CHAR(10),"")&amp;IFERROR( INDEX(Anniversaire!$B:$B,MATCH(AU43,Anniversaire!$F:$F,0)) &amp;CHAR(10),"")&amp;IFERROR( INDEX(Anniversaire!$B:$B,MATCH(AU43,Anniversaire!$G:$G,0))&amp; CHAR(10),"")</f>
        <v/>
      </c>
      <c r="AW43" s="147"/>
      <c r="AX43" s="147"/>
      <c r="AY43" s="147"/>
      <c r="AZ43" s="147"/>
      <c r="BA43" s="148" t="str">
        <f t="shared" si="39"/>
        <v/>
      </c>
    </row>
    <row r="44" spans="1:56" ht="29.25" customHeight="1">
      <c r="A44" s="144" t="str">
        <f t="shared" si="22"/>
        <v>J</v>
      </c>
      <c r="B44" s="136">
        <f t="shared" si="28"/>
        <v>44021</v>
      </c>
      <c r="C44" s="145" t="str">
        <f>IFERROR(INDEX(feries_noms,MATCH(B44,feries_dates,0))&amp;CHAR(10),"")&amp;IFERROR(INDEX(fetes_noms,MATCH(B44,fetes_dates,0))&amp;CHAR(10),"")&amp;IFERROR( INDEX(Anniversaire!$B:$B,MATCH(B44,Anniversaire!$F:$F,0)) &amp;CHAR(10),"")&amp;IFERROR( INDEX(Anniversaire!$B:$B,MATCH(B44,Anniversaire!$G:$G,0))&amp; CHAR(10),"")</f>
        <v/>
      </c>
      <c r="D44" s="146"/>
      <c r="E44" s="147"/>
      <c r="F44" s="147"/>
      <c r="G44" s="147"/>
      <c r="H44" s="148" t="str">
        <f t="shared" si="29"/>
        <v/>
      </c>
      <c r="I44" s="140"/>
      <c r="J44" s="144" t="str">
        <f t="shared" si="23"/>
        <v>D</v>
      </c>
      <c r="K44" s="136">
        <f t="shared" si="30"/>
        <v>44052</v>
      </c>
      <c r="L44" s="145" t="str">
        <f>IFERROR(INDEX(feries_noms,MATCH(K44,feries_dates,0))&amp;CHAR(10),"")&amp;IFERROR(INDEX(fetes_noms,MATCH(K44,fetes_dates,0))&amp;CHAR(10),"")&amp;IFERROR( INDEX(Anniversaire!$B:$B,MATCH(K44,Anniversaire!$F:$F,0)) &amp;CHAR(10),"")&amp;IFERROR( INDEX(Anniversaire!$B:$B,MATCH(K44,Anniversaire!$G:$G,0))&amp; CHAR(10),"")</f>
        <v/>
      </c>
      <c r="M44" s="146"/>
      <c r="N44" s="147"/>
      <c r="O44" s="147"/>
      <c r="P44" s="147"/>
      <c r="Q44" s="148" t="str">
        <f t="shared" si="31"/>
        <v/>
      </c>
      <c r="R44" s="140"/>
      <c r="S44" s="144" t="str">
        <f t="shared" si="24"/>
        <v>M</v>
      </c>
      <c r="T44" s="136">
        <f t="shared" si="32"/>
        <v>44083</v>
      </c>
      <c r="U44" s="145" t="str">
        <f>IFERROR(INDEX(feries_noms,MATCH(T44,feries_dates,0))&amp;CHAR(10),"")&amp;IFERROR(INDEX(fetes_noms,MATCH(T44,fetes_dates,0))&amp;CHAR(10),"")&amp;IFERROR( INDEX(Anniversaire!$B:$B,MATCH(T44,Anniversaire!$F:$F,0)) &amp;CHAR(10),"")&amp;IFERROR( INDEX(Anniversaire!$B:$B,MATCH(T44,Anniversaire!$G:$G,0))&amp; CHAR(10),"")</f>
        <v/>
      </c>
      <c r="V44" s="146"/>
      <c r="W44" s="147"/>
      <c r="X44" s="147"/>
      <c r="Y44" s="147"/>
      <c r="Z44" s="148" t="str">
        <f t="shared" si="33"/>
        <v/>
      </c>
      <c r="AA44" s="140"/>
      <c r="AB44" s="144" t="str">
        <f t="shared" si="25"/>
        <v>V</v>
      </c>
      <c r="AC44" s="136">
        <f t="shared" si="34"/>
        <v>44113</v>
      </c>
      <c r="AD44" s="145" t="str">
        <f>IFERROR(INDEX(feries_noms,MATCH(AC44,feries_dates,0))&amp;CHAR(10),"")&amp;IFERROR(INDEX(fetes_noms,MATCH(AC44,fetes_dates,0))&amp;CHAR(10),"")&amp;IFERROR( INDEX(Anniversaire!$B:$B,MATCH(AC44,Anniversaire!$F:$F,0)) &amp;CHAR(10),"")&amp;IFERROR( INDEX(Anniversaire!$B:$B,MATCH(AC44,Anniversaire!$G:$G,0))&amp; CHAR(10),"")</f>
        <v/>
      </c>
      <c r="AE44" s="146"/>
      <c r="AF44" s="147"/>
      <c r="AG44" s="147"/>
      <c r="AH44" s="147"/>
      <c r="AI44" s="148" t="str">
        <f t="shared" si="35"/>
        <v/>
      </c>
      <c r="AJ44" s="143"/>
      <c r="AK44" s="144" t="str">
        <f t="shared" si="26"/>
        <v>L</v>
      </c>
      <c r="AL44" s="136">
        <f t="shared" si="36"/>
        <v>44144</v>
      </c>
      <c r="AM44" s="145" t="str">
        <f>IFERROR(INDEX(feries_noms,MATCH(AL44,feries_dates,0))&amp;CHAR(10),"")&amp;IFERROR(INDEX(fetes_noms,MATCH(AL44,fetes_dates,0))&amp;CHAR(10),"")&amp;IFERROR( INDEX(Anniversaire!$B:$B,MATCH(AL44,Anniversaire!$F:$F,0)) &amp;CHAR(10),"")&amp;IFERROR( INDEX(Anniversaire!$B:$B,MATCH(AL44,Anniversaire!$G:$G,0))&amp; CHAR(10),"")</f>
        <v/>
      </c>
      <c r="AN44" s="146"/>
      <c r="AO44" s="147"/>
      <c r="AP44" s="147"/>
      <c r="AQ44" s="147"/>
      <c r="AR44" s="148">
        <f t="shared" si="37"/>
        <v>46</v>
      </c>
      <c r="AS44" s="140"/>
      <c r="AT44" s="144" t="str">
        <f t="shared" si="27"/>
        <v>M</v>
      </c>
      <c r="AU44" s="136">
        <f t="shared" si="38"/>
        <v>44174</v>
      </c>
      <c r="AV44" s="145" t="str">
        <f>IFERROR(INDEX(feries_noms,MATCH(AU44,feries_dates,0))&amp;CHAR(10),"")&amp;IFERROR(INDEX(fetes_noms,MATCH(AU44,fetes_dates,0))&amp;CHAR(10),"")&amp;IFERROR( INDEX(Anniversaire!$B:$B,MATCH(AU44,Anniversaire!$F:$F,0)) &amp;CHAR(10),"")&amp;IFERROR( INDEX(Anniversaire!$B:$B,MATCH(AU44,Anniversaire!$G:$G,0))&amp; CHAR(10),"")</f>
        <v/>
      </c>
      <c r="AW44" s="146"/>
      <c r="AX44" s="147"/>
      <c r="AY44" s="147"/>
      <c r="AZ44" s="147"/>
      <c r="BA44" s="148" t="str">
        <f t="shared" si="39"/>
        <v/>
      </c>
    </row>
    <row r="45" spans="1:56" ht="29.25" customHeight="1">
      <c r="A45" s="144" t="str">
        <f t="shared" si="22"/>
        <v>V</v>
      </c>
      <c r="B45" s="136">
        <f t="shared" si="28"/>
        <v>44022</v>
      </c>
      <c r="C45" s="145" t="str">
        <f>IFERROR(INDEX(feries_noms,MATCH(B45,feries_dates,0))&amp;CHAR(10),"")&amp;IFERROR(INDEX(fetes_noms,MATCH(B45,fetes_dates,0))&amp;CHAR(10),"")&amp;IFERROR( INDEX(Anniversaire!$B:$B,MATCH(B45,Anniversaire!$F:$F,0)) &amp;CHAR(10),"")&amp;IFERROR( INDEX(Anniversaire!$B:$B,MATCH(B45,Anniversaire!$G:$G,0))&amp; CHAR(10),"")</f>
        <v/>
      </c>
      <c r="D45" s="146"/>
      <c r="E45" s="147"/>
      <c r="F45" s="147"/>
      <c r="G45" s="147"/>
      <c r="H45" s="148" t="str">
        <f t="shared" si="29"/>
        <v/>
      </c>
      <c r="I45" s="140"/>
      <c r="J45" s="144" t="str">
        <f t="shared" si="23"/>
        <v>L</v>
      </c>
      <c r="K45" s="136">
        <f t="shared" si="30"/>
        <v>44053</v>
      </c>
      <c r="L45" s="145" t="str">
        <f>IFERROR(INDEX(feries_noms,MATCH(K45,feries_dates,0))&amp;CHAR(10),"")&amp;IFERROR(INDEX(fetes_noms,MATCH(K45,fetes_dates,0))&amp;CHAR(10),"")&amp;IFERROR( INDEX(Anniversaire!$B:$B,MATCH(K45,Anniversaire!$F:$F,0)) &amp;CHAR(10),"")&amp;IFERROR( INDEX(Anniversaire!$B:$B,MATCH(K45,Anniversaire!$G:$G,0))&amp; CHAR(10),"")</f>
        <v/>
      </c>
      <c r="M45" s="146"/>
      <c r="N45" s="147"/>
      <c r="O45" s="147"/>
      <c r="P45" s="147"/>
      <c r="Q45" s="148">
        <f t="shared" si="31"/>
        <v>33</v>
      </c>
      <c r="R45" s="140"/>
      <c r="S45" s="144" t="str">
        <f t="shared" si="24"/>
        <v>J</v>
      </c>
      <c r="T45" s="136">
        <f t="shared" si="32"/>
        <v>44084</v>
      </c>
      <c r="U45" s="145" t="str">
        <f>IFERROR(INDEX(feries_noms,MATCH(T45,feries_dates,0))&amp;CHAR(10),"")&amp;IFERROR(INDEX(fetes_noms,MATCH(T45,fetes_dates,0))&amp;CHAR(10),"")&amp;IFERROR( INDEX(Anniversaire!$B:$B,MATCH(T45,Anniversaire!$F:$F,0)) &amp;CHAR(10),"")&amp;IFERROR( INDEX(Anniversaire!$B:$B,MATCH(T45,Anniversaire!$G:$G,0))&amp; CHAR(10),"")</f>
        <v/>
      </c>
      <c r="V45" s="146"/>
      <c r="W45" s="147"/>
      <c r="X45" s="147"/>
      <c r="Y45" s="147"/>
      <c r="Z45" s="148" t="str">
        <f t="shared" si="33"/>
        <v/>
      </c>
      <c r="AA45" s="140"/>
      <c r="AB45" s="144" t="str">
        <f t="shared" si="25"/>
        <v>S</v>
      </c>
      <c r="AC45" s="136">
        <f t="shared" si="34"/>
        <v>44114</v>
      </c>
      <c r="AD45" s="145" t="str">
        <f>IFERROR(INDEX(feries_noms,MATCH(AC45,feries_dates,0))&amp;CHAR(10),"")&amp;IFERROR(INDEX(fetes_noms,MATCH(AC45,fetes_dates,0))&amp;CHAR(10),"")&amp;IFERROR( INDEX(Anniversaire!$B:$B,MATCH(AC45,Anniversaire!$F:$F,0)) &amp;CHAR(10),"")&amp;IFERROR( INDEX(Anniversaire!$B:$B,MATCH(AC45,Anniversaire!$G:$G,0))&amp; CHAR(10),"")</f>
        <v/>
      </c>
      <c r="AE45" s="146"/>
      <c r="AF45" s="147"/>
      <c r="AG45" s="147"/>
      <c r="AH45" s="147"/>
      <c r="AI45" s="148" t="str">
        <f t="shared" si="35"/>
        <v/>
      </c>
      <c r="AJ45" s="143"/>
      <c r="AK45" s="144" t="str">
        <f t="shared" si="26"/>
        <v>M</v>
      </c>
      <c r="AL45" s="136">
        <f t="shared" si="36"/>
        <v>44145</v>
      </c>
      <c r="AM45" s="145" t="str">
        <f>IFERROR(INDEX(feries_noms,MATCH(AL45,feries_dates,0))&amp;CHAR(10),"")&amp;IFERROR(INDEX(fetes_noms,MATCH(AL45,fetes_dates,0))&amp;CHAR(10),"")&amp;IFERROR( INDEX(Anniversaire!$B:$B,MATCH(AL45,Anniversaire!$F:$F,0)) &amp;CHAR(10),"")&amp;IFERROR( INDEX(Anniversaire!$B:$B,MATCH(AL45,Anniversaire!$G:$G,0))&amp; CHAR(10),"")</f>
        <v/>
      </c>
      <c r="AN45" s="146"/>
      <c r="AO45" s="147"/>
      <c r="AP45" s="147"/>
      <c r="AQ45" s="147"/>
      <c r="AR45" s="148" t="str">
        <f t="shared" si="37"/>
        <v/>
      </c>
      <c r="AS45" s="140"/>
      <c r="AT45" s="144" t="str">
        <f t="shared" si="27"/>
        <v>J</v>
      </c>
      <c r="AU45" s="136">
        <f t="shared" si="38"/>
        <v>44175</v>
      </c>
      <c r="AV45" s="145" t="str">
        <f>IFERROR(INDEX(feries_noms,MATCH(AU45,feries_dates,0))&amp;CHAR(10),"")&amp;IFERROR(INDEX(fetes_noms,MATCH(AU45,fetes_dates,0))&amp;CHAR(10),"")&amp;IFERROR( INDEX(Anniversaire!$B:$B,MATCH(AU45,Anniversaire!$F:$F,0)) &amp;CHAR(10),"")&amp;IFERROR( INDEX(Anniversaire!$B:$B,MATCH(AU45,Anniversaire!$G:$G,0))&amp; CHAR(10),"")</f>
        <v/>
      </c>
      <c r="AW45" s="146"/>
      <c r="AX45" s="147"/>
      <c r="AY45" s="147"/>
      <c r="AZ45" s="147"/>
      <c r="BA45" s="148" t="str">
        <f t="shared" si="39"/>
        <v/>
      </c>
    </row>
    <row r="46" spans="1:56" ht="29.25" customHeight="1">
      <c r="A46" s="144" t="str">
        <f t="shared" si="22"/>
        <v>S</v>
      </c>
      <c r="B46" s="136">
        <f t="shared" si="28"/>
        <v>44023</v>
      </c>
      <c r="C46" s="145" t="str">
        <f>IFERROR(INDEX(feries_noms,MATCH(B46,feries_dates,0))&amp;CHAR(10),"")&amp;IFERROR(INDEX(fetes_noms,MATCH(B46,fetes_dates,0))&amp;CHAR(10),"")&amp;IFERROR( INDEX(Anniversaire!$B:$B,MATCH(B46,Anniversaire!$F:$F,0)) &amp;CHAR(10),"")&amp;IFERROR( INDEX(Anniversaire!$B:$B,MATCH(B46,Anniversaire!$G:$G,0))&amp; CHAR(10),"")</f>
        <v/>
      </c>
      <c r="D46" s="146"/>
      <c r="E46" s="147"/>
      <c r="F46" s="147"/>
      <c r="G46" s="147"/>
      <c r="H46" s="148" t="str">
        <f t="shared" si="29"/>
        <v/>
      </c>
      <c r="I46" s="140"/>
      <c r="J46" s="144" t="str">
        <f t="shared" si="23"/>
        <v>M</v>
      </c>
      <c r="K46" s="136">
        <f t="shared" si="30"/>
        <v>44054</v>
      </c>
      <c r="L46" s="145" t="str">
        <f>IFERROR(INDEX(feries_noms,MATCH(K46,feries_dates,0))&amp;CHAR(10),"")&amp;IFERROR(INDEX(fetes_noms,MATCH(K46,fetes_dates,0))&amp;CHAR(10),"")&amp;IFERROR( INDEX(Anniversaire!$B:$B,MATCH(K46,Anniversaire!$F:$F,0)) &amp;CHAR(10),"")&amp;IFERROR( INDEX(Anniversaire!$B:$B,MATCH(K46,Anniversaire!$G:$G,0))&amp; CHAR(10),"")</f>
        <v/>
      </c>
      <c r="M46" s="146"/>
      <c r="N46" s="147"/>
      <c r="O46" s="147"/>
      <c r="P46" s="147"/>
      <c r="Q46" s="148" t="str">
        <f t="shared" si="31"/>
        <v/>
      </c>
      <c r="R46" s="140"/>
      <c r="S46" s="144" t="str">
        <f t="shared" si="24"/>
        <v>V</v>
      </c>
      <c r="T46" s="136">
        <f t="shared" si="32"/>
        <v>44085</v>
      </c>
      <c r="U46" s="145" t="str">
        <f>IFERROR(INDEX(feries_noms,MATCH(T46,feries_dates,0))&amp;CHAR(10),"")&amp;IFERROR(INDEX(fetes_noms,MATCH(T46,fetes_dates,0))&amp;CHAR(10),"")&amp;IFERROR( INDEX(Anniversaire!$B:$B,MATCH(T46,Anniversaire!$F:$F,0)) &amp;CHAR(10),"")&amp;IFERROR( INDEX(Anniversaire!$B:$B,MATCH(T46,Anniversaire!$G:$G,0))&amp; CHAR(10),"")</f>
        <v/>
      </c>
      <c r="V46" s="146"/>
      <c r="W46" s="147"/>
      <c r="X46" s="147"/>
      <c r="Y46" s="147"/>
      <c r="Z46" s="148" t="str">
        <f t="shared" si="33"/>
        <v/>
      </c>
      <c r="AA46" s="140"/>
      <c r="AB46" s="144" t="str">
        <f t="shared" si="25"/>
        <v>D</v>
      </c>
      <c r="AC46" s="136">
        <f t="shared" si="34"/>
        <v>44115</v>
      </c>
      <c r="AD46" s="145" t="str">
        <f>IFERROR(INDEX(feries_noms,MATCH(AC46,feries_dates,0))&amp;CHAR(10),"")&amp;IFERROR(INDEX(fetes_noms,MATCH(AC46,fetes_dates,0))&amp;CHAR(10),"")&amp;IFERROR( INDEX(Anniversaire!$B:$B,MATCH(AC46,Anniversaire!$F:$F,0)) &amp;CHAR(10),"")&amp;IFERROR( INDEX(Anniversaire!$B:$B,MATCH(AC46,Anniversaire!$G:$G,0))&amp; CHAR(10),"")</f>
        <v/>
      </c>
      <c r="AE46" s="146"/>
      <c r="AF46" s="147"/>
      <c r="AG46" s="147"/>
      <c r="AH46" s="147"/>
      <c r="AI46" s="148" t="str">
        <f t="shared" si="35"/>
        <v/>
      </c>
      <c r="AJ46" s="143"/>
      <c r="AK46" s="144" t="str">
        <f t="shared" si="26"/>
        <v>M</v>
      </c>
      <c r="AL46" s="136">
        <f t="shared" si="36"/>
        <v>44146</v>
      </c>
      <c r="AM46" s="145" t="str">
        <f>IFERROR(INDEX(feries_noms,MATCH(AL46,feries_dates,0))&amp;CHAR(10),"")&amp;IFERROR(INDEX(fetes_noms,MATCH(AL46,fetes_dates,0))&amp;CHAR(10),"")&amp;IFERROR( INDEX(Anniversaire!$B:$B,MATCH(AL46,Anniversaire!$F:$F,0)) &amp;CHAR(10),"")&amp;IFERROR( INDEX(Anniversaire!$B:$B,MATCH(AL46,Anniversaire!$G:$G,0))&amp; CHAR(10),"")</f>
        <v xml:space="preserve">Armistice 1918
</v>
      </c>
      <c r="AN46" s="146"/>
      <c r="AO46" s="147"/>
      <c r="AP46" s="147"/>
      <c r="AQ46" s="147"/>
      <c r="AR46" s="148" t="str">
        <f t="shared" si="37"/>
        <v/>
      </c>
      <c r="AS46" s="140"/>
      <c r="AT46" s="144" t="str">
        <f t="shared" si="27"/>
        <v>V</v>
      </c>
      <c r="AU46" s="136">
        <f t="shared" si="38"/>
        <v>44176</v>
      </c>
      <c r="AV46" s="145" t="str">
        <f>IFERROR(INDEX(feries_noms,MATCH(AU46,feries_dates,0))&amp;CHAR(10),"")&amp;IFERROR(INDEX(fetes_noms,MATCH(AU46,fetes_dates,0))&amp;CHAR(10),"")&amp;IFERROR( INDEX(Anniversaire!$B:$B,MATCH(AU46,Anniversaire!$F:$F,0)) &amp;CHAR(10),"")&amp;IFERROR( INDEX(Anniversaire!$B:$B,MATCH(AU46,Anniversaire!$G:$G,0))&amp; CHAR(10),"")</f>
        <v/>
      </c>
      <c r="AW46" s="146"/>
      <c r="AX46" s="147"/>
      <c r="AY46" s="147"/>
      <c r="AZ46" s="147"/>
      <c r="BA46" s="148" t="str">
        <f t="shared" si="39"/>
        <v/>
      </c>
    </row>
    <row r="47" spans="1:56" ht="29.25" customHeight="1">
      <c r="A47" s="144" t="str">
        <f t="shared" si="22"/>
        <v>D</v>
      </c>
      <c r="B47" s="136">
        <f t="shared" si="28"/>
        <v>44024</v>
      </c>
      <c r="C47" s="145" t="str">
        <f>IFERROR(INDEX(feries_noms,MATCH(B47,feries_dates,0))&amp;CHAR(10),"")&amp;IFERROR(INDEX(fetes_noms,MATCH(B47,fetes_dates,0))&amp;CHAR(10),"")&amp;IFERROR( INDEX(Anniversaire!$B:$B,MATCH(B47,Anniversaire!$F:$F,0)) &amp;CHAR(10),"")&amp;IFERROR( INDEX(Anniversaire!$B:$B,MATCH(B47,Anniversaire!$G:$G,0))&amp; CHAR(10),"")</f>
        <v xml:space="preserve">U
</v>
      </c>
      <c r="D47" s="146"/>
      <c r="E47" s="147"/>
      <c r="F47" s="147"/>
      <c r="G47" s="147"/>
      <c r="H47" s="148" t="str">
        <f t="shared" si="29"/>
        <v/>
      </c>
      <c r="I47" s="140"/>
      <c r="J47" s="144" t="str">
        <f t="shared" si="23"/>
        <v>M</v>
      </c>
      <c r="K47" s="136">
        <f t="shared" si="30"/>
        <v>44055</v>
      </c>
      <c r="L47" s="145" t="str">
        <f>IFERROR(INDEX(feries_noms,MATCH(K47,feries_dates,0))&amp;CHAR(10),"")&amp;IFERROR(INDEX(fetes_noms,MATCH(K47,fetes_dates,0))&amp;CHAR(10),"")&amp;IFERROR( INDEX(Anniversaire!$B:$B,MATCH(K47,Anniversaire!$F:$F,0)) &amp;CHAR(10),"")&amp;IFERROR( INDEX(Anniversaire!$B:$B,MATCH(K47,Anniversaire!$G:$G,0))&amp; CHAR(10),"")</f>
        <v/>
      </c>
      <c r="M47" s="146"/>
      <c r="N47" s="147"/>
      <c r="O47" s="147"/>
      <c r="P47" s="147"/>
      <c r="Q47" s="148" t="str">
        <f t="shared" si="31"/>
        <v/>
      </c>
      <c r="R47" s="140"/>
      <c r="S47" s="144" t="str">
        <f t="shared" si="24"/>
        <v>S</v>
      </c>
      <c r="T47" s="136">
        <f t="shared" si="32"/>
        <v>44086</v>
      </c>
      <c r="U47" s="145" t="str">
        <f>IFERROR(INDEX(feries_noms,MATCH(T47,feries_dates,0))&amp;CHAR(10),"")&amp;IFERROR(INDEX(fetes_noms,MATCH(T47,fetes_dates,0))&amp;CHAR(10),"")&amp;IFERROR( INDEX(Anniversaire!$B:$B,MATCH(T47,Anniversaire!$F:$F,0)) &amp;CHAR(10),"")&amp;IFERROR( INDEX(Anniversaire!$B:$B,MATCH(T47,Anniversaire!$G:$G,0))&amp; CHAR(10),"")</f>
        <v xml:space="preserve">BB
</v>
      </c>
      <c r="V47" s="146"/>
      <c r="W47" s="147"/>
      <c r="X47" s="147"/>
      <c r="Y47" s="147"/>
      <c r="Z47" s="148" t="str">
        <f t="shared" si="33"/>
        <v/>
      </c>
      <c r="AA47" s="140"/>
      <c r="AB47" s="144" t="str">
        <f t="shared" si="25"/>
        <v>L</v>
      </c>
      <c r="AC47" s="136">
        <f t="shared" si="34"/>
        <v>44116</v>
      </c>
      <c r="AD47" s="145" t="str">
        <f>IFERROR(INDEX(feries_noms,MATCH(AC47,feries_dates,0))&amp;CHAR(10),"")&amp;IFERROR(INDEX(fetes_noms,MATCH(AC47,fetes_dates,0))&amp;CHAR(10),"")&amp;IFERROR( INDEX(Anniversaire!$B:$B,MATCH(AC47,Anniversaire!$F:$F,0)) &amp;CHAR(10),"")&amp;IFERROR( INDEX(Anniversaire!$B:$B,MATCH(AC47,Anniversaire!$G:$G,0))&amp; CHAR(10),"")</f>
        <v xml:space="preserve">II
</v>
      </c>
      <c r="AE47" s="146"/>
      <c r="AF47" s="147"/>
      <c r="AG47" s="147"/>
      <c r="AH47" s="147"/>
      <c r="AI47" s="148">
        <f t="shared" si="35"/>
        <v>42</v>
      </c>
      <c r="AJ47" s="143"/>
      <c r="AK47" s="144" t="str">
        <f t="shared" si="26"/>
        <v>J</v>
      </c>
      <c r="AL47" s="136">
        <f t="shared" si="36"/>
        <v>44147</v>
      </c>
      <c r="AM47" s="145" t="str">
        <f>IFERROR(INDEX(feries_noms,MATCH(AL47,feries_dates,0))&amp;CHAR(10),"")&amp;IFERROR(INDEX(fetes_noms,MATCH(AL47,fetes_dates,0))&amp;CHAR(10),"")&amp;IFERROR( INDEX(Anniversaire!$B:$B,MATCH(AL47,Anniversaire!$F:$F,0)) &amp;CHAR(10),"")&amp;IFERROR( INDEX(Anniversaire!$B:$B,MATCH(AL47,Anniversaire!$G:$G,0))&amp; CHAR(10),"")</f>
        <v/>
      </c>
      <c r="AN47" s="146"/>
      <c r="AO47" s="147"/>
      <c r="AP47" s="147"/>
      <c r="AQ47" s="147"/>
      <c r="AR47" s="148" t="str">
        <f t="shared" si="37"/>
        <v/>
      </c>
      <c r="AS47" s="140"/>
      <c r="AT47" s="144" t="str">
        <f t="shared" si="27"/>
        <v>S</v>
      </c>
      <c r="AU47" s="136">
        <f t="shared" si="38"/>
        <v>44177</v>
      </c>
      <c r="AV47" s="145" t="str">
        <f>IFERROR(INDEX(feries_noms,MATCH(AU47,feries_dates,0))&amp;CHAR(10),"")&amp;IFERROR(INDEX(fetes_noms,MATCH(AU47,fetes_dates,0))&amp;CHAR(10),"")&amp;IFERROR( INDEX(Anniversaire!$B:$B,MATCH(AU47,Anniversaire!$F:$F,0)) &amp;CHAR(10),"")&amp;IFERROR( INDEX(Anniversaire!$B:$B,MATCH(AU47,Anniversaire!$G:$G,0))&amp; CHAR(10),"")</f>
        <v/>
      </c>
      <c r="AW47" s="146"/>
      <c r="AX47" s="147"/>
      <c r="AY47" s="147"/>
      <c r="AZ47" s="147"/>
      <c r="BA47" s="148" t="str">
        <f t="shared" si="39"/>
        <v/>
      </c>
    </row>
    <row r="48" spans="1:56" ht="29.25" customHeight="1">
      <c r="A48" s="144" t="str">
        <f t="shared" si="22"/>
        <v>L</v>
      </c>
      <c r="B48" s="136">
        <f t="shared" si="28"/>
        <v>44025</v>
      </c>
      <c r="C48" s="145" t="str">
        <f>IFERROR(INDEX(feries_noms,MATCH(B48,feries_dates,0))&amp;CHAR(10),"")&amp;IFERROR(INDEX(fetes_noms,MATCH(B48,fetes_dates,0))&amp;CHAR(10),"")&amp;IFERROR( INDEX(Anniversaire!$B:$B,MATCH(B48,Anniversaire!$F:$F,0)) &amp;CHAR(10),"")&amp;IFERROR( INDEX(Anniversaire!$B:$B,MATCH(B48,Anniversaire!$G:$G,0))&amp; CHAR(10),"")</f>
        <v/>
      </c>
      <c r="D48" s="146"/>
      <c r="E48" s="147"/>
      <c r="F48" s="147"/>
      <c r="G48" s="147"/>
      <c r="H48" s="148">
        <f t="shared" si="29"/>
        <v>29</v>
      </c>
      <c r="I48" s="140"/>
      <c r="J48" s="144" t="str">
        <f t="shared" si="23"/>
        <v>J</v>
      </c>
      <c r="K48" s="136">
        <f t="shared" si="30"/>
        <v>44056</v>
      </c>
      <c r="L48" s="145" t="str">
        <f>IFERROR(INDEX(feries_noms,MATCH(K48,feries_dates,0))&amp;CHAR(10),"")&amp;IFERROR(INDEX(fetes_noms,MATCH(K48,fetes_dates,0))&amp;CHAR(10),"")&amp;IFERROR( INDEX(Anniversaire!$B:$B,MATCH(K48,Anniversaire!$F:$F,0)) &amp;CHAR(10),"")&amp;IFERROR( INDEX(Anniversaire!$B:$B,MATCH(K48,Anniversaire!$G:$G,0))&amp; CHAR(10),"")</f>
        <v/>
      </c>
      <c r="M48" s="146"/>
      <c r="N48" s="147"/>
      <c r="O48" s="147"/>
      <c r="P48" s="147"/>
      <c r="Q48" s="148" t="str">
        <f t="shared" si="31"/>
        <v/>
      </c>
      <c r="R48" s="140"/>
      <c r="S48" s="144" t="str">
        <f t="shared" si="24"/>
        <v>D</v>
      </c>
      <c r="T48" s="136">
        <f t="shared" si="32"/>
        <v>44087</v>
      </c>
      <c r="U48" s="145" t="str">
        <f>IFERROR(INDEX(feries_noms,MATCH(T48,feries_dates,0))&amp;CHAR(10),"")&amp;IFERROR(INDEX(fetes_noms,MATCH(T48,fetes_dates,0))&amp;CHAR(10),"")&amp;IFERROR( INDEX(Anniversaire!$B:$B,MATCH(T48,Anniversaire!$F:$F,0)) &amp;CHAR(10),"")&amp;IFERROR( INDEX(Anniversaire!$B:$B,MATCH(T48,Anniversaire!$G:$G,0))&amp; CHAR(10),"")</f>
        <v/>
      </c>
      <c r="V48" s="146"/>
      <c r="W48" s="147"/>
      <c r="X48" s="147"/>
      <c r="Y48" s="147"/>
      <c r="Z48" s="148" t="str">
        <f t="shared" si="33"/>
        <v/>
      </c>
      <c r="AA48" s="140"/>
      <c r="AB48" s="144" t="str">
        <f t="shared" si="25"/>
        <v>M</v>
      </c>
      <c r="AC48" s="136">
        <f t="shared" si="34"/>
        <v>44117</v>
      </c>
      <c r="AD48" s="145" t="str">
        <f>IFERROR(INDEX(feries_noms,MATCH(AC48,feries_dates,0))&amp;CHAR(10),"")&amp;IFERROR(INDEX(fetes_noms,MATCH(AC48,fetes_dates,0))&amp;CHAR(10),"")&amp;IFERROR( INDEX(Anniversaire!$B:$B,MATCH(AC48,Anniversaire!$F:$F,0)) &amp;CHAR(10),"")&amp;IFERROR( INDEX(Anniversaire!$B:$B,MATCH(AC48,Anniversaire!$G:$G,0))&amp; CHAR(10),"")</f>
        <v/>
      </c>
      <c r="AE48" s="146"/>
      <c r="AF48" s="147"/>
      <c r="AG48" s="147"/>
      <c r="AH48" s="147"/>
      <c r="AI48" s="148" t="str">
        <f t="shared" si="35"/>
        <v/>
      </c>
      <c r="AJ48" s="143"/>
      <c r="AK48" s="144" t="str">
        <f t="shared" si="26"/>
        <v>V</v>
      </c>
      <c r="AL48" s="136">
        <f t="shared" si="36"/>
        <v>44148</v>
      </c>
      <c r="AM48" s="145" t="str">
        <f>IFERROR(INDEX(feries_noms,MATCH(AL48,feries_dates,0))&amp;CHAR(10),"")&amp;IFERROR(INDEX(fetes_noms,MATCH(AL48,fetes_dates,0))&amp;CHAR(10),"")&amp;IFERROR( INDEX(Anniversaire!$B:$B,MATCH(AL48,Anniversaire!$F:$F,0)) &amp;CHAR(10),"")&amp;IFERROR( INDEX(Anniversaire!$B:$B,MATCH(AL48,Anniversaire!$G:$G,0))&amp; CHAR(10),"")</f>
        <v/>
      </c>
      <c r="AN48" s="146"/>
      <c r="AO48" s="147"/>
      <c r="AP48" s="147"/>
      <c r="AQ48" s="147"/>
      <c r="AR48" s="148" t="str">
        <f t="shared" si="37"/>
        <v/>
      </c>
      <c r="AS48" s="140"/>
      <c r="AT48" s="144" t="str">
        <f t="shared" si="27"/>
        <v>D</v>
      </c>
      <c r="AU48" s="136">
        <f t="shared" si="38"/>
        <v>44178</v>
      </c>
      <c r="AV48" s="145" t="str">
        <f>IFERROR(INDEX(feries_noms,MATCH(AU48,feries_dates,0))&amp;CHAR(10),"")&amp;IFERROR(INDEX(fetes_noms,MATCH(AU48,fetes_dates,0))&amp;CHAR(10),"")&amp;IFERROR( INDEX(Anniversaire!$B:$B,MATCH(AU48,Anniversaire!$F:$F,0)) &amp;CHAR(10),"")&amp;IFERROR( INDEX(Anniversaire!$B:$B,MATCH(AU48,Anniversaire!$G:$G,0))&amp; CHAR(10),"")</f>
        <v/>
      </c>
      <c r="AW48" s="146"/>
      <c r="AX48" s="147"/>
      <c r="AY48" s="147"/>
      <c r="AZ48" s="147"/>
      <c r="BA48" s="148" t="str">
        <f t="shared" si="39"/>
        <v/>
      </c>
    </row>
    <row r="49" spans="1:53" ht="29.25" customHeight="1">
      <c r="A49" s="144" t="str">
        <f t="shared" si="22"/>
        <v>M</v>
      </c>
      <c r="B49" s="136">
        <f t="shared" si="28"/>
        <v>44026</v>
      </c>
      <c r="C49" s="145" t="str">
        <f>IFERROR(INDEX(feries_noms,MATCH(B49,feries_dates,0))&amp;CHAR(10),"")&amp;IFERROR(INDEX(fetes_noms,MATCH(B49,fetes_dates,0))&amp;CHAR(10),"")&amp;IFERROR( INDEX(Anniversaire!$B:$B,MATCH(B49,Anniversaire!$F:$F,0)) &amp;CHAR(10),"")&amp;IFERROR( INDEX(Anniversaire!$B:$B,MATCH(B49,Anniversaire!$G:$G,0))&amp; CHAR(10),"")</f>
        <v xml:space="preserve">Fête Nationale
</v>
      </c>
      <c r="D49" s="146"/>
      <c r="E49" s="147"/>
      <c r="F49" s="147"/>
      <c r="G49" s="147"/>
      <c r="H49" s="148" t="str">
        <f t="shared" si="29"/>
        <v/>
      </c>
      <c r="I49" s="140"/>
      <c r="J49" s="144" t="str">
        <f t="shared" si="23"/>
        <v>V</v>
      </c>
      <c r="K49" s="136">
        <f t="shared" si="30"/>
        <v>44057</v>
      </c>
      <c r="L49" s="145" t="str">
        <f>IFERROR(INDEX(feries_noms,MATCH(K49,feries_dates,0))&amp;CHAR(10),"")&amp;IFERROR(INDEX(fetes_noms,MATCH(K49,fetes_dates,0))&amp;CHAR(10),"")&amp;IFERROR( INDEX(Anniversaire!$B:$B,MATCH(K49,Anniversaire!$F:$F,0)) &amp;CHAR(10),"")&amp;IFERROR( INDEX(Anniversaire!$B:$B,MATCH(K49,Anniversaire!$G:$G,0))&amp; CHAR(10),"")</f>
        <v/>
      </c>
      <c r="M49" s="146"/>
      <c r="N49" s="147"/>
      <c r="O49" s="147"/>
      <c r="P49" s="147"/>
      <c r="Q49" s="148" t="str">
        <f t="shared" si="31"/>
        <v/>
      </c>
      <c r="R49" s="140"/>
      <c r="S49" s="144" t="str">
        <f t="shared" si="24"/>
        <v>L</v>
      </c>
      <c r="T49" s="136">
        <f t="shared" si="32"/>
        <v>44088</v>
      </c>
      <c r="U49" s="145" t="str">
        <f>IFERROR(INDEX(feries_noms,MATCH(T49,feries_dates,0))&amp;CHAR(10),"")&amp;IFERROR(INDEX(fetes_noms,MATCH(T49,fetes_dates,0))&amp;CHAR(10),"")&amp;IFERROR( INDEX(Anniversaire!$B:$B,MATCH(T49,Anniversaire!$F:$F,0)) &amp;CHAR(10),"")&amp;IFERROR( INDEX(Anniversaire!$B:$B,MATCH(T49,Anniversaire!$G:$G,0))&amp; CHAR(10),"")</f>
        <v/>
      </c>
      <c r="V49" s="146"/>
      <c r="W49" s="147"/>
      <c r="X49" s="147"/>
      <c r="Y49" s="147"/>
      <c r="Z49" s="148">
        <f t="shared" si="33"/>
        <v>38</v>
      </c>
      <c r="AA49" s="140"/>
      <c r="AB49" s="144" t="str">
        <f t="shared" si="25"/>
        <v>M</v>
      </c>
      <c r="AC49" s="136">
        <f t="shared" si="34"/>
        <v>44118</v>
      </c>
      <c r="AD49" s="145" t="str">
        <f>IFERROR(INDEX(feries_noms,MATCH(AC49,feries_dates,0))&amp;CHAR(10),"")&amp;IFERROR(INDEX(fetes_noms,MATCH(AC49,fetes_dates,0))&amp;CHAR(10),"")&amp;IFERROR( INDEX(Anniversaire!$B:$B,MATCH(AC49,Anniversaire!$F:$F,0)) &amp;CHAR(10),"")&amp;IFERROR( INDEX(Anniversaire!$B:$B,MATCH(AC49,Anniversaire!$G:$G,0))&amp; CHAR(10),"")</f>
        <v xml:space="preserve">KK
</v>
      </c>
      <c r="AE49" s="146"/>
      <c r="AF49" s="147"/>
      <c r="AG49" s="147"/>
      <c r="AH49" s="147"/>
      <c r="AI49" s="148" t="str">
        <f t="shared" si="35"/>
        <v/>
      </c>
      <c r="AJ49" s="143"/>
      <c r="AK49" s="144" t="str">
        <f t="shared" si="26"/>
        <v>S</v>
      </c>
      <c r="AL49" s="136">
        <f t="shared" si="36"/>
        <v>44149</v>
      </c>
      <c r="AM49" s="145" t="str">
        <f>IFERROR(INDEX(feries_noms,MATCH(AL49,feries_dates,0))&amp;CHAR(10),"")&amp;IFERROR(INDEX(fetes_noms,MATCH(AL49,fetes_dates,0))&amp;CHAR(10),"")&amp;IFERROR( INDEX(Anniversaire!$B:$B,MATCH(AL49,Anniversaire!$F:$F,0)) &amp;CHAR(10),"")&amp;IFERROR( INDEX(Anniversaire!$B:$B,MATCH(AL49,Anniversaire!$G:$G,0))&amp; CHAR(10),"")</f>
        <v/>
      </c>
      <c r="AN49" s="146"/>
      <c r="AO49" s="147"/>
      <c r="AP49" s="147"/>
      <c r="AQ49" s="147"/>
      <c r="AR49" s="148" t="str">
        <f t="shared" si="37"/>
        <v/>
      </c>
      <c r="AS49" s="140"/>
      <c r="AT49" s="144" t="str">
        <f t="shared" si="27"/>
        <v>L</v>
      </c>
      <c r="AU49" s="136">
        <f t="shared" si="38"/>
        <v>44179</v>
      </c>
      <c r="AV49" s="145" t="str">
        <f>IFERROR(INDEX(feries_noms,MATCH(AU49,feries_dates,0))&amp;CHAR(10),"")&amp;IFERROR(INDEX(fetes_noms,MATCH(AU49,fetes_dates,0))&amp;CHAR(10),"")&amp;IFERROR( INDEX(Anniversaire!$B:$B,MATCH(AU49,Anniversaire!$F:$F,0)) &amp;CHAR(10),"")&amp;IFERROR( INDEX(Anniversaire!$B:$B,MATCH(AU49,Anniversaire!$G:$G,0))&amp; CHAR(10),"")</f>
        <v/>
      </c>
      <c r="AW49" s="146"/>
      <c r="AX49" s="147"/>
      <c r="AY49" s="147"/>
      <c r="AZ49" s="147"/>
      <c r="BA49" s="148">
        <f t="shared" si="39"/>
        <v>51</v>
      </c>
    </row>
    <row r="50" spans="1:53" ht="29.25" customHeight="1">
      <c r="A50" s="144" t="str">
        <f t="shared" si="22"/>
        <v>M</v>
      </c>
      <c r="B50" s="136">
        <f t="shared" si="28"/>
        <v>44027</v>
      </c>
      <c r="C50" s="145" t="str">
        <f>IFERROR(INDEX(feries_noms,MATCH(B50,feries_dates,0))&amp;CHAR(10),"")&amp;IFERROR(INDEX(fetes_noms,MATCH(B50,fetes_dates,0))&amp;CHAR(10),"")&amp;IFERROR( INDEX(Anniversaire!$B:$B,MATCH(B50,Anniversaire!$F:$F,0)) &amp;CHAR(10),"")&amp;IFERROR( INDEX(Anniversaire!$B:$B,MATCH(B50,Anniversaire!$G:$G,0))&amp; CHAR(10),"")</f>
        <v/>
      </c>
      <c r="D50" s="146"/>
      <c r="E50" s="147"/>
      <c r="F50" s="147"/>
      <c r="G50" s="147"/>
      <c r="H50" s="148" t="str">
        <f t="shared" si="29"/>
        <v/>
      </c>
      <c r="I50" s="140"/>
      <c r="J50" s="144" t="str">
        <f t="shared" si="23"/>
        <v>S</v>
      </c>
      <c r="K50" s="136">
        <f t="shared" si="30"/>
        <v>44058</v>
      </c>
      <c r="L50" s="145" t="str">
        <f>IFERROR(INDEX(feries_noms,MATCH(K50,feries_dates,0))&amp;CHAR(10),"")&amp;IFERROR(INDEX(fetes_noms,MATCH(K50,fetes_dates,0))&amp;CHAR(10),"")&amp;IFERROR( INDEX(Anniversaire!$B:$B,MATCH(K50,Anniversaire!$F:$F,0)) &amp;CHAR(10),"")&amp;IFERROR( INDEX(Anniversaire!$B:$B,MATCH(K50,Anniversaire!$G:$G,0))&amp; CHAR(10),"")</f>
        <v xml:space="preserve">Assomption
</v>
      </c>
      <c r="M50" s="146"/>
      <c r="N50" s="147"/>
      <c r="O50" s="147"/>
      <c r="P50" s="147"/>
      <c r="Q50" s="148" t="str">
        <f t="shared" si="31"/>
        <v/>
      </c>
      <c r="R50" s="140"/>
      <c r="S50" s="144" t="str">
        <f t="shared" si="24"/>
        <v>M</v>
      </c>
      <c r="T50" s="136">
        <f t="shared" si="32"/>
        <v>44089</v>
      </c>
      <c r="U50" s="145" t="str">
        <f>IFERROR(INDEX(feries_noms,MATCH(T50,feries_dates,0))&amp;CHAR(10),"")&amp;IFERROR(INDEX(fetes_noms,MATCH(T50,fetes_dates,0))&amp;CHAR(10),"")&amp;IFERROR( INDEX(Anniversaire!$B:$B,MATCH(T50,Anniversaire!$F:$F,0)) &amp;CHAR(10),"")&amp;IFERROR( INDEX(Anniversaire!$B:$B,MATCH(T50,Anniversaire!$G:$G,0))&amp; CHAR(10),"")</f>
        <v/>
      </c>
      <c r="V50" s="146"/>
      <c r="W50" s="147"/>
      <c r="X50" s="147"/>
      <c r="Y50" s="147"/>
      <c r="Z50" s="148" t="str">
        <f t="shared" si="33"/>
        <v/>
      </c>
      <c r="AA50" s="140"/>
      <c r="AB50" s="144" t="str">
        <f t="shared" si="25"/>
        <v>J</v>
      </c>
      <c r="AC50" s="136">
        <f t="shared" si="34"/>
        <v>44119</v>
      </c>
      <c r="AD50" s="145" t="str">
        <f>IFERROR(INDEX(feries_noms,MATCH(AC50,feries_dates,0))&amp;CHAR(10),"")&amp;IFERROR(INDEX(fetes_noms,MATCH(AC50,fetes_dates,0))&amp;CHAR(10),"")&amp;IFERROR( INDEX(Anniversaire!$B:$B,MATCH(AC50,Anniversaire!$F:$F,0)) &amp;CHAR(10),"")&amp;IFERROR( INDEX(Anniversaire!$B:$B,MATCH(AC50,Anniversaire!$G:$G,0))&amp; CHAR(10),"")</f>
        <v/>
      </c>
      <c r="AE50" s="146"/>
      <c r="AF50" s="147"/>
      <c r="AG50" s="147"/>
      <c r="AH50" s="147"/>
      <c r="AI50" s="148" t="str">
        <f t="shared" si="35"/>
        <v/>
      </c>
      <c r="AJ50" s="143"/>
      <c r="AK50" s="144" t="str">
        <f t="shared" si="26"/>
        <v>D</v>
      </c>
      <c r="AL50" s="136">
        <f t="shared" si="36"/>
        <v>44150</v>
      </c>
      <c r="AM50" s="145" t="str">
        <f>IFERROR(INDEX(feries_noms,MATCH(AL50,feries_dates,0))&amp;CHAR(10),"")&amp;IFERROR(INDEX(fetes_noms,MATCH(AL50,fetes_dates,0))&amp;CHAR(10),"")&amp;IFERROR( INDEX(Anniversaire!$B:$B,MATCH(AL50,Anniversaire!$F:$F,0)) &amp;CHAR(10),"")&amp;IFERROR( INDEX(Anniversaire!$B:$B,MATCH(AL50,Anniversaire!$G:$G,0))&amp; CHAR(10),"")</f>
        <v/>
      </c>
      <c r="AN50" s="146"/>
      <c r="AO50" s="147"/>
      <c r="AP50" s="147"/>
      <c r="AQ50" s="147"/>
      <c r="AR50" s="148" t="str">
        <f t="shared" si="37"/>
        <v/>
      </c>
      <c r="AS50" s="140"/>
      <c r="AT50" s="144" t="str">
        <f t="shared" si="27"/>
        <v>M</v>
      </c>
      <c r="AU50" s="136">
        <f t="shared" si="38"/>
        <v>44180</v>
      </c>
      <c r="AV50" s="145" t="str">
        <f>IFERROR(INDEX(feries_noms,MATCH(AU50,feries_dates,0))&amp;CHAR(10),"")&amp;IFERROR(INDEX(fetes_noms,MATCH(AU50,fetes_dates,0))&amp;CHAR(10),"")&amp;IFERROR( INDEX(Anniversaire!$B:$B,MATCH(AU50,Anniversaire!$F:$F,0)) &amp;CHAR(10),"")&amp;IFERROR( INDEX(Anniversaire!$B:$B,MATCH(AU50,Anniversaire!$G:$G,0))&amp; CHAR(10),"")</f>
        <v/>
      </c>
      <c r="AW50" s="146"/>
      <c r="AX50" s="147"/>
      <c r="AY50" s="147"/>
      <c r="AZ50" s="147"/>
      <c r="BA50" s="148" t="str">
        <f t="shared" si="39"/>
        <v/>
      </c>
    </row>
    <row r="51" spans="1:53" ht="29.25" customHeight="1">
      <c r="A51" s="144" t="str">
        <f t="shared" si="22"/>
        <v>J</v>
      </c>
      <c r="B51" s="136">
        <f t="shared" si="28"/>
        <v>44028</v>
      </c>
      <c r="C51" s="145" t="str">
        <f>IFERROR(INDEX(feries_noms,MATCH(B51,feries_dates,0))&amp;CHAR(10),"")&amp;IFERROR(INDEX(fetes_noms,MATCH(B51,fetes_dates,0))&amp;CHAR(10),"")&amp;IFERROR( INDEX(Anniversaire!$B:$B,MATCH(B51,Anniversaire!$F:$F,0)) &amp;CHAR(10),"")&amp;IFERROR( INDEX(Anniversaire!$B:$B,MATCH(B51,Anniversaire!$G:$G,0))&amp; CHAR(10),"")</f>
        <v xml:space="preserve">V
</v>
      </c>
      <c r="D51" s="146"/>
      <c r="E51" s="147"/>
      <c r="F51" s="147"/>
      <c r="G51" s="147"/>
      <c r="H51" s="148" t="str">
        <f t="shared" si="29"/>
        <v/>
      </c>
      <c r="I51" s="140"/>
      <c r="J51" s="144" t="str">
        <f t="shared" si="23"/>
        <v>D</v>
      </c>
      <c r="K51" s="136">
        <f t="shared" si="30"/>
        <v>44059</v>
      </c>
      <c r="L51" s="145" t="str">
        <f>IFERROR(INDEX(feries_noms,MATCH(K51,feries_dates,0))&amp;CHAR(10),"")&amp;IFERROR(INDEX(fetes_noms,MATCH(K51,fetes_dates,0))&amp;CHAR(10),"")&amp;IFERROR( INDEX(Anniversaire!$B:$B,MATCH(K51,Anniversaire!$F:$F,0)) &amp;CHAR(10),"")&amp;IFERROR( INDEX(Anniversaire!$B:$B,MATCH(K51,Anniversaire!$G:$G,0))&amp; CHAR(10),"")</f>
        <v xml:space="preserve">Y
</v>
      </c>
      <c r="M51" s="146"/>
      <c r="N51" s="147"/>
      <c r="O51" s="147"/>
      <c r="P51" s="147"/>
      <c r="Q51" s="148" t="str">
        <f t="shared" si="31"/>
        <v/>
      </c>
      <c r="R51" s="140"/>
      <c r="S51" s="144" t="str">
        <f t="shared" si="24"/>
        <v>M</v>
      </c>
      <c r="T51" s="136">
        <f t="shared" si="32"/>
        <v>44090</v>
      </c>
      <c r="U51" s="145" t="str">
        <f>IFERROR(INDEX(feries_noms,MATCH(T51,feries_dates,0))&amp;CHAR(10),"")&amp;IFERROR(INDEX(fetes_noms,MATCH(T51,fetes_dates,0))&amp;CHAR(10),"")&amp;IFERROR( INDEX(Anniversaire!$B:$B,MATCH(T51,Anniversaire!$F:$F,0)) &amp;CHAR(10),"")&amp;IFERROR( INDEX(Anniversaire!$B:$B,MATCH(T51,Anniversaire!$G:$G,0))&amp; CHAR(10),"")</f>
        <v/>
      </c>
      <c r="V51" s="146"/>
      <c r="W51" s="147"/>
      <c r="X51" s="147"/>
      <c r="Y51" s="147"/>
      <c r="Z51" s="148" t="str">
        <f t="shared" si="33"/>
        <v/>
      </c>
      <c r="AA51" s="140"/>
      <c r="AB51" s="144" t="str">
        <f t="shared" si="25"/>
        <v>V</v>
      </c>
      <c r="AC51" s="136">
        <f t="shared" si="34"/>
        <v>44120</v>
      </c>
      <c r="AD51" s="145" t="str">
        <f>IFERROR(INDEX(feries_noms,MATCH(AC51,feries_dates,0))&amp;CHAR(10),"")&amp;IFERROR(INDEX(fetes_noms,MATCH(AC51,fetes_dates,0))&amp;CHAR(10),"")&amp;IFERROR( INDEX(Anniversaire!$B:$B,MATCH(AC51,Anniversaire!$F:$F,0)) &amp;CHAR(10),"")&amp;IFERROR( INDEX(Anniversaire!$B:$B,MATCH(AC51,Anniversaire!$G:$G,0))&amp; CHAR(10),"")</f>
        <v/>
      </c>
      <c r="AE51" s="146"/>
      <c r="AF51" s="147"/>
      <c r="AG51" s="147"/>
      <c r="AH51" s="147"/>
      <c r="AI51" s="148" t="str">
        <f t="shared" si="35"/>
        <v/>
      </c>
      <c r="AJ51" s="143"/>
      <c r="AK51" s="144" t="str">
        <f t="shared" si="26"/>
        <v>L</v>
      </c>
      <c r="AL51" s="136">
        <f t="shared" si="36"/>
        <v>44151</v>
      </c>
      <c r="AM51" s="145" t="str">
        <f>IFERROR(INDEX(feries_noms,MATCH(AL51,feries_dates,0))&amp;CHAR(10),"")&amp;IFERROR(INDEX(fetes_noms,MATCH(AL51,fetes_dates,0))&amp;CHAR(10),"")&amp;IFERROR( INDEX(Anniversaire!$B:$B,MATCH(AL51,Anniversaire!$F:$F,0)) &amp;CHAR(10),"")&amp;IFERROR( INDEX(Anniversaire!$B:$B,MATCH(AL51,Anniversaire!$G:$G,0))&amp; CHAR(10),"")</f>
        <v/>
      </c>
      <c r="AN51" s="146"/>
      <c r="AO51" s="147"/>
      <c r="AP51" s="147"/>
      <c r="AQ51" s="147"/>
      <c r="AR51" s="148">
        <f t="shared" si="37"/>
        <v>47</v>
      </c>
      <c r="AS51" s="140"/>
      <c r="AT51" s="144" t="str">
        <f t="shared" si="27"/>
        <v>M</v>
      </c>
      <c r="AU51" s="136">
        <f t="shared" si="38"/>
        <v>44181</v>
      </c>
      <c r="AV51" s="145" t="str">
        <f>IFERROR(INDEX(feries_noms,MATCH(AU51,feries_dates,0))&amp;CHAR(10),"")&amp;IFERROR(INDEX(fetes_noms,MATCH(AU51,fetes_dates,0))&amp;CHAR(10),"")&amp;IFERROR( INDEX(Anniversaire!$B:$B,MATCH(AU51,Anniversaire!$F:$F,0)) &amp;CHAR(10),"")&amp;IFERROR( INDEX(Anniversaire!$B:$B,MATCH(AU51,Anniversaire!$G:$G,0))&amp; CHAR(10),"")</f>
        <v/>
      </c>
      <c r="AW51" s="146"/>
      <c r="AX51" s="147"/>
      <c r="AY51" s="147"/>
      <c r="AZ51" s="147"/>
      <c r="BA51" s="148" t="str">
        <f t="shared" si="39"/>
        <v/>
      </c>
    </row>
    <row r="52" spans="1:53" ht="29.25" customHeight="1">
      <c r="A52" s="144" t="str">
        <f t="shared" si="22"/>
        <v>V</v>
      </c>
      <c r="B52" s="136">
        <f t="shared" si="28"/>
        <v>44029</v>
      </c>
      <c r="C52" s="145" t="str">
        <f>IFERROR(INDEX(feries_noms,MATCH(B52,feries_dates,0))&amp;CHAR(10),"")&amp;IFERROR(INDEX(fetes_noms,MATCH(B52,fetes_dates,0))&amp;CHAR(10),"")&amp;IFERROR( INDEX(Anniversaire!$B:$B,MATCH(B52,Anniversaire!$F:$F,0)) &amp;CHAR(10),"")&amp;IFERROR( INDEX(Anniversaire!$B:$B,MATCH(B52,Anniversaire!$G:$G,0))&amp; CHAR(10),"")</f>
        <v/>
      </c>
      <c r="D52" s="146"/>
      <c r="E52" s="147"/>
      <c r="F52" s="147"/>
      <c r="G52" s="147"/>
      <c r="H52" s="148" t="str">
        <f t="shared" si="29"/>
        <v/>
      </c>
      <c r="I52" s="140"/>
      <c r="J52" s="144" t="str">
        <f t="shared" si="23"/>
        <v>L</v>
      </c>
      <c r="K52" s="136">
        <f t="shared" si="30"/>
        <v>44060</v>
      </c>
      <c r="L52" s="145" t="str">
        <f>IFERROR(INDEX(feries_noms,MATCH(K52,feries_dates,0))&amp;CHAR(10),"")&amp;IFERROR(INDEX(fetes_noms,MATCH(K52,fetes_dates,0))&amp;CHAR(10),"")&amp;IFERROR( INDEX(Anniversaire!$B:$B,MATCH(K52,Anniversaire!$F:$F,0)) &amp;CHAR(10),"")&amp;IFERROR( INDEX(Anniversaire!$B:$B,MATCH(K52,Anniversaire!$G:$G,0))&amp; CHAR(10),"")</f>
        <v/>
      </c>
      <c r="M52" s="146"/>
      <c r="N52" s="147"/>
      <c r="O52" s="147"/>
      <c r="P52" s="147"/>
      <c r="Q52" s="148">
        <f t="shared" si="31"/>
        <v>34</v>
      </c>
      <c r="R52" s="140"/>
      <c r="S52" s="144" t="str">
        <f t="shared" si="24"/>
        <v>J</v>
      </c>
      <c r="T52" s="136">
        <f t="shared" si="32"/>
        <v>44091</v>
      </c>
      <c r="U52" s="145" t="str">
        <f>IFERROR(INDEX(feries_noms,MATCH(T52,feries_dates,0))&amp;CHAR(10),"")&amp;IFERROR(INDEX(fetes_noms,MATCH(T52,fetes_dates,0))&amp;CHAR(10),"")&amp;IFERROR( INDEX(Anniversaire!$B:$B,MATCH(T52,Anniversaire!$F:$F,0)) &amp;CHAR(10),"")&amp;IFERROR( INDEX(Anniversaire!$B:$B,MATCH(T52,Anniversaire!$G:$G,0))&amp; CHAR(10),"")</f>
        <v/>
      </c>
      <c r="V52" s="146"/>
      <c r="W52" s="147"/>
      <c r="X52" s="147"/>
      <c r="Y52" s="147"/>
      <c r="Z52" s="148" t="str">
        <f t="shared" si="33"/>
        <v/>
      </c>
      <c r="AA52" s="140"/>
      <c r="AB52" s="144" t="str">
        <f t="shared" si="25"/>
        <v>S</v>
      </c>
      <c r="AC52" s="136">
        <f t="shared" si="34"/>
        <v>44121</v>
      </c>
      <c r="AD52" s="145" t="str">
        <f>IFERROR(INDEX(feries_noms,MATCH(AC52,feries_dates,0))&amp;CHAR(10),"")&amp;IFERROR(INDEX(fetes_noms,MATCH(AC52,fetes_dates,0))&amp;CHAR(10),"")&amp;IFERROR( INDEX(Anniversaire!$B:$B,MATCH(AC52,Anniversaire!$F:$F,0)) &amp;CHAR(10),"")&amp;IFERROR( INDEX(Anniversaire!$B:$B,MATCH(AC52,Anniversaire!$G:$G,0))&amp; CHAR(10),"")</f>
        <v xml:space="preserve">JJ
</v>
      </c>
      <c r="AE52" s="146"/>
      <c r="AF52" s="147"/>
      <c r="AG52" s="147"/>
      <c r="AH52" s="147"/>
      <c r="AI52" s="148" t="str">
        <f t="shared" si="35"/>
        <v/>
      </c>
      <c r="AJ52" s="143"/>
      <c r="AK52" s="144" t="str">
        <f t="shared" si="26"/>
        <v>M</v>
      </c>
      <c r="AL52" s="136">
        <f t="shared" si="36"/>
        <v>44152</v>
      </c>
      <c r="AM52" s="145" t="str">
        <f>IFERROR(INDEX(feries_noms,MATCH(AL52,feries_dates,0))&amp;CHAR(10),"")&amp;IFERROR(INDEX(fetes_noms,MATCH(AL52,fetes_dates,0))&amp;CHAR(10),"")&amp;IFERROR( INDEX(Anniversaire!$B:$B,MATCH(AL52,Anniversaire!$F:$F,0)) &amp;CHAR(10),"")&amp;IFERROR( INDEX(Anniversaire!$B:$B,MATCH(AL52,Anniversaire!$G:$G,0))&amp; CHAR(10),"")</f>
        <v/>
      </c>
      <c r="AN52" s="146"/>
      <c r="AO52" s="147"/>
      <c r="AP52" s="147"/>
      <c r="AQ52" s="147"/>
      <c r="AR52" s="148" t="str">
        <f t="shared" si="37"/>
        <v/>
      </c>
      <c r="AS52" s="140"/>
      <c r="AT52" s="144" t="str">
        <f t="shared" si="27"/>
        <v>J</v>
      </c>
      <c r="AU52" s="136">
        <f t="shared" si="38"/>
        <v>44182</v>
      </c>
      <c r="AV52" s="145" t="str">
        <f>IFERROR(INDEX(feries_noms,MATCH(AU52,feries_dates,0))&amp;CHAR(10),"")&amp;IFERROR(INDEX(fetes_noms,MATCH(AU52,fetes_dates,0))&amp;CHAR(10),"")&amp;IFERROR( INDEX(Anniversaire!$B:$B,MATCH(AU52,Anniversaire!$F:$F,0)) &amp;CHAR(10),"")&amp;IFERROR( INDEX(Anniversaire!$B:$B,MATCH(AU52,Anniversaire!$G:$G,0))&amp; CHAR(10),"")</f>
        <v xml:space="preserve">PP
</v>
      </c>
      <c r="AW52" s="146"/>
      <c r="AX52" s="147"/>
      <c r="AY52" s="147"/>
      <c r="AZ52" s="147"/>
      <c r="BA52" s="148" t="str">
        <f t="shared" si="39"/>
        <v/>
      </c>
    </row>
    <row r="53" spans="1:53" ht="29.25" customHeight="1">
      <c r="A53" s="144" t="str">
        <f t="shared" si="22"/>
        <v>S</v>
      </c>
      <c r="B53" s="136">
        <f t="shared" si="28"/>
        <v>44030</v>
      </c>
      <c r="C53" s="145" t="str">
        <f>IFERROR(INDEX(feries_noms,MATCH(B53,feries_dates,0))&amp;CHAR(10),"")&amp;IFERROR(INDEX(fetes_noms,MATCH(B53,fetes_dates,0))&amp;CHAR(10),"")&amp;IFERROR( INDEX(Anniversaire!$B:$B,MATCH(B53,Anniversaire!$F:$F,0)) &amp;CHAR(10),"")&amp;IFERROR( INDEX(Anniversaire!$B:$B,MATCH(B53,Anniversaire!$G:$G,0))&amp; CHAR(10),"")</f>
        <v xml:space="preserve">W
</v>
      </c>
      <c r="D53" s="146"/>
      <c r="E53" s="147"/>
      <c r="F53" s="147"/>
      <c r="G53" s="147"/>
      <c r="H53" s="148" t="str">
        <f t="shared" si="29"/>
        <v/>
      </c>
      <c r="I53" s="140"/>
      <c r="J53" s="144" t="str">
        <f t="shared" si="23"/>
        <v>M</v>
      </c>
      <c r="K53" s="136">
        <f t="shared" si="30"/>
        <v>44061</v>
      </c>
      <c r="L53" s="145" t="str">
        <f>IFERROR(INDEX(feries_noms,MATCH(K53,feries_dates,0))&amp;CHAR(10),"")&amp;IFERROR(INDEX(fetes_noms,MATCH(K53,fetes_dates,0))&amp;CHAR(10),"")&amp;IFERROR( INDEX(Anniversaire!$B:$B,MATCH(K53,Anniversaire!$F:$F,0)) &amp;CHAR(10),"")&amp;IFERROR( INDEX(Anniversaire!$B:$B,MATCH(K53,Anniversaire!$G:$G,0))&amp; CHAR(10),"")</f>
        <v/>
      </c>
      <c r="M53" s="146"/>
      <c r="N53" s="147"/>
      <c r="O53" s="147"/>
      <c r="P53" s="147"/>
      <c r="Q53" s="148" t="str">
        <f t="shared" si="31"/>
        <v/>
      </c>
      <c r="R53" s="140"/>
      <c r="S53" s="144" t="str">
        <f t="shared" si="24"/>
        <v>V</v>
      </c>
      <c r="T53" s="136">
        <f t="shared" si="32"/>
        <v>44092</v>
      </c>
      <c r="U53" s="145" t="str">
        <f>IFERROR(INDEX(feries_noms,MATCH(T53,feries_dates,0))&amp;CHAR(10),"")&amp;IFERROR(INDEX(fetes_noms,MATCH(T53,fetes_dates,0))&amp;CHAR(10),"")&amp;IFERROR( INDEX(Anniversaire!$B:$B,MATCH(T53,Anniversaire!$F:$F,0)) &amp;CHAR(10),"")&amp;IFERROR( INDEX(Anniversaire!$B:$B,MATCH(T53,Anniversaire!$G:$G,0))&amp; CHAR(10),"")</f>
        <v/>
      </c>
      <c r="V53" s="146"/>
      <c r="W53" s="147"/>
      <c r="X53" s="147"/>
      <c r="Y53" s="147"/>
      <c r="Z53" s="148" t="str">
        <f t="shared" si="33"/>
        <v/>
      </c>
      <c r="AA53" s="140"/>
      <c r="AB53" s="144" t="str">
        <f t="shared" si="25"/>
        <v>D</v>
      </c>
      <c r="AC53" s="136">
        <f t="shared" si="34"/>
        <v>44122</v>
      </c>
      <c r="AD53" s="145" t="str">
        <f>IFERROR(INDEX(feries_noms,MATCH(AC53,feries_dates,0))&amp;CHAR(10),"")&amp;IFERROR(INDEX(fetes_noms,MATCH(AC53,fetes_dates,0))&amp;CHAR(10),"")&amp;IFERROR( INDEX(Anniversaire!$B:$B,MATCH(AC53,Anniversaire!$F:$F,0)) &amp;CHAR(10),"")&amp;IFERROR( INDEX(Anniversaire!$B:$B,MATCH(AC53,Anniversaire!$G:$G,0))&amp; CHAR(10),"")</f>
        <v/>
      </c>
      <c r="AE53" s="146"/>
      <c r="AF53" s="147"/>
      <c r="AG53" s="147"/>
      <c r="AH53" s="147"/>
      <c r="AI53" s="148" t="str">
        <f t="shared" si="35"/>
        <v/>
      </c>
      <c r="AJ53" s="143"/>
      <c r="AK53" s="144" t="str">
        <f t="shared" si="26"/>
        <v>M</v>
      </c>
      <c r="AL53" s="136">
        <f t="shared" si="36"/>
        <v>44153</v>
      </c>
      <c r="AM53" s="145" t="str">
        <f>IFERROR(INDEX(feries_noms,MATCH(AL53,feries_dates,0))&amp;CHAR(10),"")&amp;IFERROR(INDEX(fetes_noms,MATCH(AL53,fetes_dates,0))&amp;CHAR(10),"")&amp;IFERROR( INDEX(Anniversaire!$B:$B,MATCH(AL53,Anniversaire!$F:$F,0)) &amp;CHAR(10),"")&amp;IFERROR( INDEX(Anniversaire!$B:$B,MATCH(AL53,Anniversaire!$G:$G,0))&amp; CHAR(10),"")</f>
        <v/>
      </c>
      <c r="AN53" s="146"/>
      <c r="AO53" s="147"/>
      <c r="AP53" s="147"/>
      <c r="AQ53" s="147"/>
      <c r="AR53" s="148" t="str">
        <f t="shared" si="37"/>
        <v/>
      </c>
      <c r="AS53" s="140"/>
      <c r="AT53" s="144" t="str">
        <f t="shared" si="27"/>
        <v>V</v>
      </c>
      <c r="AU53" s="136">
        <f t="shared" si="38"/>
        <v>44183</v>
      </c>
      <c r="AV53" s="145" t="str">
        <f>IFERROR(INDEX(feries_noms,MATCH(AU53,feries_dates,0))&amp;CHAR(10),"")&amp;IFERROR(INDEX(fetes_noms,MATCH(AU53,fetes_dates,0))&amp;CHAR(10),"")&amp;IFERROR( INDEX(Anniversaire!$B:$B,MATCH(AU53,Anniversaire!$F:$F,0)) &amp;CHAR(10),"")&amp;IFERROR( INDEX(Anniversaire!$B:$B,MATCH(AU53,Anniversaire!$G:$G,0))&amp; CHAR(10),"")</f>
        <v/>
      </c>
      <c r="AW53" s="146"/>
      <c r="AX53" s="147"/>
      <c r="AY53" s="147"/>
      <c r="AZ53" s="147"/>
      <c r="BA53" s="148" t="str">
        <f t="shared" si="39"/>
        <v/>
      </c>
    </row>
    <row r="54" spans="1:53" ht="29.25" customHeight="1">
      <c r="A54" s="144" t="str">
        <f t="shared" si="22"/>
        <v>D</v>
      </c>
      <c r="B54" s="136">
        <f t="shared" si="28"/>
        <v>44031</v>
      </c>
      <c r="C54" s="145" t="str">
        <f>IFERROR(INDEX(feries_noms,MATCH(B54,feries_dates,0))&amp;CHAR(10),"")&amp;IFERROR(INDEX(fetes_noms,MATCH(B54,fetes_dates,0))&amp;CHAR(10),"")&amp;IFERROR( INDEX(Anniversaire!$B:$B,MATCH(B54,Anniversaire!$F:$F,0)) &amp;CHAR(10),"")&amp;IFERROR( INDEX(Anniversaire!$B:$B,MATCH(B54,Anniversaire!$G:$G,0))&amp; CHAR(10),"")</f>
        <v/>
      </c>
      <c r="D54" s="146"/>
      <c r="E54" s="147"/>
      <c r="F54" s="147"/>
      <c r="G54" s="147"/>
      <c r="H54" s="148" t="str">
        <f t="shared" si="29"/>
        <v/>
      </c>
      <c r="I54" s="140"/>
      <c r="J54" s="144" t="str">
        <f t="shared" si="23"/>
        <v>M</v>
      </c>
      <c r="K54" s="136">
        <f t="shared" si="30"/>
        <v>44062</v>
      </c>
      <c r="L54" s="145" t="str">
        <f>IFERROR(INDEX(feries_noms,MATCH(K54,feries_dates,0))&amp;CHAR(10),"")&amp;IFERROR(INDEX(fetes_noms,MATCH(K54,fetes_dates,0))&amp;CHAR(10),"")&amp;IFERROR( INDEX(Anniversaire!$B:$B,MATCH(K54,Anniversaire!$F:$F,0)) &amp;CHAR(10),"")&amp;IFERROR( INDEX(Anniversaire!$B:$B,MATCH(K54,Anniversaire!$G:$G,0))&amp; CHAR(10),"")</f>
        <v xml:space="preserve">Z
</v>
      </c>
      <c r="M54" s="146"/>
      <c r="N54" s="147"/>
      <c r="O54" s="147"/>
      <c r="P54" s="147"/>
      <c r="Q54" s="148" t="str">
        <f t="shared" si="31"/>
        <v/>
      </c>
      <c r="R54" s="140"/>
      <c r="S54" s="144" t="str">
        <f t="shared" si="24"/>
        <v>S</v>
      </c>
      <c r="T54" s="136">
        <f t="shared" si="32"/>
        <v>44093</v>
      </c>
      <c r="U54" s="145" t="str">
        <f>IFERROR(INDEX(feries_noms,MATCH(T54,feries_dates,0))&amp;CHAR(10),"")&amp;IFERROR(INDEX(fetes_noms,MATCH(T54,fetes_dates,0))&amp;CHAR(10),"")&amp;IFERROR( INDEX(Anniversaire!$B:$B,MATCH(T54,Anniversaire!$F:$F,0)) &amp;CHAR(10),"")&amp;IFERROR( INDEX(Anniversaire!$B:$B,MATCH(T54,Anniversaire!$G:$G,0))&amp; CHAR(10),"")</f>
        <v xml:space="preserve">CC
</v>
      </c>
      <c r="V54" s="146"/>
      <c r="W54" s="147"/>
      <c r="X54" s="147"/>
      <c r="Y54" s="147"/>
      <c r="Z54" s="148" t="str">
        <f t="shared" si="33"/>
        <v/>
      </c>
      <c r="AA54" s="140"/>
      <c r="AB54" s="144" t="str">
        <f t="shared" si="25"/>
        <v>L</v>
      </c>
      <c r="AC54" s="136">
        <f t="shared" si="34"/>
        <v>44123</v>
      </c>
      <c r="AD54" s="145" t="str">
        <f>IFERROR(INDEX(feries_noms,MATCH(AC54,feries_dates,0))&amp;CHAR(10),"")&amp;IFERROR(INDEX(fetes_noms,MATCH(AC54,fetes_dates,0))&amp;CHAR(10),"")&amp;IFERROR( INDEX(Anniversaire!$B:$B,MATCH(AC54,Anniversaire!$F:$F,0)) &amp;CHAR(10),"")&amp;IFERROR( INDEX(Anniversaire!$B:$B,MATCH(AC54,Anniversaire!$G:$G,0))&amp; CHAR(10),"")</f>
        <v/>
      </c>
      <c r="AE54" s="146"/>
      <c r="AF54" s="147"/>
      <c r="AG54" s="147"/>
      <c r="AH54" s="147"/>
      <c r="AI54" s="148">
        <f t="shared" si="35"/>
        <v>43</v>
      </c>
      <c r="AJ54" s="143"/>
      <c r="AK54" s="144" t="str">
        <f t="shared" si="26"/>
        <v>J</v>
      </c>
      <c r="AL54" s="136">
        <f t="shared" si="36"/>
        <v>44154</v>
      </c>
      <c r="AM54" s="145" t="str">
        <f>IFERROR(INDEX(feries_noms,MATCH(AL54,feries_dates,0))&amp;CHAR(10),"")&amp;IFERROR(INDEX(fetes_noms,MATCH(AL54,fetes_dates,0))&amp;CHAR(10),"")&amp;IFERROR( INDEX(Anniversaire!$B:$B,MATCH(AL54,Anniversaire!$F:$F,0)) &amp;CHAR(10),"")&amp;IFERROR( INDEX(Anniversaire!$B:$B,MATCH(AL54,Anniversaire!$G:$G,0))&amp; CHAR(10),"")</f>
        <v/>
      </c>
      <c r="AN54" s="146"/>
      <c r="AO54" s="147"/>
      <c r="AP54" s="147"/>
      <c r="AQ54" s="147"/>
      <c r="AR54" s="148" t="str">
        <f t="shared" si="37"/>
        <v/>
      </c>
      <c r="AS54" s="140"/>
      <c r="AT54" s="144" t="str">
        <f t="shared" si="27"/>
        <v>S</v>
      </c>
      <c r="AU54" s="136">
        <f t="shared" si="38"/>
        <v>44184</v>
      </c>
      <c r="AV54" s="145" t="str">
        <f>IFERROR(INDEX(feries_noms,MATCH(AU54,feries_dates,0))&amp;CHAR(10),"")&amp;IFERROR(INDEX(fetes_noms,MATCH(AU54,fetes_dates,0))&amp;CHAR(10),"")&amp;IFERROR( INDEX(Anniversaire!$B:$B,MATCH(AU54,Anniversaire!$F:$F,0)) &amp;CHAR(10),"")&amp;IFERROR( INDEX(Anniversaire!$B:$B,MATCH(AU54,Anniversaire!$G:$G,0))&amp; CHAR(10),"")</f>
        <v/>
      </c>
      <c r="AW54" s="146"/>
      <c r="AX54" s="147"/>
      <c r="AY54" s="147"/>
      <c r="AZ54" s="147"/>
      <c r="BA54" s="148" t="str">
        <f t="shared" si="39"/>
        <v/>
      </c>
    </row>
    <row r="55" spans="1:53" ht="29.25" customHeight="1">
      <c r="A55" s="144" t="str">
        <f t="shared" si="22"/>
        <v>L</v>
      </c>
      <c r="B55" s="136">
        <f t="shared" si="28"/>
        <v>44032</v>
      </c>
      <c r="C55" s="145" t="str">
        <f>IFERROR(INDEX(feries_noms,MATCH(B55,feries_dates,0))&amp;CHAR(10),"")&amp;IFERROR(INDEX(fetes_noms,MATCH(B55,fetes_dates,0))&amp;CHAR(10),"")&amp;IFERROR( INDEX(Anniversaire!$B:$B,MATCH(B55,Anniversaire!$F:$F,0)) &amp;CHAR(10),"")&amp;IFERROR( INDEX(Anniversaire!$B:$B,MATCH(B55,Anniversaire!$G:$G,0))&amp; CHAR(10),"")</f>
        <v/>
      </c>
      <c r="D55" s="146"/>
      <c r="E55" s="147"/>
      <c r="F55" s="147"/>
      <c r="G55" s="147"/>
      <c r="H55" s="148">
        <f t="shared" si="29"/>
        <v>30</v>
      </c>
      <c r="I55" s="140"/>
      <c r="J55" s="144" t="str">
        <f t="shared" si="23"/>
        <v>J</v>
      </c>
      <c r="K55" s="136">
        <f t="shared" si="30"/>
        <v>44063</v>
      </c>
      <c r="L55" s="145" t="str">
        <f>IFERROR(INDEX(feries_noms,MATCH(K55,feries_dates,0))&amp;CHAR(10),"")&amp;IFERROR(INDEX(fetes_noms,MATCH(K55,fetes_dates,0))&amp;CHAR(10),"")&amp;IFERROR( INDEX(Anniversaire!$B:$B,MATCH(K55,Anniversaire!$F:$F,0)) &amp;CHAR(10),"")&amp;IFERROR( INDEX(Anniversaire!$B:$B,MATCH(K55,Anniversaire!$G:$G,0))&amp; CHAR(10),"")</f>
        <v/>
      </c>
      <c r="M55" s="146"/>
      <c r="N55" s="147"/>
      <c r="O55" s="147"/>
      <c r="P55" s="147"/>
      <c r="Q55" s="148" t="str">
        <f t="shared" si="31"/>
        <v/>
      </c>
      <c r="R55" s="140"/>
      <c r="S55" s="144" t="str">
        <f t="shared" si="24"/>
        <v>D</v>
      </c>
      <c r="T55" s="136">
        <f t="shared" si="32"/>
        <v>44094</v>
      </c>
      <c r="U55" s="145" t="str">
        <f>IFERROR(INDEX(feries_noms,MATCH(T55,feries_dates,0))&amp;CHAR(10),"")&amp;IFERROR(INDEX(fetes_noms,MATCH(T55,fetes_dates,0))&amp;CHAR(10),"")&amp;IFERROR( INDEX(Anniversaire!$B:$B,MATCH(T55,Anniversaire!$F:$F,0)) &amp;CHAR(10),"")&amp;IFERROR( INDEX(Anniversaire!$B:$B,MATCH(T55,Anniversaire!$G:$G,0))&amp; CHAR(10),"")</f>
        <v/>
      </c>
      <c r="V55" s="146"/>
      <c r="W55" s="147"/>
      <c r="X55" s="147"/>
      <c r="Y55" s="147"/>
      <c r="Z55" s="148" t="str">
        <f t="shared" si="33"/>
        <v/>
      </c>
      <c r="AA55" s="140"/>
      <c r="AB55" s="144" t="str">
        <f t="shared" si="25"/>
        <v>M</v>
      </c>
      <c r="AC55" s="136">
        <f t="shared" si="34"/>
        <v>44124</v>
      </c>
      <c r="AD55" s="145" t="str">
        <f>IFERROR(INDEX(feries_noms,MATCH(AC55,feries_dates,0))&amp;CHAR(10),"")&amp;IFERROR(INDEX(fetes_noms,MATCH(AC55,fetes_dates,0))&amp;CHAR(10),"")&amp;IFERROR( INDEX(Anniversaire!$B:$B,MATCH(AC55,Anniversaire!$F:$F,0)) &amp;CHAR(10),"")&amp;IFERROR( INDEX(Anniversaire!$B:$B,MATCH(AC55,Anniversaire!$G:$G,0))&amp; CHAR(10),"")</f>
        <v/>
      </c>
      <c r="AE55" s="146"/>
      <c r="AF55" s="147"/>
      <c r="AG55" s="147"/>
      <c r="AH55" s="147"/>
      <c r="AI55" s="148" t="str">
        <f t="shared" si="35"/>
        <v/>
      </c>
      <c r="AJ55" s="143"/>
      <c r="AK55" s="144" t="str">
        <f t="shared" si="26"/>
        <v>V</v>
      </c>
      <c r="AL55" s="136">
        <f t="shared" si="36"/>
        <v>44155</v>
      </c>
      <c r="AM55" s="145" t="str">
        <f>IFERROR(INDEX(feries_noms,MATCH(AL55,feries_dates,0))&amp;CHAR(10),"")&amp;IFERROR(INDEX(fetes_noms,MATCH(AL55,fetes_dates,0))&amp;CHAR(10),"")&amp;IFERROR( INDEX(Anniversaire!$B:$B,MATCH(AL55,Anniversaire!$F:$F,0)) &amp;CHAR(10),"")&amp;IFERROR( INDEX(Anniversaire!$B:$B,MATCH(AL55,Anniversaire!$G:$G,0))&amp; CHAR(10),"")</f>
        <v/>
      </c>
      <c r="AN55" s="146"/>
      <c r="AO55" s="147"/>
      <c r="AP55" s="147"/>
      <c r="AQ55" s="147"/>
      <c r="AR55" s="148" t="str">
        <f t="shared" si="37"/>
        <v/>
      </c>
      <c r="AS55" s="140"/>
      <c r="AT55" s="144" t="str">
        <f t="shared" si="27"/>
        <v>D</v>
      </c>
      <c r="AU55" s="136">
        <f t="shared" si="38"/>
        <v>44185</v>
      </c>
      <c r="AV55" s="145" t="str">
        <f>IFERROR(INDEX(feries_noms,MATCH(AU55,feries_dates,0))&amp;CHAR(10),"")&amp;IFERROR(INDEX(fetes_noms,MATCH(AU55,fetes_dates,0))&amp;CHAR(10),"")&amp;IFERROR( INDEX(Anniversaire!$B:$B,MATCH(AU55,Anniversaire!$F:$F,0)) &amp;CHAR(10),"")&amp;IFERROR( INDEX(Anniversaire!$B:$B,MATCH(AU55,Anniversaire!$G:$G,0))&amp; CHAR(10),"")</f>
        <v/>
      </c>
      <c r="AW55" s="146"/>
      <c r="AX55" s="147"/>
      <c r="AY55" s="147"/>
      <c r="AZ55" s="147"/>
      <c r="BA55" s="148" t="str">
        <f t="shared" si="39"/>
        <v/>
      </c>
    </row>
    <row r="56" spans="1:53" ht="29.25" customHeight="1">
      <c r="A56" s="144" t="str">
        <f t="shared" si="22"/>
        <v>M</v>
      </c>
      <c r="B56" s="136">
        <f t="shared" si="28"/>
        <v>44033</v>
      </c>
      <c r="C56" s="145" t="str">
        <f>IFERROR(INDEX(feries_noms,MATCH(B56,feries_dates,0))&amp;CHAR(10),"")&amp;IFERROR(INDEX(fetes_noms,MATCH(B56,fetes_dates,0))&amp;CHAR(10),"")&amp;IFERROR( INDEX(Anniversaire!$B:$B,MATCH(B56,Anniversaire!$F:$F,0)) &amp;CHAR(10),"")&amp;IFERROR( INDEX(Anniversaire!$B:$B,MATCH(B56,Anniversaire!$G:$G,0))&amp; CHAR(10),"")</f>
        <v/>
      </c>
      <c r="D56" s="146"/>
      <c r="E56" s="147"/>
      <c r="F56" s="147"/>
      <c r="G56" s="147"/>
      <c r="H56" s="148" t="str">
        <f t="shared" si="29"/>
        <v/>
      </c>
      <c r="I56" s="140"/>
      <c r="J56" s="144" t="str">
        <f t="shared" si="23"/>
        <v>V</v>
      </c>
      <c r="K56" s="136">
        <f t="shared" si="30"/>
        <v>44064</v>
      </c>
      <c r="L56" s="145" t="str">
        <f>IFERROR(INDEX(feries_noms,MATCH(K56,feries_dates,0))&amp;CHAR(10),"")&amp;IFERROR(INDEX(fetes_noms,MATCH(K56,fetes_dates,0))&amp;CHAR(10),"")&amp;IFERROR( INDEX(Anniversaire!$B:$B,MATCH(K56,Anniversaire!$F:$F,0)) &amp;CHAR(10),"")&amp;IFERROR( INDEX(Anniversaire!$B:$B,MATCH(K56,Anniversaire!$G:$G,0))&amp; CHAR(10),"")</f>
        <v/>
      </c>
      <c r="M56" s="146"/>
      <c r="N56" s="147"/>
      <c r="O56" s="147"/>
      <c r="P56" s="147"/>
      <c r="Q56" s="148" t="str">
        <f t="shared" si="31"/>
        <v/>
      </c>
      <c r="R56" s="140"/>
      <c r="S56" s="144" t="str">
        <f t="shared" si="24"/>
        <v>L</v>
      </c>
      <c r="T56" s="136">
        <f t="shared" si="32"/>
        <v>44095</v>
      </c>
      <c r="U56" s="145" t="str">
        <f>IFERROR(INDEX(feries_noms,MATCH(T56,feries_dates,0))&amp;CHAR(10),"")&amp;IFERROR(INDEX(fetes_noms,MATCH(T56,fetes_dates,0))&amp;CHAR(10),"")&amp;IFERROR( INDEX(Anniversaire!$B:$B,MATCH(T56,Anniversaire!$F:$F,0)) &amp;CHAR(10),"")&amp;IFERROR( INDEX(Anniversaire!$B:$B,MATCH(T56,Anniversaire!$G:$G,0))&amp; CHAR(10),"")</f>
        <v/>
      </c>
      <c r="V56" s="146"/>
      <c r="W56" s="147"/>
      <c r="X56" s="147"/>
      <c r="Y56" s="147"/>
      <c r="Z56" s="148">
        <f t="shared" si="33"/>
        <v>39</v>
      </c>
      <c r="AA56" s="140"/>
      <c r="AB56" s="144" t="str">
        <f t="shared" si="25"/>
        <v>M</v>
      </c>
      <c r="AC56" s="136">
        <f t="shared" si="34"/>
        <v>44125</v>
      </c>
      <c r="AD56" s="145" t="str">
        <f>IFERROR(INDEX(feries_noms,MATCH(AC56,feries_dates,0))&amp;CHAR(10),"")&amp;IFERROR(INDEX(fetes_noms,MATCH(AC56,fetes_dates,0))&amp;CHAR(10),"")&amp;IFERROR( INDEX(Anniversaire!$B:$B,MATCH(AC56,Anniversaire!$F:$F,0)) &amp;CHAR(10),"")&amp;IFERROR( INDEX(Anniversaire!$B:$B,MATCH(AC56,Anniversaire!$G:$G,0))&amp; CHAR(10),"")</f>
        <v/>
      </c>
      <c r="AE56" s="146"/>
      <c r="AF56" s="147"/>
      <c r="AG56" s="147"/>
      <c r="AH56" s="147"/>
      <c r="AI56" s="148" t="str">
        <f t="shared" si="35"/>
        <v/>
      </c>
      <c r="AJ56" s="143"/>
      <c r="AK56" s="144" t="str">
        <f t="shared" si="26"/>
        <v>S</v>
      </c>
      <c r="AL56" s="136">
        <f t="shared" si="36"/>
        <v>44156</v>
      </c>
      <c r="AM56" s="145" t="str">
        <f>IFERROR(INDEX(feries_noms,MATCH(AL56,feries_dates,0))&amp;CHAR(10),"")&amp;IFERROR(INDEX(fetes_noms,MATCH(AL56,fetes_dates,0))&amp;CHAR(10),"")&amp;IFERROR( INDEX(Anniversaire!$B:$B,MATCH(AL56,Anniversaire!$F:$F,0)) &amp;CHAR(10),"")&amp;IFERROR( INDEX(Anniversaire!$B:$B,MATCH(AL56,Anniversaire!$G:$G,0))&amp; CHAR(10),"")</f>
        <v/>
      </c>
      <c r="AN56" s="146"/>
      <c r="AO56" s="147"/>
      <c r="AP56" s="147"/>
      <c r="AQ56" s="147"/>
      <c r="AR56" s="148" t="str">
        <f t="shared" si="37"/>
        <v/>
      </c>
      <c r="AS56" s="140"/>
      <c r="AT56" s="144" t="str">
        <f t="shared" si="27"/>
        <v>L</v>
      </c>
      <c r="AU56" s="136">
        <f t="shared" si="38"/>
        <v>44186</v>
      </c>
      <c r="AV56" s="145" t="str">
        <f>IFERROR(INDEX(feries_noms,MATCH(AU56,feries_dates,0))&amp;CHAR(10),"")&amp;IFERROR(INDEX(fetes_noms,MATCH(AU56,fetes_dates,0))&amp;CHAR(10),"")&amp;IFERROR( INDEX(Anniversaire!$B:$B,MATCH(AU56,Anniversaire!$F:$F,0)) &amp;CHAR(10),"")&amp;IFERROR( INDEX(Anniversaire!$B:$B,MATCH(AU56,Anniversaire!$G:$G,0))&amp; CHAR(10),"")</f>
        <v/>
      </c>
      <c r="AW56" s="146"/>
      <c r="AX56" s="147"/>
      <c r="AY56" s="147"/>
      <c r="AZ56" s="147"/>
      <c r="BA56" s="148">
        <f t="shared" si="39"/>
        <v>52</v>
      </c>
    </row>
    <row r="57" spans="1:53" ht="29.25" customHeight="1">
      <c r="A57" s="144" t="str">
        <f t="shared" si="22"/>
        <v>M</v>
      </c>
      <c r="B57" s="136">
        <f t="shared" si="28"/>
        <v>44034</v>
      </c>
      <c r="C57" s="145" t="str">
        <f>IFERROR(INDEX(feries_noms,MATCH(B57,feries_dates,0))&amp;CHAR(10),"")&amp;IFERROR(INDEX(fetes_noms,MATCH(B57,fetes_dates,0))&amp;CHAR(10),"")&amp;IFERROR( INDEX(Anniversaire!$B:$B,MATCH(B57,Anniversaire!$F:$F,0)) &amp;CHAR(10),"")&amp;IFERROR( INDEX(Anniversaire!$B:$B,MATCH(B57,Anniversaire!$G:$G,0))&amp; CHAR(10),"")</f>
        <v/>
      </c>
      <c r="D57" s="146"/>
      <c r="E57" s="147"/>
      <c r="F57" s="147"/>
      <c r="G57" s="147"/>
      <c r="H57" s="148" t="str">
        <f t="shared" si="29"/>
        <v/>
      </c>
      <c r="I57" s="140"/>
      <c r="J57" s="144" t="str">
        <f t="shared" si="23"/>
        <v>S</v>
      </c>
      <c r="K57" s="136">
        <f t="shared" si="30"/>
        <v>44065</v>
      </c>
      <c r="L57" s="145" t="str">
        <f>IFERROR(INDEX(feries_noms,MATCH(K57,feries_dates,0))&amp;CHAR(10),"")&amp;IFERROR(INDEX(fetes_noms,MATCH(K57,fetes_dates,0))&amp;CHAR(10),"")&amp;IFERROR( INDEX(Anniversaire!$B:$B,MATCH(K57,Anniversaire!$F:$F,0)) &amp;CHAR(10),"")&amp;IFERROR( INDEX(Anniversaire!$B:$B,MATCH(K57,Anniversaire!$G:$G,0))&amp; CHAR(10),"")</f>
        <v/>
      </c>
      <c r="M57" s="146"/>
      <c r="N57" s="147"/>
      <c r="O57" s="147"/>
      <c r="P57" s="147"/>
      <c r="Q57" s="148" t="str">
        <f t="shared" si="31"/>
        <v/>
      </c>
      <c r="R57" s="140"/>
      <c r="S57" s="144" t="str">
        <f t="shared" si="24"/>
        <v>M</v>
      </c>
      <c r="T57" s="136">
        <f t="shared" si="32"/>
        <v>44096</v>
      </c>
      <c r="U57" s="145" t="str">
        <f>IFERROR(INDEX(feries_noms,MATCH(T57,feries_dates,0))&amp;CHAR(10),"")&amp;IFERROR(INDEX(fetes_noms,MATCH(T57,fetes_dates,0))&amp;CHAR(10),"")&amp;IFERROR( INDEX(Anniversaire!$B:$B,MATCH(T57,Anniversaire!$F:$F,0)) &amp;CHAR(10),"")&amp;IFERROR( INDEX(Anniversaire!$B:$B,MATCH(T57,Anniversaire!$G:$G,0))&amp; CHAR(10),"")</f>
        <v/>
      </c>
      <c r="V57" s="146"/>
      <c r="W57" s="147"/>
      <c r="X57" s="147"/>
      <c r="Y57" s="147"/>
      <c r="Z57" s="148" t="str">
        <f t="shared" si="33"/>
        <v/>
      </c>
      <c r="AA57" s="140"/>
      <c r="AB57" s="144" t="str">
        <f t="shared" si="25"/>
        <v>J</v>
      </c>
      <c r="AC57" s="136">
        <f t="shared" si="34"/>
        <v>44126</v>
      </c>
      <c r="AD57" s="145" t="str">
        <f>IFERROR(INDEX(feries_noms,MATCH(AC57,feries_dates,0))&amp;CHAR(10),"")&amp;IFERROR(INDEX(fetes_noms,MATCH(AC57,fetes_dates,0))&amp;CHAR(10),"")&amp;IFERROR( INDEX(Anniversaire!$B:$B,MATCH(AC57,Anniversaire!$F:$F,0)) &amp;CHAR(10),"")&amp;IFERROR( INDEX(Anniversaire!$B:$B,MATCH(AC57,Anniversaire!$G:$G,0))&amp; CHAR(10),"")</f>
        <v/>
      </c>
      <c r="AE57" s="146"/>
      <c r="AF57" s="147"/>
      <c r="AG57" s="147"/>
      <c r="AH57" s="147"/>
      <c r="AI57" s="148" t="str">
        <f t="shared" si="35"/>
        <v/>
      </c>
      <c r="AJ57" s="143"/>
      <c r="AK57" s="144" t="str">
        <f t="shared" si="26"/>
        <v>D</v>
      </c>
      <c r="AL57" s="136">
        <f t="shared" si="36"/>
        <v>44157</v>
      </c>
      <c r="AM57" s="145" t="str">
        <f>IFERROR(INDEX(feries_noms,MATCH(AL57,feries_dates,0))&amp;CHAR(10),"")&amp;IFERROR(INDEX(fetes_noms,MATCH(AL57,fetes_dates,0))&amp;CHAR(10),"")&amp;IFERROR( INDEX(Anniversaire!$B:$B,MATCH(AL57,Anniversaire!$F:$F,0)) &amp;CHAR(10),"")&amp;IFERROR( INDEX(Anniversaire!$B:$B,MATCH(AL57,Anniversaire!$G:$G,0))&amp; CHAR(10),"")</f>
        <v/>
      </c>
      <c r="AN57" s="146"/>
      <c r="AO57" s="147"/>
      <c r="AP57" s="147"/>
      <c r="AQ57" s="147"/>
      <c r="AR57" s="148" t="str">
        <f t="shared" si="37"/>
        <v/>
      </c>
      <c r="AS57" s="140"/>
      <c r="AT57" s="144" t="str">
        <f t="shared" si="27"/>
        <v>M</v>
      </c>
      <c r="AU57" s="136">
        <f t="shared" si="38"/>
        <v>44187</v>
      </c>
      <c r="AV57" s="145" t="str">
        <f>IFERROR(INDEX(feries_noms,MATCH(AU57,feries_dates,0))&amp;CHAR(10),"")&amp;IFERROR(INDEX(fetes_noms,MATCH(AU57,fetes_dates,0))&amp;CHAR(10),"")&amp;IFERROR( INDEX(Anniversaire!$B:$B,MATCH(AU57,Anniversaire!$F:$F,0)) &amp;CHAR(10),"")&amp;IFERROR( INDEX(Anniversaire!$B:$B,MATCH(AU57,Anniversaire!$G:$G,0))&amp; CHAR(10),"")</f>
        <v/>
      </c>
      <c r="AW57" s="146"/>
      <c r="AX57" s="147"/>
      <c r="AY57" s="147"/>
      <c r="AZ57" s="147"/>
      <c r="BA57" s="148" t="str">
        <f t="shared" si="39"/>
        <v/>
      </c>
    </row>
    <row r="58" spans="1:53" ht="29.25" customHeight="1">
      <c r="A58" s="144" t="str">
        <f t="shared" si="22"/>
        <v>J</v>
      </c>
      <c r="B58" s="136">
        <f t="shared" si="28"/>
        <v>44035</v>
      </c>
      <c r="C58" s="145" t="str">
        <f>IFERROR(INDEX(feries_noms,MATCH(B58,feries_dates,0))&amp;CHAR(10),"")&amp;IFERROR(INDEX(fetes_noms,MATCH(B58,fetes_dates,0))&amp;CHAR(10),"")&amp;IFERROR( INDEX(Anniversaire!$B:$B,MATCH(B58,Anniversaire!$F:$F,0)) &amp;CHAR(10),"")&amp;IFERROR( INDEX(Anniversaire!$B:$B,MATCH(B58,Anniversaire!$G:$G,0))&amp; CHAR(10),"")</f>
        <v xml:space="preserve">X
</v>
      </c>
      <c r="D58" s="146"/>
      <c r="E58" s="147"/>
      <c r="F58" s="147"/>
      <c r="G58" s="147"/>
      <c r="H58" s="148" t="str">
        <f t="shared" si="29"/>
        <v/>
      </c>
      <c r="I58" s="140"/>
      <c r="J58" s="144" t="str">
        <f t="shared" si="23"/>
        <v>D</v>
      </c>
      <c r="K58" s="136">
        <f t="shared" si="30"/>
        <v>44066</v>
      </c>
      <c r="L58" s="145" t="str">
        <f>IFERROR(INDEX(feries_noms,MATCH(K58,feries_dates,0))&amp;CHAR(10),"")&amp;IFERROR(INDEX(fetes_noms,MATCH(K58,fetes_dates,0))&amp;CHAR(10),"")&amp;IFERROR( INDEX(Anniversaire!$B:$B,MATCH(K58,Anniversaire!$F:$F,0)) &amp;CHAR(10),"")&amp;IFERROR( INDEX(Anniversaire!$B:$B,MATCH(K58,Anniversaire!$G:$G,0))&amp; CHAR(10),"")</f>
        <v/>
      </c>
      <c r="M58" s="146"/>
      <c r="N58" s="147"/>
      <c r="O58" s="147"/>
      <c r="P58" s="147"/>
      <c r="Q58" s="148" t="str">
        <f t="shared" si="31"/>
        <v/>
      </c>
      <c r="R58" s="140"/>
      <c r="S58" s="144" t="str">
        <f t="shared" si="24"/>
        <v>M</v>
      </c>
      <c r="T58" s="136">
        <f t="shared" si="32"/>
        <v>44097</v>
      </c>
      <c r="U58" s="145" t="str">
        <f>IFERROR(INDEX(feries_noms,MATCH(T58,feries_dates,0))&amp;CHAR(10),"")&amp;IFERROR(INDEX(fetes_noms,MATCH(T58,fetes_dates,0))&amp;CHAR(10),"")&amp;IFERROR( INDEX(Anniversaire!$B:$B,MATCH(T58,Anniversaire!$F:$F,0)) &amp;CHAR(10),"")&amp;IFERROR( INDEX(Anniversaire!$B:$B,MATCH(T58,Anniversaire!$G:$G,0))&amp; CHAR(10),"")</f>
        <v/>
      </c>
      <c r="V58" s="146"/>
      <c r="W58" s="147"/>
      <c r="X58" s="147"/>
      <c r="Y58" s="147"/>
      <c r="Z58" s="148" t="str">
        <f t="shared" si="33"/>
        <v/>
      </c>
      <c r="AA58" s="140"/>
      <c r="AB58" s="144" t="str">
        <f t="shared" si="25"/>
        <v>V</v>
      </c>
      <c r="AC58" s="136">
        <f t="shared" si="34"/>
        <v>44127</v>
      </c>
      <c r="AD58" s="145" t="str">
        <f>IFERROR(INDEX(feries_noms,MATCH(AC58,feries_dates,0))&amp;CHAR(10),"")&amp;IFERROR(INDEX(fetes_noms,MATCH(AC58,fetes_dates,0))&amp;CHAR(10),"")&amp;IFERROR( INDEX(Anniversaire!$B:$B,MATCH(AC58,Anniversaire!$F:$F,0)) &amp;CHAR(10),"")&amp;IFERROR( INDEX(Anniversaire!$B:$B,MATCH(AC58,Anniversaire!$G:$G,0))&amp; CHAR(10),"")</f>
        <v/>
      </c>
      <c r="AE58" s="146"/>
      <c r="AF58" s="147"/>
      <c r="AG58" s="147"/>
      <c r="AH58" s="147"/>
      <c r="AI58" s="148" t="str">
        <f t="shared" si="35"/>
        <v/>
      </c>
      <c r="AJ58" s="143"/>
      <c r="AK58" s="144" t="str">
        <f t="shared" si="26"/>
        <v>L</v>
      </c>
      <c r="AL58" s="136">
        <f t="shared" si="36"/>
        <v>44158</v>
      </c>
      <c r="AM58" s="145" t="str">
        <f>IFERROR(INDEX(feries_noms,MATCH(AL58,feries_dates,0))&amp;CHAR(10),"")&amp;IFERROR(INDEX(fetes_noms,MATCH(AL58,fetes_dates,0))&amp;CHAR(10),"")&amp;IFERROR( INDEX(Anniversaire!$B:$B,MATCH(AL58,Anniversaire!$F:$F,0)) &amp;CHAR(10),"")&amp;IFERROR( INDEX(Anniversaire!$B:$B,MATCH(AL58,Anniversaire!$G:$G,0))&amp; CHAR(10),"")</f>
        <v/>
      </c>
      <c r="AN58" s="146"/>
      <c r="AO58" s="147"/>
      <c r="AP58" s="147"/>
      <c r="AQ58" s="147"/>
      <c r="AR58" s="148">
        <f t="shared" si="37"/>
        <v>48</v>
      </c>
      <c r="AS58" s="140"/>
      <c r="AT58" s="144" t="str">
        <f t="shared" si="27"/>
        <v>M</v>
      </c>
      <c r="AU58" s="136">
        <f t="shared" si="38"/>
        <v>44188</v>
      </c>
      <c r="AV58" s="145" t="str">
        <f>IFERROR(INDEX(feries_noms,MATCH(AU58,feries_dates,0))&amp;CHAR(10),"")&amp;IFERROR(INDEX(fetes_noms,MATCH(AU58,fetes_dates,0))&amp;CHAR(10),"")&amp;IFERROR( INDEX(Anniversaire!$B:$B,MATCH(AU58,Anniversaire!$F:$F,0)) &amp;CHAR(10),"")&amp;IFERROR( INDEX(Anniversaire!$B:$B,MATCH(AU58,Anniversaire!$G:$G,0))&amp; CHAR(10),"")</f>
        <v/>
      </c>
      <c r="AW58" s="146"/>
      <c r="AX58" s="147"/>
      <c r="AY58" s="147"/>
      <c r="AZ58" s="147"/>
      <c r="BA58" s="148" t="str">
        <f t="shared" si="39"/>
        <v/>
      </c>
    </row>
    <row r="59" spans="1:53" ht="29.25" customHeight="1">
      <c r="A59" s="144" t="str">
        <f t="shared" si="22"/>
        <v>V</v>
      </c>
      <c r="B59" s="136">
        <f t="shared" si="28"/>
        <v>44036</v>
      </c>
      <c r="C59" s="145" t="str">
        <f>IFERROR(INDEX(feries_noms,MATCH(B59,feries_dates,0))&amp;CHAR(10),"")&amp;IFERROR(INDEX(fetes_noms,MATCH(B59,fetes_dates,0))&amp;CHAR(10),"")&amp;IFERROR( INDEX(Anniversaire!$B:$B,MATCH(B59,Anniversaire!$F:$F,0)) &amp;CHAR(10),"")&amp;IFERROR( INDEX(Anniversaire!$B:$B,MATCH(B59,Anniversaire!$G:$G,0))&amp; CHAR(10),"")</f>
        <v/>
      </c>
      <c r="D59" s="146"/>
      <c r="E59" s="147"/>
      <c r="F59" s="147"/>
      <c r="G59" s="147"/>
      <c r="H59" s="148" t="str">
        <f t="shared" si="29"/>
        <v/>
      </c>
      <c r="I59" s="140"/>
      <c r="J59" s="144" t="str">
        <f t="shared" si="23"/>
        <v>L</v>
      </c>
      <c r="K59" s="136">
        <f t="shared" si="30"/>
        <v>44067</v>
      </c>
      <c r="L59" s="145" t="str">
        <f>IFERROR(INDEX(feries_noms,MATCH(K59,feries_dates,0))&amp;CHAR(10),"")&amp;IFERROR(INDEX(fetes_noms,MATCH(K59,fetes_dates,0))&amp;CHAR(10),"")&amp;IFERROR( INDEX(Anniversaire!$B:$B,MATCH(K59,Anniversaire!$F:$F,0)) &amp;CHAR(10),"")&amp;IFERROR( INDEX(Anniversaire!$B:$B,MATCH(K59,Anniversaire!$G:$G,0))&amp; CHAR(10),"")</f>
        <v/>
      </c>
      <c r="M59" s="146"/>
      <c r="N59" s="147"/>
      <c r="O59" s="147"/>
      <c r="P59" s="147"/>
      <c r="Q59" s="148">
        <f t="shared" si="31"/>
        <v>35</v>
      </c>
      <c r="R59" s="140"/>
      <c r="S59" s="144" t="str">
        <f t="shared" si="24"/>
        <v>J</v>
      </c>
      <c r="T59" s="136">
        <f t="shared" si="32"/>
        <v>44098</v>
      </c>
      <c r="U59" s="145" t="str">
        <f>IFERROR(INDEX(feries_noms,MATCH(T59,feries_dates,0))&amp;CHAR(10),"")&amp;IFERROR(INDEX(fetes_noms,MATCH(T59,fetes_dates,0))&amp;CHAR(10),"")&amp;IFERROR( INDEX(Anniversaire!$B:$B,MATCH(T59,Anniversaire!$F:$F,0)) &amp;CHAR(10),"")&amp;IFERROR( INDEX(Anniversaire!$B:$B,MATCH(T59,Anniversaire!$G:$G,0))&amp; CHAR(10),"")</f>
        <v/>
      </c>
      <c r="V59" s="146"/>
      <c r="W59" s="147"/>
      <c r="X59" s="147"/>
      <c r="Y59" s="147"/>
      <c r="Z59" s="148" t="str">
        <f t="shared" si="33"/>
        <v/>
      </c>
      <c r="AA59" s="140"/>
      <c r="AB59" s="144" t="str">
        <f t="shared" si="25"/>
        <v>S</v>
      </c>
      <c r="AC59" s="136">
        <f t="shared" si="34"/>
        <v>44128</v>
      </c>
      <c r="AD59" s="145" t="str">
        <f>IFERROR(INDEX(feries_noms,MATCH(AC59,feries_dates,0))&amp;CHAR(10),"")&amp;IFERROR(INDEX(fetes_noms,MATCH(AC59,fetes_dates,0))&amp;CHAR(10),"")&amp;IFERROR( INDEX(Anniversaire!$B:$B,MATCH(AC59,Anniversaire!$F:$F,0)) &amp;CHAR(10),"")&amp;IFERROR( INDEX(Anniversaire!$B:$B,MATCH(AC59,Anniversaire!$G:$G,0))&amp; CHAR(10),"")</f>
        <v/>
      </c>
      <c r="AE59" s="146"/>
      <c r="AF59" s="147"/>
      <c r="AG59" s="147"/>
      <c r="AH59" s="147"/>
      <c r="AI59" s="148" t="str">
        <f t="shared" si="35"/>
        <v/>
      </c>
      <c r="AJ59" s="143"/>
      <c r="AK59" s="144" t="str">
        <f t="shared" si="26"/>
        <v>M</v>
      </c>
      <c r="AL59" s="136">
        <f t="shared" si="36"/>
        <v>44159</v>
      </c>
      <c r="AM59" s="145" t="str">
        <f>IFERROR(INDEX(feries_noms,MATCH(AL59,feries_dates,0))&amp;CHAR(10),"")&amp;IFERROR(INDEX(fetes_noms,MATCH(AL59,fetes_dates,0))&amp;CHAR(10),"")&amp;IFERROR( INDEX(Anniversaire!$B:$B,MATCH(AL59,Anniversaire!$F:$F,0)) &amp;CHAR(10),"")&amp;IFERROR( INDEX(Anniversaire!$B:$B,MATCH(AL59,Anniversaire!$G:$G,0))&amp; CHAR(10),"")</f>
        <v/>
      </c>
      <c r="AN59" s="146"/>
      <c r="AO59" s="147"/>
      <c r="AP59" s="147"/>
      <c r="AQ59" s="147"/>
      <c r="AR59" s="148" t="str">
        <f t="shared" si="37"/>
        <v/>
      </c>
      <c r="AS59" s="140"/>
      <c r="AT59" s="144" t="str">
        <f t="shared" si="27"/>
        <v>J</v>
      </c>
      <c r="AU59" s="136">
        <f t="shared" si="38"/>
        <v>44189</v>
      </c>
      <c r="AV59" s="145" t="str">
        <f>IFERROR(INDEX(feries_noms,MATCH(AU59,feries_dates,0))&amp;CHAR(10),"")&amp;IFERROR(INDEX(fetes_noms,MATCH(AU59,fetes_dates,0))&amp;CHAR(10),"")&amp;IFERROR( INDEX(Anniversaire!$B:$B,MATCH(AU59,Anniversaire!$F:$F,0)) &amp;CHAR(10),"")&amp;IFERROR( INDEX(Anniversaire!$B:$B,MATCH(AU59,Anniversaire!$G:$G,0))&amp; CHAR(10),"")</f>
        <v/>
      </c>
      <c r="AW59" s="146"/>
      <c r="AX59" s="147"/>
      <c r="AY59" s="147"/>
      <c r="AZ59" s="147"/>
      <c r="BA59" s="148" t="str">
        <f t="shared" si="39"/>
        <v/>
      </c>
    </row>
    <row r="60" spans="1:53" ht="29.25" customHeight="1">
      <c r="A60" s="144" t="str">
        <f t="shared" si="22"/>
        <v>S</v>
      </c>
      <c r="B60" s="136">
        <f t="shared" si="28"/>
        <v>44037</v>
      </c>
      <c r="C60" s="145" t="str">
        <f>IFERROR(INDEX(feries_noms,MATCH(B60,feries_dates,0))&amp;CHAR(10),"")&amp;IFERROR(INDEX(fetes_noms,MATCH(B60,fetes_dates,0))&amp;CHAR(10),"")&amp;IFERROR( INDEX(Anniversaire!$B:$B,MATCH(B60,Anniversaire!$F:$F,0)) &amp;CHAR(10),"")&amp;IFERROR( INDEX(Anniversaire!$B:$B,MATCH(B60,Anniversaire!$G:$G,0))&amp; CHAR(10),"")</f>
        <v/>
      </c>
      <c r="D60" s="146"/>
      <c r="E60" s="147"/>
      <c r="F60" s="147"/>
      <c r="G60" s="147"/>
      <c r="H60" s="148" t="str">
        <f t="shared" si="29"/>
        <v/>
      </c>
      <c r="I60" s="140"/>
      <c r="J60" s="144" t="str">
        <f t="shared" si="23"/>
        <v>M</v>
      </c>
      <c r="K60" s="136">
        <f t="shared" si="30"/>
        <v>44068</v>
      </c>
      <c r="L60" s="145" t="str">
        <f>IFERROR(INDEX(feries_noms,MATCH(K60,feries_dates,0))&amp;CHAR(10),"")&amp;IFERROR(INDEX(fetes_noms,MATCH(K60,fetes_dates,0))&amp;CHAR(10),"")&amp;IFERROR( INDEX(Anniversaire!$B:$B,MATCH(K60,Anniversaire!$F:$F,0)) &amp;CHAR(10),"")&amp;IFERROR( INDEX(Anniversaire!$B:$B,MATCH(K60,Anniversaire!$G:$G,0))&amp; CHAR(10),"")</f>
        <v/>
      </c>
      <c r="M60" s="146"/>
      <c r="N60" s="147"/>
      <c r="O60" s="147"/>
      <c r="P60" s="147"/>
      <c r="Q60" s="148" t="str">
        <f t="shared" si="31"/>
        <v/>
      </c>
      <c r="R60" s="140"/>
      <c r="S60" s="144" t="str">
        <f t="shared" si="24"/>
        <v>V</v>
      </c>
      <c r="T60" s="136">
        <f t="shared" si="32"/>
        <v>44099</v>
      </c>
      <c r="U60" s="145" t="str">
        <f>IFERROR(INDEX(feries_noms,MATCH(T60,feries_dates,0))&amp;CHAR(10),"")&amp;IFERROR(INDEX(fetes_noms,MATCH(T60,fetes_dates,0))&amp;CHAR(10),"")&amp;IFERROR( INDEX(Anniversaire!$B:$B,MATCH(T60,Anniversaire!$F:$F,0)) &amp;CHAR(10),"")&amp;IFERROR( INDEX(Anniversaire!$B:$B,MATCH(T60,Anniversaire!$G:$G,0))&amp; CHAR(10),"")</f>
        <v/>
      </c>
      <c r="V60" s="146"/>
      <c r="W60" s="147"/>
      <c r="X60" s="147"/>
      <c r="Y60" s="147"/>
      <c r="Z60" s="148" t="str">
        <f t="shared" si="33"/>
        <v/>
      </c>
      <c r="AA60" s="140"/>
      <c r="AB60" s="144" t="str">
        <f t="shared" si="25"/>
        <v>D</v>
      </c>
      <c r="AC60" s="136">
        <f t="shared" si="34"/>
        <v>44129</v>
      </c>
      <c r="AD60" s="145" t="str">
        <f>IFERROR(INDEX(feries_noms,MATCH(AC60,feries_dates,0))&amp;CHAR(10),"")&amp;IFERROR(INDEX(fetes_noms,MATCH(AC60,fetes_dates,0))&amp;CHAR(10),"")&amp;IFERROR( INDEX(Anniversaire!$B:$B,MATCH(AC60,Anniversaire!$F:$F,0)) &amp;CHAR(10),"")&amp;IFERROR( INDEX(Anniversaire!$B:$B,MATCH(AC60,Anniversaire!$G:$G,0))&amp; CHAR(10),"")</f>
        <v/>
      </c>
      <c r="AE60" s="146"/>
      <c r="AF60" s="147"/>
      <c r="AG60" s="147"/>
      <c r="AH60" s="147"/>
      <c r="AI60" s="148" t="str">
        <f t="shared" si="35"/>
        <v/>
      </c>
      <c r="AJ60" s="143"/>
      <c r="AK60" s="144" t="str">
        <f t="shared" si="26"/>
        <v>M</v>
      </c>
      <c r="AL60" s="136">
        <f t="shared" si="36"/>
        <v>44160</v>
      </c>
      <c r="AM60" s="145" t="str">
        <f>IFERROR(INDEX(feries_noms,MATCH(AL60,feries_dates,0))&amp;CHAR(10),"")&amp;IFERROR(INDEX(fetes_noms,MATCH(AL60,fetes_dates,0))&amp;CHAR(10),"")&amp;IFERROR( INDEX(Anniversaire!$B:$B,MATCH(AL60,Anniversaire!$F:$F,0)) &amp;CHAR(10),"")&amp;IFERROR( INDEX(Anniversaire!$B:$B,MATCH(AL60,Anniversaire!$G:$G,0))&amp; CHAR(10),"")</f>
        <v/>
      </c>
      <c r="AN60" s="146"/>
      <c r="AO60" s="147"/>
      <c r="AP60" s="147"/>
      <c r="AQ60" s="147"/>
      <c r="AR60" s="148" t="str">
        <f t="shared" si="37"/>
        <v/>
      </c>
      <c r="AS60" s="140"/>
      <c r="AT60" s="144" t="str">
        <f t="shared" si="27"/>
        <v>V</v>
      </c>
      <c r="AU60" s="136">
        <f t="shared" si="38"/>
        <v>44190</v>
      </c>
      <c r="AV60" s="145" t="str">
        <f>IFERROR(INDEX(feries_noms,MATCH(AU60,feries_dates,0))&amp;CHAR(10),"")&amp;IFERROR(INDEX(fetes_noms,MATCH(AU60,fetes_dates,0))&amp;CHAR(10),"")&amp;IFERROR( INDEX(Anniversaire!$B:$B,MATCH(AU60,Anniversaire!$F:$F,0)) &amp;CHAR(10),"")&amp;IFERROR( INDEX(Anniversaire!$B:$B,MATCH(AU60,Anniversaire!$G:$G,0))&amp; CHAR(10),"")</f>
        <v xml:space="preserve">Noël
</v>
      </c>
      <c r="AW60" s="146"/>
      <c r="AX60" s="147"/>
      <c r="AY60" s="147"/>
      <c r="AZ60" s="147"/>
      <c r="BA60" s="148" t="str">
        <f t="shared" si="39"/>
        <v/>
      </c>
    </row>
    <row r="61" spans="1:53" ht="29.25" customHeight="1">
      <c r="A61" s="144" t="str">
        <f t="shared" si="22"/>
        <v>D</v>
      </c>
      <c r="B61" s="136">
        <f t="shared" si="28"/>
        <v>44038</v>
      </c>
      <c r="C61" s="145" t="str">
        <f>IFERROR(INDEX(feries_noms,MATCH(B61,feries_dates,0))&amp;CHAR(10),"")&amp;IFERROR(INDEX(fetes_noms,MATCH(B61,fetes_dates,0))&amp;CHAR(10),"")&amp;IFERROR( INDEX(Anniversaire!$B:$B,MATCH(B61,Anniversaire!$F:$F,0)) &amp;CHAR(10),"")&amp;IFERROR( INDEX(Anniversaire!$B:$B,MATCH(B61,Anniversaire!$G:$G,0))&amp; CHAR(10),"")</f>
        <v/>
      </c>
      <c r="D61" s="146"/>
      <c r="E61" s="147"/>
      <c r="F61" s="147"/>
      <c r="G61" s="147"/>
      <c r="H61" s="148" t="str">
        <f t="shared" si="29"/>
        <v/>
      </c>
      <c r="I61" s="140"/>
      <c r="J61" s="144" t="str">
        <f t="shared" si="23"/>
        <v>M</v>
      </c>
      <c r="K61" s="136">
        <f t="shared" si="30"/>
        <v>44069</v>
      </c>
      <c r="L61" s="145" t="str">
        <f>IFERROR(INDEX(feries_noms,MATCH(K61,feries_dates,0))&amp;CHAR(10),"")&amp;IFERROR(INDEX(fetes_noms,MATCH(K61,fetes_dates,0))&amp;CHAR(10),"")&amp;IFERROR( INDEX(Anniversaire!$B:$B,MATCH(K61,Anniversaire!$F:$F,0)) &amp;CHAR(10),"")&amp;IFERROR( INDEX(Anniversaire!$B:$B,MATCH(K61,Anniversaire!$G:$G,0))&amp; CHAR(10),"")</f>
        <v/>
      </c>
      <c r="M61" s="146"/>
      <c r="N61" s="147"/>
      <c r="O61" s="147"/>
      <c r="P61" s="147"/>
      <c r="Q61" s="148" t="str">
        <f t="shared" si="31"/>
        <v/>
      </c>
      <c r="R61" s="140"/>
      <c r="S61" s="144" t="str">
        <f t="shared" si="24"/>
        <v>S</v>
      </c>
      <c r="T61" s="136">
        <f t="shared" si="32"/>
        <v>44100</v>
      </c>
      <c r="U61" s="145" t="str">
        <f>IFERROR(INDEX(feries_noms,MATCH(T61,feries_dates,0))&amp;CHAR(10),"")&amp;IFERROR(INDEX(fetes_noms,MATCH(T61,fetes_dates,0))&amp;CHAR(10),"")&amp;IFERROR( INDEX(Anniversaire!$B:$B,MATCH(T61,Anniversaire!$F:$F,0)) &amp;CHAR(10),"")&amp;IFERROR( INDEX(Anniversaire!$B:$B,MATCH(T61,Anniversaire!$G:$G,0))&amp; CHAR(10),"")</f>
        <v xml:space="preserve">DD
</v>
      </c>
      <c r="V61" s="146"/>
      <c r="W61" s="147"/>
      <c r="X61" s="147"/>
      <c r="Y61" s="147"/>
      <c r="Z61" s="148" t="str">
        <f t="shared" si="33"/>
        <v/>
      </c>
      <c r="AA61" s="140"/>
      <c r="AB61" s="144" t="str">
        <f t="shared" si="25"/>
        <v>L</v>
      </c>
      <c r="AC61" s="136">
        <f t="shared" si="34"/>
        <v>44130</v>
      </c>
      <c r="AD61" s="145" t="str">
        <f>IFERROR(INDEX(feries_noms,MATCH(AC61,feries_dates,0))&amp;CHAR(10),"")&amp;IFERROR(INDEX(fetes_noms,MATCH(AC61,fetes_dates,0))&amp;CHAR(10),"")&amp;IFERROR( INDEX(Anniversaire!$B:$B,MATCH(AC61,Anniversaire!$F:$F,0)) &amp;CHAR(10),"")&amp;IFERROR( INDEX(Anniversaire!$B:$B,MATCH(AC61,Anniversaire!$G:$G,0))&amp; CHAR(10),"")</f>
        <v/>
      </c>
      <c r="AE61" s="146"/>
      <c r="AF61" s="147"/>
      <c r="AG61" s="147"/>
      <c r="AH61" s="147"/>
      <c r="AI61" s="148">
        <f t="shared" si="35"/>
        <v>44</v>
      </c>
      <c r="AJ61" s="143"/>
      <c r="AK61" s="144" t="str">
        <f t="shared" si="26"/>
        <v>J</v>
      </c>
      <c r="AL61" s="136">
        <f t="shared" si="36"/>
        <v>44161</v>
      </c>
      <c r="AM61" s="145" t="str">
        <f>IFERROR(INDEX(feries_noms,MATCH(AL61,feries_dates,0))&amp;CHAR(10),"")&amp;IFERROR(INDEX(fetes_noms,MATCH(AL61,fetes_dates,0))&amp;CHAR(10),"")&amp;IFERROR( INDEX(Anniversaire!$B:$B,MATCH(AL61,Anniversaire!$F:$F,0)) &amp;CHAR(10),"")&amp;IFERROR( INDEX(Anniversaire!$B:$B,MATCH(AL61,Anniversaire!$G:$G,0))&amp; CHAR(10),"")</f>
        <v/>
      </c>
      <c r="AN61" s="146"/>
      <c r="AO61" s="147"/>
      <c r="AP61" s="147"/>
      <c r="AQ61" s="147"/>
      <c r="AR61" s="148" t="str">
        <f t="shared" si="37"/>
        <v/>
      </c>
      <c r="AS61" s="140"/>
      <c r="AT61" s="144" t="str">
        <f t="shared" si="27"/>
        <v>S</v>
      </c>
      <c r="AU61" s="136">
        <f t="shared" si="38"/>
        <v>44191</v>
      </c>
      <c r="AV61" s="145" t="str">
        <f>IFERROR(INDEX(feries_noms,MATCH(AU61,feries_dates,0))&amp;CHAR(10),"")&amp;IFERROR(INDEX(fetes_noms,MATCH(AU61,fetes_dates,0))&amp;CHAR(10),"")&amp;IFERROR( INDEX(Anniversaire!$B:$B,MATCH(AU61,Anniversaire!$F:$F,0)) &amp;CHAR(10),"")&amp;IFERROR( INDEX(Anniversaire!$B:$B,MATCH(AU61,Anniversaire!$G:$G,0))&amp; CHAR(10),"")</f>
        <v/>
      </c>
      <c r="AW61" s="146"/>
      <c r="AX61" s="147"/>
      <c r="AY61" s="147"/>
      <c r="AZ61" s="147"/>
      <c r="BA61" s="148" t="str">
        <f t="shared" si="39"/>
        <v/>
      </c>
    </row>
    <row r="62" spans="1:53" ht="29.25" customHeight="1">
      <c r="A62" s="144" t="str">
        <f t="shared" si="22"/>
        <v>L</v>
      </c>
      <c r="B62" s="136">
        <f t="shared" si="28"/>
        <v>44039</v>
      </c>
      <c r="C62" s="145" t="str">
        <f>IFERROR(INDEX(feries_noms,MATCH(B62,feries_dates,0))&amp;CHAR(10),"")&amp;IFERROR(INDEX(fetes_noms,MATCH(B62,fetes_dates,0))&amp;CHAR(10),"")&amp;IFERROR( INDEX(Anniversaire!$B:$B,MATCH(B62,Anniversaire!$F:$F,0)) &amp;CHAR(10),"")&amp;IFERROR( INDEX(Anniversaire!$B:$B,MATCH(B62,Anniversaire!$G:$G,0))&amp; CHAR(10),"")</f>
        <v/>
      </c>
      <c r="D62" s="146"/>
      <c r="E62" s="147"/>
      <c r="F62" s="147"/>
      <c r="G62" s="147"/>
      <c r="H62" s="148">
        <f t="shared" si="29"/>
        <v>31</v>
      </c>
      <c r="I62" s="140"/>
      <c r="J62" s="144" t="str">
        <f t="shared" si="23"/>
        <v>J</v>
      </c>
      <c r="K62" s="136">
        <f t="shared" si="30"/>
        <v>44070</v>
      </c>
      <c r="L62" s="145" t="str">
        <f>IFERROR(INDEX(feries_noms,MATCH(K62,feries_dates,0))&amp;CHAR(10),"")&amp;IFERROR(INDEX(fetes_noms,MATCH(K62,fetes_dates,0))&amp;CHAR(10),"")&amp;IFERROR( INDEX(Anniversaire!$B:$B,MATCH(K62,Anniversaire!$F:$F,0)) &amp;CHAR(10),"")&amp;IFERROR( INDEX(Anniversaire!$B:$B,MATCH(K62,Anniversaire!$G:$G,0))&amp; CHAR(10),"")</f>
        <v/>
      </c>
      <c r="M62" s="146"/>
      <c r="N62" s="147"/>
      <c r="O62" s="147"/>
      <c r="P62" s="147"/>
      <c r="Q62" s="148" t="str">
        <f t="shared" si="31"/>
        <v/>
      </c>
      <c r="R62" s="140"/>
      <c r="S62" s="144" t="str">
        <f t="shared" si="24"/>
        <v>D</v>
      </c>
      <c r="T62" s="136">
        <f t="shared" si="32"/>
        <v>44101</v>
      </c>
      <c r="U62" s="145" t="str">
        <f>IFERROR(INDEX(feries_noms,MATCH(T62,feries_dates,0))&amp;CHAR(10),"")&amp;IFERROR(INDEX(fetes_noms,MATCH(T62,fetes_dates,0))&amp;CHAR(10),"")&amp;IFERROR( INDEX(Anniversaire!$B:$B,MATCH(T62,Anniversaire!$F:$F,0)) &amp;CHAR(10),"")&amp;IFERROR( INDEX(Anniversaire!$B:$B,MATCH(T62,Anniversaire!$G:$G,0))&amp; CHAR(10),"")</f>
        <v/>
      </c>
      <c r="V62" s="146"/>
      <c r="W62" s="147"/>
      <c r="X62" s="147"/>
      <c r="Y62" s="147"/>
      <c r="Z62" s="148" t="str">
        <f t="shared" si="33"/>
        <v/>
      </c>
      <c r="AA62" s="140"/>
      <c r="AB62" s="144" t="str">
        <f t="shared" si="25"/>
        <v>M</v>
      </c>
      <c r="AC62" s="136">
        <f t="shared" si="34"/>
        <v>44131</v>
      </c>
      <c r="AD62" s="145" t="str">
        <f>IFERROR(INDEX(feries_noms,MATCH(AC62,feries_dates,0))&amp;CHAR(10),"")&amp;IFERROR(INDEX(fetes_noms,MATCH(AC62,fetes_dates,0))&amp;CHAR(10),"")&amp;IFERROR( INDEX(Anniversaire!$B:$B,MATCH(AC62,Anniversaire!$F:$F,0)) &amp;CHAR(10),"")&amp;IFERROR( INDEX(Anniversaire!$B:$B,MATCH(AC62,Anniversaire!$G:$G,0))&amp; CHAR(10),"")</f>
        <v/>
      </c>
      <c r="AE62" s="146"/>
      <c r="AF62" s="147"/>
      <c r="AG62" s="147"/>
      <c r="AH62" s="147"/>
      <c r="AI62" s="148" t="str">
        <f t="shared" si="35"/>
        <v/>
      </c>
      <c r="AJ62" s="143"/>
      <c r="AK62" s="144" t="str">
        <f t="shared" si="26"/>
        <v>V</v>
      </c>
      <c r="AL62" s="136">
        <f t="shared" si="36"/>
        <v>44162</v>
      </c>
      <c r="AM62" s="145" t="str">
        <f>IFERROR(INDEX(feries_noms,MATCH(AL62,feries_dates,0))&amp;CHAR(10),"")&amp;IFERROR(INDEX(fetes_noms,MATCH(AL62,fetes_dates,0))&amp;CHAR(10),"")&amp;IFERROR( INDEX(Anniversaire!$B:$B,MATCH(AL62,Anniversaire!$F:$F,0)) &amp;CHAR(10),"")&amp;IFERROR( INDEX(Anniversaire!$B:$B,MATCH(AL62,Anniversaire!$G:$G,0))&amp; CHAR(10),"")</f>
        <v/>
      </c>
      <c r="AN62" s="146"/>
      <c r="AO62" s="147"/>
      <c r="AP62" s="147"/>
      <c r="AQ62" s="147"/>
      <c r="AR62" s="148" t="str">
        <f t="shared" si="37"/>
        <v/>
      </c>
      <c r="AS62" s="140"/>
      <c r="AT62" s="144" t="str">
        <f t="shared" si="27"/>
        <v>D</v>
      </c>
      <c r="AU62" s="136">
        <f t="shared" si="38"/>
        <v>44192</v>
      </c>
      <c r="AV62" s="145" t="str">
        <f>IFERROR(INDEX(feries_noms,MATCH(AU62,feries_dates,0))&amp;CHAR(10),"")&amp;IFERROR(INDEX(fetes_noms,MATCH(AU62,fetes_dates,0))&amp;CHAR(10),"")&amp;IFERROR( INDEX(Anniversaire!$B:$B,MATCH(AU62,Anniversaire!$F:$F,0)) &amp;CHAR(10),"")&amp;IFERROR( INDEX(Anniversaire!$B:$B,MATCH(AU62,Anniversaire!$G:$G,0))&amp; CHAR(10),"")</f>
        <v/>
      </c>
      <c r="AW62" s="146"/>
      <c r="AX62" s="147"/>
      <c r="AY62" s="147"/>
      <c r="AZ62" s="147"/>
      <c r="BA62" s="148" t="str">
        <f t="shared" si="39"/>
        <v/>
      </c>
    </row>
    <row r="63" spans="1:53" ht="29.25" customHeight="1">
      <c r="A63" s="144" t="str">
        <f t="shared" si="22"/>
        <v>M</v>
      </c>
      <c r="B63" s="136">
        <f t="shared" si="28"/>
        <v>44040</v>
      </c>
      <c r="C63" s="145" t="str">
        <f>IFERROR(INDEX(feries_noms,MATCH(B63,feries_dates,0))&amp;CHAR(10),"")&amp;IFERROR(INDEX(fetes_noms,MATCH(B63,fetes_dates,0))&amp;CHAR(10),"")&amp;IFERROR( INDEX(Anniversaire!$B:$B,MATCH(B63,Anniversaire!$F:$F,0)) &amp;CHAR(10),"")&amp;IFERROR( INDEX(Anniversaire!$B:$B,MATCH(B63,Anniversaire!$G:$G,0))&amp; CHAR(10),"")</f>
        <v/>
      </c>
      <c r="D63" s="146"/>
      <c r="E63" s="147"/>
      <c r="F63" s="147"/>
      <c r="G63" s="147"/>
      <c r="H63" s="148" t="str">
        <f t="shared" si="29"/>
        <v/>
      </c>
      <c r="I63" s="140"/>
      <c r="J63" s="144" t="str">
        <f t="shared" si="23"/>
        <v>V</v>
      </c>
      <c r="K63" s="136">
        <f t="shared" si="30"/>
        <v>44071</v>
      </c>
      <c r="L63" s="145" t="str">
        <f>IFERROR(INDEX(feries_noms,MATCH(K63,feries_dates,0))&amp;CHAR(10),"")&amp;IFERROR(INDEX(fetes_noms,MATCH(K63,fetes_dates,0))&amp;CHAR(10),"")&amp;IFERROR( INDEX(Anniversaire!$B:$B,MATCH(K63,Anniversaire!$F:$F,0)) &amp;CHAR(10),"")&amp;IFERROR( INDEX(Anniversaire!$B:$B,MATCH(K63,Anniversaire!$G:$G,0))&amp; CHAR(10),"")</f>
        <v/>
      </c>
      <c r="M63" s="146"/>
      <c r="N63" s="147"/>
      <c r="O63" s="147"/>
      <c r="P63" s="147"/>
      <c r="Q63" s="148" t="str">
        <f t="shared" si="31"/>
        <v/>
      </c>
      <c r="R63" s="140"/>
      <c r="S63" s="144" t="str">
        <f t="shared" si="24"/>
        <v>L</v>
      </c>
      <c r="T63" s="136">
        <f t="shared" si="32"/>
        <v>44102</v>
      </c>
      <c r="U63" s="145" t="str">
        <f>IFERROR(INDEX(feries_noms,MATCH(T63,feries_dates,0))&amp;CHAR(10),"")&amp;IFERROR(INDEX(fetes_noms,MATCH(T63,fetes_dates,0))&amp;CHAR(10),"")&amp;IFERROR( INDEX(Anniversaire!$B:$B,MATCH(T63,Anniversaire!$F:$F,0)) &amp;CHAR(10),"")&amp;IFERROR( INDEX(Anniversaire!$B:$B,MATCH(T63,Anniversaire!$G:$G,0))&amp; CHAR(10),"")</f>
        <v xml:space="preserve">EE
</v>
      </c>
      <c r="V63" s="146"/>
      <c r="W63" s="147"/>
      <c r="X63" s="147"/>
      <c r="Y63" s="147"/>
      <c r="Z63" s="148">
        <f t="shared" si="33"/>
        <v>40</v>
      </c>
      <c r="AA63" s="140"/>
      <c r="AB63" s="144" t="str">
        <f t="shared" si="25"/>
        <v>M</v>
      </c>
      <c r="AC63" s="136">
        <f t="shared" si="34"/>
        <v>44132</v>
      </c>
      <c r="AD63" s="145" t="str">
        <f>IFERROR(INDEX(feries_noms,MATCH(AC63,feries_dates,0))&amp;CHAR(10),"")&amp;IFERROR(INDEX(fetes_noms,MATCH(AC63,fetes_dates,0))&amp;CHAR(10),"")&amp;IFERROR( INDEX(Anniversaire!$B:$B,MATCH(AC63,Anniversaire!$F:$F,0)) &amp;CHAR(10),"")&amp;IFERROR( INDEX(Anniversaire!$B:$B,MATCH(AC63,Anniversaire!$G:$G,0))&amp; CHAR(10),"")</f>
        <v/>
      </c>
      <c r="AE63" s="146"/>
      <c r="AF63" s="147"/>
      <c r="AG63" s="147"/>
      <c r="AH63" s="147"/>
      <c r="AI63" s="148" t="str">
        <f t="shared" si="35"/>
        <v/>
      </c>
      <c r="AJ63" s="143"/>
      <c r="AK63" s="144" t="str">
        <f t="shared" si="26"/>
        <v>S</v>
      </c>
      <c r="AL63" s="136">
        <f t="shared" si="36"/>
        <v>44163</v>
      </c>
      <c r="AM63" s="145" t="str">
        <f>IFERROR(INDEX(feries_noms,MATCH(AL63,feries_dates,0))&amp;CHAR(10),"")&amp;IFERROR(INDEX(fetes_noms,MATCH(AL63,fetes_dates,0))&amp;CHAR(10),"")&amp;IFERROR( INDEX(Anniversaire!$B:$B,MATCH(AL63,Anniversaire!$F:$F,0)) &amp;CHAR(10),"")&amp;IFERROR( INDEX(Anniversaire!$B:$B,MATCH(AL63,Anniversaire!$G:$G,0))&amp; CHAR(10),"")</f>
        <v xml:space="preserve">LL
</v>
      </c>
      <c r="AN63" s="146"/>
      <c r="AO63" s="147"/>
      <c r="AP63" s="147"/>
      <c r="AQ63" s="147"/>
      <c r="AR63" s="148" t="str">
        <f t="shared" si="37"/>
        <v/>
      </c>
      <c r="AS63" s="140"/>
      <c r="AT63" s="144" t="str">
        <f t="shared" si="27"/>
        <v>L</v>
      </c>
      <c r="AU63" s="136">
        <f t="shared" si="38"/>
        <v>44193</v>
      </c>
      <c r="AV63" s="145" t="str">
        <f>IFERROR(INDEX(feries_noms,MATCH(AU63,feries_dates,0))&amp;CHAR(10),"")&amp;IFERROR(INDEX(fetes_noms,MATCH(AU63,fetes_dates,0))&amp;CHAR(10),"")&amp;IFERROR( INDEX(Anniversaire!$B:$B,MATCH(AU63,Anniversaire!$F:$F,0)) &amp;CHAR(10),"")&amp;IFERROR( INDEX(Anniversaire!$B:$B,MATCH(AU63,Anniversaire!$G:$G,0))&amp; CHAR(10),"")</f>
        <v/>
      </c>
      <c r="AW63" s="146"/>
      <c r="AX63" s="147"/>
      <c r="AY63" s="147"/>
      <c r="AZ63" s="147"/>
      <c r="BA63" s="148">
        <f t="shared" si="39"/>
        <v>53</v>
      </c>
    </row>
    <row r="64" spans="1:53" ht="29.25" customHeight="1">
      <c r="A64" s="144" t="str">
        <f t="shared" si="22"/>
        <v>M</v>
      </c>
      <c r="B64" s="136">
        <f>IF(B63="","",IF(MONTH(B63+1)=MONTH(B36),B63+1,""))</f>
        <v>44041</v>
      </c>
      <c r="C64" s="145" t="str">
        <f>IFERROR(INDEX(feries_noms,MATCH(B64,feries_dates,0))&amp;CHAR(10),"")&amp;IFERROR(INDEX(fetes_noms,MATCH(B64,fetes_dates,0))&amp;CHAR(10),"")&amp;IFERROR( INDEX(Anniversaire!$B:$B,MATCH(B64,Anniversaire!$F:$F,0)) &amp;CHAR(10),"")&amp;IFERROR( INDEX(Anniversaire!$B:$B,MATCH(B64,Anniversaire!$G:$G,0))&amp; CHAR(10),"")</f>
        <v/>
      </c>
      <c r="D64" s="146"/>
      <c r="E64" s="147"/>
      <c r="F64" s="147"/>
      <c r="G64" s="147"/>
      <c r="H64" s="148" t="str">
        <f t="shared" si="29"/>
        <v/>
      </c>
      <c r="I64" s="140"/>
      <c r="J64" s="144" t="str">
        <f t="shared" si="23"/>
        <v>S</v>
      </c>
      <c r="K64" s="136">
        <f>IF(K63="","",IF(MONTH(K63+1)=MONTH(K36),K63+1,""))</f>
        <v>44072</v>
      </c>
      <c r="L64" s="145" t="str">
        <f>IFERROR(INDEX(feries_noms,MATCH(K64,feries_dates,0))&amp;CHAR(10),"")&amp;IFERROR(INDEX(fetes_noms,MATCH(K64,fetes_dates,0))&amp;CHAR(10),"")&amp;IFERROR( INDEX(Anniversaire!$B:$B,MATCH(K64,Anniversaire!$F:$F,0)) &amp;CHAR(10),"")&amp;IFERROR( INDEX(Anniversaire!$B:$B,MATCH(K64,Anniversaire!$G:$G,0))&amp; CHAR(10),"")</f>
        <v/>
      </c>
      <c r="M64" s="146"/>
      <c r="N64" s="147"/>
      <c r="O64" s="147"/>
      <c r="P64" s="147"/>
      <c r="Q64" s="148" t="str">
        <f t="shared" si="31"/>
        <v/>
      </c>
      <c r="R64" s="140"/>
      <c r="S64" s="144" t="str">
        <f t="shared" si="24"/>
        <v>M</v>
      </c>
      <c r="T64" s="136">
        <f>IF(T63="","",IF(MONTH(T63+1)=MONTH(T36),T63+1,""))</f>
        <v>44103</v>
      </c>
      <c r="U64" s="145" t="str">
        <f>IFERROR(INDEX(feries_noms,MATCH(T64,feries_dates,0))&amp;CHAR(10),"")&amp;IFERROR(INDEX(fetes_noms,MATCH(T64,fetes_dates,0))&amp;CHAR(10),"")&amp;IFERROR( INDEX(Anniversaire!$B:$B,MATCH(T64,Anniversaire!$F:$F,0)) &amp;CHAR(10),"")&amp;IFERROR( INDEX(Anniversaire!$B:$B,MATCH(T64,Anniversaire!$G:$G,0))&amp; CHAR(10),"")</f>
        <v xml:space="preserve">FF
</v>
      </c>
      <c r="V64" s="146"/>
      <c r="W64" s="147"/>
      <c r="X64" s="147"/>
      <c r="Y64" s="147"/>
      <c r="Z64" s="148" t="str">
        <f t="shared" si="33"/>
        <v/>
      </c>
      <c r="AA64" s="140"/>
      <c r="AB64" s="144" t="str">
        <f t="shared" si="25"/>
        <v>J</v>
      </c>
      <c r="AC64" s="136">
        <f>IF(AC63="","",IF(MONTH(AC63+1)=MONTH(AC36),AC63+1,""))</f>
        <v>44133</v>
      </c>
      <c r="AD64" s="145" t="str">
        <f>IFERROR(INDEX(feries_noms,MATCH(AC64,feries_dates,0))&amp;CHAR(10),"")&amp;IFERROR(INDEX(fetes_noms,MATCH(AC64,fetes_dates,0))&amp;CHAR(10),"")&amp;IFERROR( INDEX(Anniversaire!$B:$B,MATCH(AC64,Anniversaire!$F:$F,0)) &amp;CHAR(10),"")&amp;IFERROR( INDEX(Anniversaire!$B:$B,MATCH(AC64,Anniversaire!$G:$G,0))&amp; CHAR(10),"")</f>
        <v/>
      </c>
      <c r="AE64" s="146"/>
      <c r="AF64" s="147"/>
      <c r="AG64" s="147"/>
      <c r="AH64" s="147"/>
      <c r="AI64" s="148" t="str">
        <f t="shared" si="35"/>
        <v/>
      </c>
      <c r="AJ64" s="143"/>
      <c r="AK64" s="144" t="str">
        <f t="shared" si="26"/>
        <v>D</v>
      </c>
      <c r="AL64" s="136">
        <f>IF(AL63="","",IF(MONTH(AL63+1)=MONTH(AL36),AL63+1,""))</f>
        <v>44164</v>
      </c>
      <c r="AM64" s="145" t="str">
        <f>IFERROR(INDEX(feries_noms,MATCH(AL64,feries_dates,0))&amp;CHAR(10),"")&amp;IFERROR(INDEX(fetes_noms,MATCH(AL64,fetes_dates,0))&amp;CHAR(10),"")&amp;IFERROR( INDEX(Anniversaire!$B:$B,MATCH(AL64,Anniversaire!$F:$F,0)) &amp;CHAR(10),"")&amp;IFERROR( INDEX(Anniversaire!$B:$B,MATCH(AL64,Anniversaire!$G:$G,0))&amp; CHAR(10),"")</f>
        <v xml:space="preserve">MM
</v>
      </c>
      <c r="AN64" s="146"/>
      <c r="AO64" s="147"/>
      <c r="AP64" s="147"/>
      <c r="AQ64" s="147"/>
      <c r="AR64" s="148" t="str">
        <f t="shared" si="37"/>
        <v/>
      </c>
      <c r="AS64" s="140"/>
      <c r="AT64" s="144" t="str">
        <f t="shared" si="27"/>
        <v>M</v>
      </c>
      <c r="AU64" s="136">
        <f>IF(AU63="","",IF(MONTH(AU63+1)=MONTH(AU36),AU63+1,""))</f>
        <v>44194</v>
      </c>
      <c r="AV64" s="145" t="str">
        <f>IFERROR(INDEX(feries_noms,MATCH(AU64,feries_dates,0))&amp;CHAR(10),"")&amp;IFERROR(INDEX(fetes_noms,MATCH(AU64,fetes_dates,0))&amp;CHAR(10),"")&amp;IFERROR( INDEX(Anniversaire!$B:$B,MATCH(AU64,Anniversaire!$F:$F,0)) &amp;CHAR(10),"")&amp;IFERROR( INDEX(Anniversaire!$B:$B,MATCH(AU64,Anniversaire!$G:$G,0))&amp; CHAR(10),"")</f>
        <v/>
      </c>
      <c r="AW64" s="146"/>
      <c r="AX64" s="147"/>
      <c r="AY64" s="147"/>
      <c r="AZ64" s="147"/>
      <c r="BA64" s="148" t="str">
        <f t="shared" si="39"/>
        <v/>
      </c>
    </row>
    <row r="65" spans="1:53" ht="29.25" customHeight="1">
      <c r="A65" s="144" t="str">
        <f t="shared" si="22"/>
        <v>J</v>
      </c>
      <c r="B65" s="136">
        <f t="shared" ref="B65:B66" si="40">IF(B64="","",IF(MONTH(B64+1)=MONTH(B37),B64+1,""))</f>
        <v>44042</v>
      </c>
      <c r="C65" s="145" t="str">
        <f>IFERROR(INDEX(feries_noms,MATCH(B65,feries_dates,0))&amp;CHAR(10),"")&amp;IFERROR(INDEX(fetes_noms,MATCH(B65,fetes_dates,0))&amp;CHAR(10),"")&amp;IFERROR( INDEX(Anniversaire!$B:$B,MATCH(B65,Anniversaire!$F:$F,0)) &amp;CHAR(10),"")&amp;IFERROR( INDEX(Anniversaire!$B:$B,MATCH(B65,Anniversaire!$G:$G,0))&amp; CHAR(10),"")</f>
        <v/>
      </c>
      <c r="D65" s="147"/>
      <c r="E65" s="147"/>
      <c r="F65" s="147"/>
      <c r="G65" s="147"/>
      <c r="H65" s="148" t="str">
        <f t="shared" si="29"/>
        <v/>
      </c>
      <c r="I65" s="140"/>
      <c r="J65" s="144" t="str">
        <f t="shared" si="23"/>
        <v>D</v>
      </c>
      <c r="K65" s="136">
        <f t="shared" ref="K65:K66" si="41">IF(K64="","",IF(MONTH(K64+1)=MONTH(K37),K64+1,""))</f>
        <v>44073</v>
      </c>
      <c r="L65" s="145" t="str">
        <f>IFERROR(INDEX(feries_noms,MATCH(K65,feries_dates,0))&amp;CHAR(10),"")&amp;IFERROR(INDEX(fetes_noms,MATCH(K65,fetes_dates,0))&amp;CHAR(10),"")&amp;IFERROR( INDEX(Anniversaire!$B:$B,MATCH(K65,Anniversaire!$F:$F,0)) &amp;CHAR(10),"")&amp;IFERROR( INDEX(Anniversaire!$B:$B,MATCH(K65,Anniversaire!$G:$G,0))&amp; CHAR(10),"")</f>
        <v/>
      </c>
      <c r="M65" s="147"/>
      <c r="N65" s="147"/>
      <c r="O65" s="147"/>
      <c r="P65" s="147"/>
      <c r="Q65" s="148" t="str">
        <f t="shared" si="31"/>
        <v/>
      </c>
      <c r="R65" s="140"/>
      <c r="S65" s="144" t="str">
        <f t="shared" si="24"/>
        <v>M</v>
      </c>
      <c r="T65" s="136">
        <f t="shared" ref="T65:T66" si="42">IF(T64="","",IF(MONTH(T64+1)=MONTH(T37),T64+1,""))</f>
        <v>44104</v>
      </c>
      <c r="U65" s="145" t="str">
        <f>IFERROR(INDEX(feries_noms,MATCH(T65,feries_dates,0))&amp;CHAR(10),"")&amp;IFERROR(INDEX(fetes_noms,MATCH(T65,fetes_dates,0))&amp;CHAR(10),"")&amp;IFERROR( INDEX(Anniversaire!$B:$B,MATCH(T65,Anniversaire!$F:$F,0)) &amp;CHAR(10),"")&amp;IFERROR( INDEX(Anniversaire!$B:$B,MATCH(T65,Anniversaire!$G:$G,0))&amp; CHAR(10),"")</f>
        <v/>
      </c>
      <c r="V65" s="147"/>
      <c r="W65" s="147"/>
      <c r="X65" s="147"/>
      <c r="Y65" s="147"/>
      <c r="Z65" s="148" t="str">
        <f t="shared" si="33"/>
        <v/>
      </c>
      <c r="AA65" s="140"/>
      <c r="AB65" s="144" t="str">
        <f t="shared" si="25"/>
        <v>V</v>
      </c>
      <c r="AC65" s="136">
        <f t="shared" ref="AC65:AC66" si="43">IF(AC64="","",IF(MONTH(AC64+1)=MONTH(AC37),AC64+1,""))</f>
        <v>44134</v>
      </c>
      <c r="AD65" s="145" t="str">
        <f>IFERROR(INDEX(feries_noms,MATCH(AC65,feries_dates,0))&amp;CHAR(10),"")&amp;IFERROR(INDEX(fetes_noms,MATCH(AC65,fetes_dates,0))&amp;CHAR(10),"")&amp;IFERROR( INDEX(Anniversaire!$B:$B,MATCH(AC65,Anniversaire!$F:$F,0)) &amp;CHAR(10),"")&amp;IFERROR( INDEX(Anniversaire!$B:$B,MATCH(AC65,Anniversaire!$G:$G,0))&amp; CHAR(10),"")</f>
        <v/>
      </c>
      <c r="AE65" s="147"/>
      <c r="AF65" s="147"/>
      <c r="AG65" s="147"/>
      <c r="AH65" s="147"/>
      <c r="AI65" s="148" t="str">
        <f t="shared" si="35"/>
        <v/>
      </c>
      <c r="AJ65" s="143"/>
      <c r="AK65" s="144" t="str">
        <f t="shared" si="26"/>
        <v>L</v>
      </c>
      <c r="AL65" s="136">
        <f t="shared" ref="AL65:AL66" si="44">IF(AL64="","",IF(MONTH(AL64+1)=MONTH(AL37),AL64+1,""))</f>
        <v>44165</v>
      </c>
      <c r="AM65" s="145" t="str">
        <f>IFERROR(INDEX(feries_noms,MATCH(AL65,feries_dates,0))&amp;CHAR(10),"")&amp;IFERROR(INDEX(fetes_noms,MATCH(AL65,fetes_dates,0))&amp;CHAR(10),"")&amp;IFERROR( INDEX(Anniversaire!$B:$B,MATCH(AL65,Anniversaire!$F:$F,0)) &amp;CHAR(10),"")&amp;IFERROR( INDEX(Anniversaire!$B:$B,MATCH(AL65,Anniversaire!$G:$G,0))&amp; CHAR(10),"")</f>
        <v/>
      </c>
      <c r="AN65" s="147"/>
      <c r="AO65" s="147"/>
      <c r="AP65" s="147"/>
      <c r="AQ65" s="147"/>
      <c r="AR65" s="148">
        <f t="shared" si="37"/>
        <v>49</v>
      </c>
      <c r="AS65" s="140"/>
      <c r="AT65" s="144" t="str">
        <f t="shared" si="27"/>
        <v>M</v>
      </c>
      <c r="AU65" s="136">
        <f t="shared" ref="AU65:AU66" si="45">IF(AU64="","",IF(MONTH(AU64+1)=MONTH(AU37),AU64+1,""))</f>
        <v>44195</v>
      </c>
      <c r="AV65" s="145" t="str">
        <f>IFERROR(INDEX(feries_noms,MATCH(AU65,feries_dates,0))&amp;CHAR(10),"")&amp;IFERROR(INDEX(fetes_noms,MATCH(AU65,fetes_dates,0))&amp;CHAR(10),"")&amp;IFERROR( INDEX(Anniversaire!$B:$B,MATCH(AU65,Anniversaire!$F:$F,0)) &amp;CHAR(10),"")&amp;IFERROR( INDEX(Anniversaire!$B:$B,MATCH(AU65,Anniversaire!$G:$G,0))&amp; CHAR(10),"")</f>
        <v/>
      </c>
      <c r="AW65" s="147"/>
      <c r="AX65" s="147"/>
      <c r="AY65" s="147"/>
      <c r="AZ65" s="147"/>
      <c r="BA65" s="148" t="str">
        <f t="shared" si="39"/>
        <v/>
      </c>
    </row>
    <row r="66" spans="1:53" ht="29.25" customHeight="1" thickBot="1">
      <c r="A66" s="149" t="str">
        <f t="shared" si="22"/>
        <v>V</v>
      </c>
      <c r="B66" s="150">
        <f t="shared" si="40"/>
        <v>44043</v>
      </c>
      <c r="C66" s="145" t="str">
        <f>IFERROR(INDEX(feries_noms,MATCH(B66,feries_dates,0))&amp;CHAR(10),"")&amp;IFERROR(INDEX(fetes_noms,MATCH(B66,fetes_dates,0))&amp;CHAR(10),"")&amp;IFERROR( INDEX(Anniversaire!$B:$B,MATCH(B66,Anniversaire!$F:$F,0)) &amp;CHAR(10),"")&amp;IFERROR( INDEX(Anniversaire!$B:$B,MATCH(B66,Anniversaire!$G:$G,0))&amp; CHAR(10),"")</f>
        <v/>
      </c>
      <c r="D66" s="151"/>
      <c r="E66" s="151"/>
      <c r="F66" s="151"/>
      <c r="G66" s="151"/>
      <c r="H66" s="152" t="str">
        <f t="shared" si="29"/>
        <v/>
      </c>
      <c r="I66" s="140"/>
      <c r="J66" s="149" t="str">
        <f t="shared" si="23"/>
        <v>L</v>
      </c>
      <c r="K66" s="150">
        <f t="shared" si="41"/>
        <v>44074</v>
      </c>
      <c r="L66" s="145" t="str">
        <f>IFERROR(INDEX(feries_noms,MATCH(K66,feries_dates,0))&amp;CHAR(10),"")&amp;IFERROR(INDEX(fetes_noms,MATCH(K66,fetes_dates,0))&amp;CHAR(10),"")&amp;IFERROR( INDEX(Anniversaire!$B:$B,MATCH(K66,Anniversaire!$F:$F,0)) &amp;CHAR(10),"")&amp;IFERROR( INDEX(Anniversaire!$B:$B,MATCH(K66,Anniversaire!$G:$G,0))&amp; CHAR(10),"")</f>
        <v/>
      </c>
      <c r="M66" s="151"/>
      <c r="N66" s="151"/>
      <c r="O66" s="151"/>
      <c r="P66" s="151"/>
      <c r="Q66" s="152">
        <f t="shared" si="31"/>
        <v>36</v>
      </c>
      <c r="R66" s="140"/>
      <c r="S66" s="149" t="str">
        <f t="shared" si="24"/>
        <v/>
      </c>
      <c r="T66" s="150" t="str">
        <f t="shared" si="42"/>
        <v/>
      </c>
      <c r="U66" s="145" t="str">
        <f>IFERROR(INDEX(feries_noms,MATCH(T66,feries_dates,0))&amp;CHAR(10),"")&amp;IFERROR(INDEX(fetes_noms,MATCH(T66,fetes_dates,0))&amp;CHAR(10),"")&amp;IFERROR( INDEX(Anniversaire!$B:$B,MATCH(T66,Anniversaire!$F:$F,0)) &amp;CHAR(10),"")&amp;IFERROR( INDEX(Anniversaire!$B:$B,MATCH(T66,Anniversaire!$G:$G,0))&amp; CHAR(10),"")</f>
        <v/>
      </c>
      <c r="V66" s="151"/>
      <c r="W66" s="151"/>
      <c r="X66" s="151"/>
      <c r="Y66" s="151"/>
      <c r="Z66" s="152" t="e">
        <f t="shared" si="33"/>
        <v>#VALUE!</v>
      </c>
      <c r="AA66" s="140"/>
      <c r="AB66" s="149" t="str">
        <f t="shared" si="25"/>
        <v>S</v>
      </c>
      <c r="AC66" s="150">
        <f t="shared" si="43"/>
        <v>44135</v>
      </c>
      <c r="AD66" s="145" t="str">
        <f>IFERROR(INDEX(feries_noms,MATCH(AC66,feries_dates,0))&amp;CHAR(10),"")&amp;IFERROR(INDEX(fetes_noms,MATCH(AC66,fetes_dates,0))&amp;CHAR(10),"")&amp;IFERROR( INDEX(Anniversaire!$B:$B,MATCH(AC66,Anniversaire!$F:$F,0)) &amp;CHAR(10),"")&amp;IFERROR( INDEX(Anniversaire!$B:$B,MATCH(AC66,Anniversaire!$G:$G,0))&amp; CHAR(10),"")</f>
        <v/>
      </c>
      <c r="AE66" s="151"/>
      <c r="AF66" s="151"/>
      <c r="AG66" s="151"/>
      <c r="AH66" s="151"/>
      <c r="AI66" s="152" t="str">
        <f t="shared" si="35"/>
        <v/>
      </c>
      <c r="AJ66" s="143"/>
      <c r="AK66" s="149" t="str">
        <f t="shared" si="26"/>
        <v/>
      </c>
      <c r="AL66" s="150" t="str">
        <f t="shared" si="44"/>
        <v/>
      </c>
      <c r="AM66" s="145" t="str">
        <f>IFERROR(INDEX(feries_noms,MATCH(AL66,feries_dates,0))&amp;CHAR(10),"")&amp;IFERROR(INDEX(fetes_noms,MATCH(AL66,fetes_dates,0))&amp;CHAR(10),"")&amp;IFERROR( INDEX(Anniversaire!$B:$B,MATCH(AL66,Anniversaire!$F:$F,0)) &amp;CHAR(10),"")&amp;IFERROR( INDEX(Anniversaire!$B:$B,MATCH(AL66,Anniversaire!$G:$G,0))&amp; CHAR(10),"")</f>
        <v/>
      </c>
      <c r="AN66" s="151"/>
      <c r="AO66" s="151"/>
      <c r="AP66" s="151"/>
      <c r="AQ66" s="151"/>
      <c r="AR66" s="152" t="e">
        <f t="shared" si="37"/>
        <v>#VALUE!</v>
      </c>
      <c r="AS66" s="140"/>
      <c r="AT66" s="149" t="str">
        <f t="shared" si="27"/>
        <v>J</v>
      </c>
      <c r="AU66" s="150">
        <f t="shared" si="45"/>
        <v>44196</v>
      </c>
      <c r="AV66" s="145" t="str">
        <f>IFERROR(INDEX(feries_noms,MATCH(AU66,feries_dates,0))&amp;CHAR(10),"")&amp;IFERROR(INDEX(fetes_noms,MATCH(AU66,fetes_dates,0))&amp;CHAR(10),"")&amp;IFERROR( INDEX(Anniversaire!$B:$B,MATCH(AU66,Anniversaire!$F:$F,0)) &amp;CHAR(10),"")&amp;IFERROR( INDEX(Anniversaire!$B:$B,MATCH(AU66,Anniversaire!$G:$G,0))&amp; CHAR(10),"")</f>
        <v/>
      </c>
      <c r="AW66" s="151"/>
      <c r="AX66" s="151"/>
      <c r="AY66" s="151"/>
      <c r="AZ66" s="151"/>
      <c r="BA66" s="152" t="str">
        <f t="shared" si="39"/>
        <v/>
      </c>
    </row>
    <row r="67" spans="1:53" ht="14.25" customHeight="1">
      <c r="A67" s="153"/>
      <c r="B67" s="154"/>
      <c r="C67" s="155" t="s">
        <v>76</v>
      </c>
      <c r="D67" s="156"/>
      <c r="J67" s="159"/>
      <c r="K67" s="160"/>
      <c r="L67" s="161" t="s">
        <v>94</v>
      </c>
      <c r="S67" s="162"/>
      <c r="T67" s="163"/>
      <c r="U67" s="164" t="s">
        <v>91</v>
      </c>
      <c r="AB67" s="165"/>
      <c r="AC67" s="166"/>
      <c r="AD67" s="167" t="s">
        <v>159</v>
      </c>
    </row>
    <row r="68" spans="1:53" ht="14.25" customHeight="1">
      <c r="A68" s="169"/>
      <c r="B68" s="170"/>
      <c r="C68" s="171" t="s">
        <v>77</v>
      </c>
      <c r="D68" s="156"/>
      <c r="J68" s="172"/>
      <c r="K68" s="173"/>
      <c r="L68" s="174" t="s">
        <v>78</v>
      </c>
      <c r="S68" s="175" t="s">
        <v>93</v>
      </c>
      <c r="T68" s="176"/>
      <c r="U68" s="164" t="s">
        <v>92</v>
      </c>
      <c r="AB68" s="177"/>
      <c r="AC68" s="178"/>
      <c r="AD68" s="179" t="s">
        <v>90</v>
      </c>
      <c r="AT68" s="180" t="s">
        <v>31</v>
      </c>
      <c r="AU68" s="180"/>
      <c r="AV68" s="180"/>
      <c r="AW68" s="180"/>
      <c r="AX68" s="180"/>
      <c r="AY68" s="180"/>
      <c r="AZ68" s="180"/>
      <c r="BA68" s="180"/>
    </row>
    <row r="69" spans="1:53" ht="29.25" customHeight="1">
      <c r="A69" s="181"/>
      <c r="B69" s="182"/>
      <c r="C69" s="156"/>
      <c r="D69" s="156"/>
      <c r="E69" s="183"/>
      <c r="J69" s="184"/>
      <c r="K69" s="184"/>
      <c r="L69" s="156"/>
    </row>
    <row r="71" spans="1:53" ht="29.25" customHeight="1">
      <c r="C71" s="186"/>
      <c r="D71" s="186"/>
    </row>
  </sheetData>
  <sheetProtection formatCells="0" formatColumns="0" formatRows="0" insertColumns="0" insertRows="0" insertHyperlinks="0" deleteColumns="0" deleteRows="0" sort="0" autoFilter="0" pivotTables="0"/>
  <mergeCells count="16">
    <mergeCell ref="AT1:BA1"/>
    <mergeCell ref="A1:H1"/>
    <mergeCell ref="J1:Q1"/>
    <mergeCell ref="S1:Z1"/>
    <mergeCell ref="AB1:AI1"/>
    <mergeCell ref="AK1:AR1"/>
    <mergeCell ref="AK35:AR35"/>
    <mergeCell ref="AB35:AI35"/>
    <mergeCell ref="S35:Z35"/>
    <mergeCell ref="J35:Q35"/>
    <mergeCell ref="A35:H35"/>
    <mergeCell ref="BD2:BD3"/>
    <mergeCell ref="BE2:BE3"/>
    <mergeCell ref="BD5:BD6"/>
    <mergeCell ref="BE5:BE6"/>
    <mergeCell ref="AT35:BA35"/>
  </mergeCells>
  <conditionalFormatting sqref="A2:H32">
    <cfRule type="expression" dxfId="18" priority="65">
      <formula>OR(WEEKDAY($B2,2)=6,WEEKDAY($B2,2)=7)</formula>
    </cfRule>
  </conditionalFormatting>
  <conditionalFormatting sqref="AK2:AR32 AK36:AR66">
    <cfRule type="expression" dxfId="17" priority="60">
      <formula>OR(WEEKDAY($AL2,2)=6,WEEKDAY($AL2,2)=7)</formula>
    </cfRule>
  </conditionalFormatting>
  <conditionalFormatting sqref="AT2:BA32 AT36:BA66">
    <cfRule type="expression" dxfId="16" priority="59">
      <formula>OR(WEEKDAY($AU2,2)=6,WEEKDAY($AU2,2)=7)</formula>
    </cfRule>
  </conditionalFormatting>
  <conditionalFormatting sqref="A36:H66">
    <cfRule type="expression" dxfId="15" priority="58">
      <formula>OR(WEEKDAY($B36,2)=6,WEEKDAY($B36,2)=7)</formula>
    </cfRule>
  </conditionalFormatting>
  <conditionalFormatting sqref="J36:Q66">
    <cfRule type="expression" dxfId="14" priority="57">
      <formula>OR(WEEKDAY($K36,2)=6,WEEKDAY($K36,2)=7)</formula>
    </cfRule>
  </conditionalFormatting>
  <conditionalFormatting sqref="S36:Z66">
    <cfRule type="expression" dxfId="13" priority="56">
      <formula>OR(WEEKDAY($T36,2)=6,WEEKDAY($T36,2)=7)</formula>
    </cfRule>
  </conditionalFormatting>
  <conditionalFormatting sqref="AB36:AI66">
    <cfRule type="expression" dxfId="12" priority="55">
      <formula>OR(WEEKDAY($AC36,2)=6,WEEKDAY($AC36,2)=7)</formula>
    </cfRule>
  </conditionalFormatting>
  <conditionalFormatting sqref="S2:Z32">
    <cfRule type="expression" dxfId="11" priority="71">
      <formula>OR(WEEKDAY($T2,2)=6,WEEKDAY($T2,2)=7)</formula>
    </cfRule>
  </conditionalFormatting>
  <conditionalFormatting sqref="AB2:AI32">
    <cfRule type="expression" dxfId="10" priority="74">
      <formula>OR(WEEKDAY($AC2,2)=6,WEEKDAY($AC2,2)=7)</formula>
    </cfRule>
  </conditionalFormatting>
  <conditionalFormatting sqref="J2:Q32">
    <cfRule type="expression" dxfId="9" priority="63">
      <formula>OR(WEEKDAY($K2,2)=6,WEEKDAY($K2,2)=7)</formula>
    </cfRule>
  </conditionalFormatting>
  <conditionalFormatting sqref="C36:C66">
    <cfRule type="expression" dxfId="8" priority="7">
      <formula>OR(WEEKDAY($B36,2)=6,WEEKDAY($B36,2)=7)</formula>
    </cfRule>
  </conditionalFormatting>
  <conditionalFormatting sqref="AE36:AE66">
    <cfRule type="expression" dxfId="7" priority="6">
      <formula>AND($AC36&gt;=ToussaintAd,$AC36&lt;ToussaintAf)</formula>
    </cfRule>
  </conditionalFormatting>
  <conditionalFormatting sqref="AN36:AN66">
    <cfRule type="expression" dxfId="6" priority="5">
      <formula>AND($AL36&gt;=ToussaintAd,$AL36&lt;ToussaintAf)</formula>
    </cfRule>
  </conditionalFormatting>
  <conditionalFormatting sqref="AF36:AG66">
    <cfRule type="expression" dxfId="5" priority="4">
      <formula>AND($AC36&gt;=ToussaintAd,$AC36&lt;ToussaintAf)</formula>
    </cfRule>
  </conditionalFormatting>
  <conditionalFormatting sqref="AH36:AH66">
    <cfRule type="expression" dxfId="4" priority="3">
      <formula>AND($AC36&gt;=ToussaintAd,$AC36&lt;ToussaintAf)</formula>
    </cfRule>
  </conditionalFormatting>
  <conditionalFormatting sqref="AO36:AO66">
    <cfRule type="expression" dxfId="3" priority="2">
      <formula>AND($AL36&gt;=ToussaintAd,$AL36&lt;ToussaintAf)</formula>
    </cfRule>
  </conditionalFormatting>
  <conditionalFormatting sqref="AP36:AP66">
    <cfRule type="expression" dxfId="2" priority="1">
      <formula>AND($AL36&gt;=ToussaintAd,$AL36&lt;ToussaintAf)</formula>
    </cfRule>
  </conditionalFormatting>
  <hyperlinks>
    <hyperlink ref="AT68" r:id="rId1" display="https://www.calendriergratuit.fr/calendrier-scolaire-2021.htm?utm_source=calendrier-excel&amp;utm_medium=calendrier-scolaire-excel2-2021&amp;utm_campaign=lien-bas-calendrier-scolaire-excel2"/>
    <hyperlink ref="AT34" r:id="rId2" display="https://www.calendriergratuit.fr/calendrier-scolaire-2021.htm?utm_source=calendrier-excel&amp;utm_medium=calendrier-scolaire-excel2-2021&amp;utm_campaign=lien-bas-calendrier-scolaire-excel2"/>
  </hyperlinks>
  <printOptions horizontalCentered="1"/>
  <pageMargins left="0.2" right="0.2" top="0.2" bottom="0.2" header="0.3" footer="0.3"/>
  <pageSetup paperSize="9" scale="60" orientation="landscape" r:id="rId3"/>
  <headerFooter alignWithMargins="0"/>
  <legacyDrawing r:id="rId4"/>
  <extLst xmlns:x14="http://schemas.microsoft.com/office/spreadsheetml/2009/9/main">
    <ext uri="{78C0D931-6437-407d-A8EE-F0AAD7539E65}">
      <x14:conditionalFormattings>
        <x14:conditionalFormatting xmlns:xm="http://schemas.microsoft.com/office/excel/2006/main">
          <x14:cfRule type="expression" priority="17" id="{A313C907-0039-46E4-85BD-AF338A57D799}">
            <xm:f>VLOOKUP($B2,'Férié et Fête'!$J$4:$J$19,1,FALSE)</xm:f>
            <x14:dxf>
              <fill>
                <patternFill>
                  <bgColor theme="7" tint="0.59996337778862885"/>
                </patternFill>
              </fill>
            </x14:dxf>
          </x14:cfRule>
          <xm:sqref>A2:H32</xm:sqref>
        </x14:conditionalFormatting>
        <x14:conditionalFormatting xmlns:xm="http://schemas.microsoft.com/office/excel/2006/main">
          <x14:cfRule type="expression" priority="16" id="{54604087-F5DB-4BD1-A587-46041AC6AC36}">
            <xm:f>VLOOKUP($K2,'Férié et Fête'!$J$4:$J$19,1,FALSE)</xm:f>
            <x14:dxf>
              <fill>
                <patternFill>
                  <bgColor theme="7" tint="0.59996337778862885"/>
                </patternFill>
              </fill>
            </x14:dxf>
          </x14:cfRule>
          <x14:cfRule type="expression" priority="27" id="{B510BFEE-4E7C-4E8D-9453-3553D85CDB6A}">
            <xm:f>VLOOKUP($K2,'Férié et Fête'!$D$4:$E$29,1,FALSE)</xm:f>
            <x14:dxf>
              <fill>
                <patternFill>
                  <bgColor theme="9" tint="0.59996337778862885"/>
                </patternFill>
              </fill>
            </x14:dxf>
          </x14:cfRule>
          <xm:sqref>J2:Q32</xm:sqref>
        </x14:conditionalFormatting>
        <x14:conditionalFormatting xmlns:xm="http://schemas.microsoft.com/office/excel/2006/main">
          <x14:cfRule type="expression" priority="11" id="{4AA222FE-DD87-4ADD-B57A-9F3C38D04CD7}">
            <xm:f>VLOOKUP($B36,'Férié et Fête'!$J$4:$J$19,1,FALSE)</xm:f>
            <x14:dxf>
              <fill>
                <patternFill>
                  <bgColor theme="7" tint="0.59996337778862885"/>
                </patternFill>
              </fill>
            </x14:dxf>
          </x14:cfRule>
          <xm:sqref>A36:H66</xm:sqref>
        </x14:conditionalFormatting>
        <x14:conditionalFormatting xmlns:xm="http://schemas.microsoft.com/office/excel/2006/main">
          <x14:cfRule type="expression" priority="10" id="{50168CBC-A80F-42C6-BE05-7EECD8EFFBEC}">
            <xm:f>VLOOKUP($K36,'Férié et Fête'!$J$4:$J$19,1,FALSE)</xm:f>
            <x14:dxf>
              <fill>
                <patternFill>
                  <bgColor theme="7" tint="0.59996337778862885"/>
                </patternFill>
              </fill>
            </x14:dxf>
          </x14:cfRule>
          <xm:sqref>J36:Q66</xm:sqref>
        </x14:conditionalFormatting>
        <x14:conditionalFormatting xmlns:xm="http://schemas.microsoft.com/office/excel/2006/main">
          <x14:cfRule type="expression" priority="9" id="{546ADAEF-816F-485C-A3D6-B5D75557EFD2}">
            <xm:f>VLOOKUP($T36,'Férié et Fête'!$J$4:$J$19,1,FALSE)</xm:f>
            <x14:dxf>
              <fill>
                <patternFill>
                  <bgColor theme="7" tint="0.59996337778862885"/>
                </patternFill>
              </fill>
            </x14:dxf>
          </x14:cfRule>
          <xm:sqref>S36:Z66</xm:sqref>
        </x14:conditionalFormatting>
        <x14:conditionalFormatting xmlns:xm="http://schemas.microsoft.com/office/excel/2006/main">
          <x14:cfRule type="expression" priority="8" id="{D95CAC6B-21CD-4BC9-9005-5C6CEE000559}">
            <xm:f>VLOOKUP($AC36,'Férié et Fête'!$J$4:$J$19,1,FALSE)</xm:f>
            <x14:dxf>
              <fill>
                <patternFill>
                  <bgColor theme="7" tint="0.59996337778862885"/>
                </patternFill>
              </fill>
            </x14:dxf>
          </x14:cfRule>
          <xm:sqref>AB36:AI66</xm:sqref>
        </x14:conditionalFormatting>
        <x14:conditionalFormatting xmlns:xm="http://schemas.microsoft.com/office/excel/2006/main">
          <x14:cfRule type="expression" priority="15" id="{66998B14-3D53-464B-BFF1-D4F83EA7E1C4}">
            <xm:f>VLOOKUP($T2,'Férié et Fête'!$J$4:$J$19,1,FALSE)</xm:f>
            <x14:dxf>
              <fill>
                <patternFill>
                  <bgColor theme="7" tint="0.59996337778862885"/>
                </patternFill>
              </fill>
            </x14:dxf>
          </x14:cfRule>
          <xm:sqref>S2:Z32</xm:sqref>
        </x14:conditionalFormatting>
        <x14:conditionalFormatting xmlns:xm="http://schemas.microsoft.com/office/excel/2006/main">
          <x14:cfRule type="expression" priority="14" id="{EDBAFB23-EF68-475D-A5AC-CE1044EBF6D5}">
            <xm:f>VLOOKUP($AC2,'Férié et Fête'!$J$4:$J$19,1,FALSE)</xm:f>
            <x14:dxf>
              <fill>
                <patternFill>
                  <bgColor theme="7" tint="0.59996337778862885"/>
                </patternFill>
              </fill>
            </x14:dxf>
          </x14:cfRule>
          <xm:sqref>AB2:AI32</xm:sqref>
        </x14:conditionalFormatting>
        <x14:conditionalFormatting xmlns:xm="http://schemas.microsoft.com/office/excel/2006/main">
          <x14:cfRule type="expression" priority="26" id="{2E71157E-D464-46A5-B714-1F50C57C88E5}">
            <xm:f>VLOOKUP($B2,'Férié et Fête'!$D$4:$E$29,1,FALSE)</xm:f>
            <x14:dxf>
              <fill>
                <patternFill>
                  <bgColor theme="9" tint="0.59996337778862885"/>
                </patternFill>
              </fill>
            </x14:dxf>
          </x14:cfRule>
          <xm:sqref>A2:H32</xm:sqref>
        </x14:conditionalFormatting>
        <x14:conditionalFormatting xmlns:xm="http://schemas.microsoft.com/office/excel/2006/main">
          <x14:cfRule type="expression" priority="23" id="{F3F47EB1-A2DE-4CC3-B566-0138B8460AEB}">
            <xm:f>VLOOKUP($B36,'Férié et Fête'!$D$4:$E$29,1,FALSE)</xm:f>
            <x14:dxf>
              <fill>
                <patternFill>
                  <bgColor theme="9" tint="0.59996337778862885"/>
                </patternFill>
              </fill>
            </x14:dxf>
          </x14:cfRule>
          <xm:sqref>A36:H66</xm:sqref>
        </x14:conditionalFormatting>
        <x14:conditionalFormatting xmlns:xm="http://schemas.microsoft.com/office/excel/2006/main">
          <x14:cfRule type="expression" priority="22" id="{0C615062-E928-45FA-9486-E9FB9324AF04}">
            <xm:f>VLOOKUP($K36,'Férié et Fête'!$D$4:$E$29,1,FALSE)</xm:f>
            <x14:dxf>
              <fill>
                <patternFill>
                  <bgColor theme="9" tint="0.59996337778862885"/>
                </patternFill>
              </fill>
            </x14:dxf>
          </x14:cfRule>
          <xm:sqref>J36:Q66</xm:sqref>
        </x14:conditionalFormatting>
        <x14:conditionalFormatting xmlns:xm="http://schemas.microsoft.com/office/excel/2006/main">
          <x14:cfRule type="expression" priority="21" id="{AC19D6F6-BCE7-4054-967F-C37DFCAE7150}">
            <xm:f>VLOOKUP($T36,'Férié et Fête'!$D$4:$E$29,1,FALSE)</xm:f>
            <x14:dxf>
              <fill>
                <patternFill>
                  <bgColor theme="9" tint="0.59996337778862885"/>
                </patternFill>
              </fill>
            </x14:dxf>
          </x14:cfRule>
          <xm:sqref>S36:Z66</xm:sqref>
        </x14:conditionalFormatting>
        <x14:conditionalFormatting xmlns:xm="http://schemas.microsoft.com/office/excel/2006/main">
          <x14:cfRule type="expression" priority="20" id="{D7B55FF5-7F1D-49D6-9F51-62E72B220659}">
            <xm:f>VLOOKUP($AC36,'Férié et Fête'!$D$4:$E$29,1,FALSE)</xm:f>
            <x14:dxf>
              <fill>
                <patternFill>
                  <bgColor theme="9" tint="0.59996337778862885"/>
                </patternFill>
              </fill>
            </x14:dxf>
          </x14:cfRule>
          <xm:sqref>AB36:AI66</xm:sqref>
        </x14:conditionalFormatting>
        <x14:conditionalFormatting xmlns:xm="http://schemas.microsoft.com/office/excel/2006/main">
          <x14:cfRule type="expression" priority="28" id="{75464069-14B2-4E57-BB0D-A79B6E6A1CAF}">
            <xm:f>VLOOKUP($T2,'Férié et Fête'!$D$4:$E$29,1,FALSE)</xm:f>
            <x14:dxf>
              <fill>
                <patternFill>
                  <bgColor theme="9" tint="0.59996337778862885"/>
                </patternFill>
              </fill>
            </x14:dxf>
          </x14:cfRule>
          <xm:sqref>S2:Z32</xm:sqref>
        </x14:conditionalFormatting>
        <x14:conditionalFormatting xmlns:xm="http://schemas.microsoft.com/office/excel/2006/main">
          <x14:cfRule type="expression" priority="55" id="{6C45203C-FC1C-45E6-A6C6-2560F6270C8E}">
            <xm:f>VLOOKUP($AC2,'Férié et Fête'!$D$4:$E$29,1,FALSE)</xm:f>
            <x14:dxf>
              <fill>
                <patternFill>
                  <bgColor theme="9" tint="0.59996337778862885"/>
                </patternFill>
              </fill>
            </x14:dxf>
          </x14:cfRule>
          <xm:sqref>AB2:AI32</xm:sqref>
        </x14:conditionalFormatting>
        <x14:conditionalFormatting xmlns:xm="http://schemas.microsoft.com/office/excel/2006/main">
          <x14:cfRule type="expression" priority="13" id="{EF33BCC8-143E-4B01-90D4-3A0CAB9C5C9E}">
            <xm:f>VLOOKUP($AL2,'Férié et Fête'!$J$4:$J$19,1,FALSE)</xm:f>
            <x14:dxf>
              <fill>
                <patternFill>
                  <bgColor theme="7" tint="0.59996337778862885"/>
                </patternFill>
              </fill>
            </x14:dxf>
          </x14:cfRule>
          <x14:cfRule type="expression" priority="25" id="{07CCBDBB-F608-45DD-9C39-EB299AAF35EC}">
            <xm:f>VLOOKUP($AL2,'Férié et Fête'!$D$4:$E$29,1,FALSE)</xm:f>
            <x14:dxf>
              <fill>
                <patternFill>
                  <bgColor theme="9" tint="0.59996337778862885"/>
                </patternFill>
              </fill>
            </x14:dxf>
          </x14:cfRule>
          <xm:sqref>AK2:AR32</xm:sqref>
        </x14:conditionalFormatting>
        <x14:conditionalFormatting xmlns:xm="http://schemas.microsoft.com/office/excel/2006/main">
          <x14:cfRule type="expression" priority="12" id="{1FA0551D-36D9-4A1E-BDE5-27246064BB48}">
            <xm:f>VLOOKUP($AU2,'Férié et Fête'!$J$4:$J$19,1,FALSE)</xm:f>
            <x14:dxf>
              <fill>
                <patternFill>
                  <bgColor theme="7" tint="0.59996337778862885"/>
                </patternFill>
              </fill>
            </x14:dxf>
          </x14:cfRule>
          <x14:cfRule type="expression" priority="24" id="{CDFF3408-742B-4AE7-93CA-726513EE975F}">
            <xm:f>VLOOKUP($AU2,'Férié et Fête'!$D$4:$E$29,1,FALSE)</xm:f>
            <x14:dxf>
              <fill>
                <patternFill>
                  <bgColor theme="9" tint="0.59996337778862885"/>
                </patternFill>
              </fill>
            </x14:dxf>
          </x14:cfRule>
          <xm:sqref>AT2:BA32</xm:sqref>
        </x14:conditionalFormatting>
        <x14:conditionalFormatting xmlns:xm="http://schemas.microsoft.com/office/excel/2006/main">
          <x14:cfRule type="expression" priority="7" id="{3E4EB173-B3F3-42AA-BF4A-C01ED8832598}">
            <xm:f>VLOOKUP($AL36,'Férié et Fête'!$J$4:$J$19,1,FALSE)</xm:f>
            <x14:dxf>
              <fill>
                <patternFill>
                  <bgColor theme="7" tint="0.59996337778862885"/>
                </patternFill>
              </fill>
            </x14:dxf>
          </x14:cfRule>
          <x14:cfRule type="expression" priority="19" id="{9CA6AC43-D6C8-484F-BB08-B65F670D5888}">
            <xm:f>VLOOKUP($AL36,'Férié et Fête'!$D$4:$E$29,1,FALSE)</xm:f>
            <x14:dxf>
              <fill>
                <patternFill>
                  <bgColor theme="9" tint="0.59996337778862885"/>
                </patternFill>
              </fill>
            </x14:dxf>
          </x14:cfRule>
          <xm:sqref>AK36:AR66</xm:sqref>
        </x14:conditionalFormatting>
        <x14:conditionalFormatting xmlns:xm="http://schemas.microsoft.com/office/excel/2006/main">
          <x14:cfRule type="expression" priority="6" id="{4F6C9CEB-0CBB-4888-8A01-37214C5A2BE2}">
            <xm:f>VLOOKUP($AU36,'Férié et Fête'!$J$4:$J$19,1,FALSE)</xm:f>
            <x14:dxf>
              <fill>
                <patternFill>
                  <bgColor theme="7" tint="0.59996337778862885"/>
                </patternFill>
              </fill>
            </x14:dxf>
          </x14:cfRule>
          <x14:cfRule type="expression" priority="18" id="{FB0C9297-5B75-4BD1-B7CF-B4AC093A7DDA}">
            <xm:f>VLOOKUP($AU36,'Férié et Fête'!$D$4:$E$29,1,FALSE)</xm:f>
            <x14:dxf>
              <fill>
                <patternFill>
                  <bgColor theme="9" tint="0.59996337778862885"/>
                </patternFill>
              </fill>
            </x14:dxf>
          </x14:cfRule>
          <xm:sqref>AT36:BA66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2:H30"/>
  <sheetViews>
    <sheetView workbookViewId="0">
      <selection activeCell="F4" sqref="F4:F20"/>
    </sheetView>
  </sheetViews>
  <sheetFormatPr baseColWidth="10" defaultRowHeight="15"/>
  <cols>
    <col min="2" max="2" width="19" bestFit="1" customWidth="1"/>
    <col min="3" max="3" width="28.140625" bestFit="1" customWidth="1"/>
    <col min="4" max="4" width="21.7109375" bestFit="1" customWidth="1"/>
    <col min="6" max="6" width="20.5703125" bestFit="1" customWidth="1"/>
    <col min="7" max="7" width="28.28515625" customWidth="1"/>
    <col min="8" max="8" width="38.140625" customWidth="1"/>
  </cols>
  <sheetData>
    <row r="2" spans="1:8" ht="15.75" thickBot="1">
      <c r="A2">
        <f>Calendrier!BE2:BE3</f>
        <v>2020</v>
      </c>
    </row>
    <row r="3" spans="1:8" ht="15.75">
      <c r="B3" s="123" t="s">
        <v>100</v>
      </c>
      <c r="C3" s="124" t="s">
        <v>101</v>
      </c>
      <c r="D3" s="124" t="s">
        <v>102</v>
      </c>
      <c r="F3" s="88" t="s">
        <v>100</v>
      </c>
      <c r="G3" s="89" t="s">
        <v>101</v>
      </c>
      <c r="H3" s="90" t="s">
        <v>102</v>
      </c>
    </row>
    <row r="4" spans="1:8" ht="19.5" customHeight="1">
      <c r="B4" s="125" t="s">
        <v>103</v>
      </c>
      <c r="C4" s="129">
        <f>DATE(Annee_Ref,1,1)</f>
        <v>43831</v>
      </c>
      <c r="D4" s="127" t="s">
        <v>104</v>
      </c>
      <c r="F4" s="91" t="s">
        <v>130</v>
      </c>
      <c r="G4" s="92">
        <f>IF(DATE(Annee_Ref,6,1)-WEEKDAY(DATE(Annee_Ref,5,31))=C10,DATE(Annee_Ref,6,1)-WEEKDAY(DATE(Annee_Ref,5,31))+7,DATE(Annee_Ref,6,1)-WEEKDAY(DATE(Annee_Ref,5,31)))</f>
        <v>43989</v>
      </c>
      <c r="H4" s="366" t="s">
        <v>135</v>
      </c>
    </row>
    <row r="5" spans="1:8" ht="19.5" customHeight="1">
      <c r="B5" s="128" t="s">
        <v>105</v>
      </c>
      <c r="C5" s="129">
        <f>ROUND(DATE(Annee_Ref,4,1)/7+MOD(19*MOD(Annee_Ref,19)-7,30)*14%,0)*7-6</f>
        <v>43933</v>
      </c>
      <c r="D5" s="127" t="s">
        <v>106</v>
      </c>
      <c r="F5" s="91"/>
      <c r="G5" s="92"/>
      <c r="H5" s="366"/>
    </row>
    <row r="6" spans="1:8" ht="15.75">
      <c r="B6" s="128" t="s">
        <v>107</v>
      </c>
      <c r="C6" s="126">
        <f>+C5+1</f>
        <v>43934</v>
      </c>
      <c r="D6" s="127" t="s">
        <v>108</v>
      </c>
      <c r="F6" s="91" t="s">
        <v>131</v>
      </c>
      <c r="G6" s="92">
        <f>+DATE(Annee_Ref,6,22)-WEEKDAY(DATE(Annee_Ref,6,7))</f>
        <v>44003</v>
      </c>
      <c r="H6" s="93" t="s">
        <v>136</v>
      </c>
    </row>
    <row r="7" spans="1:8" ht="15.75">
      <c r="B7" s="128" t="s">
        <v>109</v>
      </c>
      <c r="C7" s="126">
        <f>DATE(Annee_Ref,5,1)</f>
        <v>43952</v>
      </c>
      <c r="D7" s="127" t="s">
        <v>110</v>
      </c>
      <c r="F7" s="91" t="s">
        <v>132</v>
      </c>
      <c r="G7" s="92">
        <f>+DATE(Annee_Ref,2,14)</f>
        <v>43875</v>
      </c>
      <c r="H7" s="93" t="s">
        <v>137</v>
      </c>
    </row>
    <row r="8" spans="1:8" ht="15.75">
      <c r="B8" s="128" t="s">
        <v>111</v>
      </c>
      <c r="C8" s="126">
        <f>+C7+7</f>
        <v>43959</v>
      </c>
      <c r="D8" s="127" t="s">
        <v>112</v>
      </c>
      <c r="F8" s="91" t="s">
        <v>133</v>
      </c>
      <c r="G8" s="92">
        <f>+DATE(Annee_Ref,3,8)-WEEKDAY(DATE(Annee_Ref,3,7))</f>
        <v>43891</v>
      </c>
      <c r="H8" s="93" t="s">
        <v>138</v>
      </c>
    </row>
    <row r="9" spans="1:8" ht="15.75">
      <c r="B9" s="128" t="s">
        <v>113</v>
      </c>
      <c r="C9" s="126">
        <f>39+C5</f>
        <v>43972</v>
      </c>
      <c r="D9" s="127" t="s">
        <v>114</v>
      </c>
      <c r="F9" s="91" t="s">
        <v>134</v>
      </c>
      <c r="G9" s="92">
        <f>+DATE(Annee_Ref,10,8)-WEEKDAY(DATE(Annee_Ref,10,7))</f>
        <v>44108</v>
      </c>
      <c r="H9" s="93" t="s">
        <v>139</v>
      </c>
    </row>
    <row r="10" spans="1:8" ht="15.75">
      <c r="B10" s="128" t="s">
        <v>115</v>
      </c>
      <c r="C10" s="126">
        <f>+C9+10</f>
        <v>43982</v>
      </c>
      <c r="D10" s="127" t="s">
        <v>116</v>
      </c>
      <c r="F10" s="91" t="s">
        <v>142</v>
      </c>
      <c r="G10" s="92">
        <f>+DATE(Annee_Ref,1,9)-WEEKDAY(DATE(Annee_Ref,1,8))</f>
        <v>43835</v>
      </c>
      <c r="H10" s="93" t="s">
        <v>140</v>
      </c>
    </row>
    <row r="11" spans="1:8" ht="15.75">
      <c r="B11" s="128" t="s">
        <v>117</v>
      </c>
      <c r="C11" s="126">
        <f>+C10+1</f>
        <v>43983</v>
      </c>
      <c r="D11" s="127" t="s">
        <v>118</v>
      </c>
      <c r="F11" s="91" t="s">
        <v>143</v>
      </c>
      <c r="G11" s="92">
        <f>+C5-47</f>
        <v>43886</v>
      </c>
      <c r="H11" s="93" t="s">
        <v>141</v>
      </c>
    </row>
    <row r="12" spans="1:8" ht="22.5" customHeight="1">
      <c r="B12" s="128" t="s">
        <v>119</v>
      </c>
      <c r="C12" s="126">
        <f>DATE(Annee_Ref,7,14)</f>
        <v>44026</v>
      </c>
      <c r="D12" s="127" t="s">
        <v>120</v>
      </c>
      <c r="F12" s="91"/>
      <c r="G12" s="94"/>
      <c r="H12" s="367"/>
    </row>
    <row r="13" spans="1:8" ht="15.75">
      <c r="B13" s="128" t="s">
        <v>121</v>
      </c>
      <c r="C13" s="126">
        <f>DATE(Annee_Ref,8,15)</f>
        <v>44058</v>
      </c>
      <c r="D13" s="127" t="s">
        <v>122</v>
      </c>
      <c r="F13" s="91" t="s">
        <v>130</v>
      </c>
      <c r="G13" s="92">
        <f>IF(DATE(Annee_Ref+1,6,1)-WEEKDAY(DATE(Annee_Ref+1,5,31))=C19,DATE(Annee_Ref,16,1)-WEEKDAY(DATE(Annee_Ref+1,5,31))+7,DATE(Annee_Ref+1,6,1)-WEEKDAY(DATE(Annee_Ref+1,5,31)))</f>
        <v>44346</v>
      </c>
      <c r="H13" s="367"/>
    </row>
    <row r="14" spans="1:8" ht="15.75">
      <c r="B14" s="128" t="s">
        <v>123</v>
      </c>
      <c r="C14" s="126">
        <f>DATE(Annee_Ref,11,1)</f>
        <v>44136</v>
      </c>
      <c r="D14" s="127" t="s">
        <v>124</v>
      </c>
      <c r="F14" s="91"/>
      <c r="G14" s="92"/>
      <c r="H14" s="95"/>
    </row>
    <row r="15" spans="1:8" ht="15.75">
      <c r="B15" s="128" t="s">
        <v>125</v>
      </c>
      <c r="C15" s="126">
        <f>+C14+10</f>
        <v>44146</v>
      </c>
      <c r="D15" s="127" t="s">
        <v>126</v>
      </c>
      <c r="F15" s="91" t="s">
        <v>131</v>
      </c>
      <c r="G15" s="92">
        <f>+DATE(Annee_Ref+1,6,22)-WEEKDAY(DATE(Annee_Ref+1,6,7))</f>
        <v>44367</v>
      </c>
      <c r="H15" s="95"/>
    </row>
    <row r="16" spans="1:8" ht="15.75">
      <c r="B16" s="128" t="s">
        <v>127</v>
      </c>
      <c r="C16" s="126">
        <f>+DATE(Annee_Ref,12,25)</f>
        <v>44190</v>
      </c>
      <c r="D16" s="127" t="s">
        <v>128</v>
      </c>
      <c r="F16" s="91" t="s">
        <v>132</v>
      </c>
      <c r="G16" s="92">
        <f>+DATE(Annee_Ref+1,2,14)</f>
        <v>44241</v>
      </c>
      <c r="H16" s="95"/>
    </row>
    <row r="17" spans="1:8" ht="15.75">
      <c r="A17">
        <f>Annee_Ref+1</f>
        <v>2021</v>
      </c>
      <c r="B17" s="125"/>
      <c r="C17" s="130"/>
      <c r="D17" s="131"/>
      <c r="F17" s="91" t="s">
        <v>133</v>
      </c>
      <c r="G17" s="92">
        <f>+DATE(Annee_Ref+1,3,8)-WEEKDAY(DATE(Annee_Ref,3,7))</f>
        <v>44256</v>
      </c>
      <c r="H17" s="95"/>
    </row>
    <row r="18" spans="1:8" ht="15.75">
      <c r="B18" s="125" t="s">
        <v>103</v>
      </c>
      <c r="C18" s="129">
        <f>DATE(Annee_Ref+1,1,1)</f>
        <v>44197</v>
      </c>
      <c r="D18" s="127" t="s">
        <v>104</v>
      </c>
      <c r="F18" s="91" t="s">
        <v>134</v>
      </c>
      <c r="G18" s="92">
        <f>+DATE(Annee_Ref+1,10,8)-WEEKDAY(DATE(Annee_Ref+1,10,7))</f>
        <v>44472</v>
      </c>
      <c r="H18" s="95"/>
    </row>
    <row r="19" spans="1:8" ht="16.5" thickBot="1">
      <c r="B19" s="128" t="s">
        <v>105</v>
      </c>
      <c r="C19" s="129">
        <f>ROUND(DATE(Annee_Ref+1,4,1)/7+MOD(19*MOD(Annee_Ref+1,19)-7,30)*14%,0)*7-6</f>
        <v>44290</v>
      </c>
      <c r="D19" s="127" t="s">
        <v>106</v>
      </c>
      <c r="F19" s="91" t="s">
        <v>142</v>
      </c>
      <c r="G19" s="92">
        <f>+DATE(Annee_Ref+1,1,9)-WEEKDAY(DATE(Annee_Ref,1,8))</f>
        <v>44201</v>
      </c>
      <c r="H19" s="96"/>
    </row>
    <row r="20" spans="1:8" ht="15.75">
      <c r="B20" s="128" t="s">
        <v>107</v>
      </c>
      <c r="C20" s="126">
        <f>+C19+1</f>
        <v>44291</v>
      </c>
      <c r="D20" s="127" t="s">
        <v>108</v>
      </c>
      <c r="F20" s="91" t="s">
        <v>143</v>
      </c>
      <c r="G20" s="92">
        <f>+C19-47</f>
        <v>44243</v>
      </c>
    </row>
    <row r="21" spans="1:8" ht="15.75">
      <c r="B21" s="128" t="s">
        <v>109</v>
      </c>
      <c r="C21" s="126">
        <f>DATE(Annee_Ref+1,5,1)</f>
        <v>44317</v>
      </c>
      <c r="D21" s="127" t="s">
        <v>110</v>
      </c>
    </row>
    <row r="22" spans="1:8" ht="15.75">
      <c r="B22" s="128" t="s">
        <v>111</v>
      </c>
      <c r="C22" s="126">
        <f>+C21+7</f>
        <v>44324</v>
      </c>
      <c r="D22" s="127" t="s">
        <v>112</v>
      </c>
    </row>
    <row r="23" spans="1:8" ht="15.75">
      <c r="B23" s="128" t="s">
        <v>113</v>
      </c>
      <c r="C23" s="126">
        <f>39+C19</f>
        <v>44329</v>
      </c>
      <c r="D23" s="127" t="s">
        <v>114</v>
      </c>
    </row>
    <row r="24" spans="1:8" ht="15.75">
      <c r="B24" s="128" t="s">
        <v>115</v>
      </c>
      <c r="C24" s="126">
        <f>+C23+10</f>
        <v>44339</v>
      </c>
      <c r="D24" s="127" t="s">
        <v>116</v>
      </c>
    </row>
    <row r="25" spans="1:8" ht="15.75">
      <c r="B25" s="128" t="s">
        <v>117</v>
      </c>
      <c r="C25" s="126">
        <f>+C24+1</f>
        <v>44340</v>
      </c>
      <c r="D25" s="127" t="s">
        <v>118</v>
      </c>
    </row>
    <row r="26" spans="1:8" ht="15.75">
      <c r="B26" s="128" t="s">
        <v>119</v>
      </c>
      <c r="C26" s="126">
        <f>DATE(Annee_Ref+1,7,14)</f>
        <v>44391</v>
      </c>
      <c r="D26" s="127" t="s">
        <v>120</v>
      </c>
    </row>
    <row r="27" spans="1:8" ht="15.75">
      <c r="B27" s="128" t="s">
        <v>121</v>
      </c>
      <c r="C27" s="126">
        <f>DATE(Annee_Ref+1,8,15)</f>
        <v>44423</v>
      </c>
      <c r="D27" s="127" t="s">
        <v>122</v>
      </c>
    </row>
    <row r="28" spans="1:8" ht="15.75">
      <c r="B28" s="128" t="s">
        <v>123</v>
      </c>
      <c r="C28" s="126">
        <f>DATE(Annee_Ref+1,11,1)</f>
        <v>44501</v>
      </c>
      <c r="D28" s="127" t="s">
        <v>124</v>
      </c>
    </row>
    <row r="29" spans="1:8" ht="15.75">
      <c r="B29" s="128" t="s">
        <v>125</v>
      </c>
      <c r="C29" s="126">
        <f>+C28+10</f>
        <v>44511</v>
      </c>
      <c r="D29" s="127" t="s">
        <v>126</v>
      </c>
    </row>
    <row r="30" spans="1:8" ht="15.75">
      <c r="B30" s="128" t="s">
        <v>127</v>
      </c>
      <c r="C30" s="126">
        <f>+DATE(Annee_Ref+1,12,25)</f>
        <v>44555</v>
      </c>
      <c r="D30" s="127" t="s">
        <v>128</v>
      </c>
    </row>
  </sheetData>
  <mergeCells count="2">
    <mergeCell ref="H4:H5"/>
    <mergeCell ref="H12:H13"/>
  </mergeCells>
  <hyperlinks>
    <hyperlink ref="B6" r:id="rId1"/>
    <hyperlink ref="B7" r:id="rId2"/>
    <hyperlink ref="B9" r:id="rId3"/>
    <hyperlink ref="B11" r:id="rId4"/>
    <hyperlink ref="B13" r:id="rId5"/>
    <hyperlink ref="B14" r:id="rId6"/>
    <hyperlink ref="B15" r:id="rId7" display="Armistice"/>
    <hyperlink ref="B16" r:id="rId8"/>
    <hyperlink ref="B20" r:id="rId9"/>
    <hyperlink ref="B21" r:id="rId10"/>
    <hyperlink ref="B23" r:id="rId11"/>
    <hyperlink ref="B25" r:id="rId12"/>
    <hyperlink ref="B27" r:id="rId13"/>
    <hyperlink ref="B28" r:id="rId14"/>
    <hyperlink ref="B29" r:id="rId15" display="Armistice"/>
    <hyperlink ref="B30" r:id="rId16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K45"/>
  <sheetViews>
    <sheetView topLeftCell="A28" workbookViewId="0">
      <selection activeCell="C46" sqref="C46"/>
    </sheetView>
  </sheetViews>
  <sheetFormatPr baseColWidth="10" defaultRowHeight="15"/>
  <cols>
    <col min="2" max="2" width="19.42578125" bestFit="1" customWidth="1"/>
    <col min="3" max="3" width="10.7109375" bestFit="1" customWidth="1"/>
    <col min="4" max="5" width="3" bestFit="1" customWidth="1"/>
    <col min="8" max="8" width="15.28515625" bestFit="1" customWidth="1"/>
  </cols>
  <sheetData>
    <row r="2" spans="2:11">
      <c r="B2" s="85"/>
      <c r="C2" s="86" t="s">
        <v>101</v>
      </c>
      <c r="D2" s="85"/>
      <c r="E2" s="85"/>
      <c r="F2" s="85">
        <f>+Calendrier!BE2</f>
        <v>2020</v>
      </c>
      <c r="G2" s="85">
        <f>F2+1</f>
        <v>2021</v>
      </c>
      <c r="H2" s="86" t="s">
        <v>144</v>
      </c>
      <c r="K2" s="100" t="s">
        <v>145</v>
      </c>
    </row>
    <row r="3" spans="2:11">
      <c r="B3" s="87" t="s">
        <v>166</v>
      </c>
      <c r="C3" s="83">
        <v>14614</v>
      </c>
      <c r="D3" s="81">
        <f>DAY(C3)</f>
        <v>4</v>
      </c>
      <c r="E3">
        <f>MONTH(C3)</f>
        <v>1</v>
      </c>
      <c r="F3" s="84">
        <f>+DATE(F$2,$E3,$D3)</f>
        <v>43834</v>
      </c>
      <c r="G3" s="84">
        <f>+DATE(G$2,$E3,$D3)</f>
        <v>44200</v>
      </c>
      <c r="H3" s="98">
        <f ca="1">+TODAY()-C3</f>
        <v>29407</v>
      </c>
      <c r="I3" s="99"/>
      <c r="K3" s="101" t="s">
        <v>146</v>
      </c>
    </row>
    <row r="4" spans="2:11">
      <c r="B4" s="87" t="s">
        <v>167</v>
      </c>
      <c r="C4" s="82">
        <v>29236</v>
      </c>
      <c r="D4" s="81">
        <f t="shared" ref="D4:D45" si="0">DAY(C4)</f>
        <v>16</v>
      </c>
      <c r="E4">
        <f t="shared" ref="E4:E45" si="1">MONTH(C4)</f>
        <v>1</v>
      </c>
      <c r="F4" s="84">
        <f t="shared" ref="F4:F44" si="2">+DATE($F$2,E4,D4)</f>
        <v>43846</v>
      </c>
      <c r="G4" s="84">
        <f t="shared" ref="G4:G45" si="3">+DATE(G$2,$E4,$D4)</f>
        <v>44212</v>
      </c>
      <c r="H4" s="104">
        <f t="shared" ref="H4:H45" ca="1" si="4">+TODAY()-C4</f>
        <v>14785</v>
      </c>
      <c r="K4" s="85" t="s">
        <v>147</v>
      </c>
    </row>
    <row r="5" spans="2:11">
      <c r="B5" s="87" t="s">
        <v>168</v>
      </c>
      <c r="C5" s="83">
        <v>40195</v>
      </c>
      <c r="D5" s="81">
        <f t="shared" si="0"/>
        <v>17</v>
      </c>
      <c r="E5">
        <f t="shared" si="1"/>
        <v>1</v>
      </c>
      <c r="F5" s="84">
        <f t="shared" si="2"/>
        <v>43847</v>
      </c>
      <c r="G5" s="84">
        <f t="shared" si="3"/>
        <v>44213</v>
      </c>
      <c r="H5" s="98">
        <f t="shared" ca="1" si="4"/>
        <v>3826</v>
      </c>
      <c r="K5" s="102" t="s">
        <v>148</v>
      </c>
    </row>
    <row r="6" spans="2:11">
      <c r="B6" s="87" t="s">
        <v>3</v>
      </c>
      <c r="C6" s="83">
        <v>43484</v>
      </c>
      <c r="D6" s="81">
        <f t="shared" si="0"/>
        <v>19</v>
      </c>
      <c r="E6">
        <f t="shared" si="1"/>
        <v>1</v>
      </c>
      <c r="F6" s="84">
        <f t="shared" si="2"/>
        <v>43849</v>
      </c>
      <c r="G6" s="84">
        <f t="shared" si="3"/>
        <v>44215</v>
      </c>
      <c r="H6" s="98">
        <f t="shared" ca="1" si="4"/>
        <v>537</v>
      </c>
      <c r="K6" s="103" t="s">
        <v>149</v>
      </c>
    </row>
    <row r="7" spans="2:11">
      <c r="B7" s="87" t="s">
        <v>169</v>
      </c>
      <c r="C7" s="83">
        <v>20480</v>
      </c>
      <c r="D7" s="81">
        <f t="shared" si="0"/>
        <v>26</v>
      </c>
      <c r="E7">
        <f t="shared" si="1"/>
        <v>1</v>
      </c>
      <c r="F7" s="84">
        <f t="shared" si="2"/>
        <v>43856</v>
      </c>
      <c r="G7" s="84">
        <f t="shared" si="3"/>
        <v>44222</v>
      </c>
      <c r="H7" s="98">
        <f t="shared" ca="1" si="4"/>
        <v>23541</v>
      </c>
      <c r="K7" s="105" t="s">
        <v>150</v>
      </c>
    </row>
    <row r="8" spans="2:11">
      <c r="B8" s="87" t="s">
        <v>170</v>
      </c>
      <c r="C8" s="83">
        <v>32200</v>
      </c>
      <c r="D8" s="81">
        <f t="shared" si="0"/>
        <v>27</v>
      </c>
      <c r="E8">
        <f t="shared" si="1"/>
        <v>2</v>
      </c>
      <c r="F8" s="84">
        <f>+DATE($F$2,E8,D8)</f>
        <v>43888</v>
      </c>
      <c r="G8" s="84">
        <f t="shared" si="3"/>
        <v>44254</v>
      </c>
      <c r="H8" s="98">
        <f t="shared" ca="1" si="4"/>
        <v>11821</v>
      </c>
    </row>
    <row r="9" spans="2:11">
      <c r="B9" s="87" t="s">
        <v>171</v>
      </c>
      <c r="C9" s="97">
        <v>12087</v>
      </c>
      <c r="D9" s="81">
        <f t="shared" si="0"/>
        <v>2</v>
      </c>
      <c r="E9">
        <f t="shared" si="1"/>
        <v>2</v>
      </c>
      <c r="F9" s="84">
        <f t="shared" si="2"/>
        <v>43863</v>
      </c>
      <c r="G9" s="84">
        <f t="shared" si="3"/>
        <v>44229</v>
      </c>
      <c r="H9" s="98">
        <f t="shared" ca="1" si="4"/>
        <v>31934</v>
      </c>
    </row>
    <row r="10" spans="2:11">
      <c r="B10" s="87" t="s">
        <v>172</v>
      </c>
      <c r="C10" s="83">
        <v>28550</v>
      </c>
      <c r="D10" s="81">
        <f t="shared" si="0"/>
        <v>1</v>
      </c>
      <c r="E10">
        <f t="shared" si="1"/>
        <v>3</v>
      </c>
      <c r="F10" s="84">
        <f t="shared" si="2"/>
        <v>43891</v>
      </c>
      <c r="G10" s="84">
        <f t="shared" si="3"/>
        <v>44256</v>
      </c>
      <c r="H10" s="98">
        <f t="shared" ca="1" si="4"/>
        <v>15471</v>
      </c>
    </row>
    <row r="11" spans="2:11">
      <c r="B11" s="87" t="s">
        <v>174</v>
      </c>
      <c r="C11" s="83">
        <v>15775</v>
      </c>
      <c r="D11" s="81">
        <f t="shared" si="0"/>
        <v>10</v>
      </c>
      <c r="E11">
        <f t="shared" si="1"/>
        <v>3</v>
      </c>
      <c r="F11" s="84">
        <f t="shared" si="2"/>
        <v>43900</v>
      </c>
      <c r="G11" s="84">
        <f t="shared" si="3"/>
        <v>44265</v>
      </c>
      <c r="H11" s="98">
        <f t="shared" ca="1" si="4"/>
        <v>28246</v>
      </c>
    </row>
    <row r="12" spans="2:11">
      <c r="B12" s="87" t="s">
        <v>173</v>
      </c>
      <c r="C12" s="83">
        <v>32955</v>
      </c>
      <c r="D12" s="81">
        <f t="shared" si="0"/>
        <v>23</v>
      </c>
      <c r="E12">
        <f t="shared" si="1"/>
        <v>3</v>
      </c>
      <c r="F12" s="84">
        <f t="shared" si="2"/>
        <v>43913</v>
      </c>
      <c r="G12" s="84">
        <f t="shared" si="3"/>
        <v>44278</v>
      </c>
      <c r="H12" s="98">
        <f t="shared" ca="1" si="4"/>
        <v>11066</v>
      </c>
    </row>
    <row r="13" spans="2:11">
      <c r="B13" s="87" t="s">
        <v>175</v>
      </c>
      <c r="C13" s="83">
        <v>36622</v>
      </c>
      <c r="D13" s="81">
        <f t="shared" si="0"/>
        <v>6</v>
      </c>
      <c r="E13">
        <f t="shared" si="1"/>
        <v>4</v>
      </c>
      <c r="F13" s="84">
        <f t="shared" si="2"/>
        <v>43927</v>
      </c>
      <c r="G13" s="84">
        <f t="shared" si="3"/>
        <v>44292</v>
      </c>
      <c r="H13" s="98">
        <f t="shared" ca="1" si="4"/>
        <v>7399</v>
      </c>
    </row>
    <row r="14" spans="2:11">
      <c r="B14" s="87" t="s">
        <v>176</v>
      </c>
      <c r="C14" s="83">
        <v>34801</v>
      </c>
      <c r="D14" s="81">
        <f t="shared" si="0"/>
        <v>12</v>
      </c>
      <c r="E14">
        <f t="shared" si="1"/>
        <v>4</v>
      </c>
      <c r="F14" s="84">
        <f t="shared" si="2"/>
        <v>43933</v>
      </c>
      <c r="G14" s="84">
        <f t="shared" si="3"/>
        <v>44298</v>
      </c>
      <c r="H14" s="98">
        <f t="shared" ca="1" si="4"/>
        <v>9220</v>
      </c>
    </row>
    <row r="15" spans="2:11">
      <c r="B15" s="87" t="s">
        <v>177</v>
      </c>
      <c r="C15" s="83">
        <v>32248</v>
      </c>
      <c r="D15" s="81">
        <f t="shared" si="0"/>
        <v>15</v>
      </c>
      <c r="E15">
        <f t="shared" si="1"/>
        <v>4</v>
      </c>
      <c r="F15" s="84">
        <f t="shared" si="2"/>
        <v>43936</v>
      </c>
      <c r="G15" s="84">
        <f t="shared" si="3"/>
        <v>44301</v>
      </c>
      <c r="H15" s="98">
        <f t="shared" ca="1" si="4"/>
        <v>11773</v>
      </c>
    </row>
    <row r="16" spans="2:11">
      <c r="B16" s="87" t="s">
        <v>178</v>
      </c>
      <c r="C16" s="83">
        <v>40284</v>
      </c>
      <c r="D16" s="81">
        <f t="shared" si="0"/>
        <v>16</v>
      </c>
      <c r="E16">
        <f t="shared" si="1"/>
        <v>4</v>
      </c>
      <c r="F16" s="84">
        <f t="shared" si="2"/>
        <v>43937</v>
      </c>
      <c r="G16" s="84">
        <f t="shared" si="3"/>
        <v>44302</v>
      </c>
      <c r="H16" s="98">
        <f t="shared" ca="1" si="4"/>
        <v>3737</v>
      </c>
    </row>
    <row r="17" spans="2:8">
      <c r="B17" s="87" t="s">
        <v>179</v>
      </c>
      <c r="C17" s="83">
        <v>24236</v>
      </c>
      <c r="D17" s="81">
        <f t="shared" si="0"/>
        <v>9</v>
      </c>
      <c r="E17">
        <f t="shared" si="1"/>
        <v>5</v>
      </c>
      <c r="F17" s="84">
        <f t="shared" si="2"/>
        <v>43960</v>
      </c>
      <c r="G17" s="84">
        <f t="shared" si="3"/>
        <v>44325</v>
      </c>
      <c r="H17" s="98">
        <f t="shared" ca="1" si="4"/>
        <v>19785</v>
      </c>
    </row>
    <row r="18" spans="2:8">
      <c r="B18" s="87" t="s">
        <v>180</v>
      </c>
      <c r="C18" s="82">
        <v>29717</v>
      </c>
      <c r="D18" s="81">
        <f t="shared" si="0"/>
        <v>11</v>
      </c>
      <c r="E18">
        <f t="shared" si="1"/>
        <v>5</v>
      </c>
      <c r="F18" s="84">
        <f t="shared" si="2"/>
        <v>43962</v>
      </c>
      <c r="G18" s="84">
        <f t="shared" si="3"/>
        <v>44327</v>
      </c>
      <c r="H18" s="104">
        <f t="shared" ca="1" si="4"/>
        <v>14304</v>
      </c>
    </row>
    <row r="19" spans="2:8">
      <c r="B19" s="87" t="s">
        <v>181</v>
      </c>
      <c r="C19" s="83">
        <v>19492</v>
      </c>
      <c r="D19" s="81">
        <f t="shared" si="0"/>
        <v>13</v>
      </c>
      <c r="E19">
        <f t="shared" si="1"/>
        <v>5</v>
      </c>
      <c r="F19" s="84">
        <f t="shared" si="2"/>
        <v>43964</v>
      </c>
      <c r="G19" s="84">
        <f t="shared" si="3"/>
        <v>44329</v>
      </c>
      <c r="H19" s="98">
        <f t="shared" ca="1" si="4"/>
        <v>24529</v>
      </c>
    </row>
    <row r="20" spans="2:8">
      <c r="B20" s="87" t="s">
        <v>182</v>
      </c>
      <c r="C20" s="82">
        <v>25338</v>
      </c>
      <c r="D20" s="81">
        <f t="shared" si="0"/>
        <v>15</v>
      </c>
      <c r="E20">
        <f t="shared" si="1"/>
        <v>5</v>
      </c>
      <c r="F20" s="84">
        <f t="shared" si="2"/>
        <v>43966</v>
      </c>
      <c r="G20" s="84">
        <f t="shared" si="3"/>
        <v>44331</v>
      </c>
      <c r="H20" s="104">
        <f t="shared" ca="1" si="4"/>
        <v>18683</v>
      </c>
    </row>
    <row r="21" spans="2:8">
      <c r="B21" s="87" t="s">
        <v>183</v>
      </c>
      <c r="C21" s="82">
        <v>20592</v>
      </c>
      <c r="D21" s="81">
        <f t="shared" si="0"/>
        <v>17</v>
      </c>
      <c r="E21">
        <f t="shared" si="1"/>
        <v>5</v>
      </c>
      <c r="F21" s="84">
        <f t="shared" si="2"/>
        <v>43968</v>
      </c>
      <c r="G21" s="84">
        <f t="shared" si="3"/>
        <v>44333</v>
      </c>
      <c r="H21" s="104">
        <f t="shared" ca="1" si="4"/>
        <v>23429</v>
      </c>
    </row>
    <row r="22" spans="2:8">
      <c r="B22" s="87" t="s">
        <v>184</v>
      </c>
      <c r="C22" s="83">
        <v>23895</v>
      </c>
      <c r="D22" s="81">
        <f t="shared" si="0"/>
        <v>2</v>
      </c>
      <c r="E22">
        <f t="shared" si="1"/>
        <v>6</v>
      </c>
      <c r="F22" s="84">
        <f t="shared" si="2"/>
        <v>43984</v>
      </c>
      <c r="G22" s="84">
        <f t="shared" si="3"/>
        <v>44349</v>
      </c>
      <c r="H22" s="98">
        <f t="shared" ca="1" si="4"/>
        <v>20126</v>
      </c>
    </row>
    <row r="23" spans="2:8">
      <c r="B23" s="87" t="s">
        <v>185</v>
      </c>
      <c r="C23" s="82">
        <v>29048</v>
      </c>
      <c r="D23" s="81">
        <f t="shared" si="0"/>
        <v>12</v>
      </c>
      <c r="E23">
        <f t="shared" si="1"/>
        <v>7</v>
      </c>
      <c r="F23" s="84">
        <f t="shared" si="2"/>
        <v>44024</v>
      </c>
      <c r="G23" s="84">
        <f t="shared" si="3"/>
        <v>44389</v>
      </c>
      <c r="H23" s="104">
        <f t="shared" ca="1" si="4"/>
        <v>14973</v>
      </c>
    </row>
    <row r="24" spans="2:8">
      <c r="B24" s="87" t="s">
        <v>186</v>
      </c>
      <c r="C24" s="83">
        <v>30879</v>
      </c>
      <c r="D24" s="81">
        <f t="shared" si="0"/>
        <v>16</v>
      </c>
      <c r="E24">
        <f t="shared" si="1"/>
        <v>7</v>
      </c>
      <c r="F24" s="84">
        <f t="shared" si="2"/>
        <v>44028</v>
      </c>
      <c r="G24" s="84">
        <f t="shared" si="3"/>
        <v>44393</v>
      </c>
      <c r="H24" s="98">
        <f t="shared" ca="1" si="4"/>
        <v>13142</v>
      </c>
    </row>
    <row r="25" spans="2:8">
      <c r="B25" s="87" t="s">
        <v>187</v>
      </c>
      <c r="C25" s="83">
        <v>31611</v>
      </c>
      <c r="D25" s="81">
        <f t="shared" si="0"/>
        <v>18</v>
      </c>
      <c r="E25">
        <f t="shared" si="1"/>
        <v>7</v>
      </c>
      <c r="F25" s="84">
        <f t="shared" si="2"/>
        <v>44030</v>
      </c>
      <c r="G25" s="84">
        <f t="shared" si="3"/>
        <v>44395</v>
      </c>
      <c r="H25" s="98">
        <f t="shared" ca="1" si="4"/>
        <v>12410</v>
      </c>
    </row>
    <row r="26" spans="2:8">
      <c r="B26" s="87" t="s">
        <v>188</v>
      </c>
      <c r="C26" s="83">
        <v>34903</v>
      </c>
      <c r="D26" s="81">
        <f t="shared" si="0"/>
        <v>23</v>
      </c>
      <c r="E26">
        <f t="shared" si="1"/>
        <v>7</v>
      </c>
      <c r="F26" s="84">
        <f t="shared" si="2"/>
        <v>44035</v>
      </c>
      <c r="G26" s="84">
        <f t="shared" si="3"/>
        <v>44400</v>
      </c>
      <c r="H26" s="98">
        <f t="shared" ca="1" si="4"/>
        <v>9118</v>
      </c>
    </row>
    <row r="27" spans="2:8">
      <c r="B27" s="87" t="s">
        <v>189</v>
      </c>
      <c r="C27" s="82">
        <v>34197</v>
      </c>
      <c r="D27" s="81">
        <f t="shared" si="0"/>
        <v>16</v>
      </c>
      <c r="E27">
        <f t="shared" si="1"/>
        <v>8</v>
      </c>
      <c r="F27" s="84">
        <f t="shared" si="2"/>
        <v>44059</v>
      </c>
      <c r="G27" s="84">
        <f t="shared" si="3"/>
        <v>44424</v>
      </c>
      <c r="H27" s="104">
        <f t="shared" ca="1" si="4"/>
        <v>9824</v>
      </c>
    </row>
    <row r="28" spans="2:8">
      <c r="B28" s="87" t="s">
        <v>190</v>
      </c>
      <c r="C28" s="83">
        <v>32739</v>
      </c>
      <c r="D28" s="81">
        <f t="shared" si="0"/>
        <v>19</v>
      </c>
      <c r="E28">
        <f t="shared" si="1"/>
        <v>8</v>
      </c>
      <c r="F28" s="84">
        <f t="shared" si="2"/>
        <v>44062</v>
      </c>
      <c r="G28" s="84">
        <f t="shared" si="3"/>
        <v>44427</v>
      </c>
      <c r="H28" s="98">
        <f t="shared" ca="1" si="4"/>
        <v>11282</v>
      </c>
    </row>
    <row r="29" spans="2:8">
      <c r="B29" s="87" t="s">
        <v>191</v>
      </c>
      <c r="C29" s="82">
        <v>29106</v>
      </c>
      <c r="D29" s="81">
        <f t="shared" si="0"/>
        <v>8</v>
      </c>
      <c r="E29">
        <f t="shared" si="1"/>
        <v>9</v>
      </c>
      <c r="F29" s="84">
        <f t="shared" si="2"/>
        <v>44082</v>
      </c>
      <c r="G29" s="84">
        <f t="shared" si="3"/>
        <v>44447</v>
      </c>
      <c r="H29" s="104">
        <f t="shared" ca="1" si="4"/>
        <v>14915</v>
      </c>
    </row>
    <row r="30" spans="2:8">
      <c r="B30" s="87" t="s">
        <v>192</v>
      </c>
      <c r="C30" s="82">
        <v>33128</v>
      </c>
      <c r="D30" s="81">
        <f t="shared" si="0"/>
        <v>12</v>
      </c>
      <c r="E30">
        <f t="shared" si="1"/>
        <v>9</v>
      </c>
      <c r="F30" s="84">
        <f t="shared" si="2"/>
        <v>44086</v>
      </c>
      <c r="G30" s="84">
        <f t="shared" si="3"/>
        <v>44451</v>
      </c>
      <c r="H30" s="104">
        <f t="shared" ca="1" si="4"/>
        <v>10893</v>
      </c>
    </row>
    <row r="31" spans="2:8">
      <c r="B31" s="87" t="s">
        <v>193</v>
      </c>
      <c r="C31" s="83">
        <v>36788</v>
      </c>
      <c r="D31" s="81">
        <f t="shared" si="0"/>
        <v>19</v>
      </c>
      <c r="E31">
        <f t="shared" si="1"/>
        <v>9</v>
      </c>
      <c r="F31" s="84">
        <f t="shared" si="2"/>
        <v>44093</v>
      </c>
      <c r="G31" s="84">
        <f t="shared" si="3"/>
        <v>44458</v>
      </c>
      <c r="H31" s="98">
        <f t="shared" ca="1" si="4"/>
        <v>7233</v>
      </c>
    </row>
    <row r="32" spans="2:8">
      <c r="B32" s="87" t="s">
        <v>194</v>
      </c>
      <c r="C32" s="83">
        <v>31316</v>
      </c>
      <c r="D32" s="81">
        <f t="shared" si="0"/>
        <v>26</v>
      </c>
      <c r="E32">
        <f t="shared" si="1"/>
        <v>9</v>
      </c>
      <c r="F32" s="84">
        <f t="shared" si="2"/>
        <v>44100</v>
      </c>
      <c r="G32" s="84">
        <f t="shared" si="3"/>
        <v>44465</v>
      </c>
      <c r="H32" s="98">
        <f t="shared" ca="1" si="4"/>
        <v>12705</v>
      </c>
    </row>
    <row r="33" spans="2:8">
      <c r="B33" s="87" t="s">
        <v>195</v>
      </c>
      <c r="C33" s="83">
        <v>27665</v>
      </c>
      <c r="D33" s="81">
        <f t="shared" si="0"/>
        <v>28</v>
      </c>
      <c r="E33">
        <f t="shared" si="1"/>
        <v>9</v>
      </c>
      <c r="F33" s="84">
        <f t="shared" si="2"/>
        <v>44102</v>
      </c>
      <c r="G33" s="84">
        <f t="shared" si="3"/>
        <v>44467</v>
      </c>
      <c r="H33" s="98">
        <f t="shared" ca="1" si="4"/>
        <v>16356</v>
      </c>
    </row>
    <row r="34" spans="2:8">
      <c r="B34" s="87" t="s">
        <v>196</v>
      </c>
      <c r="C34" s="83">
        <v>13422</v>
      </c>
      <c r="D34" s="81">
        <f t="shared" si="0"/>
        <v>29</v>
      </c>
      <c r="E34">
        <f t="shared" si="1"/>
        <v>9</v>
      </c>
      <c r="F34" s="84">
        <f t="shared" si="2"/>
        <v>44103</v>
      </c>
      <c r="G34" s="84">
        <f t="shared" si="3"/>
        <v>44468</v>
      </c>
      <c r="H34" s="98">
        <f t="shared" ca="1" si="4"/>
        <v>30599</v>
      </c>
    </row>
    <row r="35" spans="2:8">
      <c r="B35" s="87" t="s">
        <v>197</v>
      </c>
      <c r="C35" s="83">
        <v>23286</v>
      </c>
      <c r="D35" s="81">
        <f t="shared" si="0"/>
        <v>2</v>
      </c>
      <c r="E35">
        <f t="shared" si="1"/>
        <v>10</v>
      </c>
      <c r="F35" s="84">
        <f t="shared" si="2"/>
        <v>44106</v>
      </c>
      <c r="G35" s="84">
        <f t="shared" si="3"/>
        <v>44471</v>
      </c>
      <c r="H35" s="98">
        <f t="shared" ca="1" si="4"/>
        <v>20735</v>
      </c>
    </row>
    <row r="36" spans="2:8">
      <c r="B36" s="87" t="s">
        <v>198</v>
      </c>
      <c r="C36" s="83">
        <v>25848</v>
      </c>
      <c r="D36" s="81">
        <f t="shared" si="0"/>
        <v>7</v>
      </c>
      <c r="E36">
        <f t="shared" si="1"/>
        <v>10</v>
      </c>
      <c r="F36" s="84">
        <f>+DATE($F$2,E36,D36)</f>
        <v>44111</v>
      </c>
      <c r="G36" s="84">
        <f t="shared" si="3"/>
        <v>44476</v>
      </c>
      <c r="H36" s="98">
        <f t="shared" ca="1" si="4"/>
        <v>18173</v>
      </c>
    </row>
    <row r="37" spans="2:8">
      <c r="B37" s="87" t="s">
        <v>199</v>
      </c>
      <c r="C37" s="83">
        <v>23662</v>
      </c>
      <c r="D37" s="81">
        <f t="shared" si="0"/>
        <v>12</v>
      </c>
      <c r="E37">
        <f t="shared" si="1"/>
        <v>10</v>
      </c>
      <c r="F37" s="84">
        <f t="shared" si="2"/>
        <v>44116</v>
      </c>
      <c r="G37" s="84">
        <f t="shared" si="3"/>
        <v>44481</v>
      </c>
      <c r="H37" s="98">
        <f t="shared" ca="1" si="4"/>
        <v>20359</v>
      </c>
    </row>
    <row r="38" spans="2:8">
      <c r="B38" s="87" t="s">
        <v>200</v>
      </c>
      <c r="C38" s="83">
        <v>33528</v>
      </c>
      <c r="D38" s="81">
        <f t="shared" si="0"/>
        <v>17</v>
      </c>
      <c r="E38">
        <f t="shared" si="1"/>
        <v>10</v>
      </c>
      <c r="F38" s="84">
        <f t="shared" si="2"/>
        <v>44121</v>
      </c>
      <c r="G38" s="84">
        <f t="shared" si="3"/>
        <v>44486</v>
      </c>
      <c r="H38" s="98">
        <f t="shared" ca="1" si="4"/>
        <v>10493</v>
      </c>
    </row>
    <row r="39" spans="2:8">
      <c r="B39" s="87" t="s">
        <v>201</v>
      </c>
      <c r="C39" s="83">
        <v>36447</v>
      </c>
      <c r="D39" s="81">
        <f t="shared" si="0"/>
        <v>14</v>
      </c>
      <c r="E39">
        <f t="shared" si="1"/>
        <v>10</v>
      </c>
      <c r="F39" s="84">
        <f t="shared" si="2"/>
        <v>44118</v>
      </c>
      <c r="G39" s="84">
        <f t="shared" si="3"/>
        <v>44483</v>
      </c>
      <c r="H39" s="98">
        <f t="shared" ca="1" si="4"/>
        <v>7574</v>
      </c>
    </row>
    <row r="40" spans="2:8">
      <c r="B40" s="87" t="s">
        <v>202</v>
      </c>
      <c r="C40" s="83">
        <v>26996</v>
      </c>
      <c r="D40" s="81">
        <f t="shared" si="0"/>
        <v>28</v>
      </c>
      <c r="E40">
        <f t="shared" si="1"/>
        <v>11</v>
      </c>
      <c r="F40" s="84">
        <f t="shared" si="2"/>
        <v>44163</v>
      </c>
      <c r="G40" s="84">
        <f t="shared" si="3"/>
        <v>44528</v>
      </c>
      <c r="H40" s="98">
        <f t="shared" ca="1" si="4"/>
        <v>17025</v>
      </c>
    </row>
    <row r="41" spans="2:8">
      <c r="B41" s="87" t="s">
        <v>203</v>
      </c>
      <c r="C41" s="83">
        <v>23344</v>
      </c>
      <c r="D41" s="81">
        <f t="shared" si="0"/>
        <v>29</v>
      </c>
      <c r="E41">
        <f t="shared" si="1"/>
        <v>11</v>
      </c>
      <c r="F41" s="84">
        <f>+DATE($F$2,E41,D41)</f>
        <v>44164</v>
      </c>
      <c r="G41" s="84">
        <f t="shared" si="3"/>
        <v>44529</v>
      </c>
      <c r="H41" s="98">
        <f t="shared" ca="1" si="4"/>
        <v>20677</v>
      </c>
    </row>
    <row r="42" spans="2:8">
      <c r="B42" s="87" t="s">
        <v>204</v>
      </c>
      <c r="C42" s="83">
        <v>24444</v>
      </c>
      <c r="D42" s="81">
        <f t="shared" si="0"/>
        <v>3</v>
      </c>
      <c r="E42">
        <f t="shared" si="1"/>
        <v>12</v>
      </c>
      <c r="F42" s="84">
        <f t="shared" si="2"/>
        <v>44168</v>
      </c>
      <c r="G42" s="84">
        <f t="shared" si="3"/>
        <v>44533</v>
      </c>
      <c r="H42" s="98">
        <f t="shared" ca="1" si="4"/>
        <v>19577</v>
      </c>
    </row>
    <row r="43" spans="2:8">
      <c r="B43" s="87" t="s">
        <v>205</v>
      </c>
      <c r="C43" s="83">
        <v>18238</v>
      </c>
      <c r="D43" s="81">
        <f t="shared" si="0"/>
        <v>6</v>
      </c>
      <c r="E43">
        <f t="shared" si="1"/>
        <v>12</v>
      </c>
      <c r="F43" s="84">
        <f t="shared" si="2"/>
        <v>44171</v>
      </c>
      <c r="G43" s="84">
        <f t="shared" si="3"/>
        <v>44536</v>
      </c>
      <c r="H43" s="98">
        <f t="shared" ca="1" si="4"/>
        <v>25783</v>
      </c>
    </row>
    <row r="44" spans="2:8">
      <c r="B44" s="87" t="s">
        <v>206</v>
      </c>
      <c r="C44" s="83">
        <v>33224</v>
      </c>
      <c r="D44" s="81">
        <f t="shared" si="0"/>
        <v>17</v>
      </c>
      <c r="E44">
        <f t="shared" si="1"/>
        <v>12</v>
      </c>
      <c r="F44" s="84">
        <f t="shared" si="2"/>
        <v>44182</v>
      </c>
      <c r="G44" s="84">
        <f t="shared" si="3"/>
        <v>44547</v>
      </c>
      <c r="H44" s="98">
        <f t="shared" ca="1" si="4"/>
        <v>10797</v>
      </c>
    </row>
    <row r="45" spans="2:8">
      <c r="B45" s="187" t="s">
        <v>207</v>
      </c>
      <c r="C45" s="84">
        <v>36526</v>
      </c>
      <c r="D45" s="81">
        <f t="shared" si="0"/>
        <v>1</v>
      </c>
      <c r="E45">
        <f t="shared" si="1"/>
        <v>1</v>
      </c>
      <c r="F45" s="84">
        <f t="shared" ref="F45" si="5">+DATE($F$2,E45,D45)</f>
        <v>43831</v>
      </c>
      <c r="G45" s="84">
        <f t="shared" si="3"/>
        <v>44197</v>
      </c>
      <c r="H45" s="98">
        <f t="shared" ca="1" si="4"/>
        <v>7495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N13"/>
  <sheetViews>
    <sheetView workbookViewId="0">
      <selection activeCell="D9" sqref="D9"/>
    </sheetView>
  </sheetViews>
  <sheetFormatPr baseColWidth="10" defaultRowHeight="15"/>
  <cols>
    <col min="1" max="1" width="11.42578125" style="106"/>
    <col min="2" max="2" width="11.42578125" style="106" customWidth="1"/>
    <col min="3" max="3" width="18.7109375" style="106" customWidth="1"/>
    <col min="4" max="4" width="24" style="106" bestFit="1" customWidth="1"/>
    <col min="5" max="5" width="25.28515625" style="106" bestFit="1" customWidth="1"/>
    <col min="6" max="6" width="24" style="106" bestFit="1" customWidth="1"/>
    <col min="7" max="7" width="25.28515625" style="106" bestFit="1" customWidth="1"/>
    <col min="8" max="8" width="24" style="106" bestFit="1" customWidth="1"/>
    <col min="9" max="9" width="25.28515625" style="106" bestFit="1" customWidth="1"/>
    <col min="10" max="16384" width="11.42578125" style="106"/>
  </cols>
  <sheetData>
    <row r="1" spans="2:14">
      <c r="B1" s="107" t="s">
        <v>151</v>
      </c>
    </row>
    <row r="3" spans="2:14">
      <c r="B3" s="107" t="s">
        <v>152</v>
      </c>
    </row>
    <row r="5" spans="2:14">
      <c r="E5" s="110"/>
    </row>
    <row r="6" spans="2:14">
      <c r="B6" s="112"/>
      <c r="C6" s="113"/>
      <c r="D6" s="370" t="s">
        <v>76</v>
      </c>
      <c r="E6" s="370"/>
      <c r="F6" s="371" t="s">
        <v>77</v>
      </c>
      <c r="G6" s="371"/>
      <c r="H6" s="372" t="s">
        <v>153</v>
      </c>
      <c r="I6" s="372"/>
    </row>
    <row r="7" spans="2:14" ht="66.75" customHeight="1">
      <c r="B7" s="114"/>
      <c r="C7" s="115"/>
      <c r="D7" s="373" t="s">
        <v>154</v>
      </c>
      <c r="E7" s="374"/>
      <c r="F7" s="375" t="s">
        <v>155</v>
      </c>
      <c r="G7" s="374"/>
      <c r="H7" s="375" t="s">
        <v>156</v>
      </c>
      <c r="I7" s="374"/>
      <c r="N7"/>
    </row>
    <row r="8" spans="2:14">
      <c r="B8" s="116"/>
      <c r="C8" s="117"/>
      <c r="D8" s="111" t="s">
        <v>157</v>
      </c>
      <c r="E8" s="109" t="s">
        <v>158</v>
      </c>
      <c r="F8" s="109" t="s">
        <v>157</v>
      </c>
      <c r="G8" s="109" t="s">
        <v>158</v>
      </c>
      <c r="H8" s="109" t="s">
        <v>157</v>
      </c>
      <c r="I8" s="109" t="s">
        <v>158</v>
      </c>
    </row>
    <row r="9" spans="2:14" ht="64.5" customHeight="1">
      <c r="B9" s="368" t="str">
        <f>"Vacances de la Toussaint "&amp;CHAR(10)&amp;TEXT(D9,"""("" aaaa"")""")</f>
        <v>Vacances de la Toussaint 
( 2020)</v>
      </c>
      <c r="C9" s="369"/>
      <c r="D9" s="118">
        <v>44121</v>
      </c>
      <c r="E9" s="119">
        <f>+D9+16</f>
        <v>44137</v>
      </c>
      <c r="F9" s="119">
        <f t="shared" ref="F9:F10" si="0">+D9</f>
        <v>44121</v>
      </c>
      <c r="G9" s="119">
        <f t="shared" ref="G9:G10" si="1">+E9</f>
        <v>44137</v>
      </c>
      <c r="H9" s="119">
        <f t="shared" ref="H9:H10" si="2">+F9</f>
        <v>44121</v>
      </c>
      <c r="I9" s="119">
        <f t="shared" ref="I9:I10" si="3">+G9</f>
        <v>44137</v>
      </c>
    </row>
    <row r="10" spans="2:14" ht="51.75" customHeight="1">
      <c r="B10" s="368" t="str">
        <f>"Vacances de Noël "&amp;CHAR(10)&amp;TEXT(D10,"""("" aaaa"")""")</f>
        <v>Vacances de Noël 
( 2020)</v>
      </c>
      <c r="C10" s="369"/>
      <c r="D10" s="118">
        <v>44184</v>
      </c>
      <c r="E10" s="119">
        <f>+D10+16</f>
        <v>44200</v>
      </c>
      <c r="F10" s="119">
        <f t="shared" si="0"/>
        <v>44184</v>
      </c>
      <c r="G10" s="119">
        <f t="shared" si="1"/>
        <v>44200</v>
      </c>
      <c r="H10" s="119">
        <f t="shared" si="2"/>
        <v>44184</v>
      </c>
      <c r="I10" s="119">
        <f t="shared" si="3"/>
        <v>44200</v>
      </c>
    </row>
    <row r="11" spans="2:14" ht="51.75" customHeight="1">
      <c r="B11" s="368" t="str">
        <f>"Vacances d'hiver"&amp;CHAR(10)&amp;TEXT(D11,"""("" aaaa"")""")</f>
        <v>Vacances d'hiver
( 2021)</v>
      </c>
      <c r="C11" s="369"/>
      <c r="D11" s="118">
        <v>44233</v>
      </c>
      <c r="E11" s="119">
        <f>+D11+16</f>
        <v>44249</v>
      </c>
      <c r="F11" s="118">
        <v>44247</v>
      </c>
      <c r="G11" s="119">
        <f>+F11+16</f>
        <v>44263</v>
      </c>
      <c r="H11" s="118">
        <v>44240</v>
      </c>
      <c r="I11" s="119">
        <f>+H11+16</f>
        <v>44256</v>
      </c>
    </row>
    <row r="12" spans="2:14" ht="63.75" customHeight="1">
      <c r="B12" s="368" t="str">
        <f>"Vacances de printemps "&amp;CHAR(10)&amp;TEXT(D12,"""("" aaaa"")""")</f>
        <v>Vacances de printemps 
( 2021)</v>
      </c>
      <c r="C12" s="369"/>
      <c r="D12" s="118">
        <v>44296</v>
      </c>
      <c r="E12" s="119">
        <f>+D12+16</f>
        <v>44312</v>
      </c>
      <c r="F12" s="118">
        <v>44310</v>
      </c>
      <c r="G12" s="119">
        <f>+F12+16</f>
        <v>44326</v>
      </c>
      <c r="H12" s="118">
        <v>44303</v>
      </c>
      <c r="I12" s="119">
        <f>+H12+16</f>
        <v>44319</v>
      </c>
    </row>
    <row r="13" spans="2:14" ht="51.75" customHeight="1">
      <c r="B13" s="368" t="str">
        <f>"Vacances d'été "&amp;CHAR(10)&amp;TEXT(D13,"""("" aaaa"")""")</f>
        <v>Vacances d'été 
( 2021)</v>
      </c>
      <c r="C13" s="369"/>
      <c r="D13" s="118">
        <v>44383</v>
      </c>
      <c r="E13" s="119">
        <f>+D13+58+1</f>
        <v>44442</v>
      </c>
      <c r="F13" s="119">
        <f>+D13</f>
        <v>44383</v>
      </c>
      <c r="G13" s="119">
        <f>+E13</f>
        <v>44442</v>
      </c>
      <c r="H13" s="119">
        <f>+F13</f>
        <v>44383</v>
      </c>
      <c r="I13" s="119">
        <f>+G13</f>
        <v>44442</v>
      </c>
      <c r="M13"/>
    </row>
  </sheetData>
  <mergeCells count="11">
    <mergeCell ref="D6:E6"/>
    <mergeCell ref="F6:G6"/>
    <mergeCell ref="H6:I6"/>
    <mergeCell ref="D7:E7"/>
    <mergeCell ref="F7:G7"/>
    <mergeCell ref="H7:I7"/>
    <mergeCell ref="B9:C9"/>
    <mergeCell ref="B10:C10"/>
    <mergeCell ref="B11:C11"/>
    <mergeCell ref="B12:C12"/>
    <mergeCell ref="B13:C13"/>
  </mergeCells>
  <conditionalFormatting sqref="B10:B13">
    <cfRule type="expression" dxfId="1" priority="1" stopIfTrue="1">
      <formula>$C10&lt;$C9</formula>
    </cfRule>
  </conditionalFormatting>
  <conditionalFormatting sqref="B9:B13">
    <cfRule type="expression" dxfId="0" priority="55" stopIfTrue="1">
      <formula>$C9&lt;#REF!</formula>
    </cfRule>
  </conditionalFormatting>
  <hyperlinks>
    <hyperlink ref="B1" r:id="rId1"/>
    <hyperlink ref="B3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26</vt:i4>
      </vt:variant>
    </vt:vector>
  </HeadingPairs>
  <TitlesOfParts>
    <vt:vector size="31" baseType="lpstr">
      <vt:lpstr>ce que je veux</vt:lpstr>
      <vt:lpstr>Calendrier</vt:lpstr>
      <vt:lpstr>Férié et Fête</vt:lpstr>
      <vt:lpstr>Anniversaire</vt:lpstr>
      <vt:lpstr>Vacances</vt:lpstr>
      <vt:lpstr>'Férié et Fête'!Annee_Ref</vt:lpstr>
      <vt:lpstr>eteAd</vt:lpstr>
      <vt:lpstr>eteAf</vt:lpstr>
      <vt:lpstr>feries_dates</vt:lpstr>
      <vt:lpstr>feries_noms</vt:lpstr>
      <vt:lpstr>fetes_dates</vt:lpstr>
      <vt:lpstr>fetes_noms</vt:lpstr>
      <vt:lpstr>hiverAd</vt:lpstr>
      <vt:lpstr>hiverAf</vt:lpstr>
      <vt:lpstr>hiverBd</vt:lpstr>
      <vt:lpstr>hiverBf</vt:lpstr>
      <vt:lpstr>hiverCd</vt:lpstr>
      <vt:lpstr>hiverCf</vt:lpstr>
      <vt:lpstr>lundi_22_février_2021</vt:lpstr>
      <vt:lpstr>NoelAd</vt:lpstr>
      <vt:lpstr>NoelAf</vt:lpstr>
      <vt:lpstr>pirntAd</vt:lpstr>
      <vt:lpstr>printAf</vt:lpstr>
      <vt:lpstr>printBd</vt:lpstr>
      <vt:lpstr>printBf</vt:lpstr>
      <vt:lpstr>printCd</vt:lpstr>
      <vt:lpstr>printCf</vt:lpstr>
      <vt:lpstr>ToussaintAd</vt:lpstr>
      <vt:lpstr>ToussaintAf</vt:lpstr>
      <vt:lpstr>Calendrier!Zone_d_impression</vt:lpstr>
      <vt:lpstr>'ce que je veux'!Zone_d_impression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Calendrier scolaire 2021 excel</dc:title>
  <dc:subject>Calendrier scolaire 2021 excel</dc:subject>
  <dc:creator>calendriergratuit.fr</dc:creator>
  <cp:keywords>Calendrier scolaire 2021 excel</cp:keywords>
  <dc:description>Calendrier scolaire 2021 excel gratuit</dc:description>
  <cp:lastModifiedBy>TISSOT</cp:lastModifiedBy>
  <cp:lastPrinted>2020-07-07T12:28:48Z</cp:lastPrinted>
  <dcterms:created xsi:type="dcterms:W3CDTF">2019-12-13T12:52:15Z</dcterms:created>
  <dcterms:modified xsi:type="dcterms:W3CDTF">2020-07-09T17:21:07Z</dcterms:modified>
  <cp:category>Calendrier</cp:category>
</cp:coreProperties>
</file>