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firstSheet="4" activeTab="0"/>
  </bookViews>
  <sheets>
    <sheet name="Main Menu" sheetId="1" r:id="rId1"/>
    <sheet name="Clients" sheetId="2" r:id="rId2"/>
    <sheet name="Produits" sheetId="3" r:id="rId3"/>
    <sheet name="Facture" sheetId="4" r:id="rId4"/>
    <sheet name="Journal Comptable" sheetId="5" r:id="rId5"/>
    <sheet name="Données supplémentaires" sheetId="6" r:id="rId6"/>
  </sheets>
  <definedNames>
    <definedName name="CLASSSEUR">OFFSET(#REF!,,,COUNTA(#REF!)-1)</definedName>
    <definedName name="CLIENTS">'Clients'!$A$2:$G$9</definedName>
    <definedName name="Date_paiement">OFFSET(#REF!,,,COUNTA(#REF!),COUNTA(#REF!))</definedName>
    <definedName name="facturenumero">'Facture'!#REF!</definedName>
    <definedName name="listeclient">OFFSET('Clients'!$A$2,,,COUNTA('Clients'!$A:$A),COUNTA('Clients'!$2:$2)-1)</definedName>
    <definedName name="listenom">'Données supplémentaires'!$C$1:$C$9</definedName>
    <definedName name="listeproduitfacture">OFFSET(#REF!,,,COUNTA(#REF!))</definedName>
    <definedName name="listereference">OFFSET('Produits'!$A$2,,,COUNTA('Produits'!$A:$A)-1)</definedName>
    <definedName name="NOM">OFFSET('Clients'!$A$2,,,COUNTA('Clients'!$B:$B)-1)</definedName>
    <definedName name="numerofacture">'Facture'!#REF!</definedName>
    <definedName name="suividefacture">#REF!</definedName>
    <definedName name="TABLEAUFACTURESS">OFFSET(#REF!,,,COUNTA(#REF!),COUNTA(#REF!))</definedName>
    <definedName name="tableaunomfacture">'Données supplémentaires'!$E$1:$G$9</definedName>
    <definedName name="tableaunumfacture">'Données supplémentaires'!$B$16:$B$23</definedName>
    <definedName name="tableaupdtfacture">'Données supplémentaires'!$J$1:$K$7</definedName>
    <definedName name="tableauproduitss">OFFSET('Produits'!$A$1,,,COUNTA('Produits'!$A:$A),COUNTA('Produits'!$1:$1))</definedName>
    <definedName name="tableauref">'Produits'!$A$2:$A$10</definedName>
    <definedName name="tableautvafacture">'Données supplémentaires'!$H$13:$H$15</definedName>
    <definedName name="tableauvillefacture">'Données supplémentaires'!$E$15:$F$23</definedName>
    <definedName name="tabproduit">OFFSET('Produits'!$A$2,,,COUNTA('Produits'!$A:$A),COUNTA('Produits'!$2:$2))</definedName>
    <definedName name="tabref">'Produits'!$A$2:$E$10</definedName>
  </definedNames>
  <calcPr fullCalcOnLoad="1"/>
</workbook>
</file>

<file path=xl/sharedStrings.xml><?xml version="1.0" encoding="utf-8"?>
<sst xmlns="http://schemas.openxmlformats.org/spreadsheetml/2006/main" count="153" uniqueCount="137">
  <si>
    <t>NOM</t>
  </si>
  <si>
    <t>ADRESSE</t>
  </si>
  <si>
    <t>CODE POSTAL</t>
  </si>
  <si>
    <t>VILLE</t>
  </si>
  <si>
    <t>DESIGNATION</t>
  </si>
  <si>
    <t>PU</t>
  </si>
  <si>
    <t>Montant</t>
  </si>
  <si>
    <t>Taux</t>
  </si>
  <si>
    <t>MOHAMED</t>
  </si>
  <si>
    <t>NOUHAILA</t>
  </si>
  <si>
    <t>AMINE</t>
  </si>
  <si>
    <t>FADWA</t>
  </si>
  <si>
    <t>IKRAM</t>
  </si>
  <si>
    <t>ZINEB</t>
  </si>
  <si>
    <t>SARA</t>
  </si>
  <si>
    <t>MARWANE</t>
  </si>
  <si>
    <t xml:space="preserve">Ouarzazate  </t>
  </si>
  <si>
    <t>45000</t>
  </si>
  <si>
    <t>10000</t>
  </si>
  <si>
    <t>Fès</t>
  </si>
  <si>
    <t>30000</t>
  </si>
  <si>
    <t>Marrakech</t>
  </si>
  <si>
    <t>40000</t>
  </si>
  <si>
    <t xml:space="preserve">Essaouirra  </t>
  </si>
  <si>
    <t>44000</t>
  </si>
  <si>
    <t>Agadir</t>
  </si>
  <si>
    <t>80000</t>
  </si>
  <si>
    <t>Tiznit</t>
  </si>
  <si>
    <t>85000</t>
  </si>
  <si>
    <t xml:space="preserve">Dakhla  </t>
  </si>
  <si>
    <t>73000</t>
  </si>
  <si>
    <t>35, RUE MOHAMED V</t>
  </si>
  <si>
    <t xml:space="preserve">Rabat </t>
  </si>
  <si>
    <t>2, rue Al Yanboua</t>
  </si>
  <si>
    <t>10 rue Mohamed El Kaghat</t>
  </si>
  <si>
    <t>120 rue mohammed bakal gueliz </t>
  </si>
  <si>
    <t>2, rue Ibn Batouta</t>
  </si>
  <si>
    <t>1, Yaacoub El Mansour - Talborjt</t>
  </si>
  <si>
    <t>71, rue sidi abderrahmane</t>
  </si>
  <si>
    <t>4 Al walae route tawarta</t>
  </si>
  <si>
    <t>PLAQUE DE CUISSON À GAZ</t>
  </si>
  <si>
    <t>CUISINIÈRE 4 FEUX</t>
  </si>
  <si>
    <t>RÉFRIGÉRATEUR AVEC CONGÉLATEUR EN HAUT</t>
  </si>
  <si>
    <t>RÉFRIGÉRATEUR AMÉRICAIN - SIDE BY SIDE</t>
  </si>
  <si>
    <t>MACHINE À LAVER À HUBLOT</t>
  </si>
  <si>
    <t>MICRO-ONDES</t>
  </si>
  <si>
    <t>quantité stock</t>
  </si>
  <si>
    <t>Référence</t>
  </si>
  <si>
    <t>art1</t>
  </si>
  <si>
    <t>art2</t>
  </si>
  <si>
    <t>art3</t>
  </si>
  <si>
    <t>art4</t>
  </si>
  <si>
    <t>art5</t>
  </si>
  <si>
    <t>art6</t>
  </si>
  <si>
    <t>Stock sécurité</t>
  </si>
  <si>
    <t>Marrakech le:</t>
  </si>
  <si>
    <t>Nom</t>
  </si>
  <si>
    <t>Adresse</t>
  </si>
  <si>
    <t>CP</t>
  </si>
  <si>
    <t>Ville</t>
  </si>
  <si>
    <t>QUANTITE</t>
  </si>
  <si>
    <t>MONTANT TOTAL</t>
  </si>
  <si>
    <t>Total marchandise</t>
  </si>
  <si>
    <t>Remise</t>
  </si>
  <si>
    <t xml:space="preserve">TVA </t>
  </si>
  <si>
    <t>Total financier</t>
  </si>
  <si>
    <t>Port</t>
  </si>
  <si>
    <t>Total HT</t>
  </si>
  <si>
    <t>Prénom</t>
  </si>
  <si>
    <t>Téléphone</t>
  </si>
  <si>
    <t>Email</t>
  </si>
  <si>
    <t>Jabir</t>
  </si>
  <si>
    <t>Moujahid</t>
  </si>
  <si>
    <t>Ait Himer</t>
  </si>
  <si>
    <t>Kabbaj</t>
  </si>
  <si>
    <t>Amrani</t>
  </si>
  <si>
    <t>Elbaz</t>
  </si>
  <si>
    <t>Jalbane</t>
  </si>
  <si>
    <t>Belghtit</t>
  </si>
  <si>
    <t>Mohamedjabir@gmail.com</t>
  </si>
  <si>
    <t>Moujahidnouhaila@hotmail.fr</t>
  </si>
  <si>
    <t>amineaitehimer@gmail.com</t>
  </si>
  <si>
    <t>kabbajfadwa@gmail.com</t>
  </si>
  <si>
    <t>amraniikram@hotmail.fr</t>
  </si>
  <si>
    <t>elbazzineb@hotmail.fr</t>
  </si>
  <si>
    <t>jalbanesara@gmail.com</t>
  </si>
  <si>
    <t>belghitmarwane@gmail.com</t>
  </si>
  <si>
    <t>mode de paiement</t>
  </si>
  <si>
    <t>carte bancaire</t>
  </si>
  <si>
    <t>espèces</t>
  </si>
  <si>
    <t>chèque</t>
  </si>
  <si>
    <t>Mode de paiement</t>
  </si>
  <si>
    <t>TOTAL TTC</t>
  </si>
  <si>
    <t>N°</t>
  </si>
  <si>
    <t>Produit</t>
  </si>
  <si>
    <t>Taux TVA</t>
  </si>
  <si>
    <t>Nom client</t>
  </si>
  <si>
    <t>quantité</t>
  </si>
  <si>
    <t>prix unitaire</t>
  </si>
  <si>
    <t>HT</t>
  </si>
  <si>
    <t>TVA</t>
  </si>
  <si>
    <t>TTC</t>
  </si>
  <si>
    <t>Etiquettés de ligne</t>
  </si>
  <si>
    <t>A:</t>
  </si>
  <si>
    <t>Désignation</t>
  </si>
  <si>
    <t>Quantité</t>
  </si>
  <si>
    <t>Prix unitaire</t>
  </si>
  <si>
    <t>Montant HT</t>
  </si>
  <si>
    <t xml:space="preserve">Commande N° </t>
  </si>
  <si>
    <t>N° facture</t>
  </si>
  <si>
    <t>Date paiement</t>
  </si>
  <si>
    <t xml:space="preserve"> </t>
  </si>
  <si>
    <t>N° Commande</t>
  </si>
  <si>
    <t>Référence produit</t>
  </si>
  <si>
    <t>Date</t>
  </si>
  <si>
    <t>Date de commande</t>
  </si>
  <si>
    <t>Vente de Marchandises</t>
  </si>
  <si>
    <t>Etat TVA facturée</t>
  </si>
  <si>
    <t>Facture N°</t>
  </si>
  <si>
    <t>crédit</t>
  </si>
  <si>
    <t xml:space="preserve">      </t>
  </si>
  <si>
    <t xml:space="preserve">              </t>
  </si>
  <si>
    <t>Étiquettes de lignes</t>
  </si>
  <si>
    <t>Total général</t>
  </si>
  <si>
    <t>Somme de quantité</t>
  </si>
  <si>
    <t>Valeurs</t>
  </si>
  <si>
    <t>Débit</t>
  </si>
  <si>
    <t>Crédit</t>
  </si>
  <si>
    <t>Nombre de Nom client</t>
  </si>
  <si>
    <t>(vide)</t>
  </si>
  <si>
    <t>Somme de quantité stock</t>
  </si>
  <si>
    <t>Somme de Stock sécurité</t>
  </si>
  <si>
    <t>05243-36282</t>
  </si>
  <si>
    <t> contact@biougnach.ma</t>
  </si>
  <si>
    <t>Centre commercial Almazar route de l'ourika Aguedal</t>
  </si>
  <si>
    <t>Biougnach</t>
  </si>
  <si>
    <t>Facture numéro:</t>
  </si>
</sst>
</file>

<file path=xl/styles.xml><?xml version="1.0" encoding="utf-8"?>
<styleSheet xmlns="http://schemas.openxmlformats.org/spreadsheetml/2006/main">
  <numFmts count="5">
    <numFmt numFmtId="164" formatCode="#,##0.00\ [$MAD];\-#,##0.00\ [$MAD]"/>
    <numFmt numFmtId="165" formatCode="_-* #,##0.00\ [$MAD]_-;\-* #,##0.00\ [$MAD]_-;_-* &quot;-&quot;??\ [$MAD]_-;_-@_-"/>
    <numFmt numFmtId="166" formatCode="0#&quot; &quot;##&quot; &quot;##&quot; &quot;##&quot; &quot;##"/>
    <numFmt numFmtId="167" formatCode="_-* #,##0\ _€_-;\-* #,##0\ _€_-;_-* &quot;-&quot;??\ _€_-;_-@_-"/>
    <numFmt numFmtId="168" formatCode="#,##0.00\ [$MAD]"/>
  </numFmts>
  <fonts count="35">
    <font>
      <sz val="11"/>
      <name val="Calibri"/>
      <family val="0"/>
    </font>
    <font>
      <sz val="11"/>
      <name val="宋体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4"/>
      <color indexed="8"/>
      <name val="Calibri"/>
      <family val="0"/>
    </font>
    <font>
      <sz val="8"/>
      <name val="Tahoma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sz val="12"/>
      <color indexed="8"/>
      <name val="Times New Roman"/>
      <family val="0"/>
    </font>
    <font>
      <u val="single"/>
      <sz val="11"/>
      <color indexed="30"/>
      <name val="Calibri"/>
      <family val="0"/>
    </font>
    <font>
      <b/>
      <sz val="11"/>
      <color indexed="63"/>
      <name val="Arial"/>
      <family val="0"/>
    </font>
    <font>
      <b/>
      <u val="single"/>
      <sz val="11"/>
      <color indexed="30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Calibri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+mn-lt"/>
      <family val="0"/>
    </font>
    <font>
      <b/>
      <sz val="11"/>
      <color indexed="63"/>
      <name val="宋体"/>
      <family val="0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b/>
      <sz val="28"/>
      <color indexed="63"/>
      <name val="宋体"/>
      <family val="0"/>
    </font>
    <font>
      <b/>
      <sz val="28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62"/>
      <name val="Calibri"/>
      <family val="0"/>
    </font>
    <font>
      <b/>
      <sz val="11"/>
      <color indexed="60"/>
      <name val="Calibri"/>
      <family val="0"/>
    </font>
    <font>
      <b/>
      <sz val="36"/>
      <color indexed="63"/>
      <name val="宋体"/>
      <family val="0"/>
    </font>
    <font>
      <b/>
      <sz val="36"/>
      <color indexed="8"/>
      <name val="Calibri"/>
      <family val="0"/>
    </font>
    <font>
      <sz val="11"/>
      <color indexed="30"/>
      <name val="Calibri"/>
      <family val="0"/>
    </font>
    <font>
      <b/>
      <sz val="24"/>
      <color indexed="63"/>
      <name val="宋体"/>
      <family val="0"/>
    </font>
    <font>
      <u val="single"/>
      <sz val="11"/>
      <color rgb="FF0463C1"/>
      <name val="Calibri"/>
      <family val="0"/>
    </font>
    <font>
      <b/>
      <sz val="11"/>
      <color rgb="FF222222"/>
      <name val="Arial"/>
      <family val="0"/>
    </font>
    <font>
      <b/>
      <u val="single"/>
      <sz val="11"/>
      <color rgb="FF0463C1"/>
      <name val="Calibri"/>
      <family val="0"/>
    </font>
  </fonts>
  <fills count="8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5C9BD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rgb="FF9DC3E5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>
      <alignment vertical="top"/>
      <protection locked="0"/>
    </xf>
    <xf numFmtId="43" fontId="2" fillId="0" borderId="0" applyFont="0" applyFill="0" applyBorder="0">
      <alignment vertical="top"/>
      <protection locked="0"/>
    </xf>
    <xf numFmtId="0" fontId="32" fillId="0" borderId="0" applyNumberFormat="0" applyFill="0" applyBorder="0">
      <alignment vertical="top"/>
      <protection locked="0"/>
    </xf>
  </cellStyleXfs>
  <cellXfs count="164">
    <xf numFmtId="0" fontId="0" fillId="0" borderId="0" xfId="0" applyAlignment="1">
      <alignment vertical="center"/>
    </xf>
    <xf numFmtId="0" fontId="2" fillId="0" borderId="1" xfId="0" applyBorder="1" applyAlignment="1">
      <alignment/>
    </xf>
    <xf numFmtId="0" fontId="2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2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2" borderId="1" xfId="0" applyFill="1" applyBorder="1" applyAlignment="1">
      <alignment/>
    </xf>
    <xf numFmtId="0" fontId="4" fillId="0" borderId="0" xfId="0" applyFont="1" applyAlignment="1">
      <alignment/>
    </xf>
    <xf numFmtId="164" fontId="2" fillId="0" borderId="1" xfId="0" applyNumberFormat="1" applyBorder="1" applyAlignment="1">
      <alignment/>
    </xf>
    <xf numFmtId="164" fontId="2" fillId="2" borderId="1" xfId="0" applyNumberFormat="1" applyFill="1" applyBorder="1" applyAlignment="1">
      <alignment/>
    </xf>
    <xf numFmtId="165" fontId="2" fillId="2" borderId="1" xfId="20" applyNumberFormat="1" applyFont="1" applyFill="1" applyBorder="1">
      <alignment/>
      <protection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9" fontId="3" fillId="0" borderId="3" xfId="20" applyFont="1" applyFill="1" applyBorder="1" applyAlignment="1">
      <alignment/>
      <protection/>
    </xf>
    <xf numFmtId="165" fontId="2" fillId="0" borderId="1" xfId="0" applyNumberFormat="1" applyBorder="1" applyAlignment="1">
      <alignment/>
    </xf>
    <xf numFmtId="0" fontId="3" fillId="0" borderId="0" xfId="0" applyFont="1" applyAlignment="1">
      <alignment/>
    </xf>
    <xf numFmtId="166" fontId="2" fillId="5" borderId="4" xfId="0" applyNumberFormat="1" applyFont="1" applyFill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/>
    </xf>
    <xf numFmtId="166" fontId="2" fillId="5" borderId="6" xfId="0" applyNumberFormat="1" applyFont="1" applyFill="1" applyBorder="1" applyAlignment="1">
      <alignment horizontal="center"/>
    </xf>
    <xf numFmtId="11" fontId="2" fillId="5" borderId="4" xfId="0" applyNumberFormat="1" applyFont="1" applyFill="1" applyBorder="1" applyAlignment="1">
      <alignment horizontal="center"/>
    </xf>
    <xf numFmtId="11" fontId="2" fillId="6" borderId="5" xfId="0" applyNumberFormat="1" applyFont="1" applyFill="1" applyBorder="1" applyAlignment="1">
      <alignment horizontal="center"/>
    </xf>
    <xf numFmtId="11" fontId="2" fillId="5" borderId="5" xfId="0" applyNumberFormat="1" applyFont="1" applyFill="1" applyBorder="1" applyAlignment="1">
      <alignment horizontal="center"/>
    </xf>
    <xf numFmtId="11" fontId="2" fillId="5" borderId="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166" fontId="2" fillId="2" borderId="3" xfId="0" applyNumberFormat="1" applyFill="1" applyBorder="1" applyAlignment="1">
      <alignment/>
    </xf>
    <xf numFmtId="0" fontId="2" fillId="2" borderId="3" xfId="0" applyFill="1" applyBorder="1" applyAlignment="1">
      <alignment/>
    </xf>
    <xf numFmtId="0" fontId="2" fillId="0" borderId="3" xfId="0" applyBorder="1" applyAlignment="1">
      <alignment horizontal="center"/>
    </xf>
    <xf numFmtId="0" fontId="2" fillId="0" borderId="2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9" xfId="0" applyBorder="1" applyAlignment="1">
      <alignment/>
    </xf>
    <xf numFmtId="167" fontId="2" fillId="5" borderId="4" xfId="21" applyNumberFormat="1" applyFont="1" applyFill="1" applyBorder="1" applyAlignment="1">
      <alignment horizontal="center"/>
      <protection/>
    </xf>
    <xf numFmtId="167" fontId="2" fillId="6" borderId="5" xfId="21" applyNumberFormat="1" applyFont="1" applyFill="1" applyBorder="1" applyAlignment="1">
      <alignment horizontal="center"/>
      <protection/>
    </xf>
    <xf numFmtId="167" fontId="2" fillId="5" borderId="5" xfId="21" applyNumberFormat="1" applyFont="1" applyFill="1" applyBorder="1" applyAlignment="1">
      <alignment horizontal="center"/>
      <protection/>
    </xf>
    <xf numFmtId="167" fontId="2" fillId="5" borderId="6" xfId="21" applyNumberFormat="1" applyFont="1" applyFill="1" applyBorder="1" applyAlignment="1">
      <alignment horizontal="center"/>
      <protection/>
    </xf>
    <xf numFmtId="9" fontId="2" fillId="5" borderId="4" xfId="20" applyFont="1" applyFill="1" applyBorder="1" applyAlignment="1">
      <alignment horizontal="center"/>
      <protection/>
    </xf>
    <xf numFmtId="9" fontId="2" fillId="6" borderId="5" xfId="20" applyFont="1" applyFill="1" applyBorder="1" applyAlignment="1">
      <alignment horizontal="center"/>
      <protection/>
    </xf>
    <xf numFmtId="1" fontId="2" fillId="0" borderId="0" xfId="0" applyNumberFormat="1" applyAlignment="1">
      <alignment/>
    </xf>
    <xf numFmtId="1" fontId="3" fillId="0" borderId="1" xfId="0" applyNumberFormat="1" applyFont="1" applyBorder="1" applyAlignment="1">
      <alignment horizontal="center"/>
    </xf>
    <xf numFmtId="1" fontId="2" fillId="5" borderId="4" xfId="21" applyNumberFormat="1" applyFont="1" applyFill="1" applyBorder="1" applyAlignment="1">
      <alignment horizontal="center"/>
      <protection/>
    </xf>
    <xf numFmtId="1" fontId="2" fillId="6" borderId="5" xfId="21" applyNumberFormat="1" applyFont="1" applyFill="1" applyBorder="1" applyAlignment="1">
      <alignment horizontal="center"/>
      <protection/>
    </xf>
    <xf numFmtId="1" fontId="2" fillId="5" borderId="5" xfId="21" applyNumberFormat="1" applyFont="1" applyFill="1" applyBorder="1" applyAlignment="1">
      <alignment horizontal="center"/>
      <protection/>
    </xf>
    <xf numFmtId="0" fontId="2" fillId="0" borderId="10" xfId="0" applyBorder="1" applyAlignment="1">
      <alignment/>
    </xf>
    <xf numFmtId="0" fontId="2" fillId="0" borderId="11" xfId="0" applyBorder="1" applyAlignment="1">
      <alignment/>
    </xf>
    <xf numFmtId="0" fontId="2" fillId="0" borderId="12" xfId="0" applyBorder="1" applyAlignment="1">
      <alignment/>
    </xf>
    <xf numFmtId="168" fontId="2" fillId="0" borderId="1" xfId="0" applyNumberFormat="1" applyBorder="1" applyAlignment="1">
      <alignment/>
    </xf>
    <xf numFmtId="1" fontId="2" fillId="0" borderId="1" xfId="0" applyNumberFormat="1" applyBorder="1" applyAlignment="1">
      <alignment/>
    </xf>
    <xf numFmtId="0" fontId="2" fillId="0" borderId="13" xfId="0" applyBorder="1" applyAlignment="1">
      <alignment/>
    </xf>
    <xf numFmtId="0" fontId="2" fillId="0" borderId="0" xfId="0" applyBorder="1" applyAlignment="1">
      <alignment/>
    </xf>
    <xf numFmtId="0" fontId="2" fillId="0" borderId="14" xfId="0" applyBorder="1" applyAlignment="1">
      <alignment/>
    </xf>
    <xf numFmtId="0" fontId="2" fillId="0" borderId="15" xfId="0" applyBorder="1" applyAlignment="1">
      <alignment/>
    </xf>
    <xf numFmtId="0" fontId="2" fillId="0" borderId="0" xfId="0" applyBorder="1" applyAlignment="1">
      <alignment vertical="center"/>
    </xf>
    <xf numFmtId="0" fontId="2" fillId="0" borderId="15" xfId="0" applyBorder="1" applyAlignment="1">
      <alignment vertical="center"/>
    </xf>
    <xf numFmtId="0" fontId="2" fillId="0" borderId="0" xfId="0" applyBorder="1" applyAlignment="1">
      <alignment/>
    </xf>
    <xf numFmtId="0" fontId="2" fillId="0" borderId="14" xfId="0" applyBorder="1" applyAlignment="1">
      <alignment horizontal="left"/>
    </xf>
    <xf numFmtId="2" fontId="2" fillId="0" borderId="1" xfId="0" applyNumberFormat="1" applyBorder="1" applyAlignment="1">
      <alignment/>
    </xf>
    <xf numFmtId="0" fontId="2" fillId="0" borderId="10" xfId="0" applyBorder="1" applyAlignment="1">
      <alignment horizontal="center"/>
    </xf>
    <xf numFmtId="164" fontId="2" fillId="0" borderId="11" xfId="0" applyNumberFormat="1" applyBorder="1" applyAlignment="1">
      <alignment/>
    </xf>
    <xf numFmtId="0" fontId="2" fillId="0" borderId="0" xfId="0" applyBorder="1" applyAlignment="1">
      <alignment horizontal="left" vertical="center"/>
    </xf>
    <xf numFmtId="0" fontId="7" fillId="0" borderId="0" xfId="0" applyFont="1" applyAlignment="1" quotePrefix="1">
      <alignment/>
    </xf>
    <xf numFmtId="14" fontId="2" fillId="6" borderId="16" xfId="0" applyNumberFormat="1" applyFont="1" applyFill="1" applyBorder="1" applyAlignment="1">
      <alignment/>
    </xf>
    <xf numFmtId="1" fontId="2" fillId="6" borderId="1" xfId="0" applyNumberFormat="1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68" fontId="2" fillId="6" borderId="1" xfId="0" applyNumberFormat="1" applyFont="1" applyFill="1" applyBorder="1" applyAlignment="1">
      <alignment/>
    </xf>
    <xf numFmtId="9" fontId="2" fillId="6" borderId="16" xfId="20" applyNumberFormat="1" applyFont="1" applyFill="1" applyBorder="1">
      <alignment/>
      <protection/>
    </xf>
    <xf numFmtId="168" fontId="2" fillId="6" borderId="1" xfId="20" applyNumberFormat="1" applyFont="1" applyFill="1" applyBorder="1">
      <alignment/>
      <protection/>
    </xf>
    <xf numFmtId="14" fontId="2" fillId="6" borderId="1" xfId="0" applyNumberFormat="1" applyFont="1" applyFill="1" applyBorder="1" applyAlignment="1">
      <alignment/>
    </xf>
    <xf numFmtId="14" fontId="2" fillId="6" borderId="8" xfId="0" applyNumberFormat="1" applyFont="1" applyFill="1" applyBorder="1" applyAlignment="1">
      <alignment/>
    </xf>
    <xf numFmtId="1" fontId="2" fillId="6" borderId="8" xfId="0" applyNumberFormat="1" applyFont="1" applyFill="1" applyBorder="1" applyAlignment="1">
      <alignment/>
    </xf>
    <xf numFmtId="168" fontId="2" fillId="6" borderId="8" xfId="0" applyNumberFormat="1" applyFont="1" applyFill="1" applyBorder="1" applyAlignment="1">
      <alignment/>
    </xf>
    <xf numFmtId="9" fontId="2" fillId="6" borderId="8" xfId="20" applyNumberFormat="1" applyFont="1" applyFill="1" applyBorder="1">
      <alignment/>
      <protection/>
    </xf>
    <xf numFmtId="1" fontId="2" fillId="6" borderId="16" xfId="0" applyNumberFormat="1" applyFont="1" applyFill="1" applyBorder="1" applyAlignment="1">
      <alignment/>
    </xf>
    <xf numFmtId="168" fontId="2" fillId="6" borderId="16" xfId="0" applyNumberFormat="1" applyFont="1" applyFill="1" applyBorder="1" applyAlignment="1">
      <alignment/>
    </xf>
    <xf numFmtId="14" fontId="8" fillId="7" borderId="1" xfId="0" applyNumberFormat="1" applyFont="1" applyFill="1" applyBorder="1" applyAlignment="1">
      <alignment/>
    </xf>
    <xf numFmtId="1" fontId="8" fillId="7" borderId="1" xfId="0" applyNumberFormat="1" applyFont="1" applyFill="1" applyBorder="1" applyAlignment="1">
      <alignment/>
    </xf>
    <xf numFmtId="0" fontId="8" fillId="7" borderId="3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168" fontId="8" fillId="7" borderId="1" xfId="0" applyNumberFormat="1" applyFont="1" applyFill="1" applyBorder="1" applyAlignment="1">
      <alignment/>
    </xf>
    <xf numFmtId="9" fontId="8" fillId="7" borderId="1" xfId="20" applyNumberFormat="1" applyFont="1" applyFill="1" applyBorder="1">
      <alignment/>
      <protection/>
    </xf>
    <xf numFmtId="168" fontId="8" fillId="7" borderId="1" xfId="20" applyNumberFormat="1" applyFont="1" applyFill="1" applyBorder="1">
      <alignment/>
      <protection/>
    </xf>
    <xf numFmtId="14" fontId="8" fillId="7" borderId="2" xfId="0" applyNumberFormat="1" applyFont="1" applyFill="1" applyBorder="1" applyAlignment="1">
      <alignment/>
    </xf>
    <xf numFmtId="14" fontId="2" fillId="6" borderId="7" xfId="0" applyNumberFormat="1" applyFont="1" applyFill="1" applyBorder="1" applyAlignment="1">
      <alignment/>
    </xf>
    <xf numFmtId="14" fontId="2" fillId="6" borderId="2" xfId="0" applyNumberFormat="1" applyFont="1" applyFill="1" applyBorder="1" applyAlignment="1">
      <alignment/>
    </xf>
    <xf numFmtId="0" fontId="2" fillId="0" borderId="10" xfId="0" applyBorder="1" applyAlignment="1">
      <alignment horizontal="center"/>
    </xf>
    <xf numFmtId="9" fontId="3" fillId="6" borderId="16" xfId="20" applyNumberFormat="1" applyFont="1" applyFill="1" applyBorder="1">
      <alignment/>
      <protection/>
    </xf>
    <xf numFmtId="168" fontId="3" fillId="6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5" fontId="3" fillId="2" borderId="1" xfId="20" applyNumberFormat="1" applyFont="1" applyFill="1" applyBorder="1">
      <alignment/>
      <protection/>
    </xf>
    <xf numFmtId="165" fontId="2" fillId="0" borderId="1" xfId="20" applyNumberFormat="1" applyFont="1" applyBorder="1" applyAlignment="1">
      <alignment/>
      <protection/>
    </xf>
    <xf numFmtId="0" fontId="2" fillId="0" borderId="11" xfId="0" applyFill="1" applyBorder="1" applyAlignment="1">
      <alignment horizontal="center"/>
    </xf>
    <xf numFmtId="14" fontId="8" fillId="7" borderId="8" xfId="0" applyNumberFormat="1" applyFont="1" applyFill="1" applyBorder="1" applyAlignment="1">
      <alignment/>
    </xf>
    <xf numFmtId="1" fontId="8" fillId="7" borderId="8" xfId="0" applyNumberFormat="1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168" fontId="8" fillId="7" borderId="8" xfId="0" applyNumberFormat="1" applyFont="1" applyFill="1" applyBorder="1" applyAlignment="1">
      <alignment/>
    </xf>
    <xf numFmtId="168" fontId="8" fillId="7" borderId="8" xfId="20" applyNumberFormat="1" applyFont="1" applyFill="1" applyBorder="1">
      <alignment/>
      <protection/>
    </xf>
    <xf numFmtId="14" fontId="2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NumberFormat="1" applyBorder="1" applyAlignment="1">
      <alignment vertical="center"/>
    </xf>
    <xf numFmtId="0" fontId="2" fillId="0" borderId="1" xfId="0" applyBorder="1" applyAlignment="1">
      <alignment horizontal="left" vertical="center"/>
    </xf>
    <xf numFmtId="14" fontId="2" fillId="0" borderId="1" xfId="0" applyNumberFormat="1" applyBorder="1" applyAlignment="1">
      <alignment horizontal="left" vertical="center"/>
    </xf>
    <xf numFmtId="14" fontId="2" fillId="6" borderId="1" xfId="0" applyNumberFormat="1" applyFont="1" applyFill="1" applyBorder="1" applyAlignment="1">
      <alignment horizontal="center"/>
    </xf>
    <xf numFmtId="2" fontId="2" fillId="0" borderId="0" xfId="0" applyNumberFormat="1" applyAlignment="1">
      <alignment horizontal="center" vertical="center"/>
    </xf>
    <xf numFmtId="14" fontId="2" fillId="0" borderId="0" xfId="0" applyNumberFormat="1" applyAlignment="1">
      <alignment/>
    </xf>
    <xf numFmtId="14" fontId="2" fillId="0" borderId="0" xfId="0" applyNumberFormat="1" applyBorder="1" applyAlignment="1">
      <alignment horizontal="center" vertical="center"/>
    </xf>
    <xf numFmtId="14" fontId="2" fillId="0" borderId="0" xfId="0" applyNumberFormat="1" applyAlignment="1">
      <alignment/>
    </xf>
    <xf numFmtId="14" fontId="2" fillId="0" borderId="0" xfId="0" applyNumberFormat="1" applyBorder="1" applyAlignment="1">
      <alignment/>
    </xf>
    <xf numFmtId="14" fontId="7" fillId="0" borderId="0" xfId="0" applyNumberFormat="1" applyFont="1" applyBorder="1" applyAlignment="1">
      <alignment/>
    </xf>
    <xf numFmtId="0" fontId="2" fillId="0" borderId="0" xfId="0" applyAlignment="1">
      <alignment/>
    </xf>
    <xf numFmtId="0" fontId="2" fillId="0" borderId="0" xfId="0" applyNumberFormat="1" applyAlignment="1">
      <alignment/>
    </xf>
    <xf numFmtId="0" fontId="2" fillId="0" borderId="0" xfId="0" applyAlignment="1">
      <alignment horizontal="left"/>
    </xf>
    <xf numFmtId="0" fontId="2" fillId="0" borderId="0" xfId="0" applyBorder="1" applyAlignment="1">
      <alignment wrapText="1"/>
    </xf>
    <xf numFmtId="0" fontId="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4" fillId="0" borderId="13" xfId="22" applyFont="1" applyBorder="1" applyAlignment="1">
      <alignment/>
      <protection/>
    </xf>
    <xf numFmtId="0" fontId="13" fillId="0" borderId="13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2" fillId="0" borderId="17" xfId="0" applyBorder="1" applyAlignment="1">
      <alignment/>
    </xf>
    <xf numFmtId="0" fontId="9" fillId="0" borderId="0" xfId="0" applyFont="1" applyBorder="1" applyAlignment="1">
      <alignment horizontal="justify" readingOrder="1"/>
    </xf>
    <xf numFmtId="1" fontId="2" fillId="0" borderId="17" xfId="0" applyNumberFormat="1" applyBorder="1" applyAlignment="1">
      <alignment/>
    </xf>
    <xf numFmtId="0" fontId="9" fillId="0" borderId="17" xfId="0" applyFont="1" applyBorder="1" applyAlignment="1">
      <alignment horizontal="justify" readingOrder="1"/>
    </xf>
    <xf numFmtId="0" fontId="2" fillId="0" borderId="18" xfId="0" applyBorder="1" applyAlignment="1">
      <alignment/>
    </xf>
    <xf numFmtId="0" fontId="2" fillId="0" borderId="19" xfId="0" applyBorder="1" applyAlignment="1">
      <alignment/>
    </xf>
    <xf numFmtId="14" fontId="2" fillId="0" borderId="18" xfId="0" applyNumberFormat="1" applyBorder="1" applyAlignment="1">
      <alignment/>
    </xf>
    <xf numFmtId="0" fontId="2" fillId="0" borderId="17" xfId="0" applyBorder="1" applyAlignment="1">
      <alignment/>
    </xf>
    <xf numFmtId="0" fontId="2" fillId="0" borderId="20" xfId="0" applyBorder="1" applyAlignment="1">
      <alignment/>
    </xf>
    <xf numFmtId="2" fontId="2" fillId="0" borderId="21" xfId="0" applyNumberFormat="1" applyBorder="1" applyAlignment="1">
      <alignment horizontal="center" vertical="center"/>
    </xf>
    <xf numFmtId="2" fontId="2" fillId="0" borderId="18" xfId="0" applyNumberFormat="1" applyBorder="1" applyAlignment="1">
      <alignment horizontal="center" vertical="center"/>
    </xf>
    <xf numFmtId="1" fontId="9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21" xfId="0" applyNumberFormat="1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14" fontId="2" fillId="0" borderId="8" xfId="0" applyNumberFormat="1" applyBorder="1" applyAlignment="1">
      <alignment horizontal="left" vertical="center"/>
    </xf>
    <xf numFmtId="0" fontId="2" fillId="0" borderId="8" xfId="0" applyBorder="1" applyAlignment="1">
      <alignment horizontal="left" vertical="center"/>
    </xf>
    <xf numFmtId="0" fontId="2" fillId="0" borderId="7" xfId="0" applyBorder="1" applyAlignment="1">
      <alignment/>
    </xf>
    <xf numFmtId="0" fontId="2" fillId="0" borderId="8" xfId="0" applyBorder="1" applyAlignment="1">
      <alignment horizontal="center"/>
    </xf>
    <xf numFmtId="168" fontId="2" fillId="0" borderId="8" xfId="0" applyNumberFormat="1" applyBorder="1" applyAlignment="1">
      <alignment/>
    </xf>
    <xf numFmtId="165" fontId="2" fillId="0" borderId="8" xfId="0" applyNumberFormat="1" applyBorder="1" applyAlignment="1">
      <alignment/>
    </xf>
    <xf numFmtId="165" fontId="2" fillId="2" borderId="8" xfId="20" applyNumberFormat="1" applyFont="1" applyFill="1" applyBorder="1">
      <alignment/>
      <protection/>
    </xf>
    <xf numFmtId="1" fontId="2" fillId="6" borderId="1" xfId="0" applyNumberFormat="1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0" fontId="2" fillId="0" borderId="0" xfId="0" applyBorder="1" applyAlignment="1">
      <alignment horizontal="center"/>
    </xf>
    <xf numFmtId="0" fontId="2" fillId="0" borderId="23" xfId="0" applyBorder="1" applyAlignment="1">
      <alignment horizontal="center"/>
    </xf>
    <xf numFmtId="166" fontId="2" fillId="0" borderId="0" xfId="0" applyNumberFormat="1" applyBorder="1" applyAlignment="1">
      <alignment horizontal="center"/>
    </xf>
    <xf numFmtId="166" fontId="2" fillId="0" borderId="23" xfId="0" applyNumberFormat="1" applyBorder="1" applyAlignment="1">
      <alignment horizontal="center"/>
    </xf>
    <xf numFmtId="0" fontId="2" fillId="0" borderId="15" xfId="0" applyBorder="1" applyAlignment="1">
      <alignment horizontal="center"/>
    </xf>
    <xf numFmtId="0" fontId="2" fillId="0" borderId="7" xfId="0" applyBorder="1" applyAlignment="1">
      <alignment horizontal="center"/>
    </xf>
    <xf numFmtId="0" fontId="2" fillId="0" borderId="0" xfId="0" applyBorder="1" applyAlignment="1">
      <alignment horizontal="center" vertical="center"/>
    </xf>
    <xf numFmtId="0" fontId="2" fillId="0" borderId="15" xfId="0" applyBorder="1" applyAlignment="1">
      <alignment horizontal="center" vertical="center"/>
    </xf>
    <xf numFmtId="0" fontId="2" fillId="0" borderId="14" xfId="0" applyBorder="1" applyAlignment="1">
      <alignment horizontal="center"/>
    </xf>
    <xf numFmtId="0" fontId="2" fillId="0" borderId="10" xfId="0" applyBorder="1" applyAlignment="1">
      <alignment horizontal="center"/>
    </xf>
  </cellXfs>
  <cellStyles count="7">
    <cellStyle name="Normal" xfId="0"/>
    <cellStyle name="Comma [0]" xfId="16"/>
    <cellStyle name="Currency" xfId="17"/>
    <cellStyle name="Currency [0]" xfId="18"/>
    <cellStyle name="Percent" xfId="20"/>
    <cellStyle name="Comma" xfId="21"/>
    <cellStyle name="Lien hypertexte" xfId="22"/>
  </cellStyles>
  <dxfs count="1">
    <dxf>
      <font>
        <i/>
        <sz val="11"/>
        <color rgb="FFFFFFFF"/>
      </font>
      <fill>
        <patternFill>
          <fgColor indexed="64"/>
          <bgColor rgb="FFC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180975</xdr:rowOff>
    </xdr:from>
    <xdr:to>
      <xdr:col>2</xdr:col>
      <xdr:colOff>504825</xdr:colOff>
      <xdr:row>6</xdr:row>
      <xdr:rowOff>161925</xdr:rowOff>
    </xdr:to>
    <xdr:sp>
      <xdr:nvSpPr>
        <xdr:cNvPr id="1" name="Rectangle 90"/>
        <xdr:cNvSpPr>
          <a:spLocks/>
        </xdr:cNvSpPr>
      </xdr:nvSpPr>
      <xdr:spPr>
        <a:xfrm>
          <a:off x="542925" y="942975"/>
          <a:ext cx="1181100" cy="361950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Clients 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9</xdr:col>
      <xdr:colOff>285750</xdr:colOff>
      <xdr:row>22</xdr:row>
      <xdr:rowOff>0</xdr:rowOff>
    </xdr:to>
    <xdr:pic>
      <xdr:nvPicPr>
        <xdr:cNvPr id="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52500"/>
          <a:ext cx="39338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9</xdr:row>
      <xdr:rowOff>152400</xdr:rowOff>
    </xdr:from>
    <xdr:to>
      <xdr:col>2</xdr:col>
      <xdr:colOff>504825</xdr:colOff>
      <xdr:row>11</xdr:row>
      <xdr:rowOff>142875</xdr:rowOff>
    </xdr:to>
    <xdr:sp>
      <xdr:nvSpPr>
        <xdr:cNvPr id="3" name="Rectangle 92"/>
        <xdr:cNvSpPr>
          <a:spLocks/>
        </xdr:cNvSpPr>
      </xdr:nvSpPr>
      <xdr:spPr>
        <a:xfrm>
          <a:off x="542925" y="1866900"/>
          <a:ext cx="1181100" cy="371475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Produits</a:t>
          </a:r>
        </a:p>
      </xdr:txBody>
    </xdr:sp>
    <xdr:clientData/>
  </xdr:twoCellAnchor>
  <xdr:twoCellAnchor>
    <xdr:from>
      <xdr:col>0</xdr:col>
      <xdr:colOff>542925</xdr:colOff>
      <xdr:row>14</xdr:row>
      <xdr:rowOff>123825</xdr:rowOff>
    </xdr:from>
    <xdr:to>
      <xdr:col>2</xdr:col>
      <xdr:colOff>504825</xdr:colOff>
      <xdr:row>16</xdr:row>
      <xdr:rowOff>123825</xdr:rowOff>
    </xdr:to>
    <xdr:sp>
      <xdr:nvSpPr>
        <xdr:cNvPr id="4" name="Rectangle 93"/>
        <xdr:cNvSpPr>
          <a:spLocks/>
        </xdr:cNvSpPr>
      </xdr:nvSpPr>
      <xdr:spPr>
        <a:xfrm>
          <a:off x="542925" y="2790825"/>
          <a:ext cx="1181100" cy="381000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Bons</a:t>
          </a:r>
          <a:r>
            <a:rPr lang="en-US" cap="none" sz="1100" b="0" i="0" u="none" baseline="0">
              <a:solidFill>
                <a:srgbClr val="000000"/>
              </a:solidFill>
            </a:rPr>
            <a:t> de commandes</a:t>
          </a:r>
        </a:p>
      </xdr:txBody>
    </xdr:sp>
    <xdr:clientData/>
  </xdr:twoCellAnchor>
  <xdr:twoCellAnchor>
    <xdr:from>
      <xdr:col>0</xdr:col>
      <xdr:colOff>542925</xdr:colOff>
      <xdr:row>19</xdr:row>
      <xdr:rowOff>114300</xdr:rowOff>
    </xdr:from>
    <xdr:to>
      <xdr:col>2</xdr:col>
      <xdr:colOff>504825</xdr:colOff>
      <xdr:row>21</xdr:row>
      <xdr:rowOff>104775</xdr:rowOff>
    </xdr:to>
    <xdr:sp>
      <xdr:nvSpPr>
        <xdr:cNvPr id="5" name="Rectangle 94"/>
        <xdr:cNvSpPr>
          <a:spLocks/>
        </xdr:cNvSpPr>
      </xdr:nvSpPr>
      <xdr:spPr>
        <a:xfrm>
          <a:off x="542925" y="3733800"/>
          <a:ext cx="1181100" cy="371475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Liste des bons de commandes</a:t>
          </a:r>
        </a:p>
      </xdr:txBody>
    </xdr:sp>
    <xdr:clientData/>
  </xdr:twoCellAnchor>
  <xdr:twoCellAnchor>
    <xdr:from>
      <xdr:col>9</xdr:col>
      <xdr:colOff>609600</xdr:colOff>
      <xdr:row>20</xdr:row>
      <xdr:rowOff>9525</xdr:rowOff>
    </xdr:from>
    <xdr:to>
      <xdr:col>11</xdr:col>
      <xdr:colOff>609600</xdr:colOff>
      <xdr:row>22</xdr:row>
      <xdr:rowOff>0</xdr:rowOff>
    </xdr:to>
    <xdr:sp>
      <xdr:nvSpPr>
        <xdr:cNvPr id="6" name="Rectangle 95"/>
        <xdr:cNvSpPr>
          <a:spLocks/>
        </xdr:cNvSpPr>
      </xdr:nvSpPr>
      <xdr:spPr>
        <a:xfrm>
          <a:off x="6096000" y="3819525"/>
          <a:ext cx="1219200" cy="371475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Journal comptable</a:t>
          </a:r>
        </a:p>
      </xdr:txBody>
    </xdr:sp>
    <xdr:clientData/>
  </xdr:twoCellAnchor>
  <xdr:twoCellAnchor>
    <xdr:from>
      <xdr:col>9</xdr:col>
      <xdr:colOff>609600</xdr:colOff>
      <xdr:row>15</xdr:row>
      <xdr:rowOff>9525</xdr:rowOff>
    </xdr:from>
    <xdr:to>
      <xdr:col>11</xdr:col>
      <xdr:colOff>609600</xdr:colOff>
      <xdr:row>17</xdr:row>
      <xdr:rowOff>0</xdr:rowOff>
    </xdr:to>
    <xdr:sp>
      <xdr:nvSpPr>
        <xdr:cNvPr id="7" name="Rectangle 96"/>
        <xdr:cNvSpPr>
          <a:spLocks/>
        </xdr:cNvSpPr>
      </xdr:nvSpPr>
      <xdr:spPr>
        <a:xfrm>
          <a:off x="6096000" y="2867025"/>
          <a:ext cx="1219200" cy="371475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Liste des factures</a:t>
          </a:r>
        </a:p>
      </xdr:txBody>
    </xdr:sp>
    <xdr:clientData/>
  </xdr:twoCellAnchor>
  <xdr:twoCellAnchor>
    <xdr:from>
      <xdr:col>9</xdr:col>
      <xdr:colOff>609600</xdr:colOff>
      <xdr:row>10</xdr:row>
      <xdr:rowOff>0</xdr:rowOff>
    </xdr:from>
    <xdr:to>
      <xdr:col>11</xdr:col>
      <xdr:colOff>609600</xdr:colOff>
      <xdr:row>11</xdr:row>
      <xdr:rowOff>180975</xdr:rowOff>
    </xdr:to>
    <xdr:sp>
      <xdr:nvSpPr>
        <xdr:cNvPr id="8" name="Rectangle 97"/>
        <xdr:cNvSpPr>
          <a:spLocks/>
        </xdr:cNvSpPr>
      </xdr:nvSpPr>
      <xdr:spPr>
        <a:xfrm>
          <a:off x="6096000" y="1905000"/>
          <a:ext cx="1219200" cy="371475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Facture</a:t>
          </a:r>
        </a:p>
      </xdr:txBody>
    </xdr:sp>
    <xdr:clientData/>
  </xdr:twoCellAnchor>
  <xdr:twoCellAnchor>
    <xdr:from>
      <xdr:col>9</xdr:col>
      <xdr:colOff>609600</xdr:colOff>
      <xdr:row>5</xdr:row>
      <xdr:rowOff>0</xdr:rowOff>
    </xdr:from>
    <xdr:to>
      <xdr:col>11</xdr:col>
      <xdr:colOff>609600</xdr:colOff>
      <xdr:row>6</xdr:row>
      <xdr:rowOff>180975</xdr:rowOff>
    </xdr:to>
    <xdr:sp>
      <xdr:nvSpPr>
        <xdr:cNvPr id="9" name="Rectangle 98"/>
        <xdr:cNvSpPr>
          <a:spLocks/>
        </xdr:cNvSpPr>
      </xdr:nvSpPr>
      <xdr:spPr>
        <a:xfrm>
          <a:off x="6096000" y="952500"/>
          <a:ext cx="1219200" cy="371475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Tableau de bord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609600</xdr:colOff>
      <xdr:row>3</xdr:row>
      <xdr:rowOff>180975</xdr:rowOff>
    </xdr:to>
    <xdr:sp>
      <xdr:nvSpPr>
        <xdr:cNvPr id="10" name="Rectangle 99"/>
        <xdr:cNvSpPr>
          <a:spLocks/>
        </xdr:cNvSpPr>
      </xdr:nvSpPr>
      <xdr:spPr>
        <a:xfrm>
          <a:off x="3048000" y="381000"/>
          <a:ext cx="1219200" cy="371475"/>
        </a:xfrm>
        <a:prstGeom prst="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2</xdr:row>
      <xdr:rowOff>180975</xdr:rowOff>
    </xdr:from>
    <xdr:to>
      <xdr:col>13</xdr:col>
      <xdr:colOff>133350</xdr:colOff>
      <xdr:row>5</xdr:row>
      <xdr:rowOff>152400</xdr:rowOff>
    </xdr:to>
    <xdr:grpSp>
      <xdr:nvGrpSpPr>
        <xdr:cNvPr id="1" name="Group 100"/>
        <xdr:cNvGrpSpPr>
          <a:grpSpLocks/>
        </xdr:cNvGrpSpPr>
      </xdr:nvGrpSpPr>
      <xdr:grpSpPr>
        <a:xfrm>
          <a:off x="12649200" y="561975"/>
          <a:ext cx="1724025" cy="542925"/>
          <a:chOff x="9096375" y="295275"/>
          <a:chExt cx="1495425" cy="619125"/>
        </a:xfrm>
        <a:solidFill>
          <a:srgbClr val="FFFFFF"/>
        </a:solidFill>
      </xdr:grpSpPr>
      <xdr:sp>
        <xdr:nvSpPr>
          <xdr:cNvPr id="2" name="Shape -1"/>
          <xdr:cNvSpPr>
            <a:spLocks/>
          </xdr:cNvSpPr>
        </xdr:nvSpPr>
        <xdr:spPr>
          <a:xfrm>
            <a:off x="9096375" y="295275"/>
            <a:ext cx="1495425" cy="619125"/>
          </a:xfrm>
          <a:prstGeom prst="ellipse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Ajouter</a:t>
            </a: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un client</a:t>
            </a:r>
          </a:p>
        </xdr:txBody>
      </xdr:sp>
      <xdr:sp>
        <xdr:nvSpPr>
          <xdr:cNvPr id="3" name="Shape -1"/>
          <xdr:cNvSpPr>
            <a:spLocks/>
          </xdr:cNvSpPr>
        </xdr:nvSpPr>
        <xdr:spPr>
          <a:xfrm>
            <a:off x="9191708" y="457176"/>
            <a:ext cx="285626" cy="247650"/>
          </a:xfrm>
          <a:custGeom>
            <a:pathLst>
              <a:path h="1228725" w="1114425">
                <a:moveTo>
                  <a:pt x="147717" y="483306"/>
                </a:moveTo>
                <a:lnTo>
                  <a:pt x="426156" y="483306"/>
                </a:lnTo>
                <a:lnTo>
                  <a:pt x="426156" y="162867"/>
                </a:lnTo>
                <a:lnTo>
                  <a:pt x="688269" y="162867"/>
                </a:lnTo>
                <a:lnTo>
                  <a:pt x="688269" y="483306"/>
                </a:lnTo>
                <a:lnTo>
                  <a:pt x="966708" y="483306"/>
                </a:lnTo>
                <a:lnTo>
                  <a:pt x="966708" y="745419"/>
                </a:lnTo>
                <a:lnTo>
                  <a:pt x="688269" y="745419"/>
                </a:lnTo>
                <a:lnTo>
                  <a:pt x="688269" y="1065858"/>
                </a:lnTo>
                <a:lnTo>
                  <a:pt x="426156" y="1065858"/>
                </a:lnTo>
                <a:lnTo>
                  <a:pt x="426156" y="745419"/>
                </a:lnTo>
                <a:lnTo>
                  <a:pt x="147717" y="745419"/>
                </a:lnTo>
                <a:lnTo>
                  <a:pt x="147717" y="483306"/>
                </a:lnTo>
                <a:close/>
              </a:path>
            </a:pathLst>
          </a:custGeom>
          <a:solidFill>
            <a:srgbClr val="535353"/>
          </a:solidFill>
          <a:ln w="12700" cmpd="sng">
            <a:solidFill>
              <a:srgbClr val="92D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714375</xdr:colOff>
      <xdr:row>3</xdr:row>
      <xdr:rowOff>9525</xdr:rowOff>
    </xdr:from>
    <xdr:to>
      <xdr:col>10</xdr:col>
      <xdr:colOff>304800</xdr:colOff>
      <xdr:row>5</xdr:row>
      <xdr:rowOff>152400</xdr:rowOff>
    </xdr:to>
    <xdr:grpSp>
      <xdr:nvGrpSpPr>
        <xdr:cNvPr id="4" name="Group 101"/>
        <xdr:cNvGrpSpPr>
          <a:grpSpLocks/>
        </xdr:cNvGrpSpPr>
      </xdr:nvGrpSpPr>
      <xdr:grpSpPr>
        <a:xfrm>
          <a:off x="10515600" y="581025"/>
          <a:ext cx="1971675" cy="523875"/>
          <a:chOff x="9144000" y="1533525"/>
          <a:chExt cx="1362076" cy="561975"/>
        </a:xfrm>
        <a:solidFill>
          <a:srgbClr val="FFFFFF"/>
        </a:solidFill>
      </xdr:grpSpPr>
      <xdr:sp>
        <xdr:nvSpPr>
          <xdr:cNvPr id="5" name="Shape -1"/>
          <xdr:cNvSpPr>
            <a:spLocks/>
          </xdr:cNvSpPr>
        </xdr:nvSpPr>
        <xdr:spPr>
          <a:xfrm>
            <a:off x="9153535" y="1533525"/>
            <a:ext cx="1352541" cy="561975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0000" tIns="46800" rIns="90000" bIns="46800" anchor="b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supprimer un client</a:t>
            </a:r>
          </a:p>
        </xdr:txBody>
      </xdr:sp>
      <xdr:sp>
        <xdr:nvSpPr>
          <xdr:cNvPr id="6" name="Shape -1"/>
          <xdr:cNvSpPr>
            <a:spLocks/>
          </xdr:cNvSpPr>
        </xdr:nvSpPr>
        <xdr:spPr>
          <a:xfrm>
            <a:off x="9144000" y="1590706"/>
            <a:ext cx="409644" cy="438200"/>
          </a:xfrm>
          <a:custGeom>
            <a:pathLst>
              <a:path h="714375" w="1190625">
                <a:moveTo>
                  <a:pt x="157817" y="273177"/>
                </a:moveTo>
                <a:lnTo>
                  <a:pt x="1032808" y="273177"/>
                </a:lnTo>
                <a:lnTo>
                  <a:pt x="1032808" y="441198"/>
                </a:lnTo>
                <a:lnTo>
                  <a:pt x="157817" y="441198"/>
                </a:lnTo>
                <a:lnTo>
                  <a:pt x="157817" y="273177"/>
                </a:ln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5</xdr:row>
      <xdr:rowOff>9525</xdr:rowOff>
    </xdr:from>
    <xdr:to>
      <xdr:col>11</xdr:col>
      <xdr:colOff>247650</xdr:colOff>
      <xdr:row>8</xdr:row>
      <xdr:rowOff>152400</xdr:rowOff>
    </xdr:to>
    <xdr:grpSp>
      <xdr:nvGrpSpPr>
        <xdr:cNvPr id="7" name="Group 102"/>
        <xdr:cNvGrpSpPr>
          <a:grpSpLocks/>
        </xdr:cNvGrpSpPr>
      </xdr:nvGrpSpPr>
      <xdr:grpSpPr>
        <a:xfrm>
          <a:off x="12201525" y="962025"/>
          <a:ext cx="914400" cy="714375"/>
          <a:chOff x="9489151" y="3057525"/>
          <a:chExt cx="841350" cy="819150"/>
        </a:xfrm>
        <a:solidFill>
          <a:srgbClr val="FFFFFF"/>
        </a:solidFill>
      </xdr:grpSpPr>
      <xdr:sp>
        <xdr:nvSpPr>
          <xdr:cNvPr id="8" name="Shape -1"/>
          <xdr:cNvSpPr>
            <a:spLocks/>
          </xdr:cNvSpPr>
        </xdr:nvSpPr>
        <xdr:spPr>
          <a:xfrm>
            <a:off x="9489151" y="3057525"/>
            <a:ext cx="841350" cy="819150"/>
          </a:xfrm>
          <a:prstGeom prst="flowChartConnector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Menu</a:t>
            </a:r>
          </a:p>
        </xdr:txBody>
      </xdr:sp>
      <xdr:sp>
        <xdr:nvSpPr>
          <xdr:cNvPr id="9" name="Shape -1"/>
          <xdr:cNvSpPr>
            <a:spLocks/>
          </xdr:cNvSpPr>
        </xdr:nvSpPr>
        <xdr:spPr>
          <a:xfrm>
            <a:off x="9696544" y="3590996"/>
            <a:ext cx="400062" cy="104851"/>
          </a:xfrm>
          <a:prstGeom prst="leftArrow">
            <a:avLst/>
          </a:prstGeom>
          <a:solidFill>
            <a:srgbClr val="808080"/>
          </a:soli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15</xdr:row>
      <xdr:rowOff>47625</xdr:rowOff>
    </xdr:from>
    <xdr:to>
      <xdr:col>7</xdr:col>
      <xdr:colOff>133350</xdr:colOff>
      <xdr:row>18</xdr:row>
      <xdr:rowOff>38100</xdr:rowOff>
    </xdr:to>
    <xdr:sp>
      <xdr:nvSpPr>
        <xdr:cNvPr id="10" name="AutoShape 103"/>
        <xdr:cNvSpPr>
          <a:spLocks/>
        </xdr:cNvSpPr>
      </xdr:nvSpPr>
      <xdr:spPr>
        <a:xfrm>
          <a:off x="0" y="2905125"/>
          <a:ext cx="9934575" cy="561975"/>
        </a:xfrm>
        <a:prstGeom prst="round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LISTE DES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123825</xdr:rowOff>
    </xdr:from>
    <xdr:to>
      <xdr:col>4</xdr:col>
      <xdr:colOff>704850</xdr:colOff>
      <xdr:row>16</xdr:row>
      <xdr:rowOff>123825</xdr:rowOff>
    </xdr:to>
    <xdr:sp>
      <xdr:nvSpPr>
        <xdr:cNvPr id="1" name="AutoShape 104"/>
        <xdr:cNvSpPr>
          <a:spLocks/>
        </xdr:cNvSpPr>
      </xdr:nvSpPr>
      <xdr:spPr>
        <a:xfrm>
          <a:off x="171450" y="2600325"/>
          <a:ext cx="7143750" cy="571500"/>
        </a:xfrm>
        <a:prstGeom prst="round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LISTE DES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PRODUITS</a:t>
          </a:r>
        </a:p>
      </xdr:txBody>
    </xdr:sp>
    <xdr:clientData/>
  </xdr:twoCellAnchor>
  <xdr:twoCellAnchor>
    <xdr:from>
      <xdr:col>6</xdr:col>
      <xdr:colOff>85725</xdr:colOff>
      <xdr:row>4</xdr:row>
      <xdr:rowOff>47625</xdr:rowOff>
    </xdr:from>
    <xdr:to>
      <xdr:col>7</xdr:col>
      <xdr:colOff>476250</xdr:colOff>
      <xdr:row>6</xdr:row>
      <xdr:rowOff>123825</xdr:rowOff>
    </xdr:to>
    <xdr:grpSp>
      <xdr:nvGrpSpPr>
        <xdr:cNvPr id="2" name="Group 105"/>
        <xdr:cNvGrpSpPr>
          <a:grpSpLocks/>
        </xdr:cNvGrpSpPr>
      </xdr:nvGrpSpPr>
      <xdr:grpSpPr>
        <a:xfrm>
          <a:off x="8429625" y="809625"/>
          <a:ext cx="1076325" cy="457200"/>
          <a:chOff x="9489151" y="3057525"/>
          <a:chExt cx="841350" cy="819150"/>
        </a:xfrm>
        <a:solidFill>
          <a:srgbClr val="FFFFFF"/>
        </a:solidFill>
      </xdr:grpSpPr>
      <xdr:sp>
        <xdr:nvSpPr>
          <xdr:cNvPr id="3" name="Shape -1"/>
          <xdr:cNvSpPr>
            <a:spLocks/>
          </xdr:cNvSpPr>
        </xdr:nvSpPr>
        <xdr:spPr>
          <a:xfrm>
            <a:off x="9489151" y="3057525"/>
            <a:ext cx="841350" cy="819150"/>
          </a:xfrm>
          <a:prstGeom prst="flowChartConnector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Menu</a:t>
            </a:r>
          </a:p>
        </xdr:txBody>
      </xdr:sp>
      <xdr:sp>
        <xdr:nvSpPr>
          <xdr:cNvPr id="4" name="Shape -1"/>
          <xdr:cNvSpPr>
            <a:spLocks/>
          </xdr:cNvSpPr>
        </xdr:nvSpPr>
        <xdr:spPr>
          <a:xfrm>
            <a:off x="9696544" y="3590996"/>
            <a:ext cx="400062" cy="104851"/>
          </a:xfrm>
          <a:prstGeom prst="leftArrow">
            <a:avLst/>
          </a:prstGeom>
          <a:solidFill>
            <a:srgbClr val="808080"/>
          </a:soli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1</xdr:row>
      <xdr:rowOff>9525</xdr:rowOff>
    </xdr:from>
    <xdr:to>
      <xdr:col>7</xdr:col>
      <xdr:colOff>28575</xdr:colOff>
      <xdr:row>3</xdr:row>
      <xdr:rowOff>28575</xdr:rowOff>
    </xdr:to>
    <xdr:grpSp>
      <xdr:nvGrpSpPr>
        <xdr:cNvPr id="5" name="Group 106"/>
        <xdr:cNvGrpSpPr>
          <a:grpSpLocks/>
        </xdr:cNvGrpSpPr>
      </xdr:nvGrpSpPr>
      <xdr:grpSpPr>
        <a:xfrm>
          <a:off x="7943850" y="200025"/>
          <a:ext cx="1114425" cy="400050"/>
          <a:chOff x="9203532" y="464345"/>
          <a:chExt cx="970360" cy="392906"/>
        </a:xfrm>
        <a:solidFill>
          <a:srgbClr val="FFFFFF"/>
        </a:solidFill>
      </xdr:grpSpPr>
      <xdr:sp>
        <xdr:nvSpPr>
          <xdr:cNvPr id="6" name="Shape -1"/>
          <xdr:cNvSpPr>
            <a:spLocks/>
          </xdr:cNvSpPr>
        </xdr:nvSpPr>
        <xdr:spPr>
          <a:xfrm>
            <a:off x="9203532" y="464345"/>
            <a:ext cx="970360" cy="392906"/>
          </a:xfrm>
          <a:prstGeom prst="rect">
            <a:avLst/>
          </a:prstGeom>
          <a:solidFill>
            <a:srgbClr val="70AD47"/>
          </a:solidFill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Ajouter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un produit</a:t>
            </a:r>
          </a:p>
        </xdr:txBody>
      </xdr:sp>
      <xdr:sp>
        <xdr:nvSpPr>
          <xdr:cNvPr id="7" name="Shape -1"/>
          <xdr:cNvSpPr>
            <a:spLocks/>
          </xdr:cNvSpPr>
        </xdr:nvSpPr>
        <xdr:spPr>
          <a:xfrm>
            <a:off x="9262967" y="619150"/>
            <a:ext cx="130999" cy="160699"/>
          </a:xfrm>
          <a:custGeom>
            <a:pathLst>
              <a:path h="1228725" w="1114425">
                <a:moveTo>
                  <a:pt x="147717" y="483306"/>
                </a:moveTo>
                <a:lnTo>
                  <a:pt x="426156" y="483306"/>
                </a:lnTo>
                <a:lnTo>
                  <a:pt x="426156" y="162867"/>
                </a:lnTo>
                <a:lnTo>
                  <a:pt x="688269" y="162867"/>
                </a:lnTo>
                <a:lnTo>
                  <a:pt x="688269" y="483306"/>
                </a:lnTo>
                <a:lnTo>
                  <a:pt x="966708" y="483306"/>
                </a:lnTo>
                <a:lnTo>
                  <a:pt x="966708" y="745419"/>
                </a:lnTo>
                <a:lnTo>
                  <a:pt x="688269" y="745419"/>
                </a:lnTo>
                <a:lnTo>
                  <a:pt x="688269" y="1065858"/>
                </a:lnTo>
                <a:lnTo>
                  <a:pt x="426156" y="1065858"/>
                </a:lnTo>
                <a:lnTo>
                  <a:pt x="426156" y="745419"/>
                </a:lnTo>
                <a:lnTo>
                  <a:pt x="147717" y="745419"/>
                </a:lnTo>
                <a:lnTo>
                  <a:pt x="147717" y="483306"/>
                </a:lnTo>
                <a:close/>
              </a:path>
            </a:pathLst>
          </a:custGeom>
          <a:solidFill>
            <a:srgbClr val="54823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1</xdr:row>
      <xdr:rowOff>28575</xdr:rowOff>
    </xdr:from>
    <xdr:to>
      <xdr:col>8</xdr:col>
      <xdr:colOff>457200</xdr:colOff>
      <xdr:row>3</xdr:row>
      <xdr:rowOff>28575</xdr:rowOff>
    </xdr:to>
    <xdr:grpSp>
      <xdr:nvGrpSpPr>
        <xdr:cNvPr id="8" name="Group 107"/>
        <xdr:cNvGrpSpPr>
          <a:grpSpLocks/>
        </xdr:cNvGrpSpPr>
      </xdr:nvGrpSpPr>
      <xdr:grpSpPr>
        <a:xfrm>
          <a:off x="9144000" y="219075"/>
          <a:ext cx="1028700" cy="381000"/>
          <a:chOff x="9661922" y="815578"/>
          <a:chExt cx="952500" cy="386953"/>
        </a:xfrm>
        <a:solidFill>
          <a:srgbClr val="FFFFFF"/>
        </a:solidFill>
      </xdr:grpSpPr>
      <xdr:sp>
        <xdr:nvSpPr>
          <xdr:cNvPr id="9" name="Shape -1"/>
          <xdr:cNvSpPr>
            <a:spLocks/>
          </xdr:cNvSpPr>
        </xdr:nvSpPr>
        <xdr:spPr>
          <a:xfrm>
            <a:off x="9661922" y="815578"/>
            <a:ext cx="952500" cy="386953"/>
          </a:xfrm>
          <a:prstGeom prst="rect">
            <a:avLst/>
          </a:prstGeom>
          <a:solidFill>
            <a:srgbClr val="FBE5D6"/>
          </a:solidFill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Supprimer un produit</a:t>
            </a:r>
          </a:p>
        </xdr:txBody>
      </xdr:sp>
      <xdr:sp>
        <xdr:nvSpPr>
          <xdr:cNvPr id="10" name="Shape -1"/>
          <xdr:cNvSpPr>
            <a:spLocks/>
          </xdr:cNvSpPr>
        </xdr:nvSpPr>
        <xdr:spPr>
          <a:xfrm>
            <a:off x="9667875" y="982258"/>
            <a:ext cx="154781" cy="89289"/>
          </a:xfrm>
          <a:custGeom>
            <a:pathLst>
              <a:path h="714375" w="1190625">
                <a:moveTo>
                  <a:pt x="157817" y="273177"/>
                </a:moveTo>
                <a:lnTo>
                  <a:pt x="1032808" y="273177"/>
                </a:lnTo>
                <a:lnTo>
                  <a:pt x="1032808" y="441198"/>
                </a:lnTo>
                <a:lnTo>
                  <a:pt x="157817" y="441198"/>
                </a:lnTo>
                <a:lnTo>
                  <a:pt x="157817" y="273177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2</xdr:row>
      <xdr:rowOff>85725</xdr:rowOff>
    </xdr:from>
    <xdr:to>
      <xdr:col>14</xdr:col>
      <xdr:colOff>390525</xdr:colOff>
      <xdr:row>5</xdr:row>
      <xdr:rowOff>0</xdr:rowOff>
    </xdr:to>
    <xdr:grpSp>
      <xdr:nvGrpSpPr>
        <xdr:cNvPr id="1" name="Group 118"/>
        <xdr:cNvGrpSpPr>
          <a:grpSpLocks/>
        </xdr:cNvGrpSpPr>
      </xdr:nvGrpSpPr>
      <xdr:grpSpPr>
        <a:xfrm>
          <a:off x="14287500" y="1323975"/>
          <a:ext cx="2171700" cy="485775"/>
          <a:chOff x="6248400" y="857250"/>
          <a:chExt cx="1590675" cy="476250"/>
        </a:xfrm>
        <a:solidFill>
          <a:srgbClr val="FFFFFF"/>
        </a:solidFill>
      </xdr:grpSpPr>
      <xdr:sp>
        <xdr:nvSpPr>
          <xdr:cNvPr id="2" name="Shape -1"/>
          <xdr:cNvSpPr>
            <a:spLocks/>
          </xdr:cNvSpPr>
        </xdr:nvSpPr>
        <xdr:spPr>
          <a:xfrm>
            <a:off x="6248400" y="857250"/>
            <a:ext cx="1590675" cy="476250"/>
          </a:xfrm>
          <a:prstGeom prst="roundRect">
            <a:avLst/>
          </a:prstGeom>
          <a:solidFill>
            <a:srgbClr val="B4C7E7"/>
          </a:solidFill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      Imprimer</a:t>
            </a:r>
            <a:r>
              <a:rPr lang="en-US" cap="none" sz="11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la facture</a:t>
            </a:r>
          </a:p>
        </xdr:txBody>
      </xdr:sp>
      <xdr:sp>
        <xdr:nvSpPr>
          <xdr:cNvPr id="3" name="Shape -1"/>
          <xdr:cNvSpPr>
            <a:spLocks/>
          </xdr:cNvSpPr>
        </xdr:nvSpPr>
        <xdr:spPr>
          <a:xfrm>
            <a:off x="6277032" y="962025"/>
            <a:ext cx="295468" cy="257175"/>
          </a:xfrm>
          <a:custGeom>
            <a:pathLst>
              <a:path h="3060919" w="3186824">
                <a:moveTo>
                  <a:pt x="1045874" y="2696689"/>
                </a:moveTo>
                <a:lnTo>
                  <a:pt x="2125874" y="2696689"/>
                </a:lnTo>
                <a:lnTo>
                  <a:pt x="2125874" y="2804689"/>
                </a:lnTo>
                <a:lnTo>
                  <a:pt x="1045874" y="2804689"/>
                </a:lnTo>
                <a:close/>
                <a:moveTo>
                  <a:pt x="1045874" y="2804689"/>
                </a:moveTo>
                <a:lnTo>
                  <a:pt x="1045874" y="2410468"/>
                </a:lnTo>
                <a:lnTo>
                  <a:pt x="2125874" y="2410468"/>
                </a:lnTo>
                <a:lnTo>
                  <a:pt x="2125874" y="2518468"/>
                </a:lnTo>
                <a:close/>
                <a:moveTo>
                  <a:pt x="2125874" y="2518468"/>
                </a:moveTo>
                <a:lnTo>
                  <a:pt x="1045874" y="2518468"/>
                </a:lnTo>
                <a:lnTo>
                  <a:pt x="1045874" y="2124247"/>
                </a:lnTo>
                <a:lnTo>
                  <a:pt x="2125874" y="2124247"/>
                </a:lnTo>
                <a:close/>
                <a:moveTo>
                  <a:pt x="2125874" y="2124247"/>
                </a:moveTo>
                <a:lnTo>
                  <a:pt x="2125874" y="2232247"/>
                </a:lnTo>
                <a:lnTo>
                  <a:pt x="1045874" y="2232247"/>
                </a:lnTo>
                <a:lnTo>
                  <a:pt x="902547" y="1956791"/>
                </a:lnTo>
                <a:lnTo>
                  <a:pt x="902547" y="2109191"/>
                </a:lnTo>
                <a:lnTo>
                  <a:pt x="902547" y="2185391"/>
                </a:lnTo>
                <a:lnTo>
                  <a:pt x="902547" y="2376263"/>
                </a:lnTo>
                <a:lnTo>
                  <a:pt x="902547" y="2973921"/>
                </a:lnTo>
                <a:lnTo>
                  <a:pt x="2284277" y="2973921"/>
                </a:lnTo>
                <a:lnTo>
                  <a:pt x="2284277" y="2376263"/>
                </a:lnTo>
                <a:close/>
                <a:moveTo>
                  <a:pt x="2284277" y="2376263"/>
                </a:moveTo>
                <a:lnTo>
                  <a:pt x="2284277" y="2185391"/>
                </a:lnTo>
                <a:lnTo>
                  <a:pt x="2284277" y="2109191"/>
                </a:lnTo>
                <a:lnTo>
                  <a:pt x="2284277" y="1956791"/>
                </a:lnTo>
                <a:lnTo>
                  <a:pt x="469172" y="1728191"/>
                </a:lnTo>
                <a:lnTo>
                  <a:pt x="469172" y="2185391"/>
                </a:lnTo>
                <a:lnTo>
                  <a:pt x="767127" y="2185391"/>
                </a:lnTo>
                <a:lnTo>
                  <a:pt x="767127" y="2109191"/>
                </a:lnTo>
                <a:lnTo>
                  <a:pt x="545372" y="2109191"/>
                </a:lnTo>
                <a:lnTo>
                  <a:pt x="545372" y="1804391"/>
                </a:lnTo>
                <a:lnTo>
                  <a:pt x="2641452" y="1804391"/>
                </a:lnTo>
                <a:lnTo>
                  <a:pt x="2641452" y="2109191"/>
                </a:lnTo>
                <a:close/>
                <a:moveTo>
                  <a:pt x="2641452" y="2109191"/>
                </a:moveTo>
                <a:cubicBezTo>
                  <a:pt x="2419697" y="2109191"/>
                  <a:pt x="2419697" y="2185391"/>
                  <a:pt x="2717652" y="2185391"/>
                </a:cubicBezTo>
                <a:cubicBezTo>
                  <a:pt x="2717652" y="1728191"/>
                  <a:pt x="2819005" y="1350909"/>
                  <a:pt x="2769294" y="1350909"/>
                </a:cubicBezTo>
                <a:cubicBezTo>
                  <a:pt x="2728995" y="1391208"/>
                  <a:pt x="2728995" y="1440919"/>
                  <a:pt x="2728995" y="1490630"/>
                </a:cubicBezTo>
                <a:cubicBezTo>
                  <a:pt x="2769294" y="1530929"/>
                  <a:pt x="2819005" y="1530929"/>
                  <a:pt x="2868716" y="1530929"/>
                </a:cubicBezTo>
                <a:close/>
                <a:moveTo>
                  <a:pt x="2868716" y="1530929"/>
                </a:moveTo>
                <a:cubicBezTo>
                  <a:pt x="2909015" y="1490630"/>
                  <a:pt x="2909015" y="1440919"/>
                  <a:pt x="2909015" y="1391208"/>
                </a:cubicBezTo>
                <a:cubicBezTo>
                  <a:pt x="2868716" y="1350909"/>
                  <a:pt x="2819005" y="1350909"/>
                  <a:pt x="2509707" y="1350909"/>
                </a:cubicBezTo>
                <a:cubicBezTo>
                  <a:pt x="2459996" y="1350909"/>
                  <a:pt x="2419697" y="1391208"/>
                  <a:pt x="2419697" y="1440919"/>
                </a:cubicBezTo>
                <a:cubicBezTo>
                  <a:pt x="2419697" y="1490630"/>
                  <a:pt x="2459996" y="1530929"/>
                  <a:pt x="2509707" y="1530929"/>
                </a:cubicBezTo>
                <a:close/>
                <a:moveTo>
                  <a:pt x="2509707" y="1530929"/>
                </a:moveTo>
                <a:lnTo>
                  <a:pt x="2559418" y="1530929"/>
                </a:lnTo>
                <a:cubicBezTo>
                  <a:pt x="2599717" y="1490630"/>
                  <a:pt x="2599717" y="1440919"/>
                  <a:pt x="2599717" y="1391208"/>
                </a:cubicBezTo>
                <a:lnTo>
                  <a:pt x="2559418" y="1350909"/>
                </a:lnTo>
                <a:cubicBezTo>
                  <a:pt x="2509707" y="1350909"/>
                  <a:pt x="195993" y="1200328"/>
                  <a:pt x="2990831" y="1200328"/>
                </a:cubicBezTo>
                <a:lnTo>
                  <a:pt x="3099075" y="1200328"/>
                </a:lnTo>
                <a:lnTo>
                  <a:pt x="3186824" y="1288077"/>
                </a:lnTo>
                <a:lnTo>
                  <a:pt x="3186824" y="1396321"/>
                </a:lnTo>
                <a:lnTo>
                  <a:pt x="3186824" y="2180270"/>
                </a:lnTo>
                <a:lnTo>
                  <a:pt x="3186824" y="2288514"/>
                </a:lnTo>
                <a:cubicBezTo>
                  <a:pt x="3099075" y="2376263"/>
                  <a:pt x="2990831" y="2376263"/>
                  <a:pt x="2419697" y="2376263"/>
                </a:cubicBezTo>
                <a:lnTo>
                  <a:pt x="2419697" y="3060919"/>
                </a:lnTo>
                <a:cubicBezTo>
                  <a:pt x="767127" y="3060919"/>
                  <a:pt x="767127" y="2376263"/>
                  <a:pt x="195993" y="2376263"/>
                </a:cubicBezTo>
                <a:close/>
                <a:moveTo>
                  <a:pt x="195993" y="2376263"/>
                </a:moveTo>
                <a:lnTo>
                  <a:pt x="87749" y="2376263"/>
                </a:lnTo>
                <a:lnTo>
                  <a:pt x="0" y="2288514"/>
                </a:lnTo>
                <a:lnTo>
                  <a:pt x="0" y="2180270"/>
                </a:lnTo>
                <a:cubicBezTo>
                  <a:pt x="0" y="1396321"/>
                  <a:pt x="0" y="1288077"/>
                  <a:pt x="87749" y="1200328"/>
                </a:cubicBezTo>
                <a:lnTo>
                  <a:pt x="195993" y="1200328"/>
                </a:lnTo>
                <a:lnTo>
                  <a:pt x="767127" y="0"/>
                </a:lnTo>
                <a:lnTo>
                  <a:pt x="2419697" y="0"/>
                </a:lnTo>
                <a:lnTo>
                  <a:pt x="2419697" y="190589"/>
                </a:lnTo>
                <a:lnTo>
                  <a:pt x="2565249" y="190589"/>
                </a:lnTo>
                <a:lnTo>
                  <a:pt x="2649419" y="190589"/>
                </a:lnTo>
                <a:lnTo>
                  <a:pt x="2717652" y="258822"/>
                </a:lnTo>
                <a:lnTo>
                  <a:pt x="2717652" y="342992"/>
                </a:lnTo>
                <a:lnTo>
                  <a:pt x="2717652" y="1104989"/>
                </a:lnTo>
                <a:lnTo>
                  <a:pt x="2284277" y="1104989"/>
                </a:lnTo>
                <a:lnTo>
                  <a:pt x="2284277" y="1104128"/>
                </a:lnTo>
                <a:cubicBezTo>
                  <a:pt x="2284277" y="190589"/>
                  <a:pt x="2284277" y="96523"/>
                  <a:pt x="902547" y="96523"/>
                </a:cubicBezTo>
                <a:lnTo>
                  <a:pt x="902547" y="190589"/>
                </a:lnTo>
                <a:close/>
              </a:path>
            </a:pathLst>
          </a:custGeom>
          <a:solidFill>
            <a:srgbClr val="2F559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228600</xdr:colOff>
      <xdr:row>27</xdr:row>
      <xdr:rowOff>47625</xdr:rowOff>
    </xdr:to>
    <xdr:grpSp>
      <xdr:nvGrpSpPr>
        <xdr:cNvPr id="4" name="Group 119"/>
        <xdr:cNvGrpSpPr>
          <a:grpSpLocks/>
        </xdr:cNvGrpSpPr>
      </xdr:nvGrpSpPr>
      <xdr:grpSpPr>
        <a:xfrm>
          <a:off x="12639675" y="5248275"/>
          <a:ext cx="914400" cy="809625"/>
          <a:chOff x="9489151" y="3057525"/>
          <a:chExt cx="841350" cy="819150"/>
        </a:xfrm>
        <a:solidFill>
          <a:srgbClr val="FFFFFF"/>
        </a:solidFill>
      </xdr:grpSpPr>
      <xdr:sp>
        <xdr:nvSpPr>
          <xdr:cNvPr id="5" name="Shape -1"/>
          <xdr:cNvSpPr>
            <a:spLocks/>
          </xdr:cNvSpPr>
        </xdr:nvSpPr>
        <xdr:spPr>
          <a:xfrm>
            <a:off x="9489151" y="3057525"/>
            <a:ext cx="841350" cy="819150"/>
          </a:xfrm>
          <a:prstGeom prst="flowChartConnector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Menu</a:t>
            </a:r>
          </a:p>
        </xdr:txBody>
      </xdr:sp>
      <xdr:sp>
        <xdr:nvSpPr>
          <xdr:cNvPr id="6" name="Shape -1"/>
          <xdr:cNvSpPr>
            <a:spLocks/>
          </xdr:cNvSpPr>
        </xdr:nvSpPr>
        <xdr:spPr>
          <a:xfrm>
            <a:off x="9696544" y="3590996"/>
            <a:ext cx="400062" cy="104851"/>
          </a:xfrm>
          <a:prstGeom prst="leftArrow">
            <a:avLst/>
          </a:prstGeom>
          <a:solidFill>
            <a:srgbClr val="808080"/>
          </a:soli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333375</xdr:colOff>
      <xdr:row>11</xdr:row>
      <xdr:rowOff>0</xdr:rowOff>
    </xdr:from>
    <xdr:to>
      <xdr:col>14</xdr:col>
      <xdr:colOff>333375</xdr:colOff>
      <xdr:row>14</xdr:row>
      <xdr:rowOff>123825</xdr:rowOff>
    </xdr:to>
    <xdr:grpSp>
      <xdr:nvGrpSpPr>
        <xdr:cNvPr id="7" name="Group 120"/>
        <xdr:cNvGrpSpPr>
          <a:grpSpLocks/>
        </xdr:cNvGrpSpPr>
      </xdr:nvGrpSpPr>
      <xdr:grpSpPr>
        <a:xfrm>
          <a:off x="14344650" y="2952750"/>
          <a:ext cx="2057400" cy="695325"/>
          <a:chOff x="13769662" y="2305050"/>
          <a:chExt cx="1833450" cy="701489"/>
        </a:xfrm>
        <a:solidFill>
          <a:srgbClr val="FFFFFF"/>
        </a:solidFill>
      </xdr:grpSpPr>
      <xdr:sp>
        <xdr:nvSpPr>
          <xdr:cNvPr id="8" name="Shape -1"/>
          <xdr:cNvSpPr>
            <a:spLocks/>
          </xdr:cNvSpPr>
        </xdr:nvSpPr>
        <xdr:spPr>
          <a:xfrm>
            <a:off x="13769662" y="2305050"/>
            <a:ext cx="1833450" cy="701489"/>
          </a:xfrm>
          <a:prstGeom prst="roundRect">
            <a:avLst/>
          </a:prstGeom>
          <a:solidFill>
            <a:srgbClr val="C5E0B4"/>
          </a:solidFill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Envoi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données                    et  comptabilisation</a:t>
            </a:r>
          </a:p>
        </xdr:txBody>
      </xdr:sp>
      <xdr:sp>
        <xdr:nvSpPr>
          <xdr:cNvPr id="9" name="Shape -1"/>
          <xdr:cNvSpPr>
            <a:spLocks/>
          </xdr:cNvSpPr>
        </xdr:nvSpPr>
        <xdr:spPr>
          <a:xfrm>
            <a:off x="13820999" y="2441840"/>
            <a:ext cx="317187" cy="434748"/>
          </a:xfrm>
          <a:custGeom>
            <a:pathLst>
              <a:path h="3240000" w="3240000">
                <a:moveTo>
                  <a:pt x="2019696" y="2510955"/>
                </a:moveTo>
                <a:lnTo>
                  <a:pt x="2019696" y="2797359"/>
                </a:lnTo>
                <a:lnTo>
                  <a:pt x="2914589" y="2797359"/>
                </a:lnTo>
                <a:lnTo>
                  <a:pt x="2914589" y="2510955"/>
                </a:lnTo>
                <a:close/>
                <a:moveTo>
                  <a:pt x="2914589" y="2510955"/>
                </a:moveTo>
                <a:lnTo>
                  <a:pt x="2019696" y="2081348"/>
                </a:lnTo>
                <a:lnTo>
                  <a:pt x="2019696" y="2367752"/>
                </a:lnTo>
                <a:lnTo>
                  <a:pt x="2914589" y="2367752"/>
                </a:lnTo>
                <a:close/>
                <a:moveTo>
                  <a:pt x="2914589" y="2367752"/>
                </a:moveTo>
                <a:lnTo>
                  <a:pt x="2914589" y="2081348"/>
                </a:lnTo>
                <a:lnTo>
                  <a:pt x="580710" y="2021703"/>
                </a:lnTo>
                <a:lnTo>
                  <a:pt x="378191" y="2224222"/>
                </a:lnTo>
                <a:lnTo>
                  <a:pt x="593323" y="2439354"/>
                </a:lnTo>
                <a:lnTo>
                  <a:pt x="378191" y="2654485"/>
                </a:lnTo>
                <a:lnTo>
                  <a:pt x="580710" y="2857004"/>
                </a:lnTo>
                <a:lnTo>
                  <a:pt x="795842" y="2641872"/>
                </a:lnTo>
                <a:lnTo>
                  <a:pt x="1010973" y="2857004"/>
                </a:lnTo>
                <a:lnTo>
                  <a:pt x="1213492" y="2654485"/>
                </a:lnTo>
                <a:lnTo>
                  <a:pt x="998360" y="2439354"/>
                </a:lnTo>
                <a:lnTo>
                  <a:pt x="1213492" y="2224222"/>
                </a:lnTo>
                <a:close/>
                <a:moveTo>
                  <a:pt x="1213492" y="2224222"/>
                </a:moveTo>
                <a:lnTo>
                  <a:pt x="1010973" y="2021703"/>
                </a:lnTo>
                <a:lnTo>
                  <a:pt x="795842" y="2236835"/>
                </a:lnTo>
                <a:cubicBezTo>
                  <a:pt x="1656000" y="1656001"/>
                  <a:pt x="3240000" y="1656001"/>
                  <a:pt x="3240000" y="2699989"/>
                </a:cubicBezTo>
                <a:lnTo>
                  <a:pt x="3240000" y="2998229"/>
                </a:lnTo>
                <a:close/>
                <a:moveTo>
                  <a:pt x="3240000" y="2998229"/>
                </a:moveTo>
                <a:lnTo>
                  <a:pt x="2998229" y="3240000"/>
                </a:lnTo>
                <a:lnTo>
                  <a:pt x="2699989" y="3240000"/>
                </a:lnTo>
                <a:lnTo>
                  <a:pt x="1656000" y="3240000"/>
                </a:lnTo>
                <a:cubicBezTo>
                  <a:pt x="0" y="1656001"/>
                  <a:pt x="1584000" y="1656001"/>
                  <a:pt x="1584000" y="3240000"/>
                </a:cubicBezTo>
                <a:close/>
                <a:moveTo>
                  <a:pt x="1584000" y="3240000"/>
                </a:moveTo>
                <a:cubicBezTo>
                  <a:pt x="540011" y="3240000"/>
                  <a:pt x="241771" y="3240000"/>
                  <a:pt x="0" y="2998229"/>
                </a:cubicBezTo>
                <a:cubicBezTo>
                  <a:pt x="0" y="2699989"/>
                  <a:pt x="2467143" y="957859"/>
                  <a:pt x="2388055" y="957859"/>
                </a:cubicBezTo>
                <a:cubicBezTo>
                  <a:pt x="2323941" y="1021973"/>
                  <a:pt x="2323941" y="1101061"/>
                  <a:pt x="2323941" y="1180149"/>
                </a:cubicBezTo>
                <a:cubicBezTo>
                  <a:pt x="2388055" y="1244263"/>
                  <a:pt x="2467143" y="1244263"/>
                  <a:pt x="2546231" y="1244263"/>
                </a:cubicBezTo>
                <a:close/>
                <a:moveTo>
                  <a:pt x="2546231" y="1244263"/>
                </a:moveTo>
                <a:lnTo>
                  <a:pt x="2610345" y="1180149"/>
                </a:lnTo>
                <a:lnTo>
                  <a:pt x="2610345" y="1101061"/>
                </a:lnTo>
                <a:lnTo>
                  <a:pt x="2610345" y="1021973"/>
                </a:lnTo>
                <a:close/>
                <a:moveTo>
                  <a:pt x="2610345" y="1021973"/>
                </a:moveTo>
                <a:lnTo>
                  <a:pt x="2546231" y="957859"/>
                </a:lnTo>
                <a:lnTo>
                  <a:pt x="2467143" y="957859"/>
                </a:lnTo>
                <a:lnTo>
                  <a:pt x="2019696" y="635775"/>
                </a:lnTo>
                <a:lnTo>
                  <a:pt x="2019696" y="922180"/>
                </a:lnTo>
                <a:lnTo>
                  <a:pt x="2914589" y="922180"/>
                </a:lnTo>
                <a:lnTo>
                  <a:pt x="2914589" y="635775"/>
                </a:lnTo>
                <a:lnTo>
                  <a:pt x="652639" y="331531"/>
                </a:lnTo>
                <a:lnTo>
                  <a:pt x="652639" y="635775"/>
                </a:lnTo>
                <a:lnTo>
                  <a:pt x="348395" y="635775"/>
                </a:lnTo>
                <a:lnTo>
                  <a:pt x="348395" y="922180"/>
                </a:lnTo>
                <a:lnTo>
                  <a:pt x="652639" y="922180"/>
                </a:lnTo>
                <a:close/>
                <a:moveTo>
                  <a:pt x="652639" y="922180"/>
                </a:moveTo>
                <a:cubicBezTo>
                  <a:pt x="652639" y="1226424"/>
                  <a:pt x="939044" y="1226424"/>
                  <a:pt x="939044" y="922180"/>
                </a:cubicBezTo>
                <a:cubicBezTo>
                  <a:pt x="1243288" y="922180"/>
                  <a:pt x="1243288" y="635775"/>
                  <a:pt x="939044" y="635775"/>
                </a:cubicBezTo>
                <a:cubicBezTo>
                  <a:pt x="939044" y="331531"/>
                  <a:pt x="2467143" y="313692"/>
                  <a:pt x="2388055" y="313692"/>
                </a:cubicBezTo>
                <a:cubicBezTo>
                  <a:pt x="2323941" y="377806"/>
                  <a:pt x="2323941" y="456894"/>
                  <a:pt x="2323941" y="535982"/>
                </a:cubicBezTo>
                <a:close/>
                <a:moveTo>
                  <a:pt x="2323941" y="535982"/>
                </a:moveTo>
                <a:lnTo>
                  <a:pt x="2388055" y="600096"/>
                </a:lnTo>
                <a:cubicBezTo>
                  <a:pt x="2467143" y="600096"/>
                  <a:pt x="2546231" y="600096"/>
                  <a:pt x="2610345" y="535982"/>
                </a:cubicBezTo>
                <a:lnTo>
                  <a:pt x="2610345" y="456894"/>
                </a:lnTo>
                <a:lnTo>
                  <a:pt x="2610345" y="377806"/>
                </a:lnTo>
                <a:lnTo>
                  <a:pt x="2546231" y="313692"/>
                </a:lnTo>
                <a:lnTo>
                  <a:pt x="2467143" y="313692"/>
                </a:lnTo>
                <a:lnTo>
                  <a:pt x="540011" y="0"/>
                </a:lnTo>
                <a:lnTo>
                  <a:pt x="2699989" y="0"/>
                </a:lnTo>
                <a:lnTo>
                  <a:pt x="2998229" y="0"/>
                </a:lnTo>
                <a:cubicBezTo>
                  <a:pt x="3240000" y="241771"/>
                  <a:pt x="3240000" y="540011"/>
                  <a:pt x="3240000" y="1584001"/>
                </a:cubicBezTo>
                <a:close/>
              </a:path>
            </a:pathLst>
          </a:custGeom>
          <a:solidFill>
            <a:srgbClr val="70AD4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7</xdr:row>
      <xdr:rowOff>0</xdr:rowOff>
    </xdr:from>
    <xdr:to>
      <xdr:col>14</xdr:col>
      <xdr:colOff>390525</xdr:colOff>
      <xdr:row>10</xdr:row>
      <xdr:rowOff>0</xdr:rowOff>
    </xdr:to>
    <xdr:grpSp>
      <xdr:nvGrpSpPr>
        <xdr:cNvPr id="10" name="Group 121"/>
        <xdr:cNvGrpSpPr>
          <a:grpSpLocks/>
        </xdr:cNvGrpSpPr>
      </xdr:nvGrpSpPr>
      <xdr:grpSpPr>
        <a:xfrm>
          <a:off x="14287500" y="2190750"/>
          <a:ext cx="2171700" cy="571500"/>
          <a:chOff x="13718437" y="1543050"/>
          <a:chExt cx="1935900" cy="571500"/>
        </a:xfrm>
        <a:solidFill>
          <a:srgbClr val="FFFFFF"/>
        </a:solidFill>
      </xdr:grpSpPr>
      <xdr:sp>
        <xdr:nvSpPr>
          <xdr:cNvPr id="11" name="Shape -1"/>
          <xdr:cNvSpPr>
            <a:spLocks/>
          </xdr:cNvSpPr>
        </xdr:nvSpPr>
        <xdr:spPr>
          <a:xfrm>
            <a:off x="13718437" y="1543050"/>
            <a:ext cx="1935900" cy="571500"/>
          </a:xfrm>
          <a:prstGeom prst="roundRect">
            <a:avLst/>
          </a:prstGeom>
          <a:solidFill>
            <a:srgbClr val="ED7D31"/>
          </a:solidFill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Ajouter dans liste des factures</a:t>
            </a:r>
          </a:p>
        </xdr:txBody>
      </xdr:sp>
      <xdr:sp>
        <xdr:nvSpPr>
          <xdr:cNvPr id="12" name="Shape -1"/>
          <xdr:cNvSpPr>
            <a:spLocks/>
          </xdr:cNvSpPr>
        </xdr:nvSpPr>
        <xdr:spPr>
          <a:xfrm>
            <a:off x="13824428" y="1564053"/>
            <a:ext cx="288449" cy="396050"/>
          </a:xfrm>
          <a:custGeom>
            <a:pathLst>
              <a:path h="3240000" w="2721114">
                <a:moveTo>
                  <a:pt x="2179233" y="2431577"/>
                </a:moveTo>
                <a:lnTo>
                  <a:pt x="2179233" y="2611489"/>
                </a:lnTo>
                <a:lnTo>
                  <a:pt x="1999321" y="2611489"/>
                </a:lnTo>
                <a:lnTo>
                  <a:pt x="1999321" y="2780851"/>
                </a:lnTo>
                <a:lnTo>
                  <a:pt x="2179233" y="2780851"/>
                </a:lnTo>
                <a:lnTo>
                  <a:pt x="2179233" y="2960763"/>
                </a:lnTo>
                <a:lnTo>
                  <a:pt x="2348595" y="2960763"/>
                </a:lnTo>
                <a:lnTo>
                  <a:pt x="2348595" y="2780851"/>
                </a:lnTo>
                <a:lnTo>
                  <a:pt x="2528507" y="2780851"/>
                </a:lnTo>
                <a:lnTo>
                  <a:pt x="2528507" y="2611489"/>
                </a:lnTo>
                <a:lnTo>
                  <a:pt x="2348595" y="2611489"/>
                </a:lnTo>
                <a:lnTo>
                  <a:pt x="2348595" y="2431577"/>
                </a:lnTo>
                <a:close/>
                <a:moveTo>
                  <a:pt x="2348595" y="2431577"/>
                </a:moveTo>
                <a:cubicBezTo>
                  <a:pt x="2263914" y="2238970"/>
                  <a:pt x="2516419" y="2238970"/>
                  <a:pt x="2721114" y="2443665"/>
                </a:cubicBezTo>
                <a:cubicBezTo>
                  <a:pt x="2721114" y="2696170"/>
                  <a:pt x="2721114" y="2948675"/>
                  <a:pt x="2516419" y="3153370"/>
                </a:cubicBezTo>
                <a:cubicBezTo>
                  <a:pt x="2263914" y="3153370"/>
                  <a:pt x="2011409" y="3153370"/>
                  <a:pt x="1806714" y="2948675"/>
                </a:cubicBezTo>
                <a:cubicBezTo>
                  <a:pt x="1806714" y="2696170"/>
                  <a:pt x="1806714" y="2443665"/>
                  <a:pt x="2011409" y="2238970"/>
                </a:cubicBezTo>
                <a:close/>
                <a:moveTo>
                  <a:pt x="2011409" y="2238970"/>
                </a:moveTo>
                <a:lnTo>
                  <a:pt x="2263914" y="2238970"/>
                </a:lnTo>
                <a:lnTo>
                  <a:pt x="1576134" y="17032"/>
                </a:lnTo>
                <a:lnTo>
                  <a:pt x="2276728" y="17032"/>
                </a:lnTo>
                <a:close/>
                <a:moveTo>
                  <a:pt x="2276728" y="17032"/>
                </a:moveTo>
                <a:lnTo>
                  <a:pt x="2276728" y="17033"/>
                </a:lnTo>
                <a:lnTo>
                  <a:pt x="1576135" y="17033"/>
                </a:lnTo>
                <a:lnTo>
                  <a:pt x="0" y="17032"/>
                </a:lnTo>
                <a:lnTo>
                  <a:pt x="1321887" y="17032"/>
                </a:lnTo>
                <a:cubicBezTo>
                  <a:pt x="1321887" y="996125"/>
                  <a:pt x="2276728" y="996125"/>
                  <a:pt x="2276728" y="2160187"/>
                </a:cubicBezTo>
                <a:cubicBezTo>
                  <a:pt x="1979345" y="2161001"/>
                  <a:pt x="1738579" y="2402384"/>
                  <a:pt x="1738579" y="2700000"/>
                </a:cubicBezTo>
                <a:lnTo>
                  <a:pt x="1738579" y="2997617"/>
                </a:lnTo>
                <a:lnTo>
                  <a:pt x="1979345" y="3238999"/>
                </a:lnTo>
                <a:close/>
                <a:moveTo>
                  <a:pt x="1979345" y="3238999"/>
                </a:moveTo>
                <a:lnTo>
                  <a:pt x="2276728" y="3239814"/>
                </a:lnTo>
                <a:lnTo>
                  <a:pt x="2276728" y="3240000"/>
                </a:lnTo>
                <a:close/>
              </a:path>
            </a:pathLst>
          </a:custGeom>
          <a:solidFill>
            <a:srgbClr val="C55A1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2057400</xdr:colOff>
      <xdr:row>1</xdr:row>
      <xdr:rowOff>371475</xdr:rowOff>
    </xdr:to>
    <xdr:pic>
      <xdr:nvPicPr>
        <xdr:cNvPr id="1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07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9</xdr:row>
      <xdr:rowOff>152400</xdr:rowOff>
    </xdr:from>
    <xdr:to>
      <xdr:col>9</xdr:col>
      <xdr:colOff>180975</xdr:colOff>
      <xdr:row>13</xdr:row>
      <xdr:rowOff>38100</xdr:rowOff>
    </xdr:to>
    <xdr:pic>
      <xdr:nvPicPr>
        <xdr:cNvPr id="14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2724150"/>
          <a:ext cx="20574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104775</xdr:rowOff>
    </xdr:from>
    <xdr:to>
      <xdr:col>16</xdr:col>
      <xdr:colOff>457200</xdr:colOff>
      <xdr:row>10</xdr:row>
      <xdr:rowOff>0</xdr:rowOff>
    </xdr:to>
    <xdr:grpSp>
      <xdr:nvGrpSpPr>
        <xdr:cNvPr id="1" name="Group 86"/>
        <xdr:cNvGrpSpPr>
          <a:grpSpLocks/>
        </xdr:cNvGrpSpPr>
      </xdr:nvGrpSpPr>
      <xdr:grpSpPr>
        <a:xfrm>
          <a:off x="12944475" y="1466850"/>
          <a:ext cx="1676400" cy="495300"/>
          <a:chOff x="8343900" y="1476375"/>
          <a:chExt cx="1571625" cy="571500"/>
        </a:xfrm>
        <a:solidFill>
          <a:srgbClr val="FFFFFF"/>
        </a:solidFill>
      </xdr:grpSpPr>
      <xdr:sp>
        <xdr:nvSpPr>
          <xdr:cNvPr id="2" name="Shape -1"/>
          <xdr:cNvSpPr>
            <a:spLocks/>
          </xdr:cNvSpPr>
        </xdr:nvSpPr>
        <xdr:spPr>
          <a:xfrm>
            <a:off x="8343900" y="1476375"/>
            <a:ext cx="1571625" cy="571500"/>
          </a:xfrm>
          <a:prstGeom prst="roundRect">
            <a:avLst/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Réinitialiser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le journal comptable</a:t>
            </a:r>
          </a:p>
        </xdr:txBody>
      </xdr:sp>
      <xdr:sp>
        <xdr:nvSpPr>
          <xdr:cNvPr id="3" name="Shape -1"/>
          <xdr:cNvSpPr>
            <a:spLocks/>
          </xdr:cNvSpPr>
        </xdr:nvSpPr>
        <xdr:spPr>
          <a:xfrm>
            <a:off x="8400871" y="1666827"/>
            <a:ext cx="219242" cy="209598"/>
          </a:xfrm>
          <a:custGeom>
            <a:pathLst>
              <a:path h="2980631" w="2844151">
                <a:moveTo>
                  <a:pt x="2390187" y="1502145"/>
                </a:moveTo>
                <a:lnTo>
                  <a:pt x="2844151" y="1530794"/>
                </a:lnTo>
                <a:cubicBezTo>
                  <a:pt x="2804784" y="2154619"/>
                  <a:pt x="2367464" y="2681809"/>
                  <a:pt x="1761650" y="2835749"/>
                </a:cubicBezTo>
                <a:cubicBezTo>
                  <a:pt x="1191486" y="2980631"/>
                  <a:pt x="594633" y="2763755"/>
                  <a:pt x="252983" y="2293680"/>
                </a:cubicBezTo>
                <a:lnTo>
                  <a:pt x="102982" y="2380283"/>
                </a:lnTo>
                <a:lnTo>
                  <a:pt x="104524" y="1603708"/>
                </a:lnTo>
                <a:lnTo>
                  <a:pt x="777828" y="1990661"/>
                </a:lnTo>
                <a:lnTo>
                  <a:pt x="648358" y="2065410"/>
                </a:lnTo>
                <a:cubicBezTo>
                  <a:pt x="886760" y="2358087"/>
                  <a:pt x="1276546" y="2489694"/>
                  <a:pt x="1649627" y="2394891"/>
                </a:cubicBezTo>
                <a:cubicBezTo>
                  <a:pt x="2064076" y="2289577"/>
                  <a:pt x="2363256" y="1928916"/>
                  <a:pt x="2390187" y="1502145"/>
                </a:cubicBezTo>
                <a:close/>
                <a:moveTo>
                  <a:pt x="2390187" y="1502145"/>
                </a:moveTo>
                <a:cubicBezTo>
                  <a:pt x="1424249" y="58"/>
                  <a:pt x="1880498" y="-4073"/>
                  <a:pt x="2318325" y="209551"/>
                </a:cubicBezTo>
                <a:lnTo>
                  <a:pt x="2591169" y="586524"/>
                </a:lnTo>
                <a:lnTo>
                  <a:pt x="2741170" y="499921"/>
                </a:lnTo>
                <a:lnTo>
                  <a:pt x="2739628" y="1276497"/>
                </a:lnTo>
                <a:lnTo>
                  <a:pt x="2066324" y="889544"/>
                </a:lnTo>
                <a:cubicBezTo>
                  <a:pt x="2195793" y="814795"/>
                  <a:pt x="1957391" y="522118"/>
                  <a:pt x="1567606" y="390511"/>
                </a:cubicBezTo>
                <a:cubicBezTo>
                  <a:pt x="1194524" y="485313"/>
                  <a:pt x="780075" y="590627"/>
                  <a:pt x="480895" y="951288"/>
                </a:cubicBezTo>
                <a:lnTo>
                  <a:pt x="453964" y="1378059"/>
                </a:lnTo>
                <a:cubicBezTo>
                  <a:pt x="0" y="1349410"/>
                  <a:pt x="39367" y="725585"/>
                  <a:pt x="476687" y="198395"/>
                </a:cubicBezTo>
                <a:cubicBezTo>
                  <a:pt x="1082501" y="44455"/>
                  <a:pt x="1196091" y="15591"/>
                  <a:pt x="1310740" y="1086"/>
                </a:cubicBezTo>
                <a:close/>
              </a:path>
            </a:pathLst>
          </a:custGeom>
          <a:solidFill>
            <a:srgbClr val="C55A1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609600</xdr:colOff>
      <xdr:row>11</xdr:row>
      <xdr:rowOff>85725</xdr:rowOff>
    </xdr:from>
    <xdr:to>
      <xdr:col>16</xdr:col>
      <xdr:colOff>457200</xdr:colOff>
      <xdr:row>14</xdr:row>
      <xdr:rowOff>104775</xdr:rowOff>
    </xdr:to>
    <xdr:grpSp>
      <xdr:nvGrpSpPr>
        <xdr:cNvPr id="4" name="Group 87"/>
        <xdr:cNvGrpSpPr>
          <a:grpSpLocks/>
        </xdr:cNvGrpSpPr>
      </xdr:nvGrpSpPr>
      <xdr:grpSpPr>
        <a:xfrm>
          <a:off x="12944475" y="2247900"/>
          <a:ext cx="1676400" cy="590550"/>
          <a:chOff x="14561461" y="1724025"/>
          <a:chExt cx="1992989" cy="571500"/>
        </a:xfrm>
        <a:solidFill>
          <a:srgbClr val="FFFFFF"/>
        </a:solidFill>
      </xdr:grpSpPr>
      <xdr:sp>
        <xdr:nvSpPr>
          <xdr:cNvPr id="5" name="Shape -1"/>
          <xdr:cNvSpPr>
            <a:spLocks/>
          </xdr:cNvSpPr>
        </xdr:nvSpPr>
        <xdr:spPr>
          <a:xfrm>
            <a:off x="14573419" y="1724025"/>
            <a:ext cx="1981031" cy="571500"/>
          </a:xfrm>
          <a:prstGeom prst="roundRect">
            <a:avLst/>
          </a:prstGeom>
          <a:solidFill>
            <a:srgbClr val="E2F0D9"/>
          </a:solidFill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Retour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aux factures</a:t>
            </a:r>
          </a:p>
        </xdr:txBody>
      </xdr:sp>
      <xdr:sp>
        <xdr:nvSpPr>
          <xdr:cNvPr id="6" name="Shape -1"/>
          <xdr:cNvSpPr>
            <a:spLocks/>
          </xdr:cNvSpPr>
        </xdr:nvSpPr>
        <xdr:spPr>
          <a:xfrm rot="10800000" flipH="1" flipV="1">
            <a:off x="14561461" y="1914477"/>
            <a:ext cx="360233" cy="216027"/>
          </a:xfrm>
          <a:prstGeom prst="notchedRightArrow">
            <a:avLst/>
          </a:prstGeom>
          <a:solidFill>
            <a:srgbClr val="54823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7" name="AutoShape 88"/>
        <xdr:cNvSpPr>
          <a:spLocks/>
        </xdr:cNvSpPr>
      </xdr:nvSpPr>
      <xdr:spPr>
        <a:xfrm>
          <a:off x="1981200" y="190500"/>
          <a:ext cx="8829675" cy="381000"/>
        </a:xfrm>
        <a:prstGeom prst="roundRect">
          <a:avLst/>
        </a:prstGeom>
        <a:solidFill>
          <a:srgbClr val="5B9BD5"/>
        </a:soli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journal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Comptable</a:t>
          </a:r>
        </a:p>
      </xdr:txBody>
    </xdr:sp>
    <xdr:clientData/>
  </xdr:twoCellAnchor>
  <xdr:twoCellAnchor>
    <xdr:from>
      <xdr:col>14</xdr:col>
      <xdr:colOff>609600</xdr:colOff>
      <xdr:row>1</xdr:row>
      <xdr:rowOff>38100</xdr:rowOff>
    </xdr:from>
    <xdr:to>
      <xdr:col>15</xdr:col>
      <xdr:colOff>609600</xdr:colOff>
      <xdr:row>3</xdr:row>
      <xdr:rowOff>114300</xdr:rowOff>
    </xdr:to>
    <xdr:grpSp>
      <xdr:nvGrpSpPr>
        <xdr:cNvPr id="8" name="Group 89"/>
        <xdr:cNvGrpSpPr>
          <a:grpSpLocks/>
        </xdr:cNvGrpSpPr>
      </xdr:nvGrpSpPr>
      <xdr:grpSpPr>
        <a:xfrm>
          <a:off x="13554075" y="228600"/>
          <a:ext cx="609600" cy="457200"/>
          <a:chOff x="9489151" y="3057525"/>
          <a:chExt cx="841350" cy="819150"/>
        </a:xfrm>
        <a:solidFill>
          <a:srgbClr val="FFFFFF"/>
        </a:solidFill>
      </xdr:grpSpPr>
      <xdr:sp>
        <xdr:nvSpPr>
          <xdr:cNvPr id="9" name="Shape -1"/>
          <xdr:cNvSpPr>
            <a:spLocks/>
          </xdr:cNvSpPr>
        </xdr:nvSpPr>
        <xdr:spPr>
          <a:xfrm>
            <a:off x="9489151" y="3057525"/>
            <a:ext cx="841350" cy="819150"/>
          </a:xfrm>
          <a:prstGeom prst="flowChartConnector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Menu</a:t>
            </a:r>
          </a:p>
        </xdr:txBody>
      </xdr:sp>
      <xdr:sp>
        <xdr:nvSpPr>
          <xdr:cNvPr id="10" name="Shape -1"/>
          <xdr:cNvSpPr>
            <a:spLocks/>
          </xdr:cNvSpPr>
        </xdr:nvSpPr>
        <xdr:spPr>
          <a:xfrm>
            <a:off x="9696544" y="3590996"/>
            <a:ext cx="400062" cy="104851"/>
          </a:xfrm>
          <a:prstGeom prst="leftArrow">
            <a:avLst/>
          </a:prstGeom>
          <a:solidFill>
            <a:srgbClr val="808080"/>
          </a:soli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0</xdr:rowOff>
    </xdr:from>
    <xdr:to>
      <xdr:col>12</xdr:col>
      <xdr:colOff>76200</xdr:colOff>
      <xdr:row>20</xdr:row>
      <xdr:rowOff>76200</xdr:rowOff>
    </xdr:to>
    <xdr:grpSp>
      <xdr:nvGrpSpPr>
        <xdr:cNvPr id="1" name="Group 128"/>
        <xdr:cNvGrpSpPr>
          <a:grpSpLocks/>
        </xdr:cNvGrpSpPr>
      </xdr:nvGrpSpPr>
      <xdr:grpSpPr>
        <a:xfrm>
          <a:off x="9477375" y="3429000"/>
          <a:ext cx="685800" cy="457200"/>
          <a:chOff x="9489151" y="3057525"/>
          <a:chExt cx="841350" cy="819150"/>
        </a:xfrm>
        <a:solidFill>
          <a:srgbClr val="FFFFFF"/>
        </a:solidFill>
      </xdr:grpSpPr>
      <xdr:sp>
        <xdr:nvSpPr>
          <xdr:cNvPr id="2" name="Shape -1"/>
          <xdr:cNvSpPr>
            <a:spLocks/>
          </xdr:cNvSpPr>
        </xdr:nvSpPr>
        <xdr:spPr>
          <a:xfrm>
            <a:off x="9489151" y="3057525"/>
            <a:ext cx="841350" cy="819150"/>
          </a:xfrm>
          <a:prstGeom prst="flowChartConnector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Menu</a:t>
            </a:r>
          </a:p>
        </xdr:txBody>
      </xdr:sp>
      <xdr:sp>
        <xdr:nvSpPr>
          <xdr:cNvPr id="3" name="Shape -1"/>
          <xdr:cNvSpPr>
            <a:spLocks/>
          </xdr:cNvSpPr>
        </xdr:nvSpPr>
        <xdr:spPr>
          <a:xfrm>
            <a:off x="9696544" y="3590996"/>
            <a:ext cx="400062" cy="104851"/>
          </a:xfrm>
          <a:prstGeom prst="leftArrow">
            <a:avLst/>
          </a:prstGeom>
          <a:solidFill>
            <a:srgbClr val="808080"/>
          </a:soli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hamedjabir@gmail.com" TargetMode="External" /><Relationship Id="rId2" Type="http://schemas.openxmlformats.org/officeDocument/2006/relationships/hyperlink" Target="mailto:Moujahidnouhaila@hotmail.fr" TargetMode="External" /><Relationship Id="rId3" Type="http://schemas.openxmlformats.org/officeDocument/2006/relationships/hyperlink" Target="mailto:amineaitehimer@gmail.com" TargetMode="External" /><Relationship Id="rId4" Type="http://schemas.openxmlformats.org/officeDocument/2006/relationships/hyperlink" Target="mailto:kabbajfadwa@gmail.com" TargetMode="External" /><Relationship Id="rId5" Type="http://schemas.openxmlformats.org/officeDocument/2006/relationships/hyperlink" Target="mailto:amraniikram@hotmail.fr" TargetMode="External" /><Relationship Id="rId6" Type="http://schemas.openxmlformats.org/officeDocument/2006/relationships/hyperlink" Target="mailto:elbazzineb@hotmail.fr" TargetMode="External" /><Relationship Id="rId7" Type="http://schemas.openxmlformats.org/officeDocument/2006/relationships/hyperlink" Target="mailto:jalbanesara@gmail.com" TargetMode="External" /><Relationship Id="rId8" Type="http://schemas.openxmlformats.org/officeDocument/2006/relationships/hyperlink" Target="mailto:belghitmarwane@gmail.com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showGridLines="0" tabSelected="1" zoomScaleSheetLayoutView="100" workbookViewId="0" topLeftCell="D1">
      <selection activeCell="A1" sqref="A1"/>
    </sheetView>
  </sheetViews>
  <sheetFormatPr defaultColWidth="9.140625" defaultRowHeight="15"/>
  <sheetData>
    <row r="21" ht="15" customHeight="1"/>
  </sheetData>
  <hyperlinks>
    <hyperlink ref="B6:C7" location="Clients!A1" display="Clients"/>
  </hyperlinks>
  <printOptions/>
  <pageMargins left="0.7" right="0.7" top="0.75" bottom="0.75" header="0.3" footer="0.3"/>
  <pageSetup fitToHeight="0" fitToWidth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"/>
  <sheetViews>
    <sheetView showGridLines="0" zoomScale="130" zoomScaleNormal="130" zoomScaleSheetLayoutView="100" workbookViewId="0" topLeftCell="F1">
      <selection activeCell="A1" sqref="A1"/>
    </sheetView>
  </sheetViews>
  <sheetFormatPr defaultColWidth="10.28125" defaultRowHeight="15"/>
  <cols>
    <col min="1" max="3" width="13.7109375" style="0" bestFit="1" customWidth="1"/>
    <col min="4" max="4" width="26.00390625" style="0" bestFit="1" customWidth="1"/>
    <col min="5" max="5" width="31.28125" style="0" bestFit="1" customWidth="1"/>
    <col min="6" max="6" width="32.421875" style="0" bestFit="1" customWidth="1"/>
    <col min="7" max="7" width="16.140625" style="0" bestFit="1" customWidth="1"/>
    <col min="8" max="8" width="15.140625" style="0" bestFit="1" customWidth="1"/>
  </cols>
  <sheetData>
    <row r="1" spans="1:7" ht="15">
      <c r="A1" s="3" t="s">
        <v>0</v>
      </c>
      <c r="B1" s="3" t="s">
        <v>68</v>
      </c>
      <c r="C1" s="3" t="s">
        <v>69</v>
      </c>
      <c r="D1" s="3" t="s">
        <v>70</v>
      </c>
      <c r="E1" s="3" t="s">
        <v>1</v>
      </c>
      <c r="F1" s="3" t="s">
        <v>3</v>
      </c>
      <c r="G1" s="3" t="s">
        <v>2</v>
      </c>
    </row>
    <row r="2" spans="1:7" ht="15">
      <c r="A2" s="20" t="s">
        <v>71</v>
      </c>
      <c r="B2" s="20" t="s">
        <v>8</v>
      </c>
      <c r="C2" s="20">
        <v>678543600</v>
      </c>
      <c r="D2" s="20" t="s">
        <v>79</v>
      </c>
      <c r="E2" s="20" t="s">
        <v>31</v>
      </c>
      <c r="F2" s="20" t="s">
        <v>16</v>
      </c>
      <c r="G2" s="24" t="s">
        <v>17</v>
      </c>
    </row>
    <row r="3" spans="1:7" ht="15">
      <c r="A3" s="21" t="s">
        <v>72</v>
      </c>
      <c r="B3" s="21" t="s">
        <v>9</v>
      </c>
      <c r="C3" s="21">
        <v>623897302</v>
      </c>
      <c r="D3" s="21" t="s">
        <v>80</v>
      </c>
      <c r="E3" s="21" t="s">
        <v>33</v>
      </c>
      <c r="F3" s="21" t="s">
        <v>32</v>
      </c>
      <c r="G3" s="25" t="s">
        <v>18</v>
      </c>
    </row>
    <row r="4" spans="1:7" ht="15">
      <c r="A4" s="21" t="s">
        <v>73</v>
      </c>
      <c r="B4" s="21" t="s">
        <v>10</v>
      </c>
      <c r="C4" s="21">
        <v>629016610</v>
      </c>
      <c r="D4" s="21" t="s">
        <v>81</v>
      </c>
      <c r="E4" s="21" t="s">
        <v>34</v>
      </c>
      <c r="F4" s="21" t="s">
        <v>19</v>
      </c>
      <c r="G4" s="25" t="s">
        <v>20</v>
      </c>
    </row>
    <row r="5" spans="1:7" ht="15">
      <c r="A5" s="22" t="s">
        <v>74</v>
      </c>
      <c r="B5" s="22" t="s">
        <v>11</v>
      </c>
      <c r="C5" s="22">
        <v>603449201</v>
      </c>
      <c r="D5" s="22" t="s">
        <v>82</v>
      </c>
      <c r="E5" s="22" t="s">
        <v>35</v>
      </c>
      <c r="F5" s="22" t="s">
        <v>21</v>
      </c>
      <c r="G5" s="26" t="s">
        <v>22</v>
      </c>
    </row>
    <row r="6" spans="1:7" ht="15">
      <c r="A6" s="21" t="s">
        <v>75</v>
      </c>
      <c r="B6" s="21" t="s">
        <v>12</v>
      </c>
      <c r="C6" s="21">
        <v>692837465</v>
      </c>
      <c r="D6" s="21" t="s">
        <v>83</v>
      </c>
      <c r="E6" s="21" t="s">
        <v>36</v>
      </c>
      <c r="F6" s="21" t="s">
        <v>23</v>
      </c>
      <c r="G6" s="25" t="s">
        <v>24</v>
      </c>
    </row>
    <row r="7" spans="1:7" ht="15">
      <c r="A7" s="22" t="s">
        <v>76</v>
      </c>
      <c r="B7" s="22" t="s">
        <v>13</v>
      </c>
      <c r="C7" s="22">
        <v>666368393</v>
      </c>
      <c r="D7" s="22" t="s">
        <v>84</v>
      </c>
      <c r="E7" s="22" t="s">
        <v>37</v>
      </c>
      <c r="F7" s="22" t="s">
        <v>25</v>
      </c>
      <c r="G7" s="26" t="s">
        <v>26</v>
      </c>
    </row>
    <row r="8" spans="1:7" ht="15">
      <c r="A8" s="21" t="s">
        <v>77</v>
      </c>
      <c r="B8" s="21" t="s">
        <v>14</v>
      </c>
      <c r="C8" s="21">
        <v>718290364</v>
      </c>
      <c r="D8" s="21" t="s">
        <v>85</v>
      </c>
      <c r="E8" s="21" t="s">
        <v>38</v>
      </c>
      <c r="F8" s="21" t="s">
        <v>27</v>
      </c>
      <c r="G8" s="25" t="s">
        <v>28</v>
      </c>
    </row>
    <row r="9" spans="1:7" ht="15">
      <c r="A9" s="23" t="s">
        <v>78</v>
      </c>
      <c r="B9" s="23" t="s">
        <v>15</v>
      </c>
      <c r="C9" s="23">
        <v>618037645</v>
      </c>
      <c r="D9" s="23" t="s">
        <v>86</v>
      </c>
      <c r="E9" s="23" t="s">
        <v>39</v>
      </c>
      <c r="F9" s="23" t="s">
        <v>29</v>
      </c>
      <c r="G9" s="27" t="s">
        <v>30</v>
      </c>
    </row>
  </sheetData>
  <hyperlinks>
    <hyperlink ref="D2" r:id="rId1" display="mailto:Mohamedjabir@gmail.com"/>
    <hyperlink ref="D3" r:id="rId2" display="mailto:Moujahidnouhaila@hotmail.fr"/>
    <hyperlink ref="D4" r:id="rId3" display="mailto:amineaitehimer@gmail.com"/>
    <hyperlink ref="D5" r:id="rId4" display="mailto:kabbajfadwa@gmail.com"/>
    <hyperlink ref="D6" r:id="rId5" display="mailto:amraniikram@hotmail.fr"/>
    <hyperlink ref="D7" r:id="rId6" display="mailto:elbazzineb@hotmail.fr"/>
    <hyperlink ref="D8" r:id="rId7" display="mailto:jalbanesara@gmail.com"/>
    <hyperlink ref="D9" r:id="rId8" display="mailto:belghitmarwane@gmail.com"/>
  </hyperlinks>
  <printOptions/>
  <pageMargins left="0.7" right="0.7" top="0.75" bottom="0.75" header="0.3" footer="0.3"/>
  <pageSetup fitToHeight="0" fitToWidth="0" horizontalDpi="300" verticalDpi="300" orientation="portrait" paperSize="9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"/>
  <sheetViews>
    <sheetView showGridLines="0" zoomScale="115" zoomScaleNormal="115" zoomScaleSheetLayoutView="100" workbookViewId="0" topLeftCell="A1">
      <selection activeCell="B22" sqref="B22"/>
    </sheetView>
  </sheetViews>
  <sheetFormatPr defaultColWidth="10.28125" defaultRowHeight="15"/>
  <cols>
    <col min="2" max="2" width="50.8515625" style="0" bestFit="1" customWidth="1"/>
    <col min="3" max="3" width="23.00390625" style="0" bestFit="1" customWidth="1"/>
    <col min="4" max="4" width="15.00390625" style="0" bestFit="1" customWidth="1"/>
    <col min="5" max="5" width="15.7109375" style="0" bestFit="1" customWidth="1"/>
  </cols>
  <sheetData>
    <row r="1" spans="1:5" ht="15">
      <c r="A1" s="34" t="s">
        <v>47</v>
      </c>
      <c r="B1" s="35" t="s">
        <v>4</v>
      </c>
      <c r="C1" s="35" t="s">
        <v>5</v>
      </c>
      <c r="D1" s="36" t="s">
        <v>46</v>
      </c>
      <c r="E1" s="37" t="s">
        <v>54</v>
      </c>
    </row>
    <row r="2" spans="1:5" ht="15">
      <c r="A2" s="32" t="s">
        <v>48</v>
      </c>
      <c r="B2" s="1" t="s">
        <v>40</v>
      </c>
      <c r="C2" s="8">
        <v>1599</v>
      </c>
      <c r="D2" s="1">
        <v>10</v>
      </c>
      <c r="E2" s="33">
        <v>12</v>
      </c>
    </row>
    <row r="3" spans="1:5" ht="15">
      <c r="A3" s="32" t="s">
        <v>49</v>
      </c>
      <c r="B3" s="1" t="s">
        <v>41</v>
      </c>
      <c r="C3" s="8">
        <v>1999</v>
      </c>
      <c r="D3" s="1">
        <v>17</v>
      </c>
      <c r="E3" s="33">
        <v>20</v>
      </c>
    </row>
    <row r="4" spans="1:5" ht="15">
      <c r="A4" s="32" t="s">
        <v>50</v>
      </c>
      <c r="B4" s="1" t="s">
        <v>42</v>
      </c>
      <c r="C4" s="8">
        <v>3399</v>
      </c>
      <c r="D4" s="1">
        <v>20</v>
      </c>
      <c r="E4" s="33">
        <v>21</v>
      </c>
    </row>
    <row r="5" spans="1:5" ht="15">
      <c r="A5" s="32" t="s">
        <v>51</v>
      </c>
      <c r="B5" s="1" t="s">
        <v>43</v>
      </c>
      <c r="C5" s="8">
        <v>19999</v>
      </c>
      <c r="D5" s="1">
        <v>8</v>
      </c>
      <c r="E5" s="33">
        <v>15</v>
      </c>
    </row>
    <row r="6" spans="1:5" ht="15">
      <c r="A6" s="32" t="s">
        <v>52</v>
      </c>
      <c r="B6" s="1" t="s">
        <v>44</v>
      </c>
      <c r="C6" s="8">
        <v>2899</v>
      </c>
      <c r="D6" s="1">
        <v>19</v>
      </c>
      <c r="E6" s="33">
        <v>20</v>
      </c>
    </row>
    <row r="7" spans="1:5" ht="15">
      <c r="A7" s="32" t="s">
        <v>53</v>
      </c>
      <c r="B7" s="1" t="s">
        <v>45</v>
      </c>
      <c r="C7" s="8">
        <v>899</v>
      </c>
      <c r="D7" s="1">
        <v>24</v>
      </c>
      <c r="E7" s="33">
        <v>30</v>
      </c>
    </row>
    <row r="8" spans="1:5" ht="15">
      <c r="A8" s="63"/>
      <c r="B8" s="50"/>
      <c r="C8" s="64"/>
      <c r="D8" s="50"/>
      <c r="E8" s="51"/>
    </row>
    <row r="9" spans="1:5" ht="15">
      <c r="A9" s="91"/>
      <c r="B9" s="97"/>
      <c r="C9" s="64" t="s">
        <v>111</v>
      </c>
      <c r="D9" s="50"/>
      <c r="E9" s="51"/>
    </row>
    <row r="10" spans="1:5" ht="15">
      <c r="A10" s="91"/>
      <c r="B10" s="50"/>
      <c r="C10" s="64"/>
      <c r="D10" s="50"/>
      <c r="E10" s="51" t="s">
        <v>111</v>
      </c>
    </row>
  </sheetData>
  <printOptions/>
  <pageMargins left="0.7" right="0.7" top="0.75" bottom="0.75" header="0.3" footer="0.3"/>
  <pageSetup fitToHeight="0" fitToWidth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1"/>
  <sheetViews>
    <sheetView showGridLines="0" zoomScaleSheetLayoutView="100" workbookViewId="0" topLeftCell="D1">
      <selection activeCell="Q8" sqref="Q8"/>
    </sheetView>
  </sheetViews>
  <sheetFormatPr defaultColWidth="10.28125" defaultRowHeight="15"/>
  <cols>
    <col min="1" max="1" width="24.421875" style="0" bestFit="1" customWidth="1"/>
    <col min="2" max="2" width="45.57421875" style="0" bestFit="1" customWidth="1"/>
    <col min="3" max="3" width="16.140625" style="0" bestFit="1" customWidth="1"/>
    <col min="4" max="4" width="19.8515625" style="0" bestFit="1" customWidth="1"/>
    <col min="5" max="5" width="36.8515625" style="0" bestFit="1" customWidth="1"/>
    <col min="6" max="6" width="15.8515625" style="0" bestFit="1" customWidth="1"/>
  </cols>
  <sheetData>
    <row r="1" spans="1:6" ht="45.75" customHeight="1">
      <c r="A1" s="11"/>
      <c r="B1" s="11"/>
      <c r="C1" s="11"/>
      <c r="D1" s="11"/>
      <c r="E1" s="11"/>
      <c r="F1" s="7"/>
    </row>
    <row r="2" ht="51.75" customHeight="1">
      <c r="P2" s="28">
        <v>2</v>
      </c>
    </row>
    <row r="3" spans="1:8" ht="15">
      <c r="A3" s="19" t="s">
        <v>55</v>
      </c>
      <c r="B3" s="109"/>
      <c r="D3" s="5" t="s">
        <v>56</v>
      </c>
      <c r="E3" s="70"/>
      <c r="H3" s="28" t="b">
        <v>0</v>
      </c>
    </row>
    <row r="4" spans="4:18" ht="15">
      <c r="D4" s="5" t="s">
        <v>57</v>
      </c>
      <c r="E4" s="30">
        <f>IF(E$3="","",VLOOKUP(E$3,Clients!$A$2:$G$9,5,FALSE))</f>
      </c>
      <c r="R4" s="28">
        <v>1</v>
      </c>
    </row>
    <row r="5" spans="1:5" ht="15">
      <c r="A5" s="153" t="s">
        <v>136</v>
      </c>
      <c r="B5" s="152"/>
      <c r="D5" s="5" t="s">
        <v>58</v>
      </c>
      <c r="E5" s="31">
        <f>IF(E$3="","",VLOOKUP(E$3,Clients!$A$2:$G$9,7,FALSE))</f>
      </c>
    </row>
    <row r="6" spans="4:5" ht="15">
      <c r="D6" s="5" t="s">
        <v>59</v>
      </c>
      <c r="E6" s="70">
        <f>IF(E$3="","",VLOOKUP(E$3,Clients!$A$2:$G$9,6,FALSE))</f>
      </c>
    </row>
    <row r="8" spans="1:5" ht="15">
      <c r="A8" s="12" t="s">
        <v>47</v>
      </c>
      <c r="B8" s="12"/>
      <c r="C8" s="12" t="s">
        <v>60</v>
      </c>
      <c r="D8" s="12" t="s">
        <v>5</v>
      </c>
      <c r="E8" s="13" t="s">
        <v>61</v>
      </c>
    </row>
    <row r="9" spans="1:5" ht="15">
      <c r="A9" s="69"/>
      <c r="B9" s="6">
        <f>IF($A9="","",VLOOKUP($A9,Produits!$A$2:$C$8,2,FALSE))</f>
      </c>
      <c r="C9" s="68"/>
      <c r="D9" s="71">
        <f>IF($A9="","",VLOOKUP($A9,Produits!$A$2:$C$8,3,FALSE))</f>
      </c>
      <c r="E9" s="9">
        <f>_XLL.IFERROR(D9*C9,"")</f>
      </c>
    </row>
    <row r="10" spans="1:5" ht="15">
      <c r="A10" s="2"/>
      <c r="B10" s="6">
        <f>IF($A10="","",VLOOKUP($A10,Produits!$A$2:$C$8,2,FALSE))</f>
      </c>
      <c r="C10" s="1"/>
      <c r="D10" s="9">
        <f>IF($A10="","",VLOOKUP($A10,Produits!$A$2:$C$8,3,FALSE))</f>
      </c>
      <c r="E10" s="9">
        <f aca="true" t="shared" si="0" ref="E10:E20">_XLL.IFERROR(D10*C10,"")</f>
      </c>
    </row>
    <row r="11" spans="1:5" ht="15">
      <c r="A11" s="2"/>
      <c r="B11" s="6">
        <f>IF($A11="","",VLOOKUP($A11,Produits!$A$2:$C$8,2,FALSE))</f>
      </c>
      <c r="C11" s="1"/>
      <c r="D11" s="9">
        <f>IF($A11="","",VLOOKUP($A11,Produits!$A$2:$C$8,3,FALSE))</f>
      </c>
      <c r="E11" s="9">
        <f t="shared" si="0"/>
      </c>
    </row>
    <row r="12" spans="1:5" ht="15">
      <c r="A12" s="2"/>
      <c r="B12" s="6">
        <f>IF($A12="","",VLOOKUP($A12,Produits!$A$2:$C$8,2,FALSE))</f>
      </c>
      <c r="C12" s="1"/>
      <c r="D12" s="9">
        <f>IF($A12="","",VLOOKUP($A12,Produits!$A$2:$C$7,3,FALSE))</f>
      </c>
      <c r="E12" s="9">
        <f t="shared" si="0"/>
      </c>
    </row>
    <row r="13" spans="1:5" ht="15">
      <c r="A13" s="2"/>
      <c r="B13" s="6">
        <f>IF($A13="","",VLOOKUP($A13,Produits!$A$2:$C$8,2,FALSE))</f>
      </c>
      <c r="C13" s="1"/>
      <c r="D13" s="9">
        <f>IF($A13="","",VLOOKUP($A13,Produits!$A$2:$C$7,3,FALSE))</f>
      </c>
      <c r="E13" s="9">
        <f t="shared" si="0"/>
      </c>
    </row>
    <row r="14" spans="1:17" ht="15">
      <c r="A14" s="2"/>
      <c r="B14" s="6">
        <f>IF($A14="","",VLOOKUP($A14,Produits!$A$2:$C$8,2,FALSE))</f>
      </c>
      <c r="C14" s="1"/>
      <c r="D14" s="9">
        <f>IF($A14="","",VLOOKUP($A14,Produits!$A$2:$C$7,3,FALSE))</f>
      </c>
      <c r="E14" s="9">
        <f t="shared" si="0"/>
      </c>
      <c r="P14" t="s">
        <v>120</v>
      </c>
      <c r="Q14" t="s">
        <v>121</v>
      </c>
    </row>
    <row r="15" spans="1:5" ht="15">
      <c r="A15" s="2"/>
      <c r="B15" s="6">
        <f>IF($A15="","",VLOOKUP($A15,Produits!$A$2:$C$8,2,FALSE))</f>
      </c>
      <c r="C15" s="1"/>
      <c r="D15" s="9">
        <f>IF($A15="","",VLOOKUP($A15,Produits!$A$2:$C$7,3,FALSE))</f>
      </c>
      <c r="E15" s="9">
        <f t="shared" si="0"/>
      </c>
    </row>
    <row r="16" spans="1:5" ht="15">
      <c r="A16" s="2"/>
      <c r="B16" s="6">
        <f>IF($A16="","",VLOOKUP($A16,Produits!$A$2:$C$8,2,FALSE))</f>
      </c>
      <c r="C16" s="1"/>
      <c r="D16" s="9">
        <f>IF($A16="","",VLOOKUP($A16,Produits!$A$2:$C$7,3,FALSE))</f>
      </c>
      <c r="E16" s="9">
        <f t="shared" si="0"/>
      </c>
    </row>
    <row r="17" spans="1:5" ht="15">
      <c r="A17" s="2"/>
      <c r="B17" s="6">
        <f>IF($A17="","",VLOOKUP($A17,Produits!$A$2:$C$8,2,FALSE))</f>
      </c>
      <c r="C17" s="1"/>
      <c r="D17" s="9">
        <f>IF($A17="","",VLOOKUP($A17,Produits!$A$2:$C$7,3,FALSE))</f>
      </c>
      <c r="E17" s="9">
        <f t="shared" si="0"/>
      </c>
    </row>
    <row r="18" spans="1:5" ht="15">
      <c r="A18" s="2"/>
      <c r="B18" s="6">
        <f>IF($A18="","",VLOOKUP($A18,Produits!$A$2:$C$8,2,FALSE))</f>
      </c>
      <c r="C18" s="1"/>
      <c r="D18" s="9">
        <f>IF($A18="","",VLOOKUP($A18,Produits!$A$2:$C$7,3,FALSE))</f>
      </c>
      <c r="E18" s="9">
        <f t="shared" si="0"/>
      </c>
    </row>
    <row r="19" spans="1:5" ht="15">
      <c r="A19" s="2"/>
      <c r="B19" s="6">
        <f>IF($A19="","",VLOOKUP($A19,Produits!$A$2:$C$8,2,FALSE))</f>
      </c>
      <c r="C19" s="1"/>
      <c r="D19" s="9">
        <f>IF($A19="","",VLOOKUP($A19,Produits!$A$2:$C$7,3,FALSE))</f>
      </c>
      <c r="E19" s="9">
        <f t="shared" si="0"/>
      </c>
    </row>
    <row r="20" spans="1:5" ht="15">
      <c r="A20" s="2"/>
      <c r="B20" s="6">
        <f>IF($A20="","",VLOOKUP($A20,Produits!$A$2:$C$8,2,FALSE))</f>
      </c>
      <c r="C20" s="1"/>
      <c r="D20" s="9">
        <f>IF($A20="","",VLOOKUP($A20,Produits!$A$2:$C$7,3,FALSE))</f>
      </c>
      <c r="E20" s="9">
        <f t="shared" si="0"/>
      </c>
    </row>
    <row r="22" spans="2:5" ht="15.75" customHeight="1">
      <c r="B22" s="14" t="s">
        <v>62</v>
      </c>
      <c r="C22" s="16"/>
      <c r="D22" s="16"/>
      <c r="E22" s="94">
        <f>SUM(E9,E10,E11,E12,E13,E14,E15,E16,E17,E18,E19,E20)</f>
        <v>0</v>
      </c>
    </row>
    <row r="23" spans="2:5" ht="15">
      <c r="B23" s="14" t="s">
        <v>63</v>
      </c>
      <c r="C23" s="16"/>
      <c r="D23" s="92">
        <f>IF(R4=1,0.05,0.1)</f>
        <v>0.05</v>
      </c>
      <c r="E23" s="96">
        <f>IF(R4=1,E22*0.05,E22*0.1)</f>
        <v>0</v>
      </c>
    </row>
    <row r="24" spans="2:5" ht="15">
      <c r="B24" s="14" t="s">
        <v>65</v>
      </c>
      <c r="C24" s="16"/>
      <c r="D24" s="15"/>
      <c r="E24" s="95">
        <f>E22-E23</f>
        <v>0</v>
      </c>
    </row>
    <row r="25" spans="2:5" ht="15">
      <c r="B25" s="14" t="s">
        <v>66</v>
      </c>
      <c r="C25" s="16"/>
      <c r="D25" s="17"/>
      <c r="E25" s="96">
        <f>IF(H3=TRUE,80,0)</f>
        <v>0</v>
      </c>
    </row>
    <row r="26" spans="2:5" ht="15">
      <c r="B26" s="5" t="s">
        <v>67</v>
      </c>
      <c r="C26" s="1"/>
      <c r="D26" s="1"/>
      <c r="E26" s="93">
        <f>E24+E25</f>
        <v>0</v>
      </c>
    </row>
    <row r="27" spans="2:5" ht="15">
      <c r="B27" s="14" t="s">
        <v>64</v>
      </c>
      <c r="C27" s="16"/>
      <c r="D27" s="17">
        <f>IF(P2=1,0.2,0.1)</f>
        <v>0.1</v>
      </c>
      <c r="E27" s="73">
        <f>IF(P2=1,E26*0.2,E26*0.1)</f>
        <v>0</v>
      </c>
    </row>
    <row r="28" spans="2:5" ht="15">
      <c r="B28" s="5" t="s">
        <v>92</v>
      </c>
      <c r="C28" s="1"/>
      <c r="D28" s="1"/>
      <c r="E28" s="93">
        <f>E26+E27</f>
        <v>0</v>
      </c>
    </row>
    <row r="31" spans="2:3" ht="15">
      <c r="B31" s="29" t="s">
        <v>91</v>
      </c>
      <c r="C31" s="74"/>
    </row>
  </sheetData>
  <conditionalFormatting sqref="A9:E20">
    <cfRule type="expression" priority="3" dxfId="0">
      <formula>$C9&gt;=VLOOKUP($A$9,tabref,5,FALSE)</formula>
    </cfRule>
  </conditionalFormatting>
  <dataValidations count="3">
    <dataValidation type="list" allowBlank="1" showInputMessage="1" showErrorMessage="1" sqref="C31"/>
    <dataValidation type="list" allowBlank="1" showInputMessage="1" showErrorMessage="1" sqref="E3">
      <formula1>listenom</formula1>
    </dataValidation>
    <dataValidation type="list" allowBlank="1" showInputMessage="1" showErrorMessage="1" sqref="A9:A20">
      <formula1>listereference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8"/>
  <sheetViews>
    <sheetView showGridLines="0" zoomScale="33" zoomScaleNormal="33" zoomScaleSheetLayoutView="100" workbookViewId="0" topLeftCell="A1">
      <selection activeCell="B9" sqref="B9"/>
    </sheetView>
  </sheetViews>
  <sheetFormatPr defaultColWidth="9.140625" defaultRowHeight="15"/>
  <cols>
    <col min="3" max="3" width="11.421875" style="44" bestFit="1" customWidth="1"/>
    <col min="4" max="4" width="16.7109375" style="0" customWidth="1"/>
    <col min="6" max="6" width="24.421875" style="0" bestFit="1" customWidth="1"/>
    <col min="7" max="7" width="45.57421875" style="111" bestFit="1" customWidth="1"/>
    <col min="12" max="13" width="11.421875" style="110" bestFit="1" customWidth="1"/>
    <col min="18" max="18" width="18.28125" style="0" bestFit="1" customWidth="1"/>
  </cols>
  <sheetData>
    <row r="1" spans="1:2" ht="15">
      <c r="A1" s="55"/>
      <c r="B1" s="55"/>
    </row>
    <row r="2" spans="1:2" ht="15">
      <c r="A2" s="55"/>
      <c r="B2" s="55"/>
    </row>
    <row r="3" spans="1:2" ht="15">
      <c r="A3" s="55"/>
      <c r="B3" s="55"/>
    </row>
    <row r="4" spans="1:2" ht="15">
      <c r="A4" s="55"/>
      <c r="B4" s="55"/>
    </row>
    <row r="5" spans="1:13" ht="15.75">
      <c r="A5" s="55"/>
      <c r="B5" s="55"/>
      <c r="L5" s="136"/>
      <c r="M5" s="136"/>
    </row>
    <row r="6" spans="1:13" ht="16.5">
      <c r="A6" s="55"/>
      <c r="B6" s="55"/>
      <c r="D6" s="130"/>
      <c r="E6" s="130"/>
      <c r="F6" s="130"/>
      <c r="G6" s="143">
        <v>43985</v>
      </c>
      <c r="H6" s="130"/>
      <c r="I6" s="130"/>
      <c r="J6" s="132"/>
      <c r="K6" s="134"/>
      <c r="L6" s="144" t="s">
        <v>126</v>
      </c>
      <c r="M6" s="144" t="s">
        <v>127</v>
      </c>
    </row>
    <row r="7" spans="1:13" ht="15">
      <c r="A7" s="55"/>
      <c r="B7" s="126"/>
      <c r="C7" s="128"/>
      <c r="D7" s="55"/>
      <c r="E7" s="55"/>
      <c r="F7" s="55"/>
      <c r="H7" s="55"/>
      <c r="I7" s="55"/>
      <c r="K7" s="126"/>
      <c r="L7" s="135"/>
      <c r="M7" s="135"/>
    </row>
    <row r="8" spans="1:13" ht="15.75">
      <c r="A8" s="55"/>
      <c r="B8" s="126"/>
      <c r="C8" s="129" t="str">
        <f>IF(R9="carte bancaire","5141",IF(R9="espèces","5161",IF(R9="crédit","3421",IF(R9="chèque","5141",""))))</f>
        <v>5141</v>
      </c>
      <c r="D8" s="127" t="str">
        <f>IF(R9="carte bancaire","Banque",IF(R9="espèces","Caisse",IF(R9="crédit","Client",IF(R9="chèque","Banque",""))))</f>
        <v>Banque</v>
      </c>
      <c r="G8" s="113"/>
      <c r="K8" s="126"/>
      <c r="L8" s="142">
        <v>43293.84</v>
      </c>
      <c r="M8" s="135"/>
    </row>
    <row r="9" spans="1:18" ht="15.75">
      <c r="A9" s="55"/>
      <c r="B9" s="126"/>
      <c r="C9" s="137">
        <v>7111</v>
      </c>
      <c r="E9" s="60"/>
      <c r="F9" s="60"/>
      <c r="G9" s="114"/>
      <c r="H9" s="140" t="s">
        <v>116</v>
      </c>
      <c r="I9" s="55"/>
      <c r="J9" s="55"/>
      <c r="K9" s="126"/>
      <c r="L9" s="135"/>
      <c r="M9" s="142">
        <v>36078.2</v>
      </c>
      <c r="R9" s="28" t="s">
        <v>90</v>
      </c>
    </row>
    <row r="10" spans="1:13" ht="15.75">
      <c r="A10" s="55"/>
      <c r="B10" s="126"/>
      <c r="C10" s="137">
        <v>4455</v>
      </c>
      <c r="E10" s="55"/>
      <c r="F10" s="55"/>
      <c r="G10" s="114"/>
      <c r="H10" s="141" t="s">
        <v>117</v>
      </c>
      <c r="I10" s="60"/>
      <c r="J10" s="60"/>
      <c r="K10" s="133"/>
      <c r="L10" s="135"/>
      <c r="M10" s="142">
        <v>7215.639999999999</v>
      </c>
    </row>
    <row r="11" spans="1:13" ht="15.75">
      <c r="A11" s="55"/>
      <c r="B11" s="126"/>
      <c r="C11" s="128"/>
      <c r="D11" s="138" t="s">
        <v>118</v>
      </c>
      <c r="E11" s="139">
        <v>20191</v>
      </c>
      <c r="F11" s="60"/>
      <c r="G11" s="115"/>
      <c r="H11" s="55"/>
      <c r="I11" s="55"/>
      <c r="J11" s="55"/>
      <c r="K11" s="126"/>
      <c r="L11" s="135"/>
      <c r="M11" s="135"/>
    </row>
    <row r="12" spans="1:13" ht="15">
      <c r="A12" s="55"/>
      <c r="B12" s="126"/>
      <c r="C12" s="128"/>
      <c r="D12" s="131"/>
      <c r="E12" s="130"/>
      <c r="F12" s="130"/>
      <c r="G12" s="112"/>
      <c r="H12" s="130"/>
      <c r="I12" s="130"/>
      <c r="J12" s="130"/>
      <c r="K12" s="134"/>
      <c r="L12" s="135"/>
      <c r="M12" s="135"/>
    </row>
    <row r="13" spans="1:13" ht="15">
      <c r="A13" s="55"/>
      <c r="B13" s="126"/>
      <c r="C13" s="128"/>
      <c r="D13" s="55"/>
      <c r="E13" s="55"/>
      <c r="F13" s="55"/>
      <c r="H13" s="55"/>
      <c r="I13" s="55"/>
      <c r="K13" s="126"/>
      <c r="L13" s="135"/>
      <c r="M13" s="135"/>
    </row>
    <row r="14" ht="15">
      <c r="B14" s="55"/>
    </row>
    <row r="15" ht="15">
      <c r="B15" s="55"/>
    </row>
    <row r="16" ht="15">
      <c r="B16" s="55"/>
    </row>
    <row r="17" ht="15">
      <c r="B17" s="55"/>
    </row>
    <row r="18" ht="15">
      <c r="B18" s="55"/>
    </row>
    <row r="19" ht="15">
      <c r="B19" s="55"/>
    </row>
    <row r="20" ht="15">
      <c r="B20" s="55"/>
    </row>
    <row r="21" ht="15">
      <c r="B21" s="55"/>
    </row>
    <row r="22" ht="15">
      <c r="B22" s="55"/>
    </row>
    <row r="23" ht="15">
      <c r="B23" s="55"/>
    </row>
    <row r="24" ht="15">
      <c r="B24" s="55"/>
    </row>
    <row r="25" ht="15">
      <c r="B25" s="55"/>
    </row>
    <row r="26" ht="15">
      <c r="B26" s="55"/>
    </row>
    <row r="27" ht="15">
      <c r="B27" s="55"/>
    </row>
    <row r="28" ht="15">
      <c r="B28" s="55"/>
    </row>
    <row r="29" ht="15">
      <c r="B29" s="55"/>
    </row>
    <row r="30" ht="15">
      <c r="B30" s="55"/>
    </row>
    <row r="31" ht="15">
      <c r="B31" s="55"/>
    </row>
    <row r="32" ht="15">
      <c r="B32" s="55"/>
    </row>
    <row r="33" ht="15">
      <c r="B33" s="55"/>
    </row>
    <row r="34" ht="15">
      <c r="B34" s="55"/>
    </row>
    <row r="35" ht="15">
      <c r="B35" s="55"/>
    </row>
    <row r="36" ht="15">
      <c r="B36" s="55"/>
    </row>
    <row r="37" ht="15">
      <c r="B37" s="55"/>
    </row>
    <row r="38" ht="15">
      <c r="B38" s="55"/>
    </row>
  </sheetData>
  <printOptions/>
  <pageMargins left="0.7" right="0.7" top="0.75" bottom="0.75" header="0.3" footer="0.3"/>
  <pageSetup fitToHeight="0" fitToWidth="0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3"/>
  <sheetViews>
    <sheetView zoomScaleSheetLayoutView="100" workbookViewId="0" topLeftCell="A1">
      <selection activeCell="A6" sqref="A6"/>
    </sheetView>
  </sheetViews>
  <sheetFormatPr defaultColWidth="9.140625" defaultRowHeight="15"/>
  <cols>
    <col min="1" max="1" width="21.57421875" style="0" bestFit="1" customWidth="1"/>
    <col min="2" max="2" width="17.421875" style="44" bestFit="1" customWidth="1"/>
    <col min="7" max="7" width="30.00390625" style="0" bestFit="1" customWidth="1"/>
  </cols>
  <sheetData>
    <row r="1" spans="1:11" ht="15">
      <c r="A1" t="s">
        <v>87</v>
      </c>
      <c r="C1" s="3" t="s">
        <v>0</v>
      </c>
      <c r="E1" s="3" t="s">
        <v>93</v>
      </c>
      <c r="F1" s="3" t="s">
        <v>0</v>
      </c>
      <c r="G1" s="3" t="s">
        <v>1</v>
      </c>
      <c r="J1" s="3" t="s">
        <v>93</v>
      </c>
      <c r="K1" s="3" t="s">
        <v>94</v>
      </c>
    </row>
    <row r="2" spans="1:11" ht="15">
      <c r="A2" t="s">
        <v>88</v>
      </c>
      <c r="C2" s="20" t="s">
        <v>71</v>
      </c>
      <c r="E2" s="38">
        <v>1</v>
      </c>
      <c r="F2" s="20" t="s">
        <v>71</v>
      </c>
      <c r="G2" s="20" t="s">
        <v>31</v>
      </c>
      <c r="J2" s="38">
        <v>1</v>
      </c>
      <c r="K2" s="38" t="s">
        <v>48</v>
      </c>
    </row>
    <row r="3" spans="1:11" ht="15">
      <c r="A3" t="s">
        <v>89</v>
      </c>
      <c r="C3" s="21" t="s">
        <v>72</v>
      </c>
      <c r="E3" s="39">
        <v>2</v>
      </c>
      <c r="F3" s="21" t="s">
        <v>72</v>
      </c>
      <c r="G3" s="21" t="s">
        <v>33</v>
      </c>
      <c r="J3" s="39">
        <v>2</v>
      </c>
      <c r="K3" s="39" t="s">
        <v>49</v>
      </c>
    </row>
    <row r="4" spans="1:11" ht="15">
      <c r="A4" t="s">
        <v>90</v>
      </c>
      <c r="C4" s="21" t="s">
        <v>73</v>
      </c>
      <c r="E4" s="39">
        <v>3</v>
      </c>
      <c r="F4" s="21" t="s">
        <v>73</v>
      </c>
      <c r="G4" s="21" t="s">
        <v>34</v>
      </c>
      <c r="J4" s="39">
        <v>3</v>
      </c>
      <c r="K4" s="39" t="s">
        <v>50</v>
      </c>
    </row>
    <row r="5" spans="1:11" ht="15">
      <c r="A5" s="55" t="s">
        <v>119</v>
      </c>
      <c r="C5" s="22" t="s">
        <v>74</v>
      </c>
      <c r="E5" s="40">
        <v>4</v>
      </c>
      <c r="F5" s="22" t="s">
        <v>74</v>
      </c>
      <c r="G5" s="22" t="s">
        <v>35</v>
      </c>
      <c r="J5" s="40">
        <v>4</v>
      </c>
      <c r="K5" s="40" t="s">
        <v>51</v>
      </c>
    </row>
    <row r="6" spans="3:11" ht="15">
      <c r="C6" s="21" t="s">
        <v>75</v>
      </c>
      <c r="E6" s="39">
        <v>5</v>
      </c>
      <c r="F6" s="21" t="s">
        <v>75</v>
      </c>
      <c r="G6" s="21" t="s">
        <v>36</v>
      </c>
      <c r="J6" s="39">
        <v>5</v>
      </c>
      <c r="K6" s="39" t="s">
        <v>52</v>
      </c>
    </row>
    <row r="7" spans="3:11" ht="15">
      <c r="C7" s="22" t="s">
        <v>76</v>
      </c>
      <c r="E7" s="40">
        <v>6</v>
      </c>
      <c r="F7" s="22" t="s">
        <v>76</v>
      </c>
      <c r="G7" s="22" t="s">
        <v>37</v>
      </c>
      <c r="J7" s="40">
        <v>6</v>
      </c>
      <c r="K7" s="40" t="s">
        <v>53</v>
      </c>
    </row>
    <row r="8" spans="3:7" ht="15">
      <c r="C8" s="21" t="s">
        <v>77</v>
      </c>
      <c r="E8" s="39">
        <v>7</v>
      </c>
      <c r="F8" s="21" t="s">
        <v>77</v>
      </c>
      <c r="G8" s="21" t="s">
        <v>38</v>
      </c>
    </row>
    <row r="9" spans="3:7" ht="15">
      <c r="C9" s="23" t="s">
        <v>78</v>
      </c>
      <c r="E9" s="41">
        <v>8</v>
      </c>
      <c r="F9" s="23" t="s">
        <v>78</v>
      </c>
      <c r="G9" s="23" t="s">
        <v>39</v>
      </c>
    </row>
    <row r="13" ht="15">
      <c r="H13" s="3" t="s">
        <v>95</v>
      </c>
    </row>
    <row r="14" ht="15">
      <c r="H14" s="42">
        <v>0.1</v>
      </c>
    </row>
    <row r="15" spans="5:8" ht="15">
      <c r="E15" s="3" t="s">
        <v>93</v>
      </c>
      <c r="F15" s="3" t="s">
        <v>3</v>
      </c>
      <c r="H15" s="43">
        <v>0.2</v>
      </c>
    </row>
    <row r="16" spans="2:6" ht="15">
      <c r="B16" s="45" t="s">
        <v>102</v>
      </c>
      <c r="E16" s="38">
        <v>1</v>
      </c>
      <c r="F16" s="20" t="s">
        <v>16</v>
      </c>
    </row>
    <row r="17" spans="2:6" ht="15">
      <c r="B17" s="46">
        <v>20191</v>
      </c>
      <c r="E17" s="39">
        <v>2</v>
      </c>
      <c r="F17" s="21" t="s">
        <v>32</v>
      </c>
    </row>
    <row r="18" spans="2:6" ht="15">
      <c r="B18" s="47">
        <v>20192</v>
      </c>
      <c r="E18" s="39">
        <v>3</v>
      </c>
      <c r="F18" s="21" t="s">
        <v>19</v>
      </c>
    </row>
    <row r="19" spans="2:6" ht="15">
      <c r="B19" s="47">
        <v>20193</v>
      </c>
      <c r="E19" s="40">
        <v>4</v>
      </c>
      <c r="F19" s="22" t="s">
        <v>21</v>
      </c>
    </row>
    <row r="20" spans="2:6" ht="15">
      <c r="B20" s="48">
        <v>20194</v>
      </c>
      <c r="E20" s="39">
        <v>5</v>
      </c>
      <c r="F20" s="21" t="s">
        <v>23</v>
      </c>
    </row>
    <row r="21" spans="2:6" ht="15">
      <c r="B21" s="47">
        <v>20195</v>
      </c>
      <c r="E21" s="40">
        <v>6</v>
      </c>
      <c r="F21" s="22" t="s">
        <v>25</v>
      </c>
    </row>
    <row r="22" spans="2:6" ht="15">
      <c r="B22" s="48">
        <v>20196</v>
      </c>
      <c r="E22" s="39">
        <v>7</v>
      </c>
      <c r="F22" s="21" t="s">
        <v>27</v>
      </c>
    </row>
    <row r="23" spans="2:6" ht="15">
      <c r="B23" s="47">
        <v>20197</v>
      </c>
      <c r="E23" s="41">
        <v>8</v>
      </c>
      <c r="F23" s="23" t="s">
        <v>29</v>
      </c>
    </row>
  </sheetData>
  <printOptions/>
  <pageMargins left="0.7" right="0.7" top="0.75" bottom="0.75" header="0.3" footer="0.3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Hind R</dc:creator>
  <cp:keywords/>
  <dc:description/>
  <cp:lastModifiedBy>PC</cp:lastModifiedBy>
  <dcterms:created xsi:type="dcterms:W3CDTF">2014-11-27T13:40:20Z</dcterms:created>
  <dcterms:modified xsi:type="dcterms:W3CDTF">2020-06-12T19:13:32Z</dcterms:modified>
  <cp:category/>
  <cp:version/>
  <cp:contentType/>
  <cp:contentStatus/>
</cp:coreProperties>
</file>