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7A2D7E96-6E34-419A-AE5F-296B3A7E7977}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NAFP\Desktop\Source de vie\"/>
    </mc:Choice>
  </mc:AlternateContent>
  <bookViews>
    <workbookView xWindow="240" yWindow="135" windowWidth="20055" windowHeight="7440" activeTab="4"/>
  </bookViews>
  <sheets>
    <sheet name="MENU" sheetId="4" r:id="rId1"/>
    <sheet name="FORMULAIRE" sheetId="1" r:id="rId2"/>
    <sheet name="BASE" sheetId="3" r:id="rId3"/>
    <sheet name="CARTE" sheetId="5" r:id="rId4"/>
    <sheet name="Carte 1" sheetId="7" r:id="rId5"/>
    <sheet name="Feuil1" sheetId="6" r:id="rId6"/>
  </sheets>
  <definedNames>
    <definedName name="image" localSheetId="4">INDIRECT(VLOOKUP('Carte 1'!$C$18,BASE!$A$3:$Y$54,24,FALSE))</definedName>
    <definedName name="image">INDIRECT(VLOOKUP(CARTE!$C$18,BASE!$A$3:$Y$54,24,FALSE))</definedName>
  </definedNames>
  <calcPr calcId="152511"/>
</workbook>
</file>

<file path=xl/calcChain.xml><?xml version="1.0" encoding="utf-8"?>
<calcChain xmlns="http://schemas.openxmlformats.org/spreadsheetml/2006/main">
  <c r="E17" i="7" l="1"/>
  <c r="C17" i="7"/>
  <c r="D16" i="7"/>
  <c r="D15" i="7"/>
  <c r="D14" i="7"/>
  <c r="G13" i="7"/>
  <c r="D13" i="7"/>
  <c r="D12" i="7"/>
  <c r="D11" i="7"/>
  <c r="G10" i="7"/>
  <c r="D10" i="7"/>
  <c r="B10" i="7"/>
  <c r="X4" i="3" l="1"/>
  <c r="H9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5" i="3"/>
  <c r="X6" i="3"/>
  <c r="E17" i="5"/>
  <c r="C17" i="5"/>
  <c r="D16" i="5"/>
  <c r="D15" i="5"/>
  <c r="D14" i="5"/>
  <c r="G13" i="5"/>
  <c r="D13" i="5"/>
  <c r="D12" i="5"/>
  <c r="D11" i="5"/>
  <c r="G10" i="5"/>
  <c r="D10" i="5"/>
  <c r="B10" i="5"/>
</calcChain>
</file>

<file path=xl/sharedStrings.xml><?xml version="1.0" encoding="utf-8"?>
<sst xmlns="http://schemas.openxmlformats.org/spreadsheetml/2006/main" count="548" uniqueCount="293">
  <si>
    <t>N°</t>
  </si>
  <si>
    <t>Arrt</t>
  </si>
  <si>
    <t>Marché</t>
  </si>
  <si>
    <t>Code</t>
  </si>
  <si>
    <t>Raison Soc</t>
  </si>
  <si>
    <t xml:space="preserve">NOM </t>
  </si>
  <si>
    <t>Prénom</t>
  </si>
  <si>
    <t>Date de Naissance</t>
  </si>
  <si>
    <t>A</t>
  </si>
  <si>
    <t>Nationalité</t>
  </si>
  <si>
    <t>Sexe</t>
  </si>
  <si>
    <t>Adresse</t>
  </si>
  <si>
    <t>Contact</t>
  </si>
  <si>
    <t>Activité</t>
  </si>
  <si>
    <t>Nature Pièce</t>
  </si>
  <si>
    <t>N° Pièce</t>
  </si>
  <si>
    <t>Emplacement</t>
  </si>
  <si>
    <t>Secteur</t>
  </si>
  <si>
    <t>Raison Soc.</t>
  </si>
  <si>
    <t>Nom(s)</t>
  </si>
  <si>
    <t>Prénom(s)</t>
  </si>
  <si>
    <t>Date Nais.</t>
  </si>
  <si>
    <t>Lieu Nais</t>
  </si>
  <si>
    <t xml:space="preserve">Emplacement </t>
  </si>
  <si>
    <t>NIF</t>
  </si>
  <si>
    <t>NIC</t>
  </si>
  <si>
    <t>NIM</t>
  </si>
  <si>
    <t>Groupe</t>
  </si>
  <si>
    <t>Id agent</t>
  </si>
  <si>
    <t>GROUPE</t>
  </si>
  <si>
    <t>ID AGENT</t>
  </si>
  <si>
    <t>FORMULAIRE D'IDENTIFICATION DES OPERATEURS ECONOMIQUES</t>
  </si>
  <si>
    <t>M</t>
  </si>
  <si>
    <t>Arrondissement</t>
  </si>
  <si>
    <t>Nom :</t>
  </si>
  <si>
    <t>Prénom :</t>
  </si>
  <si>
    <t>Date Nais. :</t>
  </si>
  <si>
    <t>Nationalité :</t>
  </si>
  <si>
    <t>Activité :</t>
  </si>
  <si>
    <t>Secteur :</t>
  </si>
  <si>
    <t>NIC :</t>
  </si>
  <si>
    <t>Contact :</t>
  </si>
  <si>
    <t>3ème</t>
  </si>
  <si>
    <t>Mont-Bouèt</t>
  </si>
  <si>
    <t>DIALLO</t>
  </si>
  <si>
    <t>DEMBA</t>
  </si>
  <si>
    <t>Mali</t>
  </si>
  <si>
    <t>Malienne</t>
  </si>
  <si>
    <t>06-67-83-73</t>
  </si>
  <si>
    <t>Vente de sachoches</t>
  </si>
  <si>
    <t>Place</t>
  </si>
  <si>
    <t>S09</t>
  </si>
  <si>
    <t>Nyangono</t>
  </si>
  <si>
    <t>Rosette</t>
  </si>
  <si>
    <t>Cameroun</t>
  </si>
  <si>
    <t>Camerounaise</t>
  </si>
  <si>
    <t>F</t>
  </si>
  <si>
    <t>07-38-13-25</t>
  </si>
  <si>
    <t>Vente chocolat/Odika/concombre</t>
  </si>
  <si>
    <t>CS</t>
  </si>
  <si>
    <t>18IS20098</t>
  </si>
  <si>
    <t>S9</t>
  </si>
  <si>
    <t>01/59/2501</t>
  </si>
  <si>
    <t>OGU</t>
  </si>
  <si>
    <t>Augustin Oguen</t>
  </si>
  <si>
    <t>Nigeria</t>
  </si>
  <si>
    <t>Nigerienne</t>
  </si>
  <si>
    <t>04-14-82-13</t>
  </si>
  <si>
    <t>Friperie</t>
  </si>
  <si>
    <t>18IS19185</t>
  </si>
  <si>
    <t>Perye</t>
  </si>
  <si>
    <t>MBAH</t>
  </si>
  <si>
    <t>Mabel Tebon</t>
  </si>
  <si>
    <t>Bessi</t>
  </si>
  <si>
    <t>02-33-96-55</t>
  </si>
  <si>
    <t>Pass</t>
  </si>
  <si>
    <t>10S128854</t>
  </si>
  <si>
    <t>SALL</t>
  </si>
  <si>
    <t>Mamadou Babaly</t>
  </si>
  <si>
    <t xml:space="preserve">Sénégal </t>
  </si>
  <si>
    <t>Sénégalaise</t>
  </si>
  <si>
    <t>06-25-78-64</t>
  </si>
  <si>
    <t>Vente de chaussures</t>
  </si>
  <si>
    <t>18IS05931</t>
  </si>
  <si>
    <t>Box</t>
  </si>
  <si>
    <t>01/99/3489</t>
  </si>
  <si>
    <t>OK</t>
  </si>
  <si>
    <t>Colonne1</t>
  </si>
  <si>
    <t>Colonne2</t>
  </si>
  <si>
    <t>Colonne3</t>
  </si>
  <si>
    <t>Colonne4</t>
  </si>
  <si>
    <t>Colonne5</t>
  </si>
  <si>
    <t>Colonne6</t>
  </si>
  <si>
    <t>Colonne7</t>
  </si>
  <si>
    <t>Colonne8</t>
  </si>
  <si>
    <t>Colonne9</t>
  </si>
  <si>
    <t>Colonne10</t>
  </si>
  <si>
    <t>Colonne11</t>
  </si>
  <si>
    <t>Colonne12</t>
  </si>
  <si>
    <t>Colonne13</t>
  </si>
  <si>
    <t>Colonne14</t>
  </si>
  <si>
    <t>Colonne15</t>
  </si>
  <si>
    <t>Colonne16</t>
  </si>
  <si>
    <t>Colonne17</t>
  </si>
  <si>
    <t>Colonne18</t>
  </si>
  <si>
    <t>Colonne19</t>
  </si>
  <si>
    <t>Colonne20</t>
  </si>
  <si>
    <t>Colonne21</t>
  </si>
  <si>
    <t>Colonne22</t>
  </si>
  <si>
    <t>Colonne23</t>
  </si>
  <si>
    <t>Colonne24</t>
  </si>
  <si>
    <t>Colonne25</t>
  </si>
  <si>
    <t>photos</t>
  </si>
  <si>
    <t>imagescommonde</t>
  </si>
  <si>
    <t>6ème</t>
  </si>
  <si>
    <t>NZENG AYONG</t>
  </si>
  <si>
    <t>YALLA &amp; FRERES</t>
  </si>
  <si>
    <t>NGUEMBI WALLA</t>
  </si>
  <si>
    <t>Jean de Dieu</t>
  </si>
  <si>
    <t>Mouila</t>
  </si>
  <si>
    <t>Gabonaise</t>
  </si>
  <si>
    <t>Dragage</t>
  </si>
  <si>
    <t>06-23-86-43</t>
  </si>
  <si>
    <t>Chambre Froide</t>
  </si>
  <si>
    <t>CNI</t>
  </si>
  <si>
    <t>001287-2,9 003</t>
  </si>
  <si>
    <t>Magasin</t>
  </si>
  <si>
    <t>72244546 H</t>
  </si>
  <si>
    <t>Mont-Bouet</t>
  </si>
  <si>
    <t>place</t>
  </si>
  <si>
    <t>Sénégal</t>
  </si>
  <si>
    <t>KA Bijoux</t>
  </si>
  <si>
    <t>KA</t>
  </si>
  <si>
    <t>Amadou Thoyry</t>
  </si>
  <si>
    <t>07-32-15-16</t>
  </si>
  <si>
    <t>Vente de Bijoux</t>
  </si>
  <si>
    <t>19/320349</t>
  </si>
  <si>
    <t>283290C</t>
  </si>
  <si>
    <t>01/59/2532</t>
  </si>
  <si>
    <t>A31L06MTB10172</t>
  </si>
  <si>
    <t>TRAORE</t>
  </si>
  <si>
    <t>Ousmane</t>
  </si>
  <si>
    <t>04-47-90-00</t>
  </si>
  <si>
    <t>19IS36004</t>
  </si>
  <si>
    <t>398997 B</t>
  </si>
  <si>
    <t>01/59/4621</t>
  </si>
  <si>
    <t>A31COBMTB11292</t>
  </si>
  <si>
    <t>Salif</t>
  </si>
  <si>
    <t>06-36-63-70</t>
  </si>
  <si>
    <t>Vivre frais</t>
  </si>
  <si>
    <t>S08</t>
  </si>
  <si>
    <t>Carine</t>
  </si>
  <si>
    <t>04-13-10-69</t>
  </si>
  <si>
    <t>Vente de Produits Divers</t>
  </si>
  <si>
    <t>OGBONNA</t>
  </si>
  <si>
    <t>Robinson Chinemerem</t>
  </si>
  <si>
    <t>06-92-97-78</t>
  </si>
  <si>
    <t>MOUFTAOU</t>
  </si>
  <si>
    <t>Amina</t>
  </si>
  <si>
    <t>Benin</t>
  </si>
  <si>
    <t>Beninoise</t>
  </si>
  <si>
    <t>07-64-16-37</t>
  </si>
  <si>
    <t>Pharmacopée</t>
  </si>
  <si>
    <t>MAGASSA</t>
  </si>
  <si>
    <t>Mohamed</t>
  </si>
  <si>
    <t>07-96-58-59</t>
  </si>
  <si>
    <t>Vente D'appareile électronique</t>
  </si>
  <si>
    <t>269660E</t>
  </si>
  <si>
    <t>HAN</t>
  </si>
  <si>
    <t>Miaomiao</t>
  </si>
  <si>
    <t>Chine</t>
  </si>
  <si>
    <t>Chinoise</t>
  </si>
  <si>
    <t>02-02-73-33</t>
  </si>
  <si>
    <t xml:space="preserve">3ème </t>
  </si>
  <si>
    <r>
      <t>Pr</t>
    </r>
    <r>
      <rPr>
        <b/>
        <sz val="11"/>
        <color theme="1"/>
        <rFont val="Calibri"/>
        <family val="2"/>
      </rPr>
      <t>ê</t>
    </r>
    <r>
      <rPr>
        <b/>
        <sz val="11"/>
        <color theme="1"/>
        <rFont val="Calibri"/>
        <family val="2"/>
        <scheme val="minor"/>
      </rPr>
      <t>te à Porter</t>
    </r>
  </si>
  <si>
    <t>NGOBO DIPOKO</t>
  </si>
  <si>
    <t>XILIO</t>
  </si>
  <si>
    <t>Sijia</t>
  </si>
  <si>
    <t>HOSANA</t>
  </si>
  <si>
    <t>Victor Lokpowei</t>
  </si>
  <si>
    <t>06-12-25-69</t>
  </si>
  <si>
    <t>Vente de crevette</t>
  </si>
  <si>
    <t>CAMARA</t>
  </si>
  <si>
    <t>Mouhamed</t>
  </si>
  <si>
    <t>Bloc</t>
  </si>
  <si>
    <t>02-54-64-56</t>
  </si>
  <si>
    <t>Café express</t>
  </si>
  <si>
    <t>01/59/4622</t>
  </si>
  <si>
    <t>BISSIRIOU</t>
  </si>
  <si>
    <t>Saratou Achake</t>
  </si>
  <si>
    <t>04-47-27-48</t>
  </si>
  <si>
    <t>BAH epouse DICKO</t>
  </si>
  <si>
    <t>Aissata</t>
  </si>
  <si>
    <t>07-74-22-95</t>
  </si>
  <si>
    <t xml:space="preserve">importation et vente de matériel informatique </t>
  </si>
  <si>
    <t>19IS25100</t>
  </si>
  <si>
    <t>01/510/4102</t>
  </si>
  <si>
    <t xml:space="preserve">FOFANA </t>
  </si>
  <si>
    <t>Cheickne</t>
  </si>
  <si>
    <t>Bamako</t>
  </si>
  <si>
    <t>07-57-08-52</t>
  </si>
  <si>
    <t>Vente sachets</t>
  </si>
  <si>
    <t>17IS50384</t>
  </si>
  <si>
    <t>EZE</t>
  </si>
  <si>
    <t>Onukaowu E</t>
  </si>
  <si>
    <t>07-29-99-38</t>
  </si>
  <si>
    <t>Vente d'ignames</t>
  </si>
  <si>
    <t>S11</t>
  </si>
  <si>
    <t>BANGALY</t>
  </si>
  <si>
    <t>Moussa</t>
  </si>
  <si>
    <t>02-92-14-99</t>
  </si>
  <si>
    <t>Vente d'oignons</t>
  </si>
  <si>
    <t>OKOMO ABESSOLO</t>
  </si>
  <si>
    <t>Gnazang</t>
  </si>
  <si>
    <t>07-54-32-62</t>
  </si>
  <si>
    <t>Vente de chocolat</t>
  </si>
  <si>
    <t>S07</t>
  </si>
  <si>
    <t>ANAYO</t>
  </si>
  <si>
    <t>Nwachukwu</t>
  </si>
  <si>
    <t>07-39-25-36</t>
  </si>
  <si>
    <t>Vente d'arachide</t>
  </si>
  <si>
    <t>YOUSSOUF ep MOUSSILIOU</t>
  </si>
  <si>
    <t>Madinatou</t>
  </si>
  <si>
    <t>06-42-09-58</t>
  </si>
  <si>
    <t>Vente de mèche</t>
  </si>
  <si>
    <t>TAONDA</t>
  </si>
  <si>
    <t>Sidibe Abdoulaye</t>
  </si>
  <si>
    <t>Burkina</t>
  </si>
  <si>
    <t>Burkinabé</t>
  </si>
  <si>
    <t>06-18-02-45</t>
  </si>
  <si>
    <t>Samba</t>
  </si>
  <si>
    <t>07-52-13-07</t>
  </si>
  <si>
    <t>Vente de Produits Divers (sacs, chaussures)</t>
  </si>
  <si>
    <t>18IS54028</t>
  </si>
  <si>
    <t>SAZOU VE DJOMO</t>
  </si>
  <si>
    <t>Sara</t>
  </si>
  <si>
    <t>07-84-67-37</t>
  </si>
  <si>
    <t>Vente habits</t>
  </si>
  <si>
    <t>19IS26110</t>
  </si>
  <si>
    <t>A3IL06MTB11025</t>
  </si>
  <si>
    <t>DIAWARA</t>
  </si>
  <si>
    <t>Bandjougou</t>
  </si>
  <si>
    <t>07-58-26-96</t>
  </si>
  <si>
    <t>Vente de produits divers</t>
  </si>
  <si>
    <t>18IS18954</t>
  </si>
  <si>
    <t>Etal</t>
  </si>
  <si>
    <t>274255N</t>
  </si>
  <si>
    <t>491425T</t>
  </si>
  <si>
    <t>301186M</t>
  </si>
  <si>
    <t>NIMAGA</t>
  </si>
  <si>
    <t xml:space="preserve">Mamadou </t>
  </si>
  <si>
    <t>07-51-00-12</t>
  </si>
  <si>
    <t>vente accessoires téléphoniques</t>
  </si>
  <si>
    <t>18IS23402</t>
  </si>
  <si>
    <t>01/39/2939</t>
  </si>
  <si>
    <t>A3IL05MTB11501</t>
  </si>
  <si>
    <t>WANDJA</t>
  </si>
  <si>
    <t>Alain</t>
  </si>
  <si>
    <t>Yaoude</t>
  </si>
  <si>
    <t>04-89-30-14</t>
  </si>
  <si>
    <t>NIAKATE</t>
  </si>
  <si>
    <t>Magan</t>
  </si>
  <si>
    <t>Tana Diarisso</t>
  </si>
  <si>
    <t>07-53-88-25</t>
  </si>
  <si>
    <t xml:space="preserve">Vente Accessoires </t>
  </si>
  <si>
    <t>CC</t>
  </si>
  <si>
    <t>Kiosque</t>
  </si>
  <si>
    <t>284209R</t>
  </si>
  <si>
    <t>A3IL06MTB11059</t>
  </si>
  <si>
    <t>TCHOUMKEU</t>
  </si>
  <si>
    <t>Noelle Carelle</t>
  </si>
  <si>
    <t>02-78-42-47</t>
  </si>
  <si>
    <t>vente produits accessoire</t>
  </si>
  <si>
    <t>17IS73403</t>
  </si>
  <si>
    <t>ZANGUE</t>
  </si>
  <si>
    <t>Venbasther</t>
  </si>
  <si>
    <t>02-42-83-43</t>
  </si>
  <si>
    <t>Appareil</t>
  </si>
  <si>
    <t>4BC3000313344</t>
  </si>
  <si>
    <t>01/503/05</t>
  </si>
  <si>
    <t>Hugwette</t>
  </si>
  <si>
    <t>MATUTINA</t>
  </si>
  <si>
    <t>Ncara Engongo</t>
  </si>
  <si>
    <t>Equato</t>
  </si>
  <si>
    <t>Equato guinéenne</t>
  </si>
  <si>
    <t>06-75-52-27</t>
  </si>
  <si>
    <t>Vente de Gombo</t>
  </si>
  <si>
    <t>Hamadou Amadou</t>
  </si>
  <si>
    <t>07-37-75-14</t>
  </si>
  <si>
    <t>Vente des sacs</t>
  </si>
  <si>
    <t>18IS47444</t>
  </si>
  <si>
    <t>226268H</t>
  </si>
  <si>
    <t>A3IL06MTB11014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</si>
</sst>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[$-40C]d\-mmm\-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sz val="14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rgb="FF003399"/>
      <name val="Arial Black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charset val="1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8" xfId="0" applyFill="1" applyBorder="1"/>
    <xf numFmtId="0" fontId="0" fillId="4" borderId="0" xfId="0" applyFill="1" applyBorder="1" applyProtection="1">
      <protection locked="0"/>
    </xf>
    <xf numFmtId="0" fontId="1" fillId="2" borderId="0" xfId="0" applyFont="1" applyFill="1" applyBorder="1"/>
    <xf numFmtId="0" fontId="1" fillId="3" borderId="0" xfId="0" applyFont="1" applyFill="1" applyBorder="1" applyAlignment="1">
      <alignment horizontal="center" vertical="center"/>
    </xf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0" borderId="0" xfId="0" applyAlignment="1">
      <alignment horizontal="left" vertical="top"/>
    </xf>
    <xf numFmtId="0" fontId="1" fillId="0" borderId="12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Protection="1"/>
    <xf numFmtId="0" fontId="1" fillId="0" borderId="0" xfId="0" applyFont="1" applyProtection="1"/>
    <xf numFmtId="0" fontId="0" fillId="4" borderId="0" xfId="0" applyFill="1" applyBorder="1"/>
    <xf numFmtId="0" fontId="0" fillId="4" borderId="0" xfId="0" applyFill="1" applyBorder="1" applyAlignment="1">
      <alignment vertical="center"/>
    </xf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1" fillId="0" borderId="0" xfId="0" applyFont="1"/>
    <xf numFmtId="0" fontId="1" fillId="0" borderId="0" xfId="0" applyFont="1" applyAlignment="1" applyProtection="1">
      <alignment horizontal="center"/>
    </xf>
    <xf numFmtId="0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5" fontId="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2" borderId="0" xfId="0" applyFill="1"/>
    <xf numFmtId="0" fontId="0" fillId="6" borderId="0" xfId="0" applyFill="1" applyBorder="1"/>
    <xf numFmtId="0" fontId="0" fillId="6" borderId="0" xfId="0" applyFill="1"/>
    <xf numFmtId="0" fontId="2" fillId="6" borderId="0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/>
    </xf>
    <xf numFmtId="0" fontId="4" fillId="6" borderId="0" xfId="0" applyFont="1" applyFill="1"/>
    <xf numFmtId="0" fontId="4" fillId="6" borderId="0" xfId="0" applyFont="1" applyFill="1" applyBorder="1"/>
    <xf numFmtId="0" fontId="3" fillId="6" borderId="0" xfId="0" applyFont="1" applyFill="1" applyBorder="1" applyAlignment="1">
      <alignment horizontal="right" vertical="center"/>
    </xf>
    <xf numFmtId="165" fontId="11" fillId="6" borderId="0" xfId="0" applyNumberFormat="1" applyFont="1" applyFill="1" applyBorder="1" applyAlignment="1">
      <alignment vertical="center"/>
    </xf>
    <xf numFmtId="165" fontId="11" fillId="6" borderId="0" xfId="0" applyNumberFormat="1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1" fillId="6" borderId="0" xfId="0" applyNumberFormat="1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right"/>
    </xf>
    <xf numFmtId="0" fontId="4" fillId="6" borderId="0" xfId="0" applyNumberFormat="1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/>
    </xf>
    <xf numFmtId="0" fontId="0" fillId="3" borderId="0" xfId="0" applyFill="1"/>
    <xf numFmtId="165" fontId="11" fillId="6" borderId="0" xfId="0" applyNumberFormat="1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 applyAlignment="1" applyProtection="1">
      <alignment horizontal="center"/>
      <protection locked="0"/>
    </xf>
    <xf numFmtId="0" fontId="3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14" fontId="0" fillId="4" borderId="0" xfId="0" applyNumberForma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164" fontId="7" fillId="2" borderId="0" xfId="0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4" borderId="0" xfId="0" applyFill="1" applyAlignment="1" applyProtection="1">
      <alignment horizontal="center"/>
      <protection locked="0"/>
    </xf>
    <xf numFmtId="2" fontId="0" fillId="4" borderId="0" xfId="0" applyNumberFormat="1" applyFill="1" applyBorder="1" applyAlignment="1" applyProtection="1">
      <alignment horizontal="center"/>
      <protection locked="0"/>
    </xf>
    <xf numFmtId="164" fontId="7" fillId="4" borderId="0" xfId="0" applyNumberFormat="1" applyFont="1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0" fontId="10" fillId="6" borderId="0" xfId="0" applyFont="1" applyFill="1" applyBorder="1" applyAlignment="1">
      <alignment horizontal="center" vertical="center"/>
    </xf>
    <xf numFmtId="165" fontId="11" fillId="6" borderId="0" xfId="0" applyNumberFormat="1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/>
    </xf>
    <xf numFmtId="0" fontId="11" fillId="6" borderId="0" xfId="0" applyFont="1" applyFill="1" applyBorder="1" applyAlignment="1">
      <alignment horizontal="center" vertical="center"/>
    </xf>
  </cellXfs>
  <cellStyles count="1">
    <cellStyle name="Normal" xfId="0" builtinId="0"/>
  </cellStyles>
  <dxfs count="2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BASE!A1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hyperlink" Target="#CARTE!A1"/><Relationship Id="rId4" Type="http://schemas.openxmlformats.org/officeDocument/2006/relationships/hyperlink" Target="#FORMULAI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ARTE!A1"/><Relationship Id="rId2" Type="http://schemas.openxmlformats.org/officeDocument/2006/relationships/hyperlink" Target="#BASE!A1"/><Relationship Id="rId1" Type="http://schemas.openxmlformats.org/officeDocument/2006/relationships/hyperlink" Target="#MENU!A1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6.jpeg"/><Relationship Id="rId21" Type="http://schemas.openxmlformats.org/officeDocument/2006/relationships/image" Target="../media/image21.jpeg"/><Relationship Id="rId7" Type="http://schemas.openxmlformats.org/officeDocument/2006/relationships/hyperlink" Target="#CARTE!A1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5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4.jpeg"/><Relationship Id="rId6" Type="http://schemas.openxmlformats.org/officeDocument/2006/relationships/hyperlink" Target="#FORMULAIRE!A1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hyperlink" Target="#MENU!A1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7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5.emf"/><Relationship Id="rId5" Type="http://schemas.openxmlformats.org/officeDocument/2006/relationships/hyperlink" Target="#BASE!A1"/><Relationship Id="rId4" Type="http://schemas.openxmlformats.org/officeDocument/2006/relationships/hyperlink" Target="#FORMULAIR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7.emf"/><Relationship Id="rId5" Type="http://schemas.openxmlformats.org/officeDocument/2006/relationships/hyperlink" Target="#BASE!A1"/><Relationship Id="rId4" Type="http://schemas.openxmlformats.org/officeDocument/2006/relationships/hyperlink" Target="#FORMULAIRE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15</xdr:col>
      <xdr:colOff>38100</xdr:colOff>
      <xdr:row>45</xdr:row>
      <xdr:rowOff>9525</xdr:rowOff>
    </xdr:to>
    <xdr:grpSp>
      <xdr:nvGrpSpPr>
        <xdr:cNvPr id="11" name="Groupe 10"/>
        <xdr:cNvGrpSpPr/>
      </xdr:nvGrpSpPr>
      <xdr:grpSpPr>
        <a:xfrm>
          <a:off x="764215" y="376570"/>
          <a:ext cx="10737112" cy="8105775"/>
          <a:chOff x="762000" y="381000"/>
          <a:chExt cx="10706100" cy="8201025"/>
        </a:xfrm>
      </xdr:grpSpPr>
      <xdr:pic>
        <xdr:nvPicPr>
          <xdr:cNvPr id="9" name="Image 8" descr="dorisia.jpg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62000" y="381000"/>
            <a:ext cx="10706100" cy="8201025"/>
          </a:xfrm>
          <a:prstGeom prst="rect">
            <a:avLst/>
          </a:prstGeom>
        </xdr:spPr>
      </xdr:pic>
      <xdr:pic>
        <xdr:nvPicPr>
          <xdr:cNvPr id="2" name="Image 1" descr="Armoiries_de_la_ville_de_Libreville.jpg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4925" y="666749"/>
            <a:ext cx="2765353" cy="1381125"/>
          </a:xfrm>
          <a:prstGeom prst="flowChartAlternateProcess">
            <a:avLst/>
          </a:prstGeom>
        </xdr:spPr>
      </xdr:pic>
      <xdr:sp macro="" textlink="">
        <xdr:nvSpPr>
          <xdr:cNvPr id="3" name="Rectangle à coins arrondis 2">
            <a:hlinkClick xmlns:r="http://schemas.openxmlformats.org/officeDocument/2006/relationships" r:id="rId3"/>
          </xdr:cNvPr>
          <xdr:cNvSpPr/>
        </xdr:nvSpPr>
        <xdr:spPr>
          <a:xfrm>
            <a:off x="5220114" y="5810236"/>
            <a:ext cx="2016000" cy="864000"/>
          </a:xfrm>
          <a:prstGeom prst="roundRect">
            <a:avLst/>
          </a:prstGeom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r>
              <a:rPr lang="fr-FR" sz="1100"/>
              <a:t>BASE</a:t>
            </a:r>
          </a:p>
        </xdr:txBody>
      </xdr:sp>
      <xdr:sp macro="" textlink="">
        <xdr:nvSpPr>
          <xdr:cNvPr id="5" name="Rectangle à coins arrondis 4">
            <a:hlinkClick xmlns:r="http://schemas.openxmlformats.org/officeDocument/2006/relationships" r:id="rId4"/>
          </xdr:cNvPr>
          <xdr:cNvSpPr/>
        </xdr:nvSpPr>
        <xdr:spPr>
          <a:xfrm>
            <a:off x="2257839" y="5810236"/>
            <a:ext cx="1898325" cy="864000"/>
          </a:xfrm>
          <a:prstGeom prst="roundRect">
            <a:avLst/>
          </a:prstGeom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r>
              <a:rPr lang="fr-FR" sz="1100"/>
              <a:t>FORMULAIRE</a:t>
            </a:r>
          </a:p>
        </xdr:txBody>
      </xdr:sp>
      <xdr:sp macro="" textlink="">
        <xdr:nvSpPr>
          <xdr:cNvPr id="6" name="Rectangle à coins arrondis 5">
            <a:hlinkClick xmlns:r="http://schemas.openxmlformats.org/officeDocument/2006/relationships" r:id="rId5"/>
          </xdr:cNvPr>
          <xdr:cNvSpPr/>
        </xdr:nvSpPr>
        <xdr:spPr>
          <a:xfrm>
            <a:off x="8172863" y="5857861"/>
            <a:ext cx="2016000" cy="864000"/>
          </a:xfrm>
          <a:prstGeom prst="roundRect">
            <a:avLst/>
          </a:prstGeom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r>
              <a:rPr lang="fr-FR" sz="1100"/>
              <a:t>CARTE</a:t>
            </a:r>
          </a:p>
        </xdr:txBody>
      </xdr:sp>
      <xdr:sp macro="" textlink="">
        <xdr:nvSpPr>
          <xdr:cNvPr id="10" name="Organigramme : Alternative 9"/>
          <xdr:cNvSpPr/>
        </xdr:nvSpPr>
        <xdr:spPr>
          <a:xfrm>
            <a:off x="2047875" y="3190874"/>
            <a:ext cx="7762875" cy="771525"/>
          </a:xfrm>
          <a:prstGeom prst="flowChartAlternateProcess">
            <a:avLst/>
          </a:prstGeom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rtlCol="0" anchor="ctr">
            <a:prstTxWarp prst="textChevron">
              <a:avLst/>
            </a:prstTxWarp>
          </a:bodyPr>
          <a:lstStyle/>
          <a:p>
            <a:pPr algn="ctr"/>
            <a:r>
              <a:rPr lang="fr-FR" sz="1400">
                <a:solidFill>
                  <a:schemeClr val="accent2">
                    <a:lumMod val="75000"/>
                  </a:schemeClr>
                </a:solidFill>
              </a:rPr>
              <a:t>GESTION DES OPERATEURS  ECONOMIQUES</a:t>
            </a:r>
            <a:r>
              <a:rPr lang="fr-FR" sz="1400" baseline="0">
                <a:solidFill>
                  <a:schemeClr val="accent2">
                    <a:lumMod val="75000"/>
                  </a:schemeClr>
                </a:solidFill>
              </a:rPr>
              <a:t> DE LA COMMUNE DE LIBREVILLE</a:t>
            </a:r>
            <a:endParaRPr lang="fr-FR" sz="1400">
              <a:solidFill>
                <a:schemeClr val="accent2">
                  <a:lumMod val="75000"/>
                </a:schemeClr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495495</xdr:colOff>
      <xdr:row>19</xdr:row>
      <xdr:rowOff>174950</xdr:rowOff>
    </xdr:from>
    <xdr:to>
      <xdr:col>15</xdr:col>
      <xdr:colOff>619319</xdr:colOff>
      <xdr:row>33</xdr:row>
      <xdr:rowOff>133277</xdr:rowOff>
    </xdr:to>
    <xdr:sp macro="" textlink="">
      <xdr:nvSpPr>
        <xdr:cNvPr id="2" name="Rectangle 1"/>
        <xdr:cNvSpPr/>
      </xdr:nvSpPr>
      <xdr:spPr>
        <a:xfrm>
          <a:off x="8834730" y="3936353"/>
          <a:ext cx="3156273" cy="2689475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200"/>
        </a:p>
      </xdr:txBody>
    </xdr:sp>
    <xdr:clientData/>
  </xdr:twoCellAnchor>
  <xdr:twoCellAnchor>
    <xdr:from>
      <xdr:col>11</xdr:col>
      <xdr:colOff>531844</xdr:colOff>
      <xdr:row>22</xdr:row>
      <xdr:rowOff>100240</xdr:rowOff>
    </xdr:from>
    <xdr:to>
      <xdr:col>15</xdr:col>
      <xdr:colOff>559395</xdr:colOff>
      <xdr:row>26</xdr:row>
      <xdr:rowOff>82954</xdr:rowOff>
    </xdr:to>
    <xdr:sp macro="[0]!AjouterOpérateur" textlink="">
      <xdr:nvSpPr>
        <xdr:cNvPr id="4" name="Organigramme : Terminateur 3"/>
        <xdr:cNvSpPr/>
      </xdr:nvSpPr>
      <xdr:spPr>
        <a:xfrm>
          <a:off x="8871079" y="4444806"/>
          <a:ext cx="3060000" cy="760265"/>
        </a:xfrm>
        <a:prstGeom prst="flowChartTerminator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600">
              <a:solidFill>
                <a:schemeClr val="accent2">
                  <a:lumMod val="50000"/>
                </a:schemeClr>
              </a:solidFill>
            </a:rPr>
            <a:t>ENREGISTRER</a:t>
          </a:r>
        </a:p>
      </xdr:txBody>
    </xdr:sp>
    <xdr:clientData/>
  </xdr:twoCellAnchor>
  <xdr:twoCellAnchor>
    <xdr:from>
      <xdr:col>9</xdr:col>
      <xdr:colOff>721178</xdr:colOff>
      <xdr:row>42</xdr:row>
      <xdr:rowOff>83647</xdr:rowOff>
    </xdr:from>
    <xdr:to>
      <xdr:col>13</xdr:col>
      <xdr:colOff>589178</xdr:colOff>
      <xdr:row>45</xdr:row>
      <xdr:rowOff>163869</xdr:rowOff>
    </xdr:to>
    <xdr:sp macro="" textlink="">
      <xdr:nvSpPr>
        <xdr:cNvPr id="16" name="Organigramme : Terminateur 15">
          <a:hlinkClick xmlns:r="http://schemas.openxmlformats.org/officeDocument/2006/relationships" r:id="rId1"/>
        </xdr:cNvPr>
        <xdr:cNvSpPr/>
      </xdr:nvSpPr>
      <xdr:spPr>
        <a:xfrm>
          <a:off x="7544188" y="8325688"/>
          <a:ext cx="2900449" cy="663385"/>
        </a:xfrm>
        <a:prstGeom prst="flowChartTerminator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400">
              <a:solidFill>
                <a:schemeClr val="accent3">
                  <a:lumMod val="40000"/>
                  <a:lumOff val="60000"/>
                </a:schemeClr>
              </a:solidFill>
            </a:rPr>
            <a:t>MENU</a:t>
          </a:r>
        </a:p>
      </xdr:txBody>
    </xdr:sp>
    <xdr:clientData/>
  </xdr:twoCellAnchor>
  <xdr:twoCellAnchor>
    <xdr:from>
      <xdr:col>10</xdr:col>
      <xdr:colOff>11663</xdr:colOff>
      <xdr:row>48</xdr:row>
      <xdr:rowOff>62840</xdr:rowOff>
    </xdr:from>
    <xdr:to>
      <xdr:col>13</xdr:col>
      <xdr:colOff>637775</xdr:colOff>
      <xdr:row>51</xdr:row>
      <xdr:rowOff>143061</xdr:rowOff>
    </xdr:to>
    <xdr:sp macro="" textlink="">
      <xdr:nvSpPr>
        <xdr:cNvPr id="17" name="Organigramme : Terminateur 16">
          <a:hlinkClick xmlns:r="http://schemas.openxmlformats.org/officeDocument/2006/relationships" r:id="rId2"/>
        </xdr:cNvPr>
        <xdr:cNvSpPr/>
      </xdr:nvSpPr>
      <xdr:spPr>
        <a:xfrm>
          <a:off x="7592785" y="9471207"/>
          <a:ext cx="2900449" cy="663385"/>
        </a:xfrm>
        <a:prstGeom prst="flowChartTerminator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400"/>
            <a:t>BASE</a:t>
          </a:r>
        </a:p>
      </xdr:txBody>
    </xdr:sp>
    <xdr:clientData/>
  </xdr:twoCellAnchor>
  <xdr:twoCellAnchor>
    <xdr:from>
      <xdr:col>10</xdr:col>
      <xdr:colOff>98361</xdr:colOff>
      <xdr:row>54</xdr:row>
      <xdr:rowOff>15328</xdr:rowOff>
    </xdr:from>
    <xdr:to>
      <xdr:col>13</xdr:col>
      <xdr:colOff>723123</xdr:colOff>
      <xdr:row>57</xdr:row>
      <xdr:rowOff>95550</xdr:rowOff>
    </xdr:to>
    <xdr:sp macro="" textlink="">
      <xdr:nvSpPr>
        <xdr:cNvPr id="18" name="Organigramme : Terminateur 17">
          <a:hlinkClick xmlns:r="http://schemas.openxmlformats.org/officeDocument/2006/relationships" r:id="rId3"/>
        </xdr:cNvPr>
        <xdr:cNvSpPr/>
      </xdr:nvSpPr>
      <xdr:spPr>
        <a:xfrm>
          <a:off x="8029381" y="10590022"/>
          <a:ext cx="2899099" cy="663385"/>
        </a:xfrm>
        <a:prstGeom prst="flowChartTerminator">
          <a:avLst/>
        </a:prstGeom>
        <a:solidFill>
          <a:schemeClr val="bg2">
            <a:lumMod val="75000"/>
          </a:schemeClr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400">
              <a:solidFill>
                <a:schemeClr val="tx1"/>
              </a:solidFill>
            </a:rPr>
            <a:t>CARTE</a:t>
          </a:r>
        </a:p>
      </xdr:txBody>
    </xdr:sp>
    <xdr:clientData/>
  </xdr:twoCellAnchor>
  <xdr:twoCellAnchor>
    <xdr:from>
      <xdr:col>11</xdr:col>
      <xdr:colOff>514350</xdr:colOff>
      <xdr:row>27</xdr:row>
      <xdr:rowOff>165346</xdr:rowOff>
    </xdr:from>
    <xdr:to>
      <xdr:col>15</xdr:col>
      <xdr:colOff>541901</xdr:colOff>
      <xdr:row>31</xdr:row>
      <xdr:rowOff>138340</xdr:rowOff>
    </xdr:to>
    <xdr:sp macro="[0]!nouveau" textlink="">
      <xdr:nvSpPr>
        <xdr:cNvPr id="52" name="Organigramme : Terminateur 51"/>
        <xdr:cNvSpPr/>
      </xdr:nvSpPr>
      <xdr:spPr>
        <a:xfrm>
          <a:off x="8853585" y="5481851"/>
          <a:ext cx="3060000" cy="760265"/>
        </a:xfrm>
        <a:prstGeom prst="flowChartTerminator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600">
              <a:solidFill>
                <a:schemeClr val="accent3">
                  <a:lumMod val="40000"/>
                  <a:lumOff val="60000"/>
                </a:schemeClr>
              </a:solidFill>
            </a:rPr>
            <a:t>NOUVEAU</a:t>
          </a:r>
        </a:p>
      </xdr:txBody>
    </xdr:sp>
    <xdr:clientData/>
  </xdr:twoCellAnchor>
  <xdr:twoCellAnchor editAs="oneCell">
    <xdr:from>
      <xdr:col>14</xdr:col>
      <xdr:colOff>48596</xdr:colOff>
      <xdr:row>2</xdr:row>
      <xdr:rowOff>0</xdr:rowOff>
    </xdr:from>
    <xdr:to>
      <xdr:col>16</xdr:col>
      <xdr:colOff>68035</xdr:colOff>
      <xdr:row>8</xdr:row>
      <xdr:rowOff>136072</xdr:rowOff>
    </xdr:to>
    <xdr:pic>
      <xdr:nvPicPr>
        <xdr:cNvPr id="8" name="Image 7" descr="Armoiries_de_la_ville_de_Libreville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12065" y="398495"/>
          <a:ext cx="1535664" cy="13023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35</xdr:row>
      <xdr:rowOff>17946</xdr:rowOff>
    </xdr:from>
    <xdr:to>
      <xdr:col>24</xdr:col>
      <xdr:colOff>685800</xdr:colOff>
      <xdr:row>35</xdr:row>
      <xdr:rowOff>609600</xdr:rowOff>
    </xdr:to>
    <xdr:pic>
      <xdr:nvPicPr>
        <xdr:cNvPr id="6" name="Image 5" descr="C:\Users\moukombiwina\AppData\Local\Microsoft\Windows\INetCache\Content.Word\20190801_131825.jpg"/>
        <xdr:cNvPicPr/>
      </xdr:nvPicPr>
      <xdr:blipFill>
        <a:blip xmlns:r="http://schemas.openxmlformats.org/officeDocument/2006/relationships" r:embed="rId1" cstate="print"/>
        <a:srcRect l="67422" r="12812" b="79861"/>
        <a:stretch>
          <a:fillRect/>
        </a:stretch>
      </xdr:blipFill>
      <xdr:spPr bwMode="auto">
        <a:xfrm rot="5400000">
          <a:off x="25412148" y="19192323"/>
          <a:ext cx="59165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9522</xdr:colOff>
      <xdr:row>38</xdr:row>
      <xdr:rowOff>28579</xdr:rowOff>
    </xdr:from>
    <xdr:to>
      <xdr:col>25</xdr:col>
      <xdr:colOff>57149</xdr:colOff>
      <xdr:row>38</xdr:row>
      <xdr:rowOff>571505</xdr:rowOff>
    </xdr:to>
    <xdr:pic>
      <xdr:nvPicPr>
        <xdr:cNvPr id="7" name="Image 6" descr="C:\Users\moukombiwina\AppData\Local\Microsoft\Windows\INetCache\Content.Word\20190801_131843.jpg"/>
        <xdr:cNvPicPr/>
      </xdr:nvPicPr>
      <xdr:blipFill>
        <a:blip xmlns:r="http://schemas.openxmlformats.org/officeDocument/2006/relationships" r:embed="rId2" cstate="print"/>
        <a:srcRect l="63363" r="16151" b="71823"/>
        <a:stretch>
          <a:fillRect/>
        </a:stretch>
      </xdr:blipFill>
      <xdr:spPr bwMode="auto">
        <a:xfrm rot="5400000">
          <a:off x="25474610" y="21007391"/>
          <a:ext cx="542926" cy="742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19049</xdr:colOff>
      <xdr:row>34</xdr:row>
      <xdr:rowOff>28577</xdr:rowOff>
    </xdr:from>
    <xdr:to>
      <xdr:col>24</xdr:col>
      <xdr:colOff>684473</xdr:colOff>
      <xdr:row>35</xdr:row>
      <xdr:rowOff>47628</xdr:rowOff>
    </xdr:to>
    <xdr:pic>
      <xdr:nvPicPr>
        <xdr:cNvPr id="5" name="Image 4" descr="C:\Users\moukombiwina\AppData\Local\Microsoft\Windows\INetCache\Content.Word\20190801_131835.jpg"/>
        <xdr:cNvPicPr/>
      </xdr:nvPicPr>
      <xdr:blipFill>
        <a:blip xmlns:r="http://schemas.openxmlformats.org/officeDocument/2006/relationships" r:embed="rId3" cstate="print"/>
        <a:srcRect l="63750" r="16406" b="80139"/>
        <a:stretch>
          <a:fillRect/>
        </a:stretch>
      </xdr:blipFill>
      <xdr:spPr bwMode="auto">
        <a:xfrm rot="5400000">
          <a:off x="25397748" y="18617278"/>
          <a:ext cx="638176" cy="665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3</xdr:row>
      <xdr:rowOff>28575</xdr:rowOff>
    </xdr:from>
    <xdr:to>
      <xdr:col>25</xdr:col>
      <xdr:colOff>28573</xdr:colOff>
      <xdr:row>4</xdr:row>
      <xdr:rowOff>0</xdr:rowOff>
    </xdr:to>
    <xdr:pic>
      <xdr:nvPicPr>
        <xdr:cNvPr id="11" name="Image 10" descr="C:\Users\moukombiwina\Documents\Scanned Documents\20190801_132425.jpg"/>
        <xdr:cNvPicPr/>
      </xdr:nvPicPr>
      <xdr:blipFill>
        <a:blip xmlns:r="http://schemas.openxmlformats.org/officeDocument/2006/relationships" r:embed="rId4" cstate="print"/>
        <a:srcRect l="60725" t="12088" r="18608" b="68425"/>
        <a:stretch>
          <a:fillRect/>
        </a:stretch>
      </xdr:blipFill>
      <xdr:spPr bwMode="auto">
        <a:xfrm rot="5400000">
          <a:off x="25398411" y="614364"/>
          <a:ext cx="657225" cy="723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247649</xdr:colOff>
      <xdr:row>40</xdr:row>
      <xdr:rowOff>28575</xdr:rowOff>
    </xdr:from>
    <xdr:to>
      <xdr:col>4</xdr:col>
      <xdr:colOff>685799</xdr:colOff>
      <xdr:row>42</xdr:row>
      <xdr:rowOff>82950</xdr:rowOff>
    </xdr:to>
    <xdr:sp macro="" textlink="">
      <xdr:nvSpPr>
        <xdr:cNvPr id="8" name="Rectangle à coins arrondis 7">
          <a:hlinkClick xmlns:r="http://schemas.openxmlformats.org/officeDocument/2006/relationships" r:id="rId5"/>
        </xdr:cNvPr>
        <xdr:cNvSpPr/>
      </xdr:nvSpPr>
      <xdr:spPr>
        <a:xfrm>
          <a:off x="1343024" y="22345650"/>
          <a:ext cx="1952625" cy="864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MENU</a:t>
          </a:r>
        </a:p>
      </xdr:txBody>
    </xdr:sp>
    <xdr:clientData/>
  </xdr:twoCellAnchor>
  <xdr:twoCellAnchor>
    <xdr:from>
      <xdr:col>5</xdr:col>
      <xdr:colOff>247650</xdr:colOff>
      <xdr:row>39</xdr:row>
      <xdr:rowOff>590550</xdr:rowOff>
    </xdr:from>
    <xdr:to>
      <xdr:col>5</xdr:col>
      <xdr:colOff>1831650</xdr:colOff>
      <xdr:row>42</xdr:row>
      <xdr:rowOff>25800</xdr:rowOff>
    </xdr:to>
    <xdr:sp macro="" textlink="">
      <xdr:nvSpPr>
        <xdr:cNvPr id="9" name="Rectangle à coins arrondis 8">
          <a:hlinkClick xmlns:r="http://schemas.openxmlformats.org/officeDocument/2006/relationships" r:id="rId6"/>
        </xdr:cNvPr>
        <xdr:cNvSpPr/>
      </xdr:nvSpPr>
      <xdr:spPr>
        <a:xfrm>
          <a:off x="4457700" y="22288500"/>
          <a:ext cx="1584000" cy="864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FORMULAIRE</a:t>
          </a:r>
        </a:p>
      </xdr:txBody>
    </xdr:sp>
    <xdr:clientData/>
  </xdr:twoCellAnchor>
  <xdr:twoCellAnchor>
    <xdr:from>
      <xdr:col>6</xdr:col>
      <xdr:colOff>1019175</xdr:colOff>
      <xdr:row>39</xdr:row>
      <xdr:rowOff>600075</xdr:rowOff>
    </xdr:from>
    <xdr:to>
      <xdr:col>7</xdr:col>
      <xdr:colOff>822000</xdr:colOff>
      <xdr:row>42</xdr:row>
      <xdr:rowOff>35325</xdr:rowOff>
    </xdr:to>
    <xdr:sp macro="" textlink="">
      <xdr:nvSpPr>
        <xdr:cNvPr id="10" name="Rectangle à coins arrondis 9">
          <a:hlinkClick xmlns:r="http://schemas.openxmlformats.org/officeDocument/2006/relationships" r:id="rId7"/>
        </xdr:cNvPr>
        <xdr:cNvSpPr/>
      </xdr:nvSpPr>
      <xdr:spPr>
        <a:xfrm>
          <a:off x="7115175" y="22298025"/>
          <a:ext cx="1584000" cy="864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CARTE</a:t>
          </a:r>
        </a:p>
      </xdr:txBody>
    </xdr:sp>
    <xdr:clientData/>
  </xdr:twoCellAnchor>
  <xdr:twoCellAnchor editAs="oneCell">
    <xdr:from>
      <xdr:col>24</xdr:col>
      <xdr:colOff>0</xdr:colOff>
      <xdr:row>36</xdr:row>
      <xdr:rowOff>1</xdr:rowOff>
    </xdr:from>
    <xdr:to>
      <xdr:col>24</xdr:col>
      <xdr:colOff>657225</xdr:colOff>
      <xdr:row>36</xdr:row>
      <xdr:rowOff>582334</xdr:rowOff>
    </xdr:to>
    <xdr:pic>
      <xdr:nvPicPr>
        <xdr:cNvPr id="12" name="Image 11" descr="C:\Users\moukombiwina\AppData\Local\Microsoft\Windows\INetCache\Content.Word\20190801_131754.jpg"/>
        <xdr:cNvPicPr/>
      </xdr:nvPicPr>
      <xdr:blipFill>
        <a:blip xmlns:r="http://schemas.openxmlformats.org/officeDocument/2006/relationships" r:embed="rId8" cstate="print"/>
        <a:srcRect l="64297" t="4861" r="18047" b="75139"/>
        <a:stretch>
          <a:fillRect/>
        </a:stretch>
      </xdr:blipFill>
      <xdr:spPr bwMode="auto">
        <a:xfrm rot="5400000">
          <a:off x="25402521" y="19803130"/>
          <a:ext cx="582333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1162049</xdr:colOff>
      <xdr:row>37</xdr:row>
      <xdr:rowOff>2</xdr:rowOff>
    </xdr:from>
    <xdr:to>
      <xdr:col>24</xdr:col>
      <xdr:colOff>695324</xdr:colOff>
      <xdr:row>37</xdr:row>
      <xdr:rowOff>560873</xdr:rowOff>
    </xdr:to>
    <xdr:pic>
      <xdr:nvPicPr>
        <xdr:cNvPr id="13" name="Image 12" descr="C:\Users\moukombiwina\AppData\Local\Microsoft\Windows\INetCache\Content.Word\20190801_131741.jpg"/>
        <xdr:cNvPicPr/>
      </xdr:nvPicPr>
      <xdr:blipFill>
        <a:blip xmlns:r="http://schemas.openxmlformats.org/officeDocument/2006/relationships" r:embed="rId9" cstate="print"/>
        <a:srcRect l="61328" t="2222" r="21641" b="75695"/>
        <a:stretch>
          <a:fillRect/>
        </a:stretch>
      </xdr:blipFill>
      <xdr:spPr bwMode="auto">
        <a:xfrm rot="5400000">
          <a:off x="25432301" y="20392475"/>
          <a:ext cx="560871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47624</xdr:colOff>
      <xdr:row>33</xdr:row>
      <xdr:rowOff>28576</xdr:rowOff>
    </xdr:from>
    <xdr:to>
      <xdr:col>24</xdr:col>
      <xdr:colOff>666749</xdr:colOff>
      <xdr:row>33</xdr:row>
      <xdr:rowOff>590551</xdr:rowOff>
    </xdr:to>
    <xdr:pic>
      <xdr:nvPicPr>
        <xdr:cNvPr id="14" name="Image 13" descr="C:\Users\moukombiwina\Documents\Scanned Documents\20190801_131911.jpg"/>
        <xdr:cNvPicPr/>
      </xdr:nvPicPr>
      <xdr:blipFill>
        <a:blip xmlns:r="http://schemas.openxmlformats.org/officeDocument/2006/relationships" r:embed="rId10" cstate="print"/>
        <a:srcRect l="67266" r="13828" b="75694"/>
        <a:stretch>
          <a:fillRect/>
        </a:stretch>
      </xdr:blipFill>
      <xdr:spPr bwMode="auto">
        <a:xfrm rot="5400000">
          <a:off x="25441274" y="17983201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32</xdr:row>
      <xdr:rowOff>2</xdr:rowOff>
    </xdr:from>
    <xdr:to>
      <xdr:col>24</xdr:col>
      <xdr:colOff>685800</xdr:colOff>
      <xdr:row>32</xdr:row>
      <xdr:rowOff>600079</xdr:rowOff>
    </xdr:to>
    <xdr:pic>
      <xdr:nvPicPr>
        <xdr:cNvPr id="15" name="Image 14" descr="C:\Users\moukombiwina\Documents\Scanned Documents\20190801_131927.jpg"/>
        <xdr:cNvPicPr/>
      </xdr:nvPicPr>
      <xdr:blipFill>
        <a:blip xmlns:r="http://schemas.openxmlformats.org/officeDocument/2006/relationships" r:embed="rId11" cstate="print"/>
        <a:srcRect l="66406" r="18516" b="79167"/>
        <a:stretch>
          <a:fillRect/>
        </a:stretch>
      </xdr:blipFill>
      <xdr:spPr bwMode="auto">
        <a:xfrm rot="5400000">
          <a:off x="25407936" y="17321216"/>
          <a:ext cx="600077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28573</xdr:colOff>
      <xdr:row>31</xdr:row>
      <xdr:rowOff>0</xdr:rowOff>
    </xdr:from>
    <xdr:to>
      <xdr:col>24</xdr:col>
      <xdr:colOff>666748</xdr:colOff>
      <xdr:row>31</xdr:row>
      <xdr:rowOff>561975</xdr:rowOff>
    </xdr:to>
    <xdr:pic>
      <xdr:nvPicPr>
        <xdr:cNvPr id="16" name="Image 15" descr="C:\Users\moukombiwina\Documents\Scanned Documents\20190801_131936.jpg"/>
        <xdr:cNvPicPr/>
      </xdr:nvPicPr>
      <xdr:blipFill>
        <a:blip xmlns:r="http://schemas.openxmlformats.org/officeDocument/2006/relationships" r:embed="rId12" cstate="print"/>
        <a:srcRect l="64844" r="16641" b="75416"/>
        <a:stretch>
          <a:fillRect/>
        </a:stretch>
      </xdr:blipFill>
      <xdr:spPr bwMode="auto">
        <a:xfrm rot="5400000">
          <a:off x="25431748" y="167068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1162049</xdr:colOff>
      <xdr:row>30</xdr:row>
      <xdr:rowOff>1</xdr:rowOff>
    </xdr:from>
    <xdr:to>
      <xdr:col>24</xdr:col>
      <xdr:colOff>676274</xdr:colOff>
      <xdr:row>30</xdr:row>
      <xdr:rowOff>609603</xdr:rowOff>
    </xdr:to>
    <xdr:pic>
      <xdr:nvPicPr>
        <xdr:cNvPr id="17" name="Image 16" descr="C:\Users\moukombiwina\Documents\Scanned Documents\20190801_131945.jpg"/>
        <xdr:cNvPicPr/>
      </xdr:nvPicPr>
      <xdr:blipFill>
        <a:blip xmlns:r="http://schemas.openxmlformats.org/officeDocument/2006/relationships" r:embed="rId13" cstate="print"/>
        <a:srcRect l="63750" r="16875" b="76111"/>
        <a:stretch>
          <a:fillRect/>
        </a:stretch>
      </xdr:blipFill>
      <xdr:spPr bwMode="auto">
        <a:xfrm rot="5400000">
          <a:off x="25398411" y="16092489"/>
          <a:ext cx="609602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29</xdr:row>
      <xdr:rowOff>0</xdr:rowOff>
    </xdr:from>
    <xdr:to>
      <xdr:col>24</xdr:col>
      <xdr:colOff>685800</xdr:colOff>
      <xdr:row>29</xdr:row>
      <xdr:rowOff>571500</xdr:rowOff>
    </xdr:to>
    <xdr:pic>
      <xdr:nvPicPr>
        <xdr:cNvPr id="18" name="Image 17" descr="C:\Users\moukombiwina\Documents\Scanned Documents\20190801_131955.jpg"/>
        <xdr:cNvPicPr/>
      </xdr:nvPicPr>
      <xdr:blipFill>
        <a:blip xmlns:r="http://schemas.openxmlformats.org/officeDocument/2006/relationships" r:embed="rId14" cstate="print"/>
        <a:srcRect l="63985" r="20469" b="79722"/>
        <a:stretch>
          <a:fillRect/>
        </a:stretch>
      </xdr:blipFill>
      <xdr:spPr bwMode="auto">
        <a:xfrm rot="5400000">
          <a:off x="25422225" y="15449550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1162049</xdr:colOff>
      <xdr:row>25</xdr:row>
      <xdr:rowOff>1</xdr:rowOff>
    </xdr:from>
    <xdr:to>
      <xdr:col>24</xdr:col>
      <xdr:colOff>675910</xdr:colOff>
      <xdr:row>25</xdr:row>
      <xdr:rowOff>647701</xdr:rowOff>
    </xdr:to>
    <xdr:pic>
      <xdr:nvPicPr>
        <xdr:cNvPr id="19" name="Image 18" descr="C:\Users\moukombiwina\Documents\Scanned Documents\20190801_132047.jpg"/>
        <xdr:cNvPicPr/>
      </xdr:nvPicPr>
      <xdr:blipFill>
        <a:blip xmlns:r="http://schemas.openxmlformats.org/officeDocument/2006/relationships" r:embed="rId15" cstate="print"/>
        <a:srcRect l="58907" t="4167" r="21406" b="67917"/>
        <a:stretch>
          <a:fillRect/>
        </a:stretch>
      </xdr:blipFill>
      <xdr:spPr bwMode="auto">
        <a:xfrm rot="5400000">
          <a:off x="25379180" y="12939895"/>
          <a:ext cx="647700" cy="675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1161118</xdr:colOff>
      <xdr:row>24</xdr:row>
      <xdr:rowOff>1409</xdr:rowOff>
    </xdr:from>
    <xdr:to>
      <xdr:col>24</xdr:col>
      <xdr:colOff>687032</xdr:colOff>
      <xdr:row>24</xdr:row>
      <xdr:rowOff>562553</xdr:rowOff>
    </xdr:to>
    <xdr:pic>
      <xdr:nvPicPr>
        <xdr:cNvPr id="20" name="Image 19" descr="C:\Users\moukombiwina\Documents\Scanned Documents\20190801_132100.jpg"/>
        <xdr:cNvPicPr/>
      </xdr:nvPicPr>
      <xdr:blipFill>
        <a:blip xmlns:r="http://schemas.openxmlformats.org/officeDocument/2006/relationships" r:embed="rId16" cstate="print"/>
        <a:srcRect l="58906" t="5972" r="24141" b="70556"/>
        <a:stretch>
          <a:fillRect/>
        </a:stretch>
      </xdr:blipFill>
      <xdr:spPr bwMode="auto">
        <a:xfrm rot="5238901">
          <a:off x="25427553" y="12320499"/>
          <a:ext cx="561144" cy="687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1162049</xdr:colOff>
      <xdr:row>23</xdr:row>
      <xdr:rowOff>1</xdr:rowOff>
    </xdr:from>
    <xdr:to>
      <xdr:col>25</xdr:col>
      <xdr:colOff>12353</xdr:colOff>
      <xdr:row>23</xdr:row>
      <xdr:rowOff>495301</xdr:rowOff>
    </xdr:to>
    <xdr:pic>
      <xdr:nvPicPr>
        <xdr:cNvPr id="22" name="Image 21" descr="C:\Users\moukombiwina\Documents\Scanned Documents\20190801_132113.jpg"/>
        <xdr:cNvPicPr/>
      </xdr:nvPicPr>
      <xdr:blipFill>
        <a:blip xmlns:r="http://schemas.openxmlformats.org/officeDocument/2006/relationships" r:embed="rId17" cstate="print"/>
        <a:srcRect l="55391" r="27734" b="77917"/>
        <a:stretch>
          <a:fillRect/>
        </a:stretch>
      </xdr:blipFill>
      <xdr:spPr bwMode="auto">
        <a:xfrm rot="5400000">
          <a:off x="25471264" y="11771486"/>
          <a:ext cx="495300" cy="707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22</xdr:row>
      <xdr:rowOff>0</xdr:rowOff>
    </xdr:from>
    <xdr:to>
      <xdr:col>24</xdr:col>
      <xdr:colOff>689990</xdr:colOff>
      <xdr:row>22</xdr:row>
      <xdr:rowOff>514350</xdr:rowOff>
    </xdr:to>
    <xdr:pic>
      <xdr:nvPicPr>
        <xdr:cNvPr id="23" name="Image 22" descr="C:\Users\moukombiwina\Documents\Scanned Documents\20190801_132135.jpg"/>
        <xdr:cNvPicPr/>
      </xdr:nvPicPr>
      <xdr:blipFill>
        <a:blip xmlns:r="http://schemas.openxmlformats.org/officeDocument/2006/relationships" r:embed="rId18" cstate="print"/>
        <a:srcRect l="52266" t="10833" r="29687" b="64445"/>
        <a:stretch>
          <a:fillRect/>
        </a:stretch>
      </xdr:blipFill>
      <xdr:spPr bwMode="auto">
        <a:xfrm rot="5400000">
          <a:off x="25452895" y="11265980"/>
          <a:ext cx="514350" cy="689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1162049</xdr:colOff>
      <xdr:row>21</xdr:row>
      <xdr:rowOff>0</xdr:rowOff>
    </xdr:from>
    <xdr:to>
      <xdr:col>24</xdr:col>
      <xdr:colOff>676274</xdr:colOff>
      <xdr:row>22</xdr:row>
      <xdr:rowOff>9528</xdr:rowOff>
    </xdr:to>
    <xdr:pic>
      <xdr:nvPicPr>
        <xdr:cNvPr id="24" name="Image 23" descr="C:\Users\moukombiwina\Documents\Scanned Documents\20190801_132144.jpg"/>
        <xdr:cNvPicPr/>
      </xdr:nvPicPr>
      <xdr:blipFill>
        <a:blip xmlns:r="http://schemas.openxmlformats.org/officeDocument/2006/relationships" r:embed="rId19" cstate="print"/>
        <a:srcRect l="52891" t="9305" r="29922" b="67084"/>
        <a:stretch>
          <a:fillRect/>
        </a:stretch>
      </xdr:blipFill>
      <xdr:spPr bwMode="auto">
        <a:xfrm rot="5400000">
          <a:off x="25417460" y="10739439"/>
          <a:ext cx="57150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20</xdr:row>
      <xdr:rowOff>1</xdr:rowOff>
    </xdr:from>
    <xdr:to>
      <xdr:col>24</xdr:col>
      <xdr:colOff>685800</xdr:colOff>
      <xdr:row>20</xdr:row>
      <xdr:rowOff>571501</xdr:rowOff>
    </xdr:to>
    <xdr:pic>
      <xdr:nvPicPr>
        <xdr:cNvPr id="25" name="Image 24" descr="C:\Users\moukombiwina\Documents\Scanned Documents\20190801_132155.jpg"/>
        <xdr:cNvPicPr/>
      </xdr:nvPicPr>
      <xdr:blipFill>
        <a:blip xmlns:r="http://schemas.openxmlformats.org/officeDocument/2006/relationships" r:embed="rId20" cstate="print"/>
        <a:srcRect l="59610" t="8333" r="23515" b="68056"/>
        <a:stretch>
          <a:fillRect/>
        </a:stretch>
      </xdr:blipFill>
      <xdr:spPr bwMode="auto">
        <a:xfrm rot="5400000">
          <a:off x="25422225" y="10125076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19</xdr:row>
      <xdr:rowOff>0</xdr:rowOff>
    </xdr:from>
    <xdr:to>
      <xdr:col>24</xdr:col>
      <xdr:colOff>671515</xdr:colOff>
      <xdr:row>19</xdr:row>
      <xdr:rowOff>561978</xdr:rowOff>
    </xdr:to>
    <xdr:pic>
      <xdr:nvPicPr>
        <xdr:cNvPr id="26" name="Image 25" descr="C:\Users\moukombiwina\Documents\Scanned Documents\20190801_132205.jpg"/>
        <xdr:cNvPicPr/>
      </xdr:nvPicPr>
      <xdr:blipFill>
        <a:blip xmlns:r="http://schemas.openxmlformats.org/officeDocument/2006/relationships" r:embed="rId21" cstate="print"/>
        <a:srcRect l="60000" t="4028" r="24766" b="72778"/>
        <a:stretch>
          <a:fillRect/>
        </a:stretch>
      </xdr:blipFill>
      <xdr:spPr bwMode="auto">
        <a:xfrm rot="5400000">
          <a:off x="25419844" y="9546431"/>
          <a:ext cx="561978" cy="671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15</xdr:row>
      <xdr:rowOff>28575</xdr:rowOff>
    </xdr:from>
    <xdr:to>
      <xdr:col>24</xdr:col>
      <xdr:colOff>695324</xdr:colOff>
      <xdr:row>16</xdr:row>
      <xdr:rowOff>57153</xdr:rowOff>
    </xdr:to>
    <xdr:pic>
      <xdr:nvPicPr>
        <xdr:cNvPr id="27" name="Image 26" descr="C:\Users\moukombiwina\Documents\Scanned Documents\20190801_132248.jpg"/>
        <xdr:cNvPicPr/>
      </xdr:nvPicPr>
      <xdr:blipFill>
        <a:blip xmlns:r="http://schemas.openxmlformats.org/officeDocument/2006/relationships" r:embed="rId22" cstate="print"/>
        <a:srcRect l="61641" t="6944" r="20234" b="67917"/>
        <a:stretch>
          <a:fillRect/>
        </a:stretch>
      </xdr:blipFill>
      <xdr:spPr bwMode="auto">
        <a:xfrm rot="5400000">
          <a:off x="25431748" y="7324727"/>
          <a:ext cx="561978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14</xdr:row>
      <xdr:rowOff>1</xdr:rowOff>
    </xdr:from>
    <xdr:to>
      <xdr:col>25</xdr:col>
      <xdr:colOff>0</xdr:colOff>
      <xdr:row>14</xdr:row>
      <xdr:rowOff>523876</xdr:rowOff>
    </xdr:to>
    <xdr:pic>
      <xdr:nvPicPr>
        <xdr:cNvPr id="28" name="Image 27" descr="C:\Users\moukombiwina\Documents\Scanned Documents\20190801_132256.jpg"/>
        <xdr:cNvPicPr/>
      </xdr:nvPicPr>
      <xdr:blipFill>
        <a:blip xmlns:r="http://schemas.openxmlformats.org/officeDocument/2006/relationships" r:embed="rId23" cstate="print"/>
        <a:srcRect l="56250" t="6250" r="28359" b="69583"/>
        <a:stretch>
          <a:fillRect/>
        </a:stretch>
      </xdr:blipFill>
      <xdr:spPr bwMode="auto">
        <a:xfrm rot="5400000">
          <a:off x="25450800" y="6743701"/>
          <a:ext cx="523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13</xdr:row>
      <xdr:rowOff>2</xdr:rowOff>
    </xdr:from>
    <xdr:to>
      <xdr:col>24</xdr:col>
      <xdr:colOff>676275</xdr:colOff>
      <xdr:row>13</xdr:row>
      <xdr:rowOff>638179</xdr:rowOff>
    </xdr:to>
    <xdr:pic>
      <xdr:nvPicPr>
        <xdr:cNvPr id="29" name="Image 28" descr="C:\Users\moukombiwina\Documents\Scanned Documents\20190801_132307.jpg"/>
        <xdr:cNvPicPr/>
      </xdr:nvPicPr>
      <xdr:blipFill>
        <a:blip xmlns:r="http://schemas.openxmlformats.org/officeDocument/2006/relationships" r:embed="rId24" cstate="print"/>
        <a:srcRect l="61875" t="3333" r="20078" b="72500"/>
        <a:stretch>
          <a:fillRect/>
        </a:stretch>
      </xdr:blipFill>
      <xdr:spPr bwMode="auto">
        <a:xfrm rot="5400000">
          <a:off x="25384124" y="6153153"/>
          <a:ext cx="638177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12</xdr:row>
      <xdr:rowOff>3</xdr:rowOff>
    </xdr:from>
    <xdr:to>
      <xdr:col>24</xdr:col>
      <xdr:colOff>676275</xdr:colOff>
      <xdr:row>12</xdr:row>
      <xdr:rowOff>552454</xdr:rowOff>
    </xdr:to>
    <xdr:pic>
      <xdr:nvPicPr>
        <xdr:cNvPr id="30" name="Image 29" descr="C:\Users\moukombiwina\Documents\Scanned Documents\20190801_132316.jpg"/>
        <xdr:cNvPicPr/>
      </xdr:nvPicPr>
      <xdr:blipFill>
        <a:blip xmlns:r="http://schemas.openxmlformats.org/officeDocument/2006/relationships" r:embed="rId25" cstate="print"/>
        <a:srcRect l="61562" t="11111" r="21328" b="67778"/>
        <a:stretch>
          <a:fillRect/>
        </a:stretch>
      </xdr:blipFill>
      <xdr:spPr bwMode="auto">
        <a:xfrm rot="5400000">
          <a:off x="25426987" y="5519741"/>
          <a:ext cx="552451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1162049</xdr:colOff>
      <xdr:row>10</xdr:row>
      <xdr:rowOff>495299</xdr:rowOff>
    </xdr:from>
    <xdr:to>
      <xdr:col>25</xdr:col>
      <xdr:colOff>9524</xdr:colOff>
      <xdr:row>11</xdr:row>
      <xdr:rowOff>438152</xdr:rowOff>
    </xdr:to>
    <xdr:pic>
      <xdr:nvPicPr>
        <xdr:cNvPr id="31" name="Image 30" descr="C:\Users\moukombiwina\Documents\Scanned Documents\20190801_132324.jpg"/>
        <xdr:cNvPicPr/>
      </xdr:nvPicPr>
      <xdr:blipFill>
        <a:blip xmlns:r="http://schemas.openxmlformats.org/officeDocument/2006/relationships" r:embed="rId26" cstate="print"/>
        <a:srcRect l="62109" t="5833" r="20156" b="69723"/>
        <a:stretch>
          <a:fillRect/>
        </a:stretch>
      </xdr:blipFill>
      <xdr:spPr bwMode="auto">
        <a:xfrm rot="5400000">
          <a:off x="25498422" y="5000626"/>
          <a:ext cx="43815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1162048</xdr:colOff>
      <xdr:row>10</xdr:row>
      <xdr:rowOff>1</xdr:rowOff>
    </xdr:from>
    <xdr:to>
      <xdr:col>24</xdr:col>
      <xdr:colOff>666749</xdr:colOff>
      <xdr:row>10</xdr:row>
      <xdr:rowOff>476253</xdr:rowOff>
    </xdr:to>
    <xdr:pic>
      <xdr:nvPicPr>
        <xdr:cNvPr id="32" name="Image 31" descr="C:\Users\moukombiwina\Documents\Scanned Documents\20190801_132407.jpg"/>
        <xdr:cNvPicPr/>
      </xdr:nvPicPr>
      <xdr:blipFill>
        <a:blip xmlns:r="http://schemas.openxmlformats.org/officeDocument/2006/relationships" r:embed="rId27" cstate="print"/>
        <a:srcRect l="60313" r="21953" b="72778"/>
        <a:stretch>
          <a:fillRect/>
        </a:stretch>
      </xdr:blipFill>
      <xdr:spPr bwMode="auto">
        <a:xfrm rot="5400000">
          <a:off x="25460323" y="4543426"/>
          <a:ext cx="476252" cy="666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9</xdr:row>
      <xdr:rowOff>2</xdr:rowOff>
    </xdr:from>
    <xdr:to>
      <xdr:col>24</xdr:col>
      <xdr:colOff>685800</xdr:colOff>
      <xdr:row>9</xdr:row>
      <xdr:rowOff>485779</xdr:rowOff>
    </xdr:to>
    <xdr:pic>
      <xdr:nvPicPr>
        <xdr:cNvPr id="33" name="Image 32" descr="C:\Users\moukombiwina\Documents\Scanned Documents\20190801_132417.jpg"/>
        <xdr:cNvPicPr/>
      </xdr:nvPicPr>
      <xdr:blipFill>
        <a:blip xmlns:r="http://schemas.openxmlformats.org/officeDocument/2006/relationships" r:embed="rId28" cstate="print"/>
        <a:srcRect l="59844" t="3194" r="23281" b="72222"/>
        <a:stretch>
          <a:fillRect/>
        </a:stretch>
      </xdr:blipFill>
      <xdr:spPr bwMode="auto">
        <a:xfrm rot="5400000">
          <a:off x="25465086" y="4014791"/>
          <a:ext cx="485777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1162049</xdr:colOff>
      <xdr:row>4</xdr:row>
      <xdr:rowOff>0</xdr:rowOff>
    </xdr:from>
    <xdr:to>
      <xdr:col>24</xdr:col>
      <xdr:colOff>680084</xdr:colOff>
      <xdr:row>5</xdr:row>
      <xdr:rowOff>0</xdr:rowOff>
    </xdr:to>
    <xdr:pic>
      <xdr:nvPicPr>
        <xdr:cNvPr id="34" name="Image 33" descr="C:\Users\moukombiwina\Documents\Scanned Documents\20190801_132434.jpg"/>
        <xdr:cNvPicPr/>
      </xdr:nvPicPr>
      <xdr:blipFill>
        <a:blip xmlns:r="http://schemas.openxmlformats.org/officeDocument/2006/relationships" r:embed="rId29" cstate="print"/>
        <a:srcRect l="66406" t="4306" r="15391" b="71805"/>
        <a:stretch>
          <a:fillRect/>
        </a:stretch>
      </xdr:blipFill>
      <xdr:spPr bwMode="auto">
        <a:xfrm rot="5400000">
          <a:off x="25395554" y="1274445"/>
          <a:ext cx="619125" cy="680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5</xdr:row>
      <xdr:rowOff>3</xdr:rowOff>
    </xdr:from>
    <xdr:to>
      <xdr:col>24</xdr:col>
      <xdr:colOff>685800</xdr:colOff>
      <xdr:row>5</xdr:row>
      <xdr:rowOff>523880</xdr:rowOff>
    </xdr:to>
    <xdr:pic>
      <xdr:nvPicPr>
        <xdr:cNvPr id="35" name="Image 34" descr="C:\Users\moukombiwina\Documents\Scanned Documents\20190801_132443.jpg"/>
        <xdr:cNvPicPr/>
      </xdr:nvPicPr>
      <xdr:blipFill>
        <a:blip xmlns:r="http://schemas.openxmlformats.org/officeDocument/2006/relationships" r:embed="rId30" cstate="print"/>
        <a:srcRect l="60781" t="7500" r="21875" b="68611"/>
        <a:stretch>
          <a:fillRect/>
        </a:stretch>
      </xdr:blipFill>
      <xdr:spPr bwMode="auto">
        <a:xfrm rot="5400000">
          <a:off x="25446036" y="1843092"/>
          <a:ext cx="523877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666750</xdr:colOff>
      <xdr:row>6</xdr:row>
      <xdr:rowOff>571503</xdr:rowOff>
    </xdr:to>
    <xdr:pic>
      <xdr:nvPicPr>
        <xdr:cNvPr id="36" name="Image 35" descr="C:\Users\moukombiwina\Documents\Scanned Documents\20190801_132451.jpg"/>
        <xdr:cNvPicPr/>
      </xdr:nvPicPr>
      <xdr:blipFill>
        <a:blip xmlns:r="http://schemas.openxmlformats.org/officeDocument/2006/relationships" r:embed="rId31" cstate="print"/>
        <a:srcRect l="63828" t="8889" r="18672" b="68056"/>
        <a:stretch>
          <a:fillRect/>
        </a:stretch>
      </xdr:blipFill>
      <xdr:spPr bwMode="auto">
        <a:xfrm rot="5400000">
          <a:off x="25412698" y="2438402"/>
          <a:ext cx="57150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1162049</xdr:colOff>
      <xdr:row>7</xdr:row>
      <xdr:rowOff>2</xdr:rowOff>
    </xdr:from>
    <xdr:to>
      <xdr:col>24</xdr:col>
      <xdr:colOff>676274</xdr:colOff>
      <xdr:row>7</xdr:row>
      <xdr:rowOff>581029</xdr:rowOff>
    </xdr:to>
    <xdr:pic>
      <xdr:nvPicPr>
        <xdr:cNvPr id="37" name="Image 36" descr="C:\Users\moukombiwina\Documents\Scanned Documents\20190801_132459.jpg"/>
        <xdr:cNvPicPr/>
      </xdr:nvPicPr>
      <xdr:blipFill>
        <a:blip xmlns:r="http://schemas.openxmlformats.org/officeDocument/2006/relationships" r:embed="rId32" cstate="print"/>
        <a:srcRect l="62031" t="4028" r="22266" b="73056"/>
        <a:stretch>
          <a:fillRect/>
        </a:stretch>
      </xdr:blipFill>
      <xdr:spPr bwMode="auto">
        <a:xfrm rot="5400000">
          <a:off x="25412698" y="3019428"/>
          <a:ext cx="581027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638174</xdr:colOff>
      <xdr:row>7</xdr:row>
      <xdr:rowOff>0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1400174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9524</xdr:colOff>
      <xdr:row>3</xdr:row>
      <xdr:rowOff>47625</xdr:rowOff>
    </xdr:from>
    <xdr:to>
      <xdr:col>7</xdr:col>
      <xdr:colOff>247649</xdr:colOff>
      <xdr:row>5</xdr:row>
      <xdr:rowOff>152400</xdr:rowOff>
    </xdr:to>
    <xdr:sp macro="" textlink="">
      <xdr:nvSpPr>
        <xdr:cNvPr id="4" name="Rectangle 3"/>
        <xdr:cNvSpPr/>
      </xdr:nvSpPr>
      <xdr:spPr>
        <a:xfrm>
          <a:off x="2295524" y="619125"/>
          <a:ext cx="3286125" cy="4857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/>
        <a:p>
          <a:pPr algn="l"/>
          <a:endParaRPr lang="fr-FR" sz="1600" b="1">
            <a:solidFill>
              <a:srgbClr val="00B0F0"/>
            </a:solidFill>
          </a:endParaRPr>
        </a:p>
      </xdr:txBody>
    </xdr:sp>
    <xdr:clientData/>
  </xdr:twoCellAnchor>
  <xdr:twoCellAnchor editAs="oneCell">
    <xdr:from>
      <xdr:col>2</xdr:col>
      <xdr:colOff>971550</xdr:colOff>
      <xdr:row>2</xdr:row>
      <xdr:rowOff>142875</xdr:rowOff>
    </xdr:from>
    <xdr:to>
      <xdr:col>7</xdr:col>
      <xdr:colOff>495300</xdr:colOff>
      <xdr:row>5</xdr:row>
      <xdr:rowOff>66675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0" y="523875"/>
          <a:ext cx="3667125" cy="495300"/>
        </a:xfrm>
        <a:prstGeom prst="rect">
          <a:avLst/>
        </a:prstGeom>
      </xdr:spPr>
    </xdr:pic>
    <xdr:clientData/>
  </xdr:twoCellAnchor>
  <xdr:twoCellAnchor>
    <xdr:from>
      <xdr:col>2</xdr:col>
      <xdr:colOff>809624</xdr:colOff>
      <xdr:row>5</xdr:row>
      <xdr:rowOff>38100</xdr:rowOff>
    </xdr:from>
    <xdr:to>
      <xdr:col>7</xdr:col>
      <xdr:colOff>514349</xdr:colOff>
      <xdr:row>6</xdr:row>
      <xdr:rowOff>123825</xdr:rowOff>
    </xdr:to>
    <xdr:sp macro="" textlink="">
      <xdr:nvSpPr>
        <xdr:cNvPr id="6" name="Rectangle 5"/>
        <xdr:cNvSpPr/>
      </xdr:nvSpPr>
      <xdr:spPr>
        <a:xfrm>
          <a:off x="2638424" y="990600"/>
          <a:ext cx="3848100" cy="276225"/>
        </a:xfrm>
        <a:prstGeom prst="rect">
          <a:avLst/>
        </a:prstGeom>
        <a:solidFill>
          <a:schemeClr val="bg1"/>
        </a:solidFill>
        <a:ln>
          <a:solidFill>
            <a:schemeClr val="bg1">
              <a:alpha val="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CARTE D’IDENTIFCARTE D’IDENTIFICATION MUNICIPALE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100" b="0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I </a:t>
          </a: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 Black"/>
              <a:ea typeface="+mn-ea"/>
              <a:cs typeface="+mn-cs"/>
            </a:rPr>
            <a:t>CAR</a:t>
          </a:r>
          <a:r>
            <a:rPr kumimoji="0" lang="fr-FR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 Black"/>
              <a:ea typeface="+mn-ea"/>
              <a:cs typeface="+mn-cs"/>
            </a:rPr>
            <a:t>T</a:t>
          </a: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 Black"/>
              <a:ea typeface="+mn-ea"/>
              <a:cs typeface="+mn-cs"/>
            </a:rPr>
            <a:t>E D’IDENTIFICATION MUNICIPALE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 i="0" baseline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fr-FR" sz="1100"/>
        </a:p>
      </xdr:txBody>
    </xdr:sp>
    <xdr:clientData/>
  </xdr:twoCellAnchor>
  <xdr:twoCellAnchor>
    <xdr:from>
      <xdr:col>1</xdr:col>
      <xdr:colOff>0</xdr:colOff>
      <xdr:row>22</xdr:row>
      <xdr:rowOff>57150</xdr:rowOff>
    </xdr:from>
    <xdr:to>
      <xdr:col>2</xdr:col>
      <xdr:colOff>517200</xdr:colOff>
      <xdr:row>26</xdr:row>
      <xdr:rowOff>159150</xdr:rowOff>
    </xdr:to>
    <xdr:sp macro="" textlink="">
      <xdr:nvSpPr>
        <xdr:cNvPr id="7" name="Rectangle à coins arrondis 6">
          <a:hlinkClick xmlns:r="http://schemas.openxmlformats.org/officeDocument/2006/relationships" r:id="rId3"/>
        </xdr:cNvPr>
        <xdr:cNvSpPr/>
      </xdr:nvSpPr>
      <xdr:spPr>
        <a:xfrm>
          <a:off x="762000" y="4314825"/>
          <a:ext cx="1584000" cy="864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MENU</a:t>
          </a:r>
        </a:p>
      </xdr:txBody>
    </xdr:sp>
    <xdr:clientData/>
  </xdr:twoCellAnchor>
  <xdr:twoCellAnchor>
    <xdr:from>
      <xdr:col>3</xdr:col>
      <xdr:colOff>9525</xdr:colOff>
      <xdr:row>22</xdr:row>
      <xdr:rowOff>0</xdr:rowOff>
    </xdr:from>
    <xdr:to>
      <xdr:col>5</xdr:col>
      <xdr:colOff>69525</xdr:colOff>
      <xdr:row>26</xdr:row>
      <xdr:rowOff>102000</xdr:rowOff>
    </xdr:to>
    <xdr:sp macro="" textlink="">
      <xdr:nvSpPr>
        <xdr:cNvPr id="8" name="Rectangle à coins arrondis 7">
          <a:hlinkClick xmlns:r="http://schemas.openxmlformats.org/officeDocument/2006/relationships" r:id="rId4"/>
        </xdr:cNvPr>
        <xdr:cNvSpPr/>
      </xdr:nvSpPr>
      <xdr:spPr>
        <a:xfrm>
          <a:off x="2933700" y="4257675"/>
          <a:ext cx="1584000" cy="864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FORMULAIRE</a:t>
          </a:r>
        </a:p>
      </xdr:txBody>
    </xdr:sp>
    <xdr:clientData/>
  </xdr:twoCellAnchor>
  <xdr:twoCellAnchor>
    <xdr:from>
      <xdr:col>6</xdr:col>
      <xdr:colOff>47625</xdr:colOff>
      <xdr:row>22</xdr:row>
      <xdr:rowOff>152400</xdr:rowOff>
    </xdr:from>
    <xdr:to>
      <xdr:col>8</xdr:col>
      <xdr:colOff>107625</xdr:colOff>
      <xdr:row>27</xdr:row>
      <xdr:rowOff>63900</xdr:rowOff>
    </xdr:to>
    <xdr:sp macro="" textlink="">
      <xdr:nvSpPr>
        <xdr:cNvPr id="9" name="Rectangle à coins arrondis 8">
          <a:hlinkClick xmlns:r="http://schemas.openxmlformats.org/officeDocument/2006/relationships" r:id="rId5"/>
        </xdr:cNvPr>
        <xdr:cNvSpPr/>
      </xdr:nvSpPr>
      <xdr:spPr>
        <a:xfrm>
          <a:off x="5257800" y="4410075"/>
          <a:ext cx="1584000" cy="864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BASE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361950</xdr:colOff>
          <xdr:row>11</xdr:row>
          <xdr:rowOff>76200</xdr:rowOff>
        </xdr:from>
        <xdr:to>
          <xdr:col>1</xdr:col>
          <xdr:colOff>1057275</xdr:colOff>
          <xdr:row>14</xdr:row>
          <xdr:rowOff>57150</xdr:rowOff>
        </xdr:to>
        <xdr:pic>
          <xdr:nvPicPr>
            <xdr:cNvPr id="1028" name="Picture 4"/>
            <xdr:cNvPicPr>
              <a:picLocks noChangeAspect="1" noChangeArrowheads="1"/>
              <a:extLst>
                <a:ext uri="{84589F7E-364E-4C9E-8A38-B11213B215E9}">
                  <a14:cameraTool cellRange="image" spid="_x0000_s1037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123950" y="2238375"/>
              <a:ext cx="695325" cy="581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638174</xdr:colOff>
      <xdr:row>7</xdr:row>
      <xdr:rowOff>0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1704974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9524</xdr:colOff>
      <xdr:row>3</xdr:row>
      <xdr:rowOff>47625</xdr:rowOff>
    </xdr:from>
    <xdr:to>
      <xdr:col>7</xdr:col>
      <xdr:colOff>247649</xdr:colOff>
      <xdr:row>5</xdr:row>
      <xdr:rowOff>152400</xdr:rowOff>
    </xdr:to>
    <xdr:sp macro="" textlink="">
      <xdr:nvSpPr>
        <xdr:cNvPr id="3" name="Rectangle 2"/>
        <xdr:cNvSpPr/>
      </xdr:nvSpPr>
      <xdr:spPr>
        <a:xfrm>
          <a:off x="2933699" y="619125"/>
          <a:ext cx="3286125" cy="4857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/>
        <a:p>
          <a:pPr algn="l"/>
          <a:endParaRPr lang="fr-FR" sz="1600" b="1">
            <a:solidFill>
              <a:srgbClr val="00B0F0"/>
            </a:solidFill>
          </a:endParaRPr>
        </a:p>
      </xdr:txBody>
    </xdr:sp>
    <xdr:clientData/>
  </xdr:twoCellAnchor>
  <xdr:twoCellAnchor editAs="oneCell">
    <xdr:from>
      <xdr:col>2</xdr:col>
      <xdr:colOff>971550</xdr:colOff>
      <xdr:row>2</xdr:row>
      <xdr:rowOff>142875</xdr:rowOff>
    </xdr:from>
    <xdr:to>
      <xdr:col>7</xdr:col>
      <xdr:colOff>495300</xdr:colOff>
      <xdr:row>5</xdr:row>
      <xdr:rowOff>66675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0" y="523875"/>
          <a:ext cx="3667125" cy="495300"/>
        </a:xfrm>
        <a:prstGeom prst="rect">
          <a:avLst/>
        </a:prstGeom>
      </xdr:spPr>
    </xdr:pic>
    <xdr:clientData/>
  </xdr:twoCellAnchor>
  <xdr:twoCellAnchor>
    <xdr:from>
      <xdr:col>2</xdr:col>
      <xdr:colOff>809624</xdr:colOff>
      <xdr:row>5</xdr:row>
      <xdr:rowOff>38100</xdr:rowOff>
    </xdr:from>
    <xdr:to>
      <xdr:col>7</xdr:col>
      <xdr:colOff>514349</xdr:colOff>
      <xdr:row>6</xdr:row>
      <xdr:rowOff>123825</xdr:rowOff>
    </xdr:to>
    <xdr:sp macro="" textlink="">
      <xdr:nvSpPr>
        <xdr:cNvPr id="5" name="Rectangle 4"/>
        <xdr:cNvSpPr/>
      </xdr:nvSpPr>
      <xdr:spPr>
        <a:xfrm>
          <a:off x="2638424" y="990600"/>
          <a:ext cx="3848100" cy="276225"/>
        </a:xfrm>
        <a:prstGeom prst="rect">
          <a:avLst/>
        </a:prstGeom>
        <a:solidFill>
          <a:schemeClr val="bg1"/>
        </a:solidFill>
        <a:ln>
          <a:solidFill>
            <a:schemeClr val="bg1">
              <a:alpha val="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CARTE D’IDENTIFCARTE D’IDENTIFICATION MUNICIPALE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100" b="0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I </a:t>
          </a: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 Black"/>
              <a:ea typeface="+mn-ea"/>
              <a:cs typeface="+mn-cs"/>
            </a:rPr>
            <a:t>CAR</a:t>
          </a:r>
          <a:r>
            <a:rPr kumimoji="0" lang="fr-FR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 Black"/>
              <a:ea typeface="+mn-ea"/>
              <a:cs typeface="+mn-cs"/>
            </a:rPr>
            <a:t>T</a:t>
          </a: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 Black"/>
              <a:ea typeface="+mn-ea"/>
              <a:cs typeface="+mn-cs"/>
            </a:rPr>
            <a:t>E D’IDENTIFICATION MUNICIPALE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 i="0" baseline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fr-FR" sz="1100"/>
        </a:p>
      </xdr:txBody>
    </xdr:sp>
    <xdr:clientData/>
  </xdr:twoCellAnchor>
  <xdr:twoCellAnchor>
    <xdr:from>
      <xdr:col>1</xdr:col>
      <xdr:colOff>0</xdr:colOff>
      <xdr:row>22</xdr:row>
      <xdr:rowOff>57150</xdr:rowOff>
    </xdr:from>
    <xdr:to>
      <xdr:col>2</xdr:col>
      <xdr:colOff>517200</xdr:colOff>
      <xdr:row>26</xdr:row>
      <xdr:rowOff>159150</xdr:rowOff>
    </xdr:to>
    <xdr:sp macro="" textlink="">
      <xdr:nvSpPr>
        <xdr:cNvPr id="6" name="Rectangle à coins arrondis 5">
          <a:hlinkClick xmlns:r="http://schemas.openxmlformats.org/officeDocument/2006/relationships" r:id="rId3"/>
        </xdr:cNvPr>
        <xdr:cNvSpPr/>
      </xdr:nvSpPr>
      <xdr:spPr>
        <a:xfrm>
          <a:off x="762000" y="4381500"/>
          <a:ext cx="1584000" cy="864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MENU</a:t>
          </a:r>
        </a:p>
      </xdr:txBody>
    </xdr:sp>
    <xdr:clientData/>
  </xdr:twoCellAnchor>
  <xdr:twoCellAnchor>
    <xdr:from>
      <xdr:col>3</xdr:col>
      <xdr:colOff>9525</xdr:colOff>
      <xdr:row>22</xdr:row>
      <xdr:rowOff>0</xdr:rowOff>
    </xdr:from>
    <xdr:to>
      <xdr:col>5</xdr:col>
      <xdr:colOff>69525</xdr:colOff>
      <xdr:row>26</xdr:row>
      <xdr:rowOff>102000</xdr:rowOff>
    </xdr:to>
    <xdr:sp macro="" textlink="">
      <xdr:nvSpPr>
        <xdr:cNvPr id="7" name="Rectangle à coins arrondis 6">
          <a:hlinkClick xmlns:r="http://schemas.openxmlformats.org/officeDocument/2006/relationships" r:id="rId4"/>
        </xdr:cNvPr>
        <xdr:cNvSpPr/>
      </xdr:nvSpPr>
      <xdr:spPr>
        <a:xfrm>
          <a:off x="2933700" y="4324350"/>
          <a:ext cx="1584000" cy="864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FORMULAIRE</a:t>
          </a:r>
        </a:p>
      </xdr:txBody>
    </xdr:sp>
    <xdr:clientData/>
  </xdr:twoCellAnchor>
  <xdr:twoCellAnchor>
    <xdr:from>
      <xdr:col>6</xdr:col>
      <xdr:colOff>47625</xdr:colOff>
      <xdr:row>22</xdr:row>
      <xdr:rowOff>152400</xdr:rowOff>
    </xdr:from>
    <xdr:to>
      <xdr:col>8</xdr:col>
      <xdr:colOff>107625</xdr:colOff>
      <xdr:row>27</xdr:row>
      <xdr:rowOff>63900</xdr:rowOff>
    </xdr:to>
    <xdr:sp macro="" textlink="">
      <xdr:nvSpPr>
        <xdr:cNvPr id="8" name="Rectangle à coins arrondis 7">
          <a:hlinkClick xmlns:r="http://schemas.openxmlformats.org/officeDocument/2006/relationships" r:id="rId5"/>
        </xdr:cNvPr>
        <xdr:cNvSpPr/>
      </xdr:nvSpPr>
      <xdr:spPr>
        <a:xfrm>
          <a:off x="5257800" y="4476750"/>
          <a:ext cx="1584000" cy="864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BASE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361950</xdr:colOff>
          <xdr:row>11</xdr:row>
          <xdr:rowOff>76200</xdr:rowOff>
        </xdr:from>
        <xdr:to>
          <xdr:col>1</xdr:col>
          <xdr:colOff>1057275</xdr:colOff>
          <xdr:row>14</xdr:row>
          <xdr:rowOff>57150</xdr:rowOff>
        </xdr:to>
        <xdr:pic>
          <xdr:nvPicPr>
            <xdr:cNvPr id="9" name="Picture 4"/>
            <xdr:cNvPicPr>
              <a:picLocks noChangeAspect="1" noChangeArrowheads="1"/>
              <a:extLst>
                <a:ext uri="{84589F7E-364E-4C9E-8A38-B11213B215E9}">
                  <a14:cameraTool cellRange="image" spid="_x0000_s6145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123950" y="2238375"/>
              <a:ext cx="695325" cy="581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" name="Tableau13" displayName="Tableau13" ref="A2:Y105" totalsRowShown="0" headerRowDxfId="26" dataDxfId="25">
  <autoFilter ref="A2:Y105"/>
  <tableColumns count="25">
    <tableColumn id="1" name="Colonne1" dataDxfId="24"/>
    <tableColumn id="2" name="Colonne2" dataDxfId="23"/>
    <tableColumn id="3" name="Colonne3" dataDxfId="22"/>
    <tableColumn id="4" name="Colonne4" dataDxfId="21"/>
    <tableColumn id="5" name="Colonne5" dataDxfId="20"/>
    <tableColumn id="6" name="Colonne6" dataDxfId="19"/>
    <tableColumn id="7" name="Colonne7" dataDxfId="18"/>
    <tableColumn id="8" name="Colonne8" dataDxfId="17"/>
    <tableColumn id="9" name="Colonne9" dataDxfId="16"/>
    <tableColumn id="10" name="Colonne10" dataDxfId="15"/>
    <tableColumn id="11" name="Colonne11" dataDxfId="14"/>
    <tableColumn id="12" name="Colonne12" dataDxfId="13"/>
    <tableColumn id="13" name="Colonne13" dataDxfId="12"/>
    <tableColumn id="14" name="Colonne14" dataDxfId="11"/>
    <tableColumn id="15" name="Colonne15" dataDxfId="10"/>
    <tableColumn id="16" name="Colonne16" dataDxfId="9"/>
    <tableColumn id="17" name="Colonne17" dataDxfId="8"/>
    <tableColumn id="18" name="Colonne18" dataDxfId="7"/>
    <tableColumn id="19" name="Colonne19" dataDxfId="6"/>
    <tableColumn id="20" name="Colonne20" dataDxfId="5"/>
    <tableColumn id="21" name="Colonne21" dataDxfId="4"/>
    <tableColumn id="22" name="Colonne22" dataDxfId="3"/>
    <tableColumn id="23" name="Colonne23" dataDxfId="2"/>
    <tableColumn id="24" name="Colonne24" dataDxfId="1"/>
    <tableColumn id="25" name="Colonne25" dataDxfId="0"/>
  </tableColumns>
  <tableStyleInfo name="TableStyleMedium25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45"/>
  <sheetViews>
    <sheetView showGridLines="0" zoomScale="86" zoomScaleNormal="86" workbookViewId="0">
      <selection activeCell="A43" sqref="A43"/>
    </sheetView>
  </sheetViews>
  <sheetFormatPr baseColWidth="10" defaultRowHeight="15" x14ac:dyDescent="0.25"/>
  <sheetData>
    <row r="3" spans="2:15" x14ac:dyDescent="0.25">
      <c r="B3" s="21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2:15" x14ac:dyDescent="0.25">
      <c r="B4" s="22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 x14ac:dyDescent="0.25">
      <c r="B5" s="22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pans="2:15" x14ac:dyDescent="0.25">
      <c r="B6" s="22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</row>
    <row r="7" spans="2:15" x14ac:dyDescent="0.25">
      <c r="B7" s="22"/>
      <c r="C7" s="19"/>
      <c r="D7" s="19"/>
      <c r="E7" s="19"/>
      <c r="F7" s="19"/>
      <c r="G7" s="19"/>
      <c r="H7" s="20"/>
      <c r="I7" s="19"/>
      <c r="J7" s="19"/>
      <c r="K7" s="19"/>
      <c r="L7" s="19"/>
      <c r="M7" s="19"/>
      <c r="N7" s="19"/>
      <c r="O7" s="19"/>
    </row>
    <row r="8" spans="2:15" x14ac:dyDescent="0.25">
      <c r="B8" s="22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</row>
    <row r="9" spans="2:15" x14ac:dyDescent="0.25">
      <c r="B9" s="22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</row>
    <row r="10" spans="2:15" x14ac:dyDescent="0.25">
      <c r="B10" s="22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</row>
    <row r="11" spans="2:15" x14ac:dyDescent="0.25">
      <c r="B11" s="22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</row>
    <row r="12" spans="2:15" x14ac:dyDescent="0.25">
      <c r="B12" s="22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</row>
    <row r="13" spans="2:15" x14ac:dyDescent="0.25">
      <c r="B13" s="22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</row>
    <row r="14" spans="2:15" x14ac:dyDescent="0.25">
      <c r="B14" s="22"/>
      <c r="C14" s="19"/>
      <c r="D14" s="19"/>
      <c r="E14" s="19"/>
      <c r="F14" s="58"/>
      <c r="G14" s="58"/>
      <c r="H14" s="58"/>
      <c r="I14" s="58"/>
      <c r="J14" s="58"/>
      <c r="K14" s="58"/>
      <c r="L14" s="58"/>
      <c r="M14" s="19"/>
      <c r="N14" s="19"/>
      <c r="O14" s="19"/>
    </row>
    <row r="15" spans="2:15" x14ac:dyDescent="0.25">
      <c r="B15" s="22"/>
      <c r="C15" s="19"/>
      <c r="D15" s="19"/>
      <c r="E15" s="19"/>
      <c r="F15" s="58"/>
      <c r="G15" s="58"/>
      <c r="H15" s="58"/>
      <c r="I15" s="58"/>
      <c r="J15" s="58"/>
      <c r="K15" s="58"/>
      <c r="L15" s="58"/>
      <c r="M15" s="19"/>
      <c r="N15" s="19"/>
      <c r="O15" s="19"/>
    </row>
    <row r="16" spans="2:15" x14ac:dyDescent="0.25">
      <c r="B16" s="22"/>
      <c r="C16" s="19"/>
      <c r="D16" s="19"/>
      <c r="E16" s="19"/>
      <c r="F16" s="58"/>
      <c r="G16" s="58"/>
      <c r="H16" s="58"/>
      <c r="I16" s="58"/>
      <c r="J16" s="58"/>
      <c r="K16" s="58"/>
      <c r="L16" s="58"/>
      <c r="M16" s="19"/>
      <c r="N16" s="19"/>
      <c r="O16" s="19"/>
    </row>
    <row r="17" spans="2:15" x14ac:dyDescent="0.25">
      <c r="B17" s="22"/>
      <c r="C17" s="19"/>
      <c r="D17" s="19"/>
      <c r="E17" s="19"/>
      <c r="F17" s="58"/>
      <c r="G17" s="58"/>
      <c r="H17" s="58"/>
      <c r="I17" s="58"/>
      <c r="J17" s="58"/>
      <c r="K17" s="58"/>
      <c r="L17" s="58"/>
      <c r="M17" s="19"/>
      <c r="N17" s="19"/>
      <c r="O17" s="19"/>
    </row>
    <row r="18" spans="2:15" x14ac:dyDescent="0.25">
      <c r="B18" s="22"/>
      <c r="C18" s="19"/>
      <c r="D18" s="19"/>
      <c r="E18" s="19"/>
      <c r="F18" s="58"/>
      <c r="G18" s="58"/>
      <c r="H18" s="58"/>
      <c r="I18" s="58"/>
      <c r="J18" s="58"/>
      <c r="K18" s="58"/>
      <c r="L18" s="58"/>
      <c r="M18" s="19"/>
      <c r="N18" s="19"/>
      <c r="O18" s="19"/>
    </row>
    <row r="19" spans="2:15" x14ac:dyDescent="0.25">
      <c r="B19" s="22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</row>
    <row r="20" spans="2:15" x14ac:dyDescent="0.25">
      <c r="B20" s="22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</row>
    <row r="21" spans="2:15" x14ac:dyDescent="0.25">
      <c r="B21" s="22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</row>
    <row r="22" spans="2:15" x14ac:dyDescent="0.25">
      <c r="B22" s="22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</row>
    <row r="23" spans="2:15" x14ac:dyDescent="0.25">
      <c r="B23" s="22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</row>
    <row r="24" spans="2:15" x14ac:dyDescent="0.25">
      <c r="B24" s="22"/>
      <c r="C24" s="59"/>
      <c r="D24" s="59"/>
      <c r="E24" s="59"/>
      <c r="F24" s="59"/>
      <c r="G24" s="59"/>
      <c r="H24" s="59"/>
      <c r="I24" s="19"/>
      <c r="J24" s="19"/>
      <c r="K24" s="19"/>
      <c r="L24" s="19"/>
      <c r="M24" s="19"/>
      <c r="N24" s="19"/>
      <c r="O24" s="19"/>
    </row>
    <row r="25" spans="2:15" x14ac:dyDescent="0.25">
      <c r="B25" s="22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</row>
    <row r="26" spans="2:15" x14ac:dyDescent="0.25">
      <c r="B26" s="22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</row>
    <row r="27" spans="2:15" x14ac:dyDescent="0.25">
      <c r="B27" s="22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</row>
    <row r="28" spans="2:15" x14ac:dyDescent="0.25">
      <c r="B28" s="22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</row>
    <row r="29" spans="2:15" x14ac:dyDescent="0.25">
      <c r="B29" s="22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</row>
    <row r="30" spans="2:15" x14ac:dyDescent="0.25">
      <c r="B30" s="22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</row>
    <row r="31" spans="2:15" x14ac:dyDescent="0.25">
      <c r="B31" s="22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</row>
    <row r="32" spans="2:15" x14ac:dyDescent="0.25">
      <c r="B32" s="22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</row>
    <row r="33" spans="2:15" x14ac:dyDescent="0.25">
      <c r="B33" s="22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</row>
    <row r="34" spans="2:15" x14ac:dyDescent="0.25">
      <c r="B34" s="22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</row>
    <row r="35" spans="2:15" x14ac:dyDescent="0.25">
      <c r="B35" s="22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2:15" x14ac:dyDescent="0.25">
      <c r="B36" s="22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</row>
    <row r="37" spans="2:15" x14ac:dyDescent="0.25">
      <c r="B37" s="22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</row>
    <row r="38" spans="2:15" x14ac:dyDescent="0.25">
      <c r="B38" s="22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</row>
    <row r="39" spans="2:15" x14ac:dyDescent="0.25">
      <c r="B39" s="22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</row>
    <row r="40" spans="2:15" x14ac:dyDescent="0.25">
      <c r="B40" s="22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</row>
    <row r="41" spans="2:15" x14ac:dyDescent="0.25">
      <c r="B41" s="22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</row>
    <row r="42" spans="2:15" x14ac:dyDescent="0.25">
      <c r="B42" s="22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</row>
    <row r="43" spans="2:15" x14ac:dyDescent="0.25">
      <c r="B43" s="22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</row>
    <row r="44" spans="2:15" x14ac:dyDescent="0.25">
      <c r="B44" s="22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</row>
    <row r="45" spans="2:15" x14ac:dyDescent="0.25">
      <c r="B45" s="23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</row>
  </sheetData>
  <mergeCells count="3">
    <mergeCell ref="F14:L18"/>
    <mergeCell ref="C24:F24"/>
    <mergeCell ref="G24:H24"/>
  </mergeCells>
  <pageMargins left="0.7" right="0.7" top="0.75" bottom="0.75" header="0.3" footer="0.3"/>
  <pageSetup orientation="portrait" horizontalDpi="200" verticalDpi="200" copies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99"/>
  <sheetViews>
    <sheetView showGridLines="0" topLeftCell="A13" zoomScale="98" zoomScaleNormal="98" workbookViewId="0"/>
  </sheetViews>
  <sheetFormatPr baseColWidth="10" defaultRowHeight="15" x14ac:dyDescent="0.25"/>
  <cols>
    <col min="7" max="7" width="16.5703125" customWidth="1"/>
  </cols>
  <sheetData>
    <row r="2" spans="2:16" ht="15.75" thickBot="1" x14ac:dyDescent="0.3"/>
    <row r="3" spans="2:16" x14ac:dyDescent="0.25">
      <c r="B3" s="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2:16" x14ac:dyDescent="0.25"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6"/>
    </row>
    <row r="5" spans="2:16" x14ac:dyDescent="0.25"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6"/>
    </row>
    <row r="6" spans="2:16" x14ac:dyDescent="0.25">
      <c r="B6" s="4"/>
      <c r="C6" s="5"/>
      <c r="D6" s="66" t="s">
        <v>31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5"/>
      <c r="P6" s="6"/>
    </row>
    <row r="7" spans="2:16" x14ac:dyDescent="0.25">
      <c r="B7" s="4"/>
      <c r="C7" s="5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5"/>
      <c r="P7" s="6"/>
    </row>
    <row r="8" spans="2:16" x14ac:dyDescent="0.25">
      <c r="B8" s="4"/>
      <c r="C8" s="5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5"/>
      <c r="P8" s="6"/>
    </row>
    <row r="9" spans="2:16" x14ac:dyDescent="0.25">
      <c r="B9" s="4"/>
      <c r="C9" s="5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5"/>
      <c r="P9" s="6"/>
    </row>
    <row r="10" spans="2:16" x14ac:dyDescent="0.25">
      <c r="B10" s="4"/>
      <c r="C10" s="5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5"/>
      <c r="P10" s="6"/>
    </row>
    <row r="11" spans="2:16" x14ac:dyDescent="0.25">
      <c r="B11" s="4"/>
      <c r="C11" s="5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5"/>
      <c r="P11" s="6"/>
    </row>
    <row r="12" spans="2:16" x14ac:dyDescent="0.25"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6"/>
    </row>
    <row r="13" spans="2:16" x14ac:dyDescent="0.25"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6"/>
    </row>
    <row r="14" spans="2:16" ht="18.75" x14ac:dyDescent="0.3">
      <c r="B14" s="4"/>
      <c r="C14" s="5"/>
      <c r="D14" s="5"/>
      <c r="E14" s="5"/>
      <c r="F14" s="5"/>
      <c r="G14" s="5"/>
      <c r="H14" s="5"/>
      <c r="I14" s="5"/>
      <c r="J14" s="5"/>
      <c r="K14" s="68"/>
      <c r="L14" s="69"/>
      <c r="M14" s="69"/>
      <c r="N14" s="69"/>
      <c r="O14" s="5"/>
      <c r="P14" s="6"/>
    </row>
    <row r="15" spans="2:16" x14ac:dyDescent="0.25"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</row>
    <row r="16" spans="2:16" x14ac:dyDescent="0.25"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</row>
    <row r="17" spans="2:16" x14ac:dyDescent="0.25">
      <c r="B17" s="4"/>
      <c r="C17" s="5"/>
      <c r="D17" s="60" t="s">
        <v>0</v>
      </c>
      <c r="E17" s="61"/>
      <c r="F17" s="15"/>
      <c r="G17" s="5"/>
      <c r="H17" s="5"/>
      <c r="I17" s="5"/>
      <c r="J17" s="5"/>
      <c r="K17" s="5"/>
      <c r="L17" s="5"/>
      <c r="M17" s="5"/>
      <c r="N17" s="5"/>
      <c r="O17" s="5"/>
      <c r="P17" s="6"/>
    </row>
    <row r="18" spans="2:16" x14ac:dyDescent="0.25"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6"/>
    </row>
    <row r="19" spans="2:16" ht="15.75" x14ac:dyDescent="0.25">
      <c r="B19" s="4"/>
      <c r="C19" s="5"/>
      <c r="D19" s="63" t="s">
        <v>1</v>
      </c>
      <c r="E19" s="64"/>
      <c r="F19" s="7"/>
      <c r="G19" s="5"/>
      <c r="H19" s="5"/>
      <c r="I19" s="5"/>
      <c r="J19" s="5"/>
      <c r="K19" s="5"/>
      <c r="L19" s="5"/>
      <c r="M19" s="5"/>
      <c r="N19" s="5"/>
      <c r="O19" s="5"/>
      <c r="P19" s="6"/>
    </row>
    <row r="20" spans="2:16" x14ac:dyDescent="0.25"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6"/>
    </row>
    <row r="21" spans="2:16" x14ac:dyDescent="0.25">
      <c r="B21" s="4"/>
      <c r="C21" s="5"/>
      <c r="D21" s="60" t="s">
        <v>2</v>
      </c>
      <c r="E21" s="61"/>
      <c r="F21" s="62"/>
      <c r="G21" s="62"/>
      <c r="H21" s="5"/>
      <c r="I21" s="5"/>
      <c r="J21" s="5"/>
      <c r="K21" s="5"/>
      <c r="L21" s="5"/>
      <c r="M21" s="5"/>
      <c r="N21" s="5"/>
      <c r="O21" s="5"/>
      <c r="P21" s="6"/>
    </row>
    <row r="22" spans="2:16" x14ac:dyDescent="0.25"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6"/>
    </row>
    <row r="23" spans="2:16" x14ac:dyDescent="0.25">
      <c r="B23" s="4"/>
      <c r="C23" s="5"/>
      <c r="D23" s="60" t="s">
        <v>3</v>
      </c>
      <c r="E23" s="60"/>
      <c r="F23" s="7"/>
      <c r="G23" s="5"/>
      <c r="H23" s="5"/>
      <c r="I23" s="5"/>
      <c r="J23" s="5"/>
      <c r="K23" s="5"/>
      <c r="L23" s="5"/>
      <c r="M23" s="5"/>
      <c r="N23" s="5"/>
      <c r="O23" s="5"/>
      <c r="P23" s="6"/>
    </row>
    <row r="24" spans="2:16" x14ac:dyDescent="0.25">
      <c r="B24" s="4"/>
      <c r="C24" s="5"/>
      <c r="D24" s="8"/>
      <c r="E24" s="8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</row>
    <row r="25" spans="2:16" x14ac:dyDescent="0.25">
      <c r="B25" s="4"/>
      <c r="C25" s="5"/>
      <c r="D25" s="60" t="s">
        <v>4</v>
      </c>
      <c r="E25" s="60"/>
      <c r="F25" s="62"/>
      <c r="G25" s="62"/>
      <c r="H25" s="5"/>
      <c r="I25" s="5"/>
      <c r="J25" s="5"/>
      <c r="K25" s="5"/>
      <c r="L25" s="5"/>
      <c r="M25" s="5"/>
      <c r="N25" s="5"/>
      <c r="O25" s="5"/>
      <c r="P25" s="6"/>
    </row>
    <row r="26" spans="2:16" x14ac:dyDescent="0.25"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</row>
    <row r="27" spans="2:16" x14ac:dyDescent="0.25">
      <c r="B27" s="4"/>
      <c r="C27" s="5"/>
      <c r="D27" s="60" t="s">
        <v>5</v>
      </c>
      <c r="E27" s="61"/>
      <c r="F27" s="62"/>
      <c r="G27" s="62"/>
      <c r="H27" s="62"/>
      <c r="I27" s="62"/>
      <c r="J27" s="5"/>
      <c r="K27" s="5"/>
      <c r="L27" s="5"/>
      <c r="M27" s="5"/>
      <c r="N27" s="5"/>
      <c r="O27" s="5"/>
      <c r="P27" s="6"/>
    </row>
    <row r="28" spans="2:16" x14ac:dyDescent="0.25"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</row>
    <row r="29" spans="2:16" ht="15.75" x14ac:dyDescent="0.25">
      <c r="B29" s="4"/>
      <c r="C29" s="5"/>
      <c r="D29" s="63" t="s">
        <v>6</v>
      </c>
      <c r="E29" s="64"/>
      <c r="F29" s="62"/>
      <c r="G29" s="62"/>
      <c r="H29" s="62"/>
      <c r="I29" s="5"/>
      <c r="J29" s="5"/>
      <c r="K29" s="5"/>
      <c r="L29" s="5"/>
      <c r="M29" s="5"/>
      <c r="N29" s="5"/>
      <c r="O29" s="5"/>
      <c r="P29" s="6"/>
    </row>
    <row r="30" spans="2:1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</row>
    <row r="31" spans="2:16" x14ac:dyDescent="0.25">
      <c r="B31" s="4"/>
      <c r="C31" s="5"/>
      <c r="D31" s="60" t="s">
        <v>7</v>
      </c>
      <c r="E31" s="61"/>
      <c r="F31" s="65"/>
      <c r="G31" s="62"/>
      <c r="H31" s="5"/>
      <c r="I31" s="9" t="s">
        <v>8</v>
      </c>
      <c r="J31" s="62"/>
      <c r="K31" s="62"/>
      <c r="L31" s="5"/>
      <c r="M31" s="5"/>
      <c r="N31" s="5"/>
      <c r="O31" s="5"/>
      <c r="P31" s="6"/>
    </row>
    <row r="32" spans="2:1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</row>
    <row r="33" spans="2:16" x14ac:dyDescent="0.25">
      <c r="B33" s="4"/>
      <c r="C33" s="5"/>
      <c r="D33" s="60" t="s">
        <v>9</v>
      </c>
      <c r="E33" s="61"/>
      <c r="F33" s="70"/>
      <c r="G33" s="70"/>
      <c r="H33" s="5"/>
      <c r="I33" s="5"/>
      <c r="J33" s="5"/>
      <c r="K33" s="5"/>
      <c r="L33" s="5"/>
      <c r="M33" s="5"/>
      <c r="N33" s="5"/>
      <c r="O33" s="5"/>
      <c r="P33" s="6"/>
    </row>
    <row r="34" spans="2:16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</row>
    <row r="35" spans="2:16" x14ac:dyDescent="0.25">
      <c r="B35" s="4"/>
      <c r="C35" s="5"/>
      <c r="D35" s="60" t="s">
        <v>10</v>
      </c>
      <c r="E35" s="61"/>
      <c r="F35" s="7"/>
      <c r="G35" s="5"/>
      <c r="H35" s="5"/>
      <c r="I35" s="5"/>
      <c r="J35" s="5"/>
      <c r="K35" s="5"/>
      <c r="L35" s="5"/>
      <c r="M35" s="5"/>
      <c r="N35" s="5"/>
      <c r="O35" s="5"/>
      <c r="P35" s="6"/>
    </row>
    <row r="36" spans="2:16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</row>
    <row r="37" spans="2:16" x14ac:dyDescent="0.25">
      <c r="B37" s="4"/>
      <c r="C37" s="5"/>
      <c r="D37" s="60" t="s">
        <v>11</v>
      </c>
      <c r="E37" s="61"/>
      <c r="F37" s="62"/>
      <c r="G37" s="62"/>
      <c r="H37" s="5"/>
      <c r="I37" s="5"/>
      <c r="J37" s="5"/>
      <c r="K37" s="5"/>
      <c r="L37" s="5"/>
      <c r="M37" s="5"/>
      <c r="N37" s="5"/>
      <c r="O37" s="5"/>
      <c r="P37" s="6"/>
    </row>
    <row r="38" spans="2:16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</row>
    <row r="39" spans="2:16" x14ac:dyDescent="0.25">
      <c r="B39" s="4"/>
      <c r="C39" s="5"/>
      <c r="D39" s="60" t="s">
        <v>12</v>
      </c>
      <c r="E39" s="61"/>
      <c r="F39" s="62"/>
      <c r="G39" s="62"/>
      <c r="H39" s="5"/>
      <c r="I39" s="5"/>
      <c r="J39" s="5"/>
      <c r="K39" s="5"/>
      <c r="L39" s="5"/>
      <c r="M39" s="5"/>
      <c r="N39" s="5"/>
      <c r="O39" s="5"/>
      <c r="P39" s="6"/>
    </row>
    <row r="40" spans="2:16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</row>
    <row r="41" spans="2:16" x14ac:dyDescent="0.25">
      <c r="B41" s="4"/>
      <c r="C41" s="5"/>
      <c r="D41" s="60" t="s">
        <v>13</v>
      </c>
      <c r="E41" s="61"/>
      <c r="F41" s="62"/>
      <c r="G41" s="62"/>
      <c r="H41" s="5"/>
      <c r="I41" s="5"/>
      <c r="J41" s="5"/>
      <c r="K41" s="5"/>
      <c r="L41" s="5"/>
      <c r="M41" s="5"/>
      <c r="N41" s="5"/>
      <c r="O41" s="5"/>
      <c r="P41" s="6"/>
    </row>
    <row r="42" spans="2:16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</row>
    <row r="43" spans="2:16" x14ac:dyDescent="0.25">
      <c r="B43" s="4"/>
      <c r="C43" s="5"/>
      <c r="D43" s="60" t="s">
        <v>14</v>
      </c>
      <c r="E43" s="61"/>
      <c r="F43" s="62"/>
      <c r="G43" s="62"/>
      <c r="H43" s="5"/>
      <c r="I43" s="5"/>
      <c r="J43" s="5"/>
      <c r="K43" s="5"/>
      <c r="L43" s="5"/>
      <c r="M43" s="5"/>
      <c r="N43" s="5"/>
      <c r="O43" s="5"/>
      <c r="P43" s="6"/>
    </row>
    <row r="44" spans="2:16" x14ac:dyDescent="0.25"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</row>
    <row r="45" spans="2:16" x14ac:dyDescent="0.25">
      <c r="B45" s="4"/>
      <c r="C45" s="5"/>
      <c r="D45" s="60" t="s">
        <v>15</v>
      </c>
      <c r="E45" s="61"/>
      <c r="F45" s="62"/>
      <c r="G45" s="62"/>
      <c r="H45" s="5"/>
      <c r="I45" s="5"/>
      <c r="J45" s="5"/>
      <c r="K45" s="5"/>
      <c r="L45" s="5"/>
      <c r="M45" s="5"/>
      <c r="N45" s="5"/>
      <c r="O45" s="5"/>
      <c r="P45" s="6"/>
    </row>
    <row r="46" spans="2:16" x14ac:dyDescent="0.25">
      <c r="B46" s="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</row>
    <row r="47" spans="2:16" x14ac:dyDescent="0.25">
      <c r="B47" s="4"/>
      <c r="C47" s="5"/>
      <c r="D47" s="60" t="s">
        <v>16</v>
      </c>
      <c r="E47" s="61"/>
      <c r="F47" s="62"/>
      <c r="G47" s="62"/>
      <c r="H47" s="5"/>
      <c r="I47" s="5"/>
      <c r="J47" s="5"/>
      <c r="K47" s="5"/>
      <c r="L47" s="5"/>
      <c r="M47" s="5"/>
      <c r="N47" s="5"/>
      <c r="O47" s="5"/>
      <c r="P47" s="6"/>
    </row>
    <row r="48" spans="2:16" x14ac:dyDescent="0.25"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</row>
    <row r="49" spans="2:16" x14ac:dyDescent="0.25">
      <c r="B49" s="4"/>
      <c r="C49" s="5"/>
      <c r="D49" s="60" t="s">
        <v>17</v>
      </c>
      <c r="E49" s="61"/>
      <c r="F49" s="62"/>
      <c r="G49" s="62"/>
      <c r="H49" s="5"/>
      <c r="I49" s="5"/>
      <c r="J49" s="5"/>
      <c r="K49" s="5"/>
      <c r="L49" s="5"/>
      <c r="M49" s="5"/>
      <c r="N49" s="5"/>
      <c r="O49" s="5"/>
      <c r="P49" s="6"/>
    </row>
    <row r="50" spans="2:16" x14ac:dyDescent="0.25"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</row>
    <row r="51" spans="2:16" x14ac:dyDescent="0.25">
      <c r="B51" s="4"/>
      <c r="C51" s="5"/>
      <c r="D51" s="60" t="s">
        <v>24</v>
      </c>
      <c r="E51" s="60"/>
      <c r="F51" s="62"/>
      <c r="G51" s="62"/>
      <c r="H51" s="5"/>
      <c r="I51" s="5"/>
      <c r="J51" s="5"/>
      <c r="K51" s="5"/>
      <c r="L51" s="5"/>
      <c r="M51" s="5"/>
      <c r="N51" s="5"/>
      <c r="O51" s="5"/>
      <c r="P51" s="6"/>
    </row>
    <row r="52" spans="2:16" x14ac:dyDescent="0.25">
      <c r="B52" s="4"/>
      <c r="C52" s="5"/>
      <c r="D52" s="8"/>
      <c r="E52" s="8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</row>
    <row r="53" spans="2:16" x14ac:dyDescent="0.25">
      <c r="B53" s="4"/>
      <c r="C53" s="5"/>
      <c r="D53" s="60" t="s">
        <v>25</v>
      </c>
      <c r="E53" s="60"/>
      <c r="F53" s="62"/>
      <c r="G53" s="62"/>
      <c r="H53" s="5"/>
      <c r="I53" s="5"/>
      <c r="J53" s="5"/>
      <c r="K53" s="5"/>
      <c r="L53" s="5"/>
      <c r="M53" s="5"/>
      <c r="N53" s="5"/>
      <c r="O53" s="5"/>
      <c r="P53" s="6"/>
    </row>
    <row r="54" spans="2:16" x14ac:dyDescent="0.25">
      <c r="B54" s="4"/>
      <c r="C54" s="5"/>
      <c r="D54" s="8"/>
      <c r="E54" s="8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</row>
    <row r="55" spans="2:16" x14ac:dyDescent="0.25">
      <c r="B55" s="4"/>
      <c r="C55" s="5"/>
      <c r="D55" s="60" t="s">
        <v>26</v>
      </c>
      <c r="E55" s="60"/>
      <c r="F55" s="71"/>
      <c r="G55" s="71"/>
      <c r="H55" s="5"/>
      <c r="I55" s="5"/>
      <c r="J55" s="5"/>
      <c r="K55" s="5"/>
      <c r="L55" s="5"/>
      <c r="M55" s="5"/>
      <c r="N55" s="5"/>
      <c r="O55" s="5"/>
      <c r="P55" s="6"/>
    </row>
    <row r="56" spans="2:16" x14ac:dyDescent="0.25">
      <c r="B56" s="4"/>
      <c r="C56" s="5"/>
      <c r="D56" s="8"/>
      <c r="E56" s="8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</row>
    <row r="57" spans="2:16" x14ac:dyDescent="0.25">
      <c r="B57" s="4"/>
      <c r="C57" s="5"/>
      <c r="D57" s="60" t="s">
        <v>29</v>
      </c>
      <c r="E57" s="60"/>
      <c r="F57" s="62"/>
      <c r="G57" s="62"/>
      <c r="H57" s="5"/>
      <c r="I57" s="5"/>
      <c r="J57" s="5"/>
      <c r="K57" s="5"/>
      <c r="L57" s="5"/>
      <c r="M57" s="5"/>
      <c r="N57" s="5"/>
      <c r="O57" s="5"/>
      <c r="P57" s="6"/>
    </row>
    <row r="58" spans="2:16" x14ac:dyDescent="0.25">
      <c r="B58" s="4"/>
      <c r="C58" s="5"/>
      <c r="D58" s="8"/>
      <c r="E58" s="8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</row>
    <row r="59" spans="2:16" x14ac:dyDescent="0.25">
      <c r="B59" s="4"/>
      <c r="C59" s="5"/>
      <c r="D59" s="60" t="s">
        <v>30</v>
      </c>
      <c r="E59" s="60"/>
      <c r="F59" s="62"/>
      <c r="G59" s="62"/>
      <c r="H59" s="5"/>
      <c r="I59" s="5"/>
      <c r="J59" s="5"/>
      <c r="K59" s="5"/>
      <c r="L59" s="5"/>
      <c r="M59" s="5"/>
      <c r="N59" s="5"/>
      <c r="O59" s="5"/>
      <c r="P59" s="6"/>
    </row>
    <row r="60" spans="2:16" x14ac:dyDescent="0.25">
      <c r="B60" s="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</row>
    <row r="61" spans="2:16" x14ac:dyDescent="0.25">
      <c r="B61" s="4"/>
      <c r="C61" s="5"/>
      <c r="D61" s="38"/>
      <c r="E61" s="38"/>
      <c r="F61" s="38"/>
      <c r="G61" s="38"/>
      <c r="H61" s="5"/>
      <c r="I61" s="5"/>
      <c r="J61" s="5"/>
      <c r="K61" s="5"/>
      <c r="L61" s="5"/>
      <c r="M61" s="5"/>
      <c r="N61" s="5"/>
      <c r="O61" s="5"/>
      <c r="P61" s="6"/>
    </row>
    <row r="62" spans="2:16" x14ac:dyDescent="0.25">
      <c r="B62" s="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</row>
    <row r="63" spans="2:16" x14ac:dyDescent="0.25">
      <c r="B63" s="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</row>
    <row r="64" spans="2:16" x14ac:dyDescent="0.25">
      <c r="B64" s="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</row>
    <row r="65" spans="2:16" x14ac:dyDescent="0.25"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</row>
    <row r="66" spans="2:16" x14ac:dyDescent="0.25"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</row>
    <row r="67" spans="2:16" x14ac:dyDescent="0.25"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</row>
    <row r="68" spans="2:16" x14ac:dyDescent="0.25"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</row>
    <row r="69" spans="2:16" x14ac:dyDescent="0.25"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</row>
    <row r="70" spans="2:16" x14ac:dyDescent="0.25"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</row>
    <row r="71" spans="2:16" x14ac:dyDescent="0.25"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</row>
    <row r="72" spans="2:16" x14ac:dyDescent="0.25"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</row>
    <row r="73" spans="2:16" x14ac:dyDescent="0.25"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</row>
    <row r="74" spans="2:16" x14ac:dyDescent="0.25"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</row>
    <row r="75" spans="2:16" x14ac:dyDescent="0.25"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</row>
    <row r="76" spans="2:16" x14ac:dyDescent="0.25"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</row>
    <row r="77" spans="2:16" x14ac:dyDescent="0.25"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</row>
    <row r="78" spans="2:16" x14ac:dyDescent="0.25"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</row>
    <row r="79" spans="2:16" x14ac:dyDescent="0.25"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</row>
    <row r="80" spans="2:16" x14ac:dyDescent="0.25">
      <c r="B80" s="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</row>
    <row r="81" spans="2:16" x14ac:dyDescent="0.25"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</row>
    <row r="82" spans="2:16" x14ac:dyDescent="0.25"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</row>
    <row r="83" spans="2:16" x14ac:dyDescent="0.25"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</row>
    <row r="84" spans="2:16" x14ac:dyDescent="0.25"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</row>
    <row r="85" spans="2:16" x14ac:dyDescent="0.25"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</row>
    <row r="86" spans="2:16" x14ac:dyDescent="0.25"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</row>
    <row r="87" spans="2:16" x14ac:dyDescent="0.25">
      <c r="B87" s="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</row>
    <row r="88" spans="2:16" x14ac:dyDescent="0.25">
      <c r="B88" s="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</row>
    <row r="89" spans="2:16" x14ac:dyDescent="0.25">
      <c r="B89" s="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</row>
    <row r="90" spans="2:16" x14ac:dyDescent="0.25">
      <c r="B90" s="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</row>
    <row r="91" spans="2:16" x14ac:dyDescent="0.25">
      <c r="B91" s="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</row>
    <row r="92" spans="2:16" x14ac:dyDescent="0.25">
      <c r="B92" s="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</row>
    <row r="93" spans="2:16" x14ac:dyDescent="0.25">
      <c r="B93" s="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</row>
    <row r="94" spans="2:16" x14ac:dyDescent="0.25"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</row>
    <row r="95" spans="2:16" x14ac:dyDescent="0.25"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</row>
    <row r="96" spans="2:16" x14ac:dyDescent="0.25"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</row>
    <row r="97" spans="2:16" x14ac:dyDescent="0.25"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</row>
    <row r="98" spans="2:16" x14ac:dyDescent="0.25"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</row>
    <row r="99" spans="2:16" ht="15.75" thickBot="1" x14ac:dyDescent="0.3"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2"/>
    </row>
  </sheetData>
  <mergeCells count="43">
    <mergeCell ref="D57:E57"/>
    <mergeCell ref="F57:G57"/>
    <mergeCell ref="D59:E59"/>
    <mergeCell ref="F59:G59"/>
    <mergeCell ref="D51:E51"/>
    <mergeCell ref="F51:G51"/>
    <mergeCell ref="D53:E53"/>
    <mergeCell ref="F53:G53"/>
    <mergeCell ref="D55:E55"/>
    <mergeCell ref="F55:G55"/>
    <mergeCell ref="D45:E45"/>
    <mergeCell ref="F45:G45"/>
    <mergeCell ref="D47:E47"/>
    <mergeCell ref="F47:G47"/>
    <mergeCell ref="D49:E49"/>
    <mergeCell ref="F49:G49"/>
    <mergeCell ref="D39:E39"/>
    <mergeCell ref="F39:G39"/>
    <mergeCell ref="D41:E41"/>
    <mergeCell ref="F41:G41"/>
    <mergeCell ref="D43:E43"/>
    <mergeCell ref="F43:G43"/>
    <mergeCell ref="J31:K31"/>
    <mergeCell ref="D33:E33"/>
    <mergeCell ref="F33:G33"/>
    <mergeCell ref="D35:E35"/>
    <mergeCell ref="D37:E37"/>
    <mergeCell ref="F37:G37"/>
    <mergeCell ref="D25:E25"/>
    <mergeCell ref="F25:G25"/>
    <mergeCell ref="D6:N11"/>
    <mergeCell ref="K14:N14"/>
    <mergeCell ref="D17:E17"/>
    <mergeCell ref="D19:E19"/>
    <mergeCell ref="D21:E21"/>
    <mergeCell ref="F21:G21"/>
    <mergeCell ref="D23:E23"/>
    <mergeCell ref="D27:E27"/>
    <mergeCell ref="F27:I27"/>
    <mergeCell ref="D29:E29"/>
    <mergeCell ref="F29:H29"/>
    <mergeCell ref="D31:E31"/>
    <mergeCell ref="F31:G31"/>
  </mergeCells>
  <dataValidations count="2">
    <dataValidation type="list" allowBlank="1" showInputMessage="1" showErrorMessage="1" sqref="F35">
      <formula1>"M,F"</formula1>
    </dataValidation>
    <dataValidation type="list" allowBlank="1" showInputMessage="1" showErrorMessage="1" sqref="F23">
      <formula1>"1,6"</formula1>
    </dataValidation>
  </dataValidations>
  <pageMargins left="0.7" right="0.7" top="0.75" bottom="0.75" header="0.3" footer="0.3"/>
  <pageSetup orientation="portrait" horizontalDpi="200" verticalDpi="200" copies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"/>
  <sheetViews>
    <sheetView workbookViewId="0">
      <selection activeCell="F9" sqref="F9"/>
    </sheetView>
  </sheetViews>
  <sheetFormatPr baseColWidth="10" defaultRowHeight="15" x14ac:dyDescent="0.25"/>
  <cols>
    <col min="1" max="1" width="7" customWidth="1"/>
    <col min="2" max="2" width="9.42578125" customWidth="1"/>
    <col min="3" max="3" width="15.85546875" customWidth="1"/>
    <col min="4" max="4" width="6.85546875" customWidth="1"/>
    <col min="5" max="5" width="24" customWidth="1"/>
    <col min="6" max="6" width="28.28515625" customWidth="1"/>
    <col min="7" max="7" width="26.7109375" customWidth="1"/>
    <col min="8" max="8" width="16.7109375" customWidth="1"/>
    <col min="9" max="9" width="16.42578125" customWidth="1"/>
    <col min="10" max="10" width="16.7109375" customWidth="1"/>
    <col min="13" max="13" width="15" customWidth="1"/>
    <col min="14" max="14" width="31.140625" customWidth="1"/>
    <col min="15" max="15" width="19.5703125" customWidth="1"/>
    <col min="16" max="16" width="17.28515625" customWidth="1"/>
    <col min="17" max="17" width="17" customWidth="1"/>
    <col min="21" max="21" width="16" customWidth="1"/>
    <col min="23" max="23" width="10.42578125" bestFit="1" customWidth="1"/>
    <col min="24" max="24" width="17.42578125" customWidth="1"/>
    <col min="25" max="25" width="10.42578125" bestFit="1" customWidth="1"/>
  </cols>
  <sheetData>
    <row r="1" spans="1:25" ht="18.75" x14ac:dyDescent="0.3">
      <c r="E1" s="72"/>
      <c r="F1" s="73"/>
      <c r="G1" s="73"/>
      <c r="H1" s="73"/>
      <c r="I1" s="13"/>
    </row>
    <row r="2" spans="1:25" x14ac:dyDescent="0.25">
      <c r="A2" s="16" t="s">
        <v>87</v>
      </c>
      <c r="B2" s="17" t="s">
        <v>88</v>
      </c>
      <c r="C2" s="17" t="s">
        <v>89</v>
      </c>
      <c r="D2" s="16" t="s">
        <v>90</v>
      </c>
      <c r="E2" s="17" t="s">
        <v>91</v>
      </c>
      <c r="F2" s="17" t="s">
        <v>92</v>
      </c>
      <c r="G2" s="17" t="s">
        <v>93</v>
      </c>
      <c r="H2" s="17" t="s">
        <v>94</v>
      </c>
      <c r="I2" s="17" t="s">
        <v>95</v>
      </c>
      <c r="J2" s="17" t="s">
        <v>96</v>
      </c>
      <c r="K2" s="17" t="s">
        <v>97</v>
      </c>
      <c r="L2" s="17" t="s">
        <v>98</v>
      </c>
      <c r="M2" s="17" t="s">
        <v>99</v>
      </c>
      <c r="N2" s="17" t="s">
        <v>100</v>
      </c>
      <c r="O2" s="17" t="s">
        <v>101</v>
      </c>
      <c r="P2" s="17" t="s">
        <v>102</v>
      </c>
      <c r="Q2" s="17" t="s">
        <v>103</v>
      </c>
      <c r="R2" s="17" t="s">
        <v>104</v>
      </c>
      <c r="S2" s="17" t="s">
        <v>105</v>
      </c>
      <c r="T2" s="17" t="s">
        <v>106</v>
      </c>
      <c r="U2" s="17" t="s">
        <v>107</v>
      </c>
      <c r="V2" s="17" t="s">
        <v>108</v>
      </c>
      <c r="W2" s="17" t="s">
        <v>109</v>
      </c>
      <c r="X2" s="18" t="s">
        <v>110</v>
      </c>
      <c r="Y2" s="25" t="s">
        <v>111</v>
      </c>
    </row>
    <row r="3" spans="1:25" ht="15" customHeight="1" x14ac:dyDescent="0.25">
      <c r="A3" s="14" t="s">
        <v>0</v>
      </c>
      <c r="B3" s="14" t="s">
        <v>1</v>
      </c>
      <c r="C3" s="14" t="s">
        <v>2</v>
      </c>
      <c r="D3" s="14" t="s">
        <v>3</v>
      </c>
      <c r="E3" s="14" t="s">
        <v>18</v>
      </c>
      <c r="F3" s="14" t="s">
        <v>19</v>
      </c>
      <c r="G3" s="14" t="s">
        <v>20</v>
      </c>
      <c r="H3" s="14" t="s">
        <v>21</v>
      </c>
      <c r="I3" s="14" t="s">
        <v>22</v>
      </c>
      <c r="J3" s="14" t="s">
        <v>9</v>
      </c>
      <c r="K3" s="14" t="s">
        <v>10</v>
      </c>
      <c r="L3" s="14" t="s">
        <v>11</v>
      </c>
      <c r="M3" s="14" t="s">
        <v>12</v>
      </c>
      <c r="N3" s="14" t="s">
        <v>13</v>
      </c>
      <c r="O3" s="14" t="s">
        <v>14</v>
      </c>
      <c r="P3" s="14" t="s">
        <v>15</v>
      </c>
      <c r="Q3" s="14" t="s">
        <v>23</v>
      </c>
      <c r="R3" s="14" t="s">
        <v>17</v>
      </c>
      <c r="S3" s="14" t="s">
        <v>24</v>
      </c>
      <c r="T3" s="14" t="s">
        <v>25</v>
      </c>
      <c r="U3" s="14" t="s">
        <v>26</v>
      </c>
      <c r="V3" s="14" t="s">
        <v>27</v>
      </c>
      <c r="W3" s="14" t="s">
        <v>28</v>
      </c>
      <c r="X3" s="14" t="s">
        <v>113</v>
      </c>
      <c r="Y3" s="24" t="s">
        <v>112</v>
      </c>
    </row>
    <row r="4" spans="1:25" ht="54" customHeight="1" x14ac:dyDescent="0.25">
      <c r="A4" s="26">
        <v>3</v>
      </c>
      <c r="B4" s="27" t="s">
        <v>42</v>
      </c>
      <c r="C4" s="27" t="s">
        <v>43</v>
      </c>
      <c r="D4" s="27">
        <v>1</v>
      </c>
      <c r="E4" s="27"/>
      <c r="F4" s="27" t="s">
        <v>77</v>
      </c>
      <c r="G4" s="27" t="s">
        <v>78</v>
      </c>
      <c r="H4" s="28">
        <v>18342</v>
      </c>
      <c r="I4" s="27" t="s">
        <v>79</v>
      </c>
      <c r="J4" s="27" t="s">
        <v>80</v>
      </c>
      <c r="K4" s="27" t="s">
        <v>32</v>
      </c>
      <c r="L4" s="27"/>
      <c r="M4" s="29" t="s">
        <v>81</v>
      </c>
      <c r="N4" s="27" t="s">
        <v>82</v>
      </c>
      <c r="O4" s="27" t="s">
        <v>59</v>
      </c>
      <c r="P4" s="27" t="s">
        <v>83</v>
      </c>
      <c r="Q4" s="27" t="s">
        <v>84</v>
      </c>
      <c r="R4" s="27" t="s">
        <v>61</v>
      </c>
      <c r="S4" s="27"/>
      <c r="T4" s="27" t="s">
        <v>85</v>
      </c>
      <c r="U4" s="27">
        <v>13160625110638</v>
      </c>
      <c r="V4" s="27">
        <v>26</v>
      </c>
      <c r="W4" s="27" t="s">
        <v>86</v>
      </c>
      <c r="X4" s="27" t="str">
        <f t="shared" ref="X4:X35" si="0">"BASE!"&amp;ADDRESS(ROW(X4),COLUMN(Y4))</f>
        <v>BASE!$Y$4</v>
      </c>
      <c r="Y4" s="30"/>
    </row>
    <row r="5" spans="1:25" ht="48.75" customHeight="1" x14ac:dyDescent="0.25">
      <c r="A5" s="26">
        <v>4</v>
      </c>
      <c r="B5" s="27" t="s">
        <v>42</v>
      </c>
      <c r="C5" s="27" t="s">
        <v>43</v>
      </c>
      <c r="D5" s="27">
        <v>1</v>
      </c>
      <c r="E5" s="27"/>
      <c r="F5" s="27" t="s">
        <v>71</v>
      </c>
      <c r="G5" s="27" t="s">
        <v>72</v>
      </c>
      <c r="H5" s="28">
        <v>33828</v>
      </c>
      <c r="I5" s="27" t="s">
        <v>73</v>
      </c>
      <c r="J5" s="27" t="s">
        <v>55</v>
      </c>
      <c r="K5" s="27" t="s">
        <v>56</v>
      </c>
      <c r="L5" s="27"/>
      <c r="M5" s="29" t="s">
        <v>74</v>
      </c>
      <c r="N5" s="27" t="s">
        <v>68</v>
      </c>
      <c r="O5" s="27" t="s">
        <v>75</v>
      </c>
      <c r="P5" s="27" t="s">
        <v>76</v>
      </c>
      <c r="Q5" s="27" t="s">
        <v>50</v>
      </c>
      <c r="R5" s="27" t="s">
        <v>70</v>
      </c>
      <c r="S5" s="27"/>
      <c r="T5" s="27"/>
      <c r="U5" s="27"/>
      <c r="V5" s="27"/>
      <c r="W5" s="27"/>
      <c r="X5" s="27" t="str">
        <f t="shared" si="0"/>
        <v>BASE!$Y$5</v>
      </c>
      <c r="Y5" s="30"/>
    </row>
    <row r="6" spans="1:25" ht="44.25" customHeight="1" x14ac:dyDescent="0.25">
      <c r="A6" s="27">
        <v>5</v>
      </c>
      <c r="B6" s="27" t="s">
        <v>42</v>
      </c>
      <c r="C6" s="27" t="s">
        <v>43</v>
      </c>
      <c r="D6" s="27">
        <v>1</v>
      </c>
      <c r="E6" s="27"/>
      <c r="F6" s="27" t="s">
        <v>63</v>
      </c>
      <c r="G6" s="27" t="s">
        <v>64</v>
      </c>
      <c r="H6" s="28">
        <v>24300</v>
      </c>
      <c r="I6" s="27" t="s">
        <v>65</v>
      </c>
      <c r="J6" s="27" t="s">
        <v>66</v>
      </c>
      <c r="K6" s="27" t="s">
        <v>32</v>
      </c>
      <c r="L6" s="27"/>
      <c r="M6" s="27" t="s">
        <v>67</v>
      </c>
      <c r="N6" s="27" t="s">
        <v>68</v>
      </c>
      <c r="O6" s="27" t="s">
        <v>59</v>
      </c>
      <c r="P6" s="27" t="s">
        <v>69</v>
      </c>
      <c r="Q6" s="27" t="s">
        <v>50</v>
      </c>
      <c r="R6" s="27" t="s">
        <v>70</v>
      </c>
      <c r="S6" s="27"/>
      <c r="T6" s="27"/>
      <c r="U6" s="27"/>
      <c r="V6" s="27"/>
      <c r="W6" s="27"/>
      <c r="X6" s="27" t="str">
        <f t="shared" si="0"/>
        <v>BASE!$Y$6</v>
      </c>
      <c r="Y6" s="30"/>
    </row>
    <row r="7" spans="1:25" ht="45.75" customHeight="1" x14ac:dyDescent="0.25">
      <c r="A7" s="27">
        <v>6</v>
      </c>
      <c r="B7" s="27" t="s">
        <v>42</v>
      </c>
      <c r="C7" s="27" t="s">
        <v>43</v>
      </c>
      <c r="D7" s="27">
        <v>1</v>
      </c>
      <c r="E7" s="27"/>
      <c r="F7" s="27" t="s">
        <v>52</v>
      </c>
      <c r="G7" s="27" t="s">
        <v>53</v>
      </c>
      <c r="H7" s="28">
        <v>21879</v>
      </c>
      <c r="I7" s="27" t="s">
        <v>54</v>
      </c>
      <c r="J7" s="27" t="s">
        <v>55</v>
      </c>
      <c r="K7" s="27" t="s">
        <v>56</v>
      </c>
      <c r="L7" s="27"/>
      <c r="M7" s="27" t="s">
        <v>57</v>
      </c>
      <c r="N7" s="27" t="s">
        <v>58</v>
      </c>
      <c r="O7" s="27" t="s">
        <v>59</v>
      </c>
      <c r="P7" s="27" t="s">
        <v>60</v>
      </c>
      <c r="Q7" s="27" t="s">
        <v>50</v>
      </c>
      <c r="R7" s="27" t="s">
        <v>61</v>
      </c>
      <c r="S7" s="27"/>
      <c r="T7" s="27" t="s">
        <v>62</v>
      </c>
      <c r="U7" s="27"/>
      <c r="V7" s="27">
        <v>14</v>
      </c>
      <c r="W7" s="27"/>
      <c r="X7" s="27" t="str">
        <f t="shared" si="0"/>
        <v>BASE!$Y$7</v>
      </c>
      <c r="Y7" s="30"/>
    </row>
    <row r="8" spans="1:25" ht="47.25" customHeight="1" x14ac:dyDescent="0.25">
      <c r="A8" s="27">
        <v>7</v>
      </c>
      <c r="B8" s="27" t="s">
        <v>42</v>
      </c>
      <c r="C8" s="27" t="s">
        <v>43</v>
      </c>
      <c r="D8" s="27">
        <v>1</v>
      </c>
      <c r="E8" s="27"/>
      <c r="F8" s="27" t="s">
        <v>44</v>
      </c>
      <c r="G8" s="27" t="s">
        <v>45</v>
      </c>
      <c r="H8" s="28">
        <v>31170</v>
      </c>
      <c r="I8" s="27" t="s">
        <v>46</v>
      </c>
      <c r="J8" s="27" t="s">
        <v>47</v>
      </c>
      <c r="K8" s="27" t="s">
        <v>32</v>
      </c>
      <c r="L8" s="27"/>
      <c r="M8" s="27" t="s">
        <v>48</v>
      </c>
      <c r="N8" s="27" t="s">
        <v>49</v>
      </c>
      <c r="O8" s="27"/>
      <c r="P8" s="27"/>
      <c r="Q8" s="27" t="s">
        <v>50</v>
      </c>
      <c r="R8" s="27" t="s">
        <v>51</v>
      </c>
      <c r="S8" s="27"/>
      <c r="T8" s="27"/>
      <c r="U8" s="27"/>
      <c r="V8" s="27"/>
      <c r="W8" s="27"/>
      <c r="X8" s="27" t="str">
        <f t="shared" si="0"/>
        <v>BASE!$Y$8</v>
      </c>
      <c r="Y8" s="30"/>
    </row>
    <row r="9" spans="1:25" ht="35.25" customHeight="1" x14ac:dyDescent="0.25">
      <c r="A9" s="32">
        <v>8</v>
      </c>
      <c r="B9" s="27" t="s">
        <v>114</v>
      </c>
      <c r="C9" s="27" t="s">
        <v>115</v>
      </c>
      <c r="D9" s="27">
        <v>6</v>
      </c>
      <c r="E9" s="27" t="s">
        <v>116</v>
      </c>
      <c r="F9" s="27" t="s">
        <v>117</v>
      </c>
      <c r="G9" s="27" t="s">
        <v>118</v>
      </c>
      <c r="H9" s="33">
        <f>DATE(1971,7,12)</f>
        <v>26126</v>
      </c>
      <c r="I9" s="27" t="s">
        <v>119</v>
      </c>
      <c r="J9" s="27" t="s">
        <v>120</v>
      </c>
      <c r="K9" s="27" t="s">
        <v>32</v>
      </c>
      <c r="L9" s="27" t="s">
        <v>121</v>
      </c>
      <c r="M9" s="27" t="s">
        <v>122</v>
      </c>
      <c r="N9" s="27" t="s">
        <v>123</v>
      </c>
      <c r="O9" s="27" t="s">
        <v>124</v>
      </c>
      <c r="P9" s="27" t="s">
        <v>125</v>
      </c>
      <c r="Q9" s="27" t="s">
        <v>126</v>
      </c>
      <c r="R9" s="27" t="s">
        <v>8</v>
      </c>
      <c r="S9" s="27"/>
      <c r="T9" s="27"/>
      <c r="U9" s="27"/>
      <c r="V9" s="27">
        <v>4</v>
      </c>
      <c r="W9" s="27" t="s">
        <v>127</v>
      </c>
      <c r="X9" s="27" t="str">
        <f t="shared" si="0"/>
        <v>BASE!$Y$9</v>
      </c>
      <c r="Y9" s="31"/>
    </row>
    <row r="10" spans="1:25" ht="41.25" customHeight="1" x14ac:dyDescent="0.25">
      <c r="A10" s="32">
        <v>9</v>
      </c>
      <c r="B10" s="34" t="s">
        <v>42</v>
      </c>
      <c r="C10" s="34" t="s">
        <v>128</v>
      </c>
      <c r="D10" s="34">
        <v>1</v>
      </c>
      <c r="E10" s="27" t="s">
        <v>131</v>
      </c>
      <c r="F10" s="34" t="s">
        <v>132</v>
      </c>
      <c r="G10" s="34" t="s">
        <v>133</v>
      </c>
      <c r="H10" s="28">
        <v>26482</v>
      </c>
      <c r="I10" s="34" t="s">
        <v>130</v>
      </c>
      <c r="J10" s="34" t="s">
        <v>80</v>
      </c>
      <c r="K10" s="34" t="s">
        <v>32</v>
      </c>
      <c r="L10" s="27"/>
      <c r="M10" s="34" t="s">
        <v>134</v>
      </c>
      <c r="N10" s="34" t="s">
        <v>135</v>
      </c>
      <c r="O10" s="27"/>
      <c r="P10" s="34" t="s">
        <v>136</v>
      </c>
      <c r="Q10" s="34" t="s">
        <v>129</v>
      </c>
      <c r="R10" s="34" t="s">
        <v>61</v>
      </c>
      <c r="S10" s="34" t="s">
        <v>137</v>
      </c>
      <c r="T10" s="34" t="s">
        <v>138</v>
      </c>
      <c r="U10" s="34" t="s">
        <v>139</v>
      </c>
      <c r="V10" s="27">
        <v>26</v>
      </c>
      <c r="W10" s="27"/>
      <c r="X10" s="27" t="str">
        <f t="shared" si="0"/>
        <v>BASE!$Y$10</v>
      </c>
      <c r="Y10" s="31"/>
    </row>
    <row r="11" spans="1:25" ht="39" customHeight="1" x14ac:dyDescent="0.25">
      <c r="A11" s="32">
        <v>10</v>
      </c>
      <c r="B11" s="34" t="s">
        <v>42</v>
      </c>
      <c r="C11" s="34" t="s">
        <v>128</v>
      </c>
      <c r="D11" s="34">
        <v>1</v>
      </c>
      <c r="E11" s="27"/>
      <c r="F11" s="34" t="s">
        <v>140</v>
      </c>
      <c r="G11" s="34" t="s">
        <v>141</v>
      </c>
      <c r="H11" s="28">
        <v>34700</v>
      </c>
      <c r="I11" s="34" t="s">
        <v>46</v>
      </c>
      <c r="J11" s="34" t="s">
        <v>47</v>
      </c>
      <c r="K11" s="34" t="s">
        <v>32</v>
      </c>
      <c r="L11" s="27"/>
      <c r="M11" s="34" t="s">
        <v>142</v>
      </c>
      <c r="N11" s="34" t="s">
        <v>174</v>
      </c>
      <c r="O11" s="34" t="s">
        <v>59</v>
      </c>
      <c r="P11" s="34" t="s">
        <v>143</v>
      </c>
      <c r="Q11" s="34" t="s">
        <v>126</v>
      </c>
      <c r="R11" s="34" t="s">
        <v>61</v>
      </c>
      <c r="S11" s="34" t="s">
        <v>144</v>
      </c>
      <c r="T11" s="34" t="s">
        <v>145</v>
      </c>
      <c r="U11" s="34" t="s">
        <v>146</v>
      </c>
      <c r="V11" s="34">
        <v>14</v>
      </c>
      <c r="W11" s="27"/>
      <c r="X11" s="27" t="str">
        <f t="shared" si="0"/>
        <v>BASE!$Y$11</v>
      </c>
      <c r="Y11" s="31"/>
    </row>
    <row r="12" spans="1:25" ht="35.25" customHeight="1" x14ac:dyDescent="0.25">
      <c r="A12" s="32">
        <v>11</v>
      </c>
      <c r="B12" s="34" t="s">
        <v>42</v>
      </c>
      <c r="C12" s="34" t="s">
        <v>128</v>
      </c>
      <c r="D12" s="34">
        <v>1</v>
      </c>
      <c r="E12" s="27"/>
      <c r="F12" s="34" t="s">
        <v>44</v>
      </c>
      <c r="G12" s="34" t="s">
        <v>147</v>
      </c>
      <c r="H12" s="28">
        <v>34335</v>
      </c>
      <c r="I12" s="34" t="s">
        <v>46</v>
      </c>
      <c r="J12" s="34" t="s">
        <v>47</v>
      </c>
      <c r="K12" s="34" t="s">
        <v>32</v>
      </c>
      <c r="L12" s="27"/>
      <c r="M12" s="34" t="s">
        <v>148</v>
      </c>
      <c r="N12" s="34" t="s">
        <v>149</v>
      </c>
      <c r="O12" s="27"/>
      <c r="P12" s="27"/>
      <c r="Q12" s="34" t="s">
        <v>84</v>
      </c>
      <c r="R12" s="34" t="s">
        <v>150</v>
      </c>
      <c r="S12" s="27"/>
      <c r="T12" s="27"/>
      <c r="U12" s="27"/>
      <c r="V12" s="27"/>
      <c r="W12" s="27"/>
      <c r="X12" s="27" t="str">
        <f t="shared" si="0"/>
        <v>BASE!$Y$12</v>
      </c>
      <c r="Y12" s="31"/>
    </row>
    <row r="13" spans="1:25" ht="46.5" customHeight="1" x14ac:dyDescent="0.25">
      <c r="A13" s="32">
        <v>12</v>
      </c>
      <c r="B13" s="34" t="s">
        <v>42</v>
      </c>
      <c r="C13" s="34" t="s">
        <v>128</v>
      </c>
      <c r="D13" s="34">
        <v>1</v>
      </c>
      <c r="E13" s="27"/>
      <c r="F13" s="27" t="s">
        <v>175</v>
      </c>
      <c r="G13" s="34" t="s">
        <v>151</v>
      </c>
      <c r="H13" s="28">
        <v>29993</v>
      </c>
      <c r="I13" s="34" t="s">
        <v>54</v>
      </c>
      <c r="J13" s="34" t="s">
        <v>55</v>
      </c>
      <c r="K13" s="34" t="s">
        <v>56</v>
      </c>
      <c r="L13" s="27"/>
      <c r="M13" s="34" t="s">
        <v>152</v>
      </c>
      <c r="N13" s="34" t="s">
        <v>153</v>
      </c>
      <c r="O13" s="27"/>
      <c r="P13" s="27"/>
      <c r="Q13" s="34" t="s">
        <v>129</v>
      </c>
      <c r="R13" s="34" t="s">
        <v>150</v>
      </c>
      <c r="S13" s="27"/>
      <c r="T13" s="27"/>
      <c r="U13" s="27"/>
      <c r="V13" s="27"/>
      <c r="W13" s="27"/>
      <c r="X13" s="27" t="str">
        <f t="shared" si="0"/>
        <v>BASE!$Y$13</v>
      </c>
      <c r="Y13" s="31"/>
    </row>
    <row r="14" spans="1:25" ht="51.75" customHeight="1" x14ac:dyDescent="0.25">
      <c r="A14" s="32">
        <v>13</v>
      </c>
      <c r="B14" s="34" t="s">
        <v>42</v>
      </c>
      <c r="C14" s="34" t="s">
        <v>128</v>
      </c>
      <c r="D14" s="34">
        <v>1</v>
      </c>
      <c r="E14" s="27"/>
      <c r="F14" s="34" t="s">
        <v>154</v>
      </c>
      <c r="G14" s="34" t="s">
        <v>155</v>
      </c>
      <c r="H14" s="28">
        <v>32143</v>
      </c>
      <c r="I14" s="34" t="s">
        <v>65</v>
      </c>
      <c r="J14" s="34" t="s">
        <v>66</v>
      </c>
      <c r="K14" s="34" t="s">
        <v>32</v>
      </c>
      <c r="L14" s="27"/>
      <c r="M14" s="34" t="s">
        <v>156</v>
      </c>
      <c r="N14" s="34" t="s">
        <v>68</v>
      </c>
      <c r="O14" s="27"/>
      <c r="P14" s="27"/>
      <c r="Q14" s="34" t="s">
        <v>129</v>
      </c>
      <c r="R14" s="34" t="s">
        <v>150</v>
      </c>
      <c r="S14" s="27"/>
      <c r="T14" s="27"/>
      <c r="U14" s="27"/>
      <c r="V14" s="27"/>
      <c r="W14" s="27"/>
      <c r="X14" s="27" t="str">
        <f t="shared" si="0"/>
        <v>BASE!$Y$14</v>
      </c>
      <c r="Y14" s="31"/>
    </row>
    <row r="15" spans="1:25" ht="42" customHeight="1" x14ac:dyDescent="0.25">
      <c r="A15" s="32">
        <v>14</v>
      </c>
      <c r="B15" s="34" t="s">
        <v>42</v>
      </c>
      <c r="C15" s="34" t="s">
        <v>128</v>
      </c>
      <c r="D15" s="34">
        <v>1</v>
      </c>
      <c r="E15" s="27"/>
      <c r="F15" s="34" t="s">
        <v>157</v>
      </c>
      <c r="G15" s="34" t="s">
        <v>158</v>
      </c>
      <c r="H15" s="28">
        <v>20090</v>
      </c>
      <c r="I15" s="34" t="s">
        <v>159</v>
      </c>
      <c r="J15" s="34" t="s">
        <v>160</v>
      </c>
      <c r="K15" s="34" t="s">
        <v>56</v>
      </c>
      <c r="L15" s="27"/>
      <c r="M15" s="34" t="s">
        <v>161</v>
      </c>
      <c r="N15" s="34" t="s">
        <v>162</v>
      </c>
      <c r="O15" s="27"/>
      <c r="P15" s="27"/>
      <c r="Q15" s="34" t="s">
        <v>129</v>
      </c>
      <c r="R15" s="34" t="s">
        <v>150</v>
      </c>
      <c r="S15" s="27"/>
      <c r="T15" s="27"/>
      <c r="U15" s="27"/>
      <c r="V15" s="27"/>
      <c r="W15" s="27"/>
      <c r="X15" s="27" t="str">
        <f t="shared" si="0"/>
        <v>BASE!$Y$15</v>
      </c>
      <c r="Y15" s="31"/>
    </row>
    <row r="16" spans="1:25" ht="42" customHeight="1" x14ac:dyDescent="0.25">
      <c r="A16" s="32">
        <v>15</v>
      </c>
      <c r="B16" s="34" t="s">
        <v>42</v>
      </c>
      <c r="C16" s="34" t="s">
        <v>128</v>
      </c>
      <c r="D16" s="34">
        <v>1</v>
      </c>
      <c r="E16" s="27"/>
      <c r="F16" s="34" t="s">
        <v>163</v>
      </c>
      <c r="G16" s="34" t="s">
        <v>164</v>
      </c>
      <c r="H16" s="28">
        <v>29221</v>
      </c>
      <c r="I16" s="34" t="s">
        <v>46</v>
      </c>
      <c r="J16" s="34" t="s">
        <v>47</v>
      </c>
      <c r="K16" s="34" t="s">
        <v>32</v>
      </c>
      <c r="L16" s="27"/>
      <c r="M16" s="34" t="s">
        <v>165</v>
      </c>
      <c r="N16" s="34" t="s">
        <v>166</v>
      </c>
      <c r="O16" s="27"/>
      <c r="P16" s="27"/>
      <c r="Q16" s="34" t="s">
        <v>126</v>
      </c>
      <c r="R16" s="34" t="s">
        <v>150</v>
      </c>
      <c r="S16" s="34" t="s">
        <v>167</v>
      </c>
      <c r="T16" s="27"/>
      <c r="U16" s="27"/>
      <c r="V16" s="27"/>
      <c r="W16" s="27"/>
      <c r="X16" s="27" t="str">
        <f t="shared" si="0"/>
        <v>BASE!$Y$16</v>
      </c>
      <c r="Y16" s="31"/>
    </row>
    <row r="17" spans="1:25" ht="45.75" customHeight="1" x14ac:dyDescent="0.25">
      <c r="A17" s="32">
        <v>16</v>
      </c>
      <c r="B17" s="34" t="s">
        <v>42</v>
      </c>
      <c r="C17" s="34" t="s">
        <v>128</v>
      </c>
      <c r="D17" s="34">
        <v>1</v>
      </c>
      <c r="E17" s="27"/>
      <c r="F17" s="34" t="s">
        <v>168</v>
      </c>
      <c r="G17" s="34" t="s">
        <v>169</v>
      </c>
      <c r="H17" s="28">
        <v>23595</v>
      </c>
      <c r="I17" s="34" t="s">
        <v>170</v>
      </c>
      <c r="J17" s="34" t="s">
        <v>171</v>
      </c>
      <c r="K17" s="34" t="s">
        <v>32</v>
      </c>
      <c r="L17" s="27"/>
      <c r="M17" s="34" t="s">
        <v>172</v>
      </c>
      <c r="N17" s="34" t="s">
        <v>153</v>
      </c>
      <c r="O17" s="27"/>
      <c r="P17" s="27"/>
      <c r="Q17" s="34" t="s">
        <v>126</v>
      </c>
      <c r="R17" s="34" t="s">
        <v>51</v>
      </c>
      <c r="S17" s="27"/>
      <c r="T17" s="27"/>
      <c r="U17" s="27"/>
      <c r="V17" s="27"/>
      <c r="W17" s="27"/>
      <c r="X17" s="27" t="str">
        <f t="shared" si="0"/>
        <v>BASE!$Y$17</v>
      </c>
      <c r="Y17" s="31"/>
    </row>
    <row r="18" spans="1:25" ht="45.75" customHeight="1" x14ac:dyDescent="0.25">
      <c r="A18" s="32">
        <v>17</v>
      </c>
      <c r="B18" s="34" t="s">
        <v>42</v>
      </c>
      <c r="C18" s="34" t="s">
        <v>128</v>
      </c>
      <c r="D18" s="34">
        <v>1</v>
      </c>
      <c r="E18" s="27"/>
      <c r="F18" s="27" t="s">
        <v>176</v>
      </c>
      <c r="G18" s="27" t="s">
        <v>177</v>
      </c>
      <c r="H18" s="28">
        <v>30660</v>
      </c>
      <c r="I18" s="27" t="s">
        <v>170</v>
      </c>
      <c r="J18" s="27" t="s">
        <v>171</v>
      </c>
      <c r="K18" s="27" t="s">
        <v>32</v>
      </c>
      <c r="L18" s="27"/>
      <c r="M18" s="27" t="s">
        <v>172</v>
      </c>
      <c r="N18" s="27" t="s">
        <v>153</v>
      </c>
      <c r="O18" s="27"/>
      <c r="P18" s="27"/>
      <c r="Q18" s="27" t="s">
        <v>126</v>
      </c>
      <c r="R18" s="27" t="s">
        <v>51</v>
      </c>
      <c r="S18" s="27"/>
      <c r="T18" s="27"/>
      <c r="U18" s="27"/>
      <c r="V18" s="27"/>
      <c r="W18" s="27"/>
      <c r="X18" s="27" t="str">
        <f t="shared" si="0"/>
        <v>BASE!$Y$18</v>
      </c>
      <c r="Y18" s="31"/>
    </row>
    <row r="19" spans="1:25" ht="42.75" customHeight="1" x14ac:dyDescent="0.25">
      <c r="A19" s="32">
        <v>18</v>
      </c>
      <c r="B19" s="34" t="s">
        <v>42</v>
      </c>
      <c r="C19" s="34" t="s">
        <v>128</v>
      </c>
      <c r="D19" s="34">
        <v>1</v>
      </c>
      <c r="E19" s="27"/>
      <c r="F19" s="27" t="s">
        <v>178</v>
      </c>
      <c r="G19" s="27" t="s">
        <v>179</v>
      </c>
      <c r="H19" s="28">
        <v>27552</v>
      </c>
      <c r="I19" s="27" t="s">
        <v>65</v>
      </c>
      <c r="J19" s="27" t="s">
        <v>66</v>
      </c>
      <c r="K19" s="27" t="s">
        <v>56</v>
      </c>
      <c r="L19" s="27"/>
      <c r="M19" s="27" t="s">
        <v>180</v>
      </c>
      <c r="N19" s="27" t="s">
        <v>181</v>
      </c>
      <c r="O19" s="27"/>
      <c r="P19" s="27"/>
      <c r="Q19" s="27" t="s">
        <v>50</v>
      </c>
      <c r="R19" s="27" t="s">
        <v>51</v>
      </c>
      <c r="S19" s="27"/>
      <c r="T19" s="27"/>
      <c r="U19" s="27"/>
      <c r="V19" s="27"/>
      <c r="W19" s="27"/>
      <c r="X19" s="27" t="str">
        <f t="shared" si="0"/>
        <v>BASE!$Y$19</v>
      </c>
      <c r="Y19" s="31"/>
    </row>
    <row r="20" spans="1:25" ht="45.75" customHeight="1" x14ac:dyDescent="0.25">
      <c r="A20" s="32">
        <v>19</v>
      </c>
      <c r="B20" s="34" t="s">
        <v>42</v>
      </c>
      <c r="C20" s="34" t="s">
        <v>128</v>
      </c>
      <c r="D20" s="34">
        <v>1</v>
      </c>
      <c r="E20" s="27"/>
      <c r="F20" s="27" t="s">
        <v>182</v>
      </c>
      <c r="G20" s="27" t="s">
        <v>183</v>
      </c>
      <c r="H20" s="28">
        <v>33942</v>
      </c>
      <c r="I20" s="27" t="s">
        <v>184</v>
      </c>
      <c r="J20" s="27" t="s">
        <v>80</v>
      </c>
      <c r="K20" s="27" t="s">
        <v>32</v>
      </c>
      <c r="L20" s="27"/>
      <c r="M20" s="27" t="s">
        <v>185</v>
      </c>
      <c r="N20" s="27" t="s">
        <v>186</v>
      </c>
      <c r="O20" s="27" t="s">
        <v>124</v>
      </c>
      <c r="P20" s="26">
        <v>1.02199212040001E+16</v>
      </c>
      <c r="Q20" s="27" t="s">
        <v>50</v>
      </c>
      <c r="R20" s="27" t="s">
        <v>61</v>
      </c>
      <c r="S20" s="27"/>
      <c r="T20" s="27" t="s">
        <v>187</v>
      </c>
      <c r="U20" s="27"/>
      <c r="V20" s="27">
        <v>14</v>
      </c>
      <c r="W20" s="27"/>
      <c r="X20" s="27" t="str">
        <f t="shared" si="0"/>
        <v>BASE!$Y$20</v>
      </c>
      <c r="Y20" s="31"/>
    </row>
    <row r="21" spans="1:25" ht="48" customHeight="1" x14ac:dyDescent="0.25">
      <c r="A21" s="32">
        <v>20</v>
      </c>
      <c r="B21" s="34" t="s">
        <v>42</v>
      </c>
      <c r="C21" s="34" t="s">
        <v>128</v>
      </c>
      <c r="D21" s="34">
        <v>1</v>
      </c>
      <c r="E21" s="27"/>
      <c r="F21" s="27" t="s">
        <v>188</v>
      </c>
      <c r="G21" s="27" t="s">
        <v>189</v>
      </c>
      <c r="H21" s="28">
        <v>31776</v>
      </c>
      <c r="I21" s="27" t="s">
        <v>159</v>
      </c>
      <c r="J21" s="27" t="s">
        <v>160</v>
      </c>
      <c r="K21" s="27" t="s">
        <v>56</v>
      </c>
      <c r="L21" s="27"/>
      <c r="M21" s="27" t="s">
        <v>190</v>
      </c>
      <c r="N21" s="27" t="s">
        <v>153</v>
      </c>
      <c r="O21" s="27"/>
      <c r="P21" s="27"/>
      <c r="Q21" s="27" t="s">
        <v>50</v>
      </c>
      <c r="R21" s="27" t="s">
        <v>51</v>
      </c>
      <c r="S21" s="27"/>
      <c r="T21" s="27"/>
      <c r="U21" s="27"/>
      <c r="V21" s="27"/>
      <c r="W21" s="27"/>
      <c r="X21" s="27" t="str">
        <f t="shared" si="0"/>
        <v>BASE!$Y$21</v>
      </c>
      <c r="Y21" s="31"/>
    </row>
    <row r="22" spans="1:25" ht="44.25" customHeight="1" x14ac:dyDescent="0.25">
      <c r="A22" s="32">
        <v>21</v>
      </c>
      <c r="B22" s="34" t="s">
        <v>42</v>
      </c>
      <c r="C22" s="34" t="s">
        <v>128</v>
      </c>
      <c r="D22" s="34">
        <v>1</v>
      </c>
      <c r="E22" s="27"/>
      <c r="F22" s="27" t="s">
        <v>191</v>
      </c>
      <c r="G22" s="27" t="s">
        <v>192</v>
      </c>
      <c r="H22" s="27"/>
      <c r="I22" s="27" t="s">
        <v>46</v>
      </c>
      <c r="J22" s="27" t="s">
        <v>47</v>
      </c>
      <c r="K22" s="27" t="s">
        <v>56</v>
      </c>
      <c r="L22" s="27"/>
      <c r="M22" s="27" t="s">
        <v>193</v>
      </c>
      <c r="N22" s="35" t="s">
        <v>194</v>
      </c>
      <c r="O22" s="27" t="s">
        <v>59</v>
      </c>
      <c r="P22" s="27" t="s">
        <v>195</v>
      </c>
      <c r="Q22" s="27" t="s">
        <v>84</v>
      </c>
      <c r="R22" s="27" t="s">
        <v>61</v>
      </c>
      <c r="S22" s="27"/>
      <c r="T22" s="27" t="s">
        <v>196</v>
      </c>
      <c r="U22" s="27"/>
      <c r="V22" s="27">
        <v>15</v>
      </c>
      <c r="W22" s="27"/>
      <c r="X22" s="27" t="str">
        <f t="shared" si="0"/>
        <v>BASE!$Y$22</v>
      </c>
      <c r="Y22" s="31"/>
    </row>
    <row r="23" spans="1:25" ht="41.25" customHeight="1" x14ac:dyDescent="0.25">
      <c r="A23" s="32">
        <v>22</v>
      </c>
      <c r="B23" s="34" t="s">
        <v>42</v>
      </c>
      <c r="C23" s="34" t="s">
        <v>128</v>
      </c>
      <c r="D23" s="34">
        <v>1</v>
      </c>
      <c r="E23" s="27"/>
      <c r="F23" s="27" t="s">
        <v>197</v>
      </c>
      <c r="G23" s="27" t="s">
        <v>198</v>
      </c>
      <c r="H23" s="28">
        <v>21186</v>
      </c>
      <c r="I23" s="27" t="s">
        <v>199</v>
      </c>
      <c r="J23" s="27" t="s">
        <v>47</v>
      </c>
      <c r="K23" s="27" t="s">
        <v>32</v>
      </c>
      <c r="L23" s="27"/>
      <c r="M23" s="27" t="s">
        <v>200</v>
      </c>
      <c r="N23" s="27" t="s">
        <v>201</v>
      </c>
      <c r="O23" s="27" t="s">
        <v>59</v>
      </c>
      <c r="P23" s="27" t="s">
        <v>202</v>
      </c>
      <c r="Q23" s="27" t="s">
        <v>50</v>
      </c>
      <c r="R23" s="27" t="s">
        <v>61</v>
      </c>
      <c r="S23" s="27"/>
      <c r="T23" s="28">
        <v>690919</v>
      </c>
      <c r="U23" s="27"/>
      <c r="V23" s="27">
        <v>5</v>
      </c>
      <c r="W23" s="27"/>
      <c r="X23" s="27" t="str">
        <f t="shared" si="0"/>
        <v>BASE!$Y$23</v>
      </c>
      <c r="Y23" s="31"/>
    </row>
    <row r="24" spans="1:25" ht="39.75" customHeight="1" x14ac:dyDescent="0.25">
      <c r="A24" s="32">
        <v>23</v>
      </c>
      <c r="B24" s="27" t="s">
        <v>42</v>
      </c>
      <c r="C24" s="34" t="s">
        <v>128</v>
      </c>
      <c r="D24" s="34">
        <v>1</v>
      </c>
      <c r="E24" s="27"/>
      <c r="F24" s="27" t="s">
        <v>203</v>
      </c>
      <c r="G24" s="27" t="s">
        <v>204</v>
      </c>
      <c r="H24" s="28">
        <v>27489</v>
      </c>
      <c r="I24" s="27" t="s">
        <v>65</v>
      </c>
      <c r="J24" s="27" t="s">
        <v>66</v>
      </c>
      <c r="K24" s="27" t="s">
        <v>32</v>
      </c>
      <c r="L24" s="27"/>
      <c r="M24" s="27" t="s">
        <v>205</v>
      </c>
      <c r="N24" s="27" t="s">
        <v>206</v>
      </c>
      <c r="O24" s="27"/>
      <c r="P24" s="27"/>
      <c r="Q24" s="27" t="s">
        <v>50</v>
      </c>
      <c r="R24" s="27" t="s">
        <v>207</v>
      </c>
      <c r="S24" s="27"/>
      <c r="T24" s="27"/>
      <c r="U24" s="27"/>
      <c r="V24" s="27"/>
      <c r="W24" s="27"/>
      <c r="X24" s="27" t="str">
        <f t="shared" si="0"/>
        <v>BASE!$Y$24</v>
      </c>
      <c r="Y24" s="31"/>
    </row>
    <row r="25" spans="1:25" ht="45" customHeight="1" x14ac:dyDescent="0.25">
      <c r="A25" s="32">
        <v>24</v>
      </c>
      <c r="B25" s="27" t="s">
        <v>42</v>
      </c>
      <c r="C25" s="34" t="s">
        <v>128</v>
      </c>
      <c r="D25" s="34">
        <v>1</v>
      </c>
      <c r="E25" s="27"/>
      <c r="F25" s="27" t="s">
        <v>208</v>
      </c>
      <c r="G25" s="27" t="s">
        <v>209</v>
      </c>
      <c r="H25" s="28">
        <v>32159</v>
      </c>
      <c r="I25" s="27" t="s">
        <v>46</v>
      </c>
      <c r="J25" s="27" t="s">
        <v>47</v>
      </c>
      <c r="K25" s="27" t="s">
        <v>32</v>
      </c>
      <c r="L25" s="27"/>
      <c r="M25" s="27" t="s">
        <v>210</v>
      </c>
      <c r="N25" s="27" t="s">
        <v>211</v>
      </c>
      <c r="O25" s="27"/>
      <c r="P25" s="27"/>
      <c r="Q25" s="27" t="s">
        <v>50</v>
      </c>
      <c r="R25" s="27" t="s">
        <v>207</v>
      </c>
      <c r="S25" s="27"/>
      <c r="T25" s="27"/>
      <c r="U25" s="27"/>
      <c r="V25" s="27"/>
      <c r="W25" s="27"/>
      <c r="X25" s="27" t="str">
        <f t="shared" si="0"/>
        <v>BASE!$Y$25</v>
      </c>
      <c r="Y25" s="31"/>
    </row>
    <row r="26" spans="1:25" ht="53.25" customHeight="1" x14ac:dyDescent="0.25">
      <c r="A26" s="32">
        <v>25</v>
      </c>
      <c r="B26" s="27" t="s">
        <v>42</v>
      </c>
      <c r="C26" s="34" t="s">
        <v>128</v>
      </c>
      <c r="D26" s="34">
        <v>1</v>
      </c>
      <c r="E26" s="27"/>
      <c r="F26" s="27" t="s">
        <v>212</v>
      </c>
      <c r="G26" s="27"/>
      <c r="H26" s="28">
        <v>24601</v>
      </c>
      <c r="I26" s="27" t="s">
        <v>213</v>
      </c>
      <c r="J26" s="27" t="s">
        <v>120</v>
      </c>
      <c r="K26" s="27" t="s">
        <v>56</v>
      </c>
      <c r="L26" s="27"/>
      <c r="M26" s="27" t="s">
        <v>214</v>
      </c>
      <c r="N26" s="27" t="s">
        <v>215</v>
      </c>
      <c r="O26" s="27"/>
      <c r="P26" s="27"/>
      <c r="Q26" s="27" t="s">
        <v>129</v>
      </c>
      <c r="R26" s="27" t="s">
        <v>216</v>
      </c>
      <c r="S26" s="27"/>
      <c r="T26" s="27"/>
      <c r="U26" s="27"/>
      <c r="V26" s="27"/>
      <c r="W26" s="27"/>
      <c r="X26" s="27" t="str">
        <f t="shared" si="0"/>
        <v>BASE!$Y$26</v>
      </c>
      <c r="Y26" s="31"/>
    </row>
    <row r="27" spans="1:25" ht="50.25" customHeight="1" x14ac:dyDescent="0.25">
      <c r="A27" s="32">
        <v>26</v>
      </c>
      <c r="B27" s="27" t="s">
        <v>173</v>
      </c>
      <c r="C27" s="34" t="s">
        <v>128</v>
      </c>
      <c r="D27" s="34">
        <v>1</v>
      </c>
      <c r="E27" s="27"/>
      <c r="F27" s="27" t="s">
        <v>217</v>
      </c>
      <c r="G27" s="27" t="s">
        <v>218</v>
      </c>
      <c r="H27" s="28">
        <v>27134</v>
      </c>
      <c r="I27" s="27" t="s">
        <v>65</v>
      </c>
      <c r="J27" s="27" t="s">
        <v>66</v>
      </c>
      <c r="K27" s="27" t="s">
        <v>32</v>
      </c>
      <c r="L27" s="27"/>
      <c r="M27" s="27" t="s">
        <v>219</v>
      </c>
      <c r="N27" s="27" t="s">
        <v>220</v>
      </c>
      <c r="O27" s="27"/>
      <c r="P27" s="27"/>
      <c r="Q27" s="27" t="s">
        <v>50</v>
      </c>
      <c r="R27" s="27" t="s">
        <v>207</v>
      </c>
      <c r="S27" s="27"/>
      <c r="T27" s="27"/>
      <c r="U27" s="27"/>
      <c r="V27" s="27"/>
      <c r="W27" s="27"/>
      <c r="X27" s="27" t="str">
        <f t="shared" si="0"/>
        <v>BASE!$Y$27</v>
      </c>
      <c r="Y27" s="31"/>
    </row>
    <row r="28" spans="1:25" ht="48.75" customHeight="1" x14ac:dyDescent="0.25">
      <c r="A28" s="27">
        <v>27</v>
      </c>
      <c r="B28" s="27" t="s">
        <v>173</v>
      </c>
      <c r="C28" s="34" t="s">
        <v>128</v>
      </c>
      <c r="D28" s="34">
        <v>1</v>
      </c>
      <c r="E28" s="31"/>
      <c r="F28" s="31" t="s">
        <v>221</v>
      </c>
      <c r="G28" s="31" t="s">
        <v>222</v>
      </c>
      <c r="H28" s="36">
        <v>22014</v>
      </c>
      <c r="I28" s="31" t="s">
        <v>159</v>
      </c>
      <c r="J28" s="31" t="s">
        <v>160</v>
      </c>
      <c r="K28" s="31" t="s">
        <v>56</v>
      </c>
      <c r="L28" s="31"/>
      <c r="M28" s="31" t="s">
        <v>223</v>
      </c>
      <c r="N28" s="31" t="s">
        <v>224</v>
      </c>
      <c r="O28" s="31"/>
      <c r="P28" s="31"/>
      <c r="Q28" s="31" t="s">
        <v>126</v>
      </c>
      <c r="R28" s="31" t="s">
        <v>51</v>
      </c>
      <c r="S28" s="31"/>
      <c r="T28" s="31"/>
      <c r="U28" s="31"/>
      <c r="V28" s="31"/>
      <c r="W28" s="31"/>
      <c r="X28" s="27" t="str">
        <f t="shared" si="0"/>
        <v>BASE!$Y$28</v>
      </c>
      <c r="Y28" s="31"/>
    </row>
    <row r="29" spans="1:25" ht="48.75" customHeight="1" x14ac:dyDescent="0.25">
      <c r="A29" s="32">
        <v>28</v>
      </c>
      <c r="B29" s="27" t="s">
        <v>173</v>
      </c>
      <c r="C29" s="34" t="s">
        <v>128</v>
      </c>
      <c r="D29" s="34">
        <v>1</v>
      </c>
      <c r="E29" s="31"/>
      <c r="F29" s="31" t="s">
        <v>225</v>
      </c>
      <c r="G29" s="31" t="s">
        <v>226</v>
      </c>
      <c r="H29" s="36">
        <v>34335</v>
      </c>
      <c r="I29" s="31" t="s">
        <v>227</v>
      </c>
      <c r="J29" s="31" t="s">
        <v>228</v>
      </c>
      <c r="K29" s="31" t="s">
        <v>32</v>
      </c>
      <c r="L29" s="31"/>
      <c r="M29" s="31" t="s">
        <v>229</v>
      </c>
      <c r="N29" s="31" t="s">
        <v>153</v>
      </c>
      <c r="O29" s="31"/>
      <c r="P29" s="31"/>
      <c r="Q29" s="31" t="s">
        <v>129</v>
      </c>
      <c r="R29" s="31" t="s">
        <v>51</v>
      </c>
      <c r="S29" s="31"/>
      <c r="T29" s="31"/>
      <c r="U29" s="31"/>
      <c r="V29" s="31"/>
      <c r="W29" s="31"/>
      <c r="X29" s="27" t="str">
        <f t="shared" si="0"/>
        <v>BASE!$Y$29</v>
      </c>
      <c r="Y29" s="31"/>
    </row>
    <row r="30" spans="1:25" ht="48.75" customHeight="1" x14ac:dyDescent="0.25">
      <c r="A30" s="32">
        <v>29</v>
      </c>
      <c r="B30" s="27" t="s">
        <v>173</v>
      </c>
      <c r="C30" s="34" t="s">
        <v>128</v>
      </c>
      <c r="D30" s="34">
        <v>1</v>
      </c>
      <c r="E30" s="31"/>
      <c r="F30" s="31" t="s">
        <v>182</v>
      </c>
      <c r="G30" s="31" t="s">
        <v>230</v>
      </c>
      <c r="H30" s="36">
        <v>28902</v>
      </c>
      <c r="I30" s="31" t="s">
        <v>130</v>
      </c>
      <c r="J30" s="31" t="s">
        <v>80</v>
      </c>
      <c r="K30" s="31" t="s">
        <v>32</v>
      </c>
      <c r="L30" s="31"/>
      <c r="M30" s="31" t="s">
        <v>231</v>
      </c>
      <c r="N30" s="37" t="s">
        <v>232</v>
      </c>
      <c r="O30" s="31" t="s">
        <v>59</v>
      </c>
      <c r="P30" s="31" t="s">
        <v>233</v>
      </c>
      <c r="Q30" s="31" t="s">
        <v>126</v>
      </c>
      <c r="R30" s="31" t="s">
        <v>51</v>
      </c>
      <c r="S30" s="31" t="s">
        <v>248</v>
      </c>
      <c r="T30" s="36">
        <v>379367</v>
      </c>
      <c r="U30" s="31"/>
      <c r="V30" s="31">
        <v>18</v>
      </c>
      <c r="W30" s="31"/>
      <c r="X30" s="27" t="str">
        <f t="shared" si="0"/>
        <v>BASE!$Y$30</v>
      </c>
      <c r="Y30" s="31"/>
    </row>
    <row r="31" spans="1:25" ht="48.75" customHeight="1" x14ac:dyDescent="0.25">
      <c r="A31" s="32">
        <v>30</v>
      </c>
      <c r="B31" s="27" t="s">
        <v>173</v>
      </c>
      <c r="C31" s="34" t="s">
        <v>128</v>
      </c>
      <c r="D31" s="34"/>
      <c r="E31" s="31"/>
      <c r="F31" s="31" t="s">
        <v>234</v>
      </c>
      <c r="G31" s="31" t="s">
        <v>235</v>
      </c>
      <c r="H31" s="36">
        <v>20903</v>
      </c>
      <c r="I31" s="31" t="s">
        <v>54</v>
      </c>
      <c r="J31" s="31" t="s">
        <v>55</v>
      </c>
      <c r="K31" s="31" t="s">
        <v>56</v>
      </c>
      <c r="L31" s="31"/>
      <c r="M31" s="31" t="s">
        <v>236</v>
      </c>
      <c r="N31" s="31" t="s">
        <v>237</v>
      </c>
      <c r="O31" s="31" t="s">
        <v>59</v>
      </c>
      <c r="P31" s="31" t="s">
        <v>238</v>
      </c>
      <c r="Q31" s="31" t="s">
        <v>84</v>
      </c>
      <c r="R31" s="31">
        <v>10</v>
      </c>
      <c r="S31" s="31" t="s">
        <v>247</v>
      </c>
      <c r="T31" s="36">
        <v>367679</v>
      </c>
      <c r="U31" s="31" t="s">
        <v>239</v>
      </c>
      <c r="V31" s="31">
        <v>18</v>
      </c>
      <c r="W31" s="31"/>
      <c r="X31" s="27" t="str">
        <f t="shared" si="0"/>
        <v>BASE!$Y$31</v>
      </c>
      <c r="Y31" s="31"/>
    </row>
    <row r="32" spans="1:25" ht="48.75" customHeight="1" x14ac:dyDescent="0.25">
      <c r="A32" s="32">
        <v>31</v>
      </c>
      <c r="B32" s="27" t="s">
        <v>173</v>
      </c>
      <c r="C32" s="34" t="s">
        <v>128</v>
      </c>
      <c r="D32" s="34">
        <v>1</v>
      </c>
      <c r="E32" s="31"/>
      <c r="F32" s="31" t="s">
        <v>240</v>
      </c>
      <c r="G32" s="31" t="s">
        <v>241</v>
      </c>
      <c r="H32" s="36">
        <v>28856</v>
      </c>
      <c r="I32" s="31" t="s">
        <v>46</v>
      </c>
      <c r="J32" s="31" t="s">
        <v>47</v>
      </c>
      <c r="K32" s="31" t="s">
        <v>32</v>
      </c>
      <c r="L32" s="31"/>
      <c r="M32" s="31" t="s">
        <v>242</v>
      </c>
      <c r="N32" s="31" t="s">
        <v>243</v>
      </c>
      <c r="O32" s="31" t="s">
        <v>59</v>
      </c>
      <c r="P32" s="31" t="s">
        <v>244</v>
      </c>
      <c r="Q32" s="31" t="s">
        <v>245</v>
      </c>
      <c r="R32" s="31">
        <v>9</v>
      </c>
      <c r="S32" s="31" t="s">
        <v>246</v>
      </c>
      <c r="T32" s="36">
        <v>368410</v>
      </c>
      <c r="U32" s="31"/>
      <c r="V32" s="31">
        <v>18</v>
      </c>
      <c r="W32" s="31"/>
      <c r="X32" s="27" t="str">
        <f t="shared" si="0"/>
        <v>BASE!$Y$32</v>
      </c>
      <c r="Y32" s="31"/>
    </row>
    <row r="33" spans="1:25" ht="48.75" customHeight="1" x14ac:dyDescent="0.25">
      <c r="A33" s="32">
        <v>32</v>
      </c>
      <c r="B33" s="27" t="s">
        <v>173</v>
      </c>
      <c r="C33" s="34" t="s">
        <v>128</v>
      </c>
      <c r="D33" s="34">
        <v>1</v>
      </c>
      <c r="E33" s="31"/>
      <c r="F33" s="31" t="s">
        <v>249</v>
      </c>
      <c r="G33" s="31" t="s">
        <v>250</v>
      </c>
      <c r="H33" s="36">
        <v>30317</v>
      </c>
      <c r="I33" s="31" t="s">
        <v>46</v>
      </c>
      <c r="J33" s="31" t="s">
        <v>47</v>
      </c>
      <c r="K33" s="31" t="s">
        <v>32</v>
      </c>
      <c r="L33" s="31"/>
      <c r="M33" s="31" t="s">
        <v>251</v>
      </c>
      <c r="N33" s="31" t="s">
        <v>252</v>
      </c>
      <c r="O33" s="31" t="s">
        <v>59</v>
      </c>
      <c r="P33" s="31" t="s">
        <v>253</v>
      </c>
      <c r="Q33" s="31" t="s">
        <v>84</v>
      </c>
      <c r="R33" s="31">
        <v>9</v>
      </c>
      <c r="S33" s="31"/>
      <c r="T33" s="31" t="s">
        <v>254</v>
      </c>
      <c r="U33" s="31" t="s">
        <v>255</v>
      </c>
      <c r="V33" s="31">
        <v>18</v>
      </c>
      <c r="W33" s="31"/>
      <c r="X33" s="27" t="str">
        <f t="shared" si="0"/>
        <v>BASE!$Y$33</v>
      </c>
      <c r="Y33" s="31"/>
    </row>
    <row r="34" spans="1:25" ht="48.75" customHeight="1" x14ac:dyDescent="0.25">
      <c r="A34" s="32">
        <v>33</v>
      </c>
      <c r="B34" s="27" t="s">
        <v>173</v>
      </c>
      <c r="C34" s="34" t="s">
        <v>128</v>
      </c>
      <c r="D34" s="34">
        <v>1</v>
      </c>
      <c r="E34" s="31"/>
      <c r="F34" s="31" t="s">
        <v>256</v>
      </c>
      <c r="G34" s="31" t="s">
        <v>257</v>
      </c>
      <c r="H34" s="36">
        <v>29191</v>
      </c>
      <c r="I34" s="31" t="s">
        <v>258</v>
      </c>
      <c r="J34" s="31" t="s">
        <v>55</v>
      </c>
      <c r="K34" s="31" t="s">
        <v>32</v>
      </c>
      <c r="L34" s="31"/>
      <c r="M34" s="31" t="s">
        <v>259</v>
      </c>
      <c r="N34" s="31" t="s">
        <v>68</v>
      </c>
      <c r="O34" s="31" t="s">
        <v>75</v>
      </c>
      <c r="P34" s="31">
        <v>645404</v>
      </c>
      <c r="Q34" s="31" t="s">
        <v>50</v>
      </c>
      <c r="R34" s="31">
        <v>9</v>
      </c>
      <c r="S34" s="31"/>
      <c r="T34" s="36">
        <v>700050</v>
      </c>
      <c r="U34" s="31"/>
      <c r="V34" s="31">
        <v>5</v>
      </c>
      <c r="W34" s="31"/>
      <c r="X34" s="27" t="str">
        <f t="shared" si="0"/>
        <v>BASE!$Y$34</v>
      </c>
      <c r="Y34" s="31"/>
    </row>
    <row r="35" spans="1:25" ht="48.75" customHeight="1" x14ac:dyDescent="0.25">
      <c r="A35" s="32">
        <v>34</v>
      </c>
      <c r="B35" s="27" t="s">
        <v>173</v>
      </c>
      <c r="C35" s="34" t="s">
        <v>128</v>
      </c>
      <c r="D35" s="34">
        <v>1</v>
      </c>
      <c r="E35" s="31"/>
      <c r="F35" s="31" t="s">
        <v>260</v>
      </c>
      <c r="G35" s="31" t="s">
        <v>261</v>
      </c>
      <c r="H35" s="36">
        <v>29752</v>
      </c>
      <c r="I35" s="31" t="s">
        <v>262</v>
      </c>
      <c r="J35" s="31" t="s">
        <v>47</v>
      </c>
      <c r="K35" s="31" t="s">
        <v>32</v>
      </c>
      <c r="L35" s="31"/>
      <c r="M35" s="31" t="s">
        <v>263</v>
      </c>
      <c r="N35" s="31" t="s">
        <v>264</v>
      </c>
      <c r="O35" s="31" t="s">
        <v>265</v>
      </c>
      <c r="P35" s="31">
        <v>1866525</v>
      </c>
      <c r="Q35" s="31" t="s">
        <v>266</v>
      </c>
      <c r="R35" s="31">
        <v>9</v>
      </c>
      <c r="S35" s="31" t="s">
        <v>267</v>
      </c>
      <c r="T35" s="36">
        <v>373158</v>
      </c>
      <c r="U35" s="31" t="s">
        <v>268</v>
      </c>
      <c r="V35" s="31">
        <v>18</v>
      </c>
      <c r="W35" s="31"/>
      <c r="X35" s="27" t="str">
        <f t="shared" si="0"/>
        <v>BASE!$Y$35</v>
      </c>
      <c r="Y35" s="31"/>
    </row>
    <row r="36" spans="1:25" ht="48.75" customHeight="1" x14ac:dyDescent="0.25">
      <c r="A36" s="32">
        <v>35</v>
      </c>
      <c r="B36" s="27" t="s">
        <v>173</v>
      </c>
      <c r="C36" s="34" t="s">
        <v>128</v>
      </c>
      <c r="D36" s="34">
        <v>1</v>
      </c>
      <c r="E36" s="31"/>
      <c r="F36" s="31" t="s">
        <v>269</v>
      </c>
      <c r="G36" s="31" t="s">
        <v>270</v>
      </c>
      <c r="H36" s="36">
        <v>30673</v>
      </c>
      <c r="I36" s="31" t="s">
        <v>54</v>
      </c>
      <c r="J36" s="31" t="s">
        <v>55</v>
      </c>
      <c r="K36" s="31" t="s">
        <v>56</v>
      </c>
      <c r="L36" s="31"/>
      <c r="M36" s="31" t="s">
        <v>271</v>
      </c>
      <c r="N36" s="31" t="s">
        <v>272</v>
      </c>
      <c r="O36" s="31" t="s">
        <v>59</v>
      </c>
      <c r="P36" s="31" t="s">
        <v>273</v>
      </c>
      <c r="Q36" s="31" t="s">
        <v>50</v>
      </c>
      <c r="R36" s="31">
        <v>9</v>
      </c>
      <c r="S36" s="31"/>
      <c r="T36" s="36">
        <v>368044</v>
      </c>
      <c r="U36" s="31"/>
      <c r="V36" s="31">
        <v>18</v>
      </c>
      <c r="W36" s="31"/>
      <c r="X36" s="27" t="str">
        <f t="shared" ref="X36:X65" si="1">"BASE!"&amp;ADDRESS(ROW(X36),COLUMN(Y36))</f>
        <v>BASE!$Y$36</v>
      </c>
      <c r="Y36" s="31"/>
    </row>
    <row r="37" spans="1:25" ht="48.75" customHeight="1" x14ac:dyDescent="0.25">
      <c r="A37" s="32">
        <v>36</v>
      </c>
      <c r="B37" s="27" t="s">
        <v>173</v>
      </c>
      <c r="C37" s="34" t="s">
        <v>128</v>
      </c>
      <c r="D37" s="34">
        <v>1</v>
      </c>
      <c r="E37" s="31"/>
      <c r="F37" s="31" t="s">
        <v>274</v>
      </c>
      <c r="G37" s="31" t="s">
        <v>275</v>
      </c>
      <c r="H37" s="36">
        <v>33765</v>
      </c>
      <c r="I37" s="31" t="s">
        <v>54</v>
      </c>
      <c r="J37" s="31" t="s">
        <v>55</v>
      </c>
      <c r="K37" s="31" t="s">
        <v>32</v>
      </c>
      <c r="L37" s="31"/>
      <c r="M37" s="31" t="s">
        <v>276</v>
      </c>
      <c r="N37" s="31" t="s">
        <v>277</v>
      </c>
      <c r="O37" s="31" t="s">
        <v>59</v>
      </c>
      <c r="P37" s="31" t="s">
        <v>278</v>
      </c>
      <c r="Q37" s="31" t="s">
        <v>266</v>
      </c>
      <c r="R37" s="31">
        <v>3</v>
      </c>
      <c r="S37" s="31"/>
      <c r="T37" s="31" t="s">
        <v>279</v>
      </c>
      <c r="U37" s="31"/>
      <c r="V37" s="31"/>
      <c r="W37" s="31" t="s">
        <v>280</v>
      </c>
      <c r="X37" s="27" t="str">
        <f t="shared" si="1"/>
        <v>BASE!$Y$37</v>
      </c>
      <c r="Y37" s="31"/>
    </row>
    <row r="38" spans="1:25" ht="48.75" customHeight="1" x14ac:dyDescent="0.25">
      <c r="A38" s="32">
        <v>37</v>
      </c>
      <c r="B38" s="27" t="s">
        <v>173</v>
      </c>
      <c r="C38" s="34" t="s">
        <v>128</v>
      </c>
      <c r="D38" s="34">
        <v>1</v>
      </c>
      <c r="E38" s="31"/>
      <c r="F38" s="31" t="s">
        <v>281</v>
      </c>
      <c r="G38" s="31" t="s">
        <v>282</v>
      </c>
      <c r="H38" s="36">
        <v>26518</v>
      </c>
      <c r="I38" s="31" t="s">
        <v>283</v>
      </c>
      <c r="J38" s="31" t="s">
        <v>284</v>
      </c>
      <c r="K38" s="31" t="s">
        <v>56</v>
      </c>
      <c r="L38" s="31"/>
      <c r="M38" s="31" t="s">
        <v>285</v>
      </c>
      <c r="N38" s="31" t="s">
        <v>286</v>
      </c>
      <c r="O38" s="31"/>
      <c r="P38" s="31"/>
      <c r="Q38" s="31" t="s">
        <v>50</v>
      </c>
      <c r="R38" s="31" t="s">
        <v>51</v>
      </c>
      <c r="S38" s="31"/>
      <c r="T38" s="31"/>
      <c r="U38" s="31"/>
      <c r="V38" s="31"/>
      <c r="W38" s="31"/>
      <c r="X38" s="27" t="str">
        <f t="shared" si="1"/>
        <v>BASE!$Y$38</v>
      </c>
      <c r="Y38" s="31"/>
    </row>
    <row r="39" spans="1:25" ht="48.75" customHeight="1" x14ac:dyDescent="0.25">
      <c r="A39" s="32">
        <v>38</v>
      </c>
      <c r="B39" s="27" t="s">
        <v>173</v>
      </c>
      <c r="C39" s="34" t="s">
        <v>128</v>
      </c>
      <c r="D39" s="34">
        <v>1</v>
      </c>
      <c r="E39" s="31"/>
      <c r="F39" s="31" t="s">
        <v>44</v>
      </c>
      <c r="G39" s="31" t="s">
        <v>287</v>
      </c>
      <c r="H39" s="36">
        <v>24207</v>
      </c>
      <c r="I39" s="31" t="s">
        <v>130</v>
      </c>
      <c r="J39" s="31" t="s">
        <v>80</v>
      </c>
      <c r="K39" s="31" t="s">
        <v>32</v>
      </c>
      <c r="L39" s="31"/>
      <c r="M39" s="31" t="s">
        <v>288</v>
      </c>
      <c r="N39" s="31" t="s">
        <v>289</v>
      </c>
      <c r="O39" s="31" t="s">
        <v>59</v>
      </c>
      <c r="P39" s="31" t="s">
        <v>290</v>
      </c>
      <c r="Q39" s="31" t="s">
        <v>126</v>
      </c>
      <c r="R39" s="31" t="s">
        <v>51</v>
      </c>
      <c r="S39" s="31" t="s">
        <v>291</v>
      </c>
      <c r="T39" s="36">
        <v>369505</v>
      </c>
      <c r="U39" s="31" t="s">
        <v>292</v>
      </c>
      <c r="V39" s="31">
        <v>18</v>
      </c>
      <c r="W39" s="31"/>
      <c r="X39" s="27" t="str">
        <f t="shared" si="1"/>
        <v>BASE!$Y$39</v>
      </c>
      <c r="Y39" s="31"/>
    </row>
    <row r="40" spans="1:25" ht="48.75" customHeight="1" x14ac:dyDescent="0.25"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27" t="str">
        <f t="shared" si="1"/>
        <v>BASE!$Y$40</v>
      </c>
      <c r="Y40" s="31"/>
    </row>
    <row r="41" spans="1:25" ht="48.75" customHeight="1" x14ac:dyDescent="0.25"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27" t="str">
        <f t="shared" si="1"/>
        <v>BASE!$Y$41</v>
      </c>
      <c r="Y41" s="31"/>
    </row>
    <row r="42" spans="1:25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27" t="str">
        <f t="shared" si="1"/>
        <v>BASE!$Y$42</v>
      </c>
      <c r="Y42" s="31"/>
    </row>
    <row r="43" spans="1:25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27" t="str">
        <f t="shared" si="1"/>
        <v>BASE!$Y$43</v>
      </c>
      <c r="Y43" s="31"/>
    </row>
    <row r="44" spans="1:25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27" t="str">
        <f t="shared" si="1"/>
        <v>BASE!$Y$44</v>
      </c>
      <c r="Y44" s="31"/>
    </row>
    <row r="45" spans="1:25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27" t="str">
        <f t="shared" si="1"/>
        <v>BASE!$Y$45</v>
      </c>
      <c r="Y45" s="31"/>
    </row>
    <row r="46" spans="1:25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27" t="str">
        <f t="shared" si="1"/>
        <v>BASE!$Y$46</v>
      </c>
      <c r="Y46" s="31"/>
    </row>
    <row r="47" spans="1:25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27" t="str">
        <f t="shared" si="1"/>
        <v>BASE!$Y$47</v>
      </c>
      <c r="Y47" s="31"/>
    </row>
    <row r="48" spans="1:25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27" t="str">
        <f t="shared" si="1"/>
        <v>BASE!$Y$48</v>
      </c>
      <c r="Y48" s="31"/>
    </row>
    <row r="49" spans="1:25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27" t="str">
        <f t="shared" si="1"/>
        <v>BASE!$Y$49</v>
      </c>
      <c r="Y49" s="31"/>
    </row>
    <row r="50" spans="1:25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27" t="str">
        <f t="shared" si="1"/>
        <v>BASE!$Y$50</v>
      </c>
      <c r="Y50" s="31"/>
    </row>
    <row r="51" spans="1:25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27" t="str">
        <f t="shared" si="1"/>
        <v>BASE!$Y$51</v>
      </c>
      <c r="Y51" s="31"/>
    </row>
    <row r="52" spans="1:25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27" t="str">
        <f t="shared" si="1"/>
        <v>BASE!$Y$52</v>
      </c>
      <c r="Y52" s="31"/>
    </row>
    <row r="53" spans="1:25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27" t="str">
        <f t="shared" si="1"/>
        <v>BASE!$Y$53</v>
      </c>
      <c r="Y53" s="31"/>
    </row>
    <row r="54" spans="1:25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27" t="str">
        <f t="shared" si="1"/>
        <v>BASE!$Y$54</v>
      </c>
      <c r="Y54" s="31"/>
    </row>
    <row r="55" spans="1:25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27" t="str">
        <f t="shared" si="1"/>
        <v>BASE!$Y$55</v>
      </c>
      <c r="Y55" s="31"/>
    </row>
    <row r="56" spans="1:25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27" t="str">
        <f t="shared" si="1"/>
        <v>BASE!$Y$56</v>
      </c>
      <c r="Y56" s="31"/>
    </row>
    <row r="57" spans="1:25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27" t="str">
        <f t="shared" si="1"/>
        <v>BASE!$Y$57</v>
      </c>
      <c r="Y57" s="31"/>
    </row>
    <row r="58" spans="1:25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27" t="str">
        <f t="shared" si="1"/>
        <v>BASE!$Y$58</v>
      </c>
      <c r="Y58" s="31"/>
    </row>
    <row r="59" spans="1:25" x14ac:dyDescent="0.25">
      <c r="X59" s="27" t="str">
        <f t="shared" si="1"/>
        <v>BASE!$Y$59</v>
      </c>
      <c r="Y59" s="24"/>
    </row>
    <row r="60" spans="1:25" x14ac:dyDescent="0.25">
      <c r="X60" s="27" t="str">
        <f t="shared" si="1"/>
        <v>BASE!$Y$60</v>
      </c>
      <c r="Y60" s="24"/>
    </row>
    <row r="61" spans="1:25" x14ac:dyDescent="0.25">
      <c r="X61" s="27" t="str">
        <f t="shared" si="1"/>
        <v>BASE!$Y$61</v>
      </c>
      <c r="Y61" s="24"/>
    </row>
    <row r="62" spans="1:25" x14ac:dyDescent="0.25">
      <c r="X62" s="27" t="str">
        <f t="shared" si="1"/>
        <v>BASE!$Y$62</v>
      </c>
      <c r="Y62" s="24"/>
    </row>
    <row r="63" spans="1:25" x14ac:dyDescent="0.25">
      <c r="X63" s="27" t="str">
        <f t="shared" si="1"/>
        <v>BASE!$Y$63</v>
      </c>
      <c r="Y63" s="24"/>
    </row>
    <row r="64" spans="1:25" x14ac:dyDescent="0.25">
      <c r="X64" s="27" t="str">
        <f t="shared" si="1"/>
        <v>BASE!$Y$64</v>
      </c>
      <c r="Y64" s="24"/>
    </row>
    <row r="65" spans="24:25" x14ac:dyDescent="0.25">
      <c r="X65" s="27" t="str">
        <f t="shared" si="1"/>
        <v>BASE!$Y$65</v>
      </c>
      <c r="Y65" s="24"/>
    </row>
    <row r="66" spans="24:25" x14ac:dyDescent="0.25">
      <c r="Y66" s="24"/>
    </row>
    <row r="67" spans="24:25" x14ac:dyDescent="0.25">
      <c r="Y67" s="24"/>
    </row>
    <row r="68" spans="24:25" x14ac:dyDescent="0.25">
      <c r="Y68" s="24"/>
    </row>
    <row r="69" spans="24:25" x14ac:dyDescent="0.25">
      <c r="Y69" s="24"/>
    </row>
    <row r="70" spans="24:25" x14ac:dyDescent="0.25">
      <c r="Y70" s="24"/>
    </row>
    <row r="71" spans="24:25" x14ac:dyDescent="0.25">
      <c r="Y71" s="24"/>
    </row>
    <row r="72" spans="24:25" x14ac:dyDescent="0.25">
      <c r="Y72" s="24"/>
    </row>
    <row r="73" spans="24:25" x14ac:dyDescent="0.25">
      <c r="Y73" s="24"/>
    </row>
    <row r="74" spans="24:25" x14ac:dyDescent="0.25">
      <c r="Y74" s="24"/>
    </row>
    <row r="75" spans="24:25" x14ac:dyDescent="0.25">
      <c r="Y75" s="24"/>
    </row>
    <row r="76" spans="24:25" x14ac:dyDescent="0.25">
      <c r="Y76" s="24"/>
    </row>
    <row r="77" spans="24:25" x14ac:dyDescent="0.25">
      <c r="Y77" s="24"/>
    </row>
    <row r="78" spans="24:25" x14ac:dyDescent="0.25">
      <c r="Y78" s="24"/>
    </row>
    <row r="79" spans="24:25" x14ac:dyDescent="0.25">
      <c r="Y79" s="24"/>
    </row>
    <row r="80" spans="24:25" x14ac:dyDescent="0.25">
      <c r="Y80" s="24"/>
    </row>
    <row r="81" spans="25:25" x14ac:dyDescent="0.25">
      <c r="Y81" s="24"/>
    </row>
    <row r="82" spans="25:25" x14ac:dyDescent="0.25">
      <c r="Y82" s="24"/>
    </row>
    <row r="83" spans="25:25" x14ac:dyDescent="0.25">
      <c r="Y83" s="24"/>
    </row>
    <row r="84" spans="25:25" x14ac:dyDescent="0.25">
      <c r="Y84" s="24"/>
    </row>
    <row r="85" spans="25:25" x14ac:dyDescent="0.25">
      <c r="Y85" s="24"/>
    </row>
    <row r="86" spans="25:25" x14ac:dyDescent="0.25">
      <c r="Y86" s="24"/>
    </row>
    <row r="87" spans="25:25" x14ac:dyDescent="0.25">
      <c r="Y87" s="24"/>
    </row>
    <row r="88" spans="25:25" x14ac:dyDescent="0.25">
      <c r="Y88" s="24"/>
    </row>
    <row r="89" spans="25:25" x14ac:dyDescent="0.25">
      <c r="Y89" s="24"/>
    </row>
    <row r="90" spans="25:25" x14ac:dyDescent="0.25">
      <c r="Y90" s="24"/>
    </row>
    <row r="91" spans="25:25" x14ac:dyDescent="0.25">
      <c r="Y91" s="24"/>
    </row>
    <row r="92" spans="25:25" x14ac:dyDescent="0.25">
      <c r="Y92" s="24"/>
    </row>
    <row r="93" spans="25:25" x14ac:dyDescent="0.25">
      <c r="Y93" s="24"/>
    </row>
    <row r="94" spans="25:25" x14ac:dyDescent="0.25">
      <c r="Y94" s="24"/>
    </row>
    <row r="95" spans="25:25" x14ac:dyDescent="0.25">
      <c r="Y95" s="24"/>
    </row>
    <row r="96" spans="25:25" x14ac:dyDescent="0.25">
      <c r="Y96" s="24"/>
    </row>
    <row r="97" spans="25:25" x14ac:dyDescent="0.25">
      <c r="Y97" s="24"/>
    </row>
    <row r="98" spans="25:25" x14ac:dyDescent="0.25">
      <c r="Y98" s="24"/>
    </row>
    <row r="99" spans="25:25" x14ac:dyDescent="0.25">
      <c r="Y99" s="24"/>
    </row>
    <row r="100" spans="25:25" x14ac:dyDescent="0.25">
      <c r="Y100" s="24"/>
    </row>
    <row r="101" spans="25:25" x14ac:dyDescent="0.25">
      <c r="Y101" s="24"/>
    </row>
    <row r="102" spans="25:25" x14ac:dyDescent="0.25">
      <c r="Y102" s="24"/>
    </row>
    <row r="103" spans="25:25" x14ac:dyDescent="0.25">
      <c r="Y103" s="24"/>
    </row>
    <row r="104" spans="25:25" x14ac:dyDescent="0.25">
      <c r="Y104" s="24"/>
    </row>
    <row r="105" spans="25:25" x14ac:dyDescent="0.25">
      <c r="Y105" s="24"/>
    </row>
  </sheetData>
  <mergeCells count="1">
    <mergeCell ref="E1:H1"/>
  </mergeCells>
  <pageMargins left="0.7" right="0.7" top="0.75" bottom="0.75" header="0.3" footer="0.3"/>
  <pageSetup orientation="portrait" horizontalDpi="200" verticalDpi="200" copies="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H20"/>
  <sheetViews>
    <sheetView showGridLines="0" topLeftCell="A4" workbookViewId="0">
      <selection activeCell="B9" sqref="B9"/>
    </sheetView>
  </sheetViews>
  <sheetFormatPr baseColWidth="10" defaultRowHeight="15" x14ac:dyDescent="0.25"/>
  <cols>
    <col min="2" max="2" width="16" customWidth="1"/>
    <col min="3" max="3" width="16.42578125" customWidth="1"/>
  </cols>
  <sheetData>
    <row r="2" spans="2:8" x14ac:dyDescent="0.25">
      <c r="B2" s="55"/>
      <c r="C2" s="55"/>
      <c r="D2" s="55"/>
      <c r="E2" s="55"/>
      <c r="F2" s="55"/>
      <c r="G2" s="55"/>
      <c r="H2" s="55"/>
    </row>
    <row r="3" spans="2:8" x14ac:dyDescent="0.25">
      <c r="B3" s="55"/>
      <c r="C3" s="55"/>
      <c r="D3" s="55"/>
      <c r="E3" s="55"/>
      <c r="F3" s="55"/>
      <c r="G3" s="55"/>
      <c r="H3" s="55"/>
    </row>
    <row r="4" spans="2:8" x14ac:dyDescent="0.25">
      <c r="B4" s="55"/>
      <c r="C4" s="55"/>
      <c r="D4" s="55"/>
      <c r="E4" s="55"/>
      <c r="F4" s="55"/>
      <c r="G4" s="55"/>
      <c r="H4" s="55"/>
    </row>
    <row r="5" spans="2:8" x14ac:dyDescent="0.25">
      <c r="B5" s="55"/>
      <c r="C5" s="55"/>
      <c r="D5" s="55"/>
      <c r="E5" s="55"/>
      <c r="F5" s="55"/>
      <c r="G5" s="55"/>
      <c r="H5" s="55"/>
    </row>
    <row r="6" spans="2:8" x14ac:dyDescent="0.25">
      <c r="B6" s="55"/>
      <c r="C6" s="55"/>
      <c r="D6" s="55"/>
      <c r="E6" s="55"/>
      <c r="F6" s="55"/>
      <c r="G6" s="55"/>
      <c r="H6" s="55"/>
    </row>
    <row r="7" spans="2:8" x14ac:dyDescent="0.25">
      <c r="B7" s="55"/>
      <c r="C7" s="55"/>
      <c r="D7" s="55"/>
      <c r="E7" s="55"/>
      <c r="F7" s="55"/>
      <c r="G7" s="55"/>
      <c r="H7" s="55"/>
    </row>
    <row r="8" spans="2:8" x14ac:dyDescent="0.25">
      <c r="B8" s="55"/>
      <c r="C8" s="55"/>
      <c r="D8" s="55"/>
      <c r="E8" s="55"/>
      <c r="F8" s="55"/>
      <c r="G8" s="55"/>
      <c r="H8" s="55"/>
    </row>
    <row r="9" spans="2:8" x14ac:dyDescent="0.25">
      <c r="B9" s="39"/>
      <c r="C9" s="39"/>
      <c r="D9" s="39"/>
      <c r="E9" s="39"/>
      <c r="F9" s="39"/>
      <c r="G9" s="39"/>
      <c r="H9" s="40"/>
    </row>
    <row r="10" spans="2:8" ht="19.5" x14ac:dyDescent="0.25">
      <c r="B10" s="41" t="str">
        <f>VLOOKUP(C18,BASE!$A$4:$X$117,2,FALSE)</f>
        <v>3ème</v>
      </c>
      <c r="C10" s="42" t="s">
        <v>33</v>
      </c>
      <c r="D10" s="74" t="str">
        <f>VLOOKUP(C18,BASE!$A$4:$X$105,3,FALSE)</f>
        <v>Mont-Bouèt</v>
      </c>
      <c r="E10" s="74"/>
      <c r="F10" s="43" t="s">
        <v>3</v>
      </c>
      <c r="G10" s="44">
        <f>VLOOKUP(C18,BASE!$A$4:$X$105,4,FALSE)</f>
        <v>1</v>
      </c>
      <c r="H10" s="45"/>
    </row>
    <row r="11" spans="2:8" ht="15.75" x14ac:dyDescent="0.25">
      <c r="B11" s="46"/>
      <c r="C11" s="47" t="s">
        <v>34</v>
      </c>
      <c r="D11" s="76" t="str">
        <f>VLOOKUP(C18,BASE!$A$4:$X$105,6,FALSE)</f>
        <v>Nyangono</v>
      </c>
      <c r="E11" s="76"/>
      <c r="F11" s="76"/>
      <c r="G11" s="46"/>
      <c r="H11" s="45"/>
    </row>
    <row r="12" spans="2:8" ht="15.75" x14ac:dyDescent="0.25">
      <c r="B12" s="46"/>
      <c r="C12" s="47" t="s">
        <v>35</v>
      </c>
      <c r="D12" s="77" t="str">
        <f>VLOOKUP(C18,BASE!$A$4:$X$105,7,FALSE)</f>
        <v>Rosette</v>
      </c>
      <c r="E12" s="77"/>
      <c r="F12" s="46"/>
      <c r="G12" s="46"/>
      <c r="H12" s="45"/>
    </row>
    <row r="13" spans="2:8" ht="15.75" x14ac:dyDescent="0.25">
      <c r="B13" s="46"/>
      <c r="C13" s="47" t="s">
        <v>36</v>
      </c>
      <c r="D13" s="75">
        <f>VLOOKUP(C18,BASE!$A$4:$X$105,8,FALSE)</f>
        <v>21879</v>
      </c>
      <c r="E13" s="75"/>
      <c r="F13" s="48" t="s">
        <v>8</v>
      </c>
      <c r="G13" s="76" t="str">
        <f>VLOOKUP(C18,BASE!$A$4:$X$105,9,FALSE)</f>
        <v>Cameroun</v>
      </c>
      <c r="H13" s="76"/>
    </row>
    <row r="14" spans="2:8" ht="15.75" x14ac:dyDescent="0.25">
      <c r="B14" s="46"/>
      <c r="C14" s="47" t="s">
        <v>37</v>
      </c>
      <c r="D14" s="75" t="str">
        <f>VLOOKUP(C18,BASE!$A$4:$X$105,10,FALSE)</f>
        <v>Camerounaise</v>
      </c>
      <c r="E14" s="75"/>
      <c r="F14" s="46"/>
      <c r="G14" s="46"/>
      <c r="H14" s="45"/>
    </row>
    <row r="15" spans="2:8" ht="15.75" x14ac:dyDescent="0.25">
      <c r="B15" s="46"/>
      <c r="C15" s="47" t="s">
        <v>38</v>
      </c>
      <c r="D15" s="75" t="str">
        <f>VLOOKUP(C18,BASE!$A$4:$X$105,14,FALSE)</f>
        <v>Vente chocolat/Odika/concombre</v>
      </c>
      <c r="E15" s="75"/>
      <c r="F15" s="46"/>
      <c r="G15" s="46"/>
      <c r="H15" s="45"/>
    </row>
    <row r="16" spans="2:8" ht="15.75" x14ac:dyDescent="0.25">
      <c r="B16" s="46"/>
      <c r="C16" s="47" t="s">
        <v>39</v>
      </c>
      <c r="D16" s="49" t="str">
        <f>VLOOKUP(C18,BASE!$A$4:$X$105,18,FALSE)</f>
        <v>S9</v>
      </c>
      <c r="E16" s="48"/>
      <c r="F16" s="46"/>
      <c r="G16" s="46"/>
      <c r="H16" s="45"/>
    </row>
    <row r="17" spans="2:8" ht="15.75" x14ac:dyDescent="0.25">
      <c r="B17" s="50" t="s">
        <v>40</v>
      </c>
      <c r="C17" s="51" t="str">
        <f>VLOOKUP(C18,BASE!$A$4:$X$105,20,FALSE)</f>
        <v>01/59/2501</v>
      </c>
      <c r="D17" s="52" t="s">
        <v>41</v>
      </c>
      <c r="E17" s="75" t="str">
        <f>VLOOKUP(C18,BASE!$A$4:$X$105,13,FALSE)</f>
        <v>07-38-13-25</v>
      </c>
      <c r="F17" s="75"/>
      <c r="G17" s="46"/>
      <c r="H17" s="45"/>
    </row>
    <row r="18" spans="2:8" ht="15.75" x14ac:dyDescent="0.25">
      <c r="B18" s="50" t="s">
        <v>0</v>
      </c>
      <c r="C18" s="53">
        <v>6</v>
      </c>
      <c r="D18" s="46"/>
      <c r="E18" s="46"/>
      <c r="F18" s="46"/>
      <c r="G18" s="46"/>
      <c r="H18" s="45"/>
    </row>
    <row r="19" spans="2:8" x14ac:dyDescent="0.25">
      <c r="B19" s="54"/>
      <c r="C19" s="39"/>
      <c r="D19" s="39"/>
      <c r="E19" s="39"/>
      <c r="F19" s="39"/>
      <c r="G19" s="39"/>
      <c r="H19" s="40"/>
    </row>
    <row r="20" spans="2:8" x14ac:dyDescent="0.25">
      <c r="B20" s="40"/>
      <c r="C20" s="40"/>
      <c r="D20" s="40"/>
      <c r="E20" s="40"/>
      <c r="F20" s="40"/>
      <c r="G20" s="40"/>
      <c r="H20" s="40"/>
    </row>
  </sheetData>
  <mergeCells count="8">
    <mergeCell ref="D10:E10"/>
    <mergeCell ref="D14:E14"/>
    <mergeCell ref="D15:E15"/>
    <mergeCell ref="E17:F17"/>
    <mergeCell ref="G13:H13"/>
    <mergeCell ref="D13:E13"/>
    <mergeCell ref="D11:F11"/>
    <mergeCell ref="D12:E12"/>
  </mergeCells>
  <dataValidations count="1">
    <dataValidation type="list" allowBlank="1" showInputMessage="1" showErrorMessage="1" sqref="C18">
      <formula1>"1,2,3,4,5,6,7,8,9,10,11,12,13,14,15,16,17,18,19,20,21,22,23,24,25,26,27,28,29,30,31,32,33,34,35,36,37,38,39,40,41,42,43,44,45,46,47,48,49,50"</formula1>
    </dataValidation>
  </dataValidations>
  <pageMargins left="0.7" right="0.7" top="0.75" bottom="0.75" header="0.3" footer="0.3"/>
  <pageSetup orientation="portrait" horizontalDpi="200" verticalDpi="200" copies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H20"/>
  <sheetViews>
    <sheetView showGridLines="0" tabSelected="1" topLeftCell="A4" workbookViewId="0">
      <selection activeCell="K18" sqref="K18"/>
    </sheetView>
  </sheetViews>
  <sheetFormatPr baseColWidth="10" defaultRowHeight="15" x14ac:dyDescent="0.25"/>
  <cols>
    <col min="2" max="2" width="16" customWidth="1"/>
    <col min="3" max="3" width="16.42578125" customWidth="1"/>
  </cols>
  <sheetData>
    <row r="2" spans="2:8" x14ac:dyDescent="0.25">
      <c r="B2" s="55"/>
      <c r="C2" s="55"/>
      <c r="D2" s="55"/>
      <c r="E2" s="55"/>
      <c r="F2" s="55"/>
      <c r="G2" s="55"/>
      <c r="H2" s="55"/>
    </row>
    <row r="3" spans="2:8" x14ac:dyDescent="0.25">
      <c r="B3" s="55"/>
      <c r="C3" s="55"/>
      <c r="D3" s="55"/>
      <c r="E3" s="55"/>
      <c r="F3" s="55"/>
      <c r="G3" s="55"/>
      <c r="H3" s="55"/>
    </row>
    <row r="4" spans="2:8" x14ac:dyDescent="0.25">
      <c r="B4" s="55"/>
      <c r="C4" s="55"/>
      <c r="D4" s="55"/>
      <c r="E4" s="55"/>
      <c r="F4" s="55"/>
      <c r="G4" s="55"/>
      <c r="H4" s="55"/>
    </row>
    <row r="5" spans="2:8" x14ac:dyDescent="0.25">
      <c r="B5" s="55"/>
      <c r="C5" s="55"/>
      <c r="D5" s="55"/>
      <c r="E5" s="55"/>
      <c r="F5" s="55"/>
      <c r="G5" s="55"/>
      <c r="H5" s="55"/>
    </row>
    <row r="6" spans="2:8" x14ac:dyDescent="0.25">
      <c r="B6" s="55"/>
      <c r="C6" s="55"/>
      <c r="D6" s="55"/>
      <c r="E6" s="55"/>
      <c r="F6" s="55"/>
      <c r="G6" s="55"/>
      <c r="H6" s="55"/>
    </row>
    <row r="7" spans="2:8" x14ac:dyDescent="0.25">
      <c r="B7" s="55"/>
      <c r="C7" s="55"/>
      <c r="D7" s="55"/>
      <c r="E7" s="55"/>
      <c r="F7" s="55"/>
      <c r="G7" s="55"/>
      <c r="H7" s="55"/>
    </row>
    <row r="8" spans="2:8" x14ac:dyDescent="0.25">
      <c r="B8" s="55"/>
      <c r="C8" s="55"/>
      <c r="D8" s="55"/>
      <c r="E8" s="55"/>
      <c r="F8" s="55"/>
      <c r="G8" s="55"/>
      <c r="H8" s="55"/>
    </row>
    <row r="9" spans="2:8" x14ac:dyDescent="0.25">
      <c r="B9" s="39"/>
      <c r="C9" s="39"/>
      <c r="D9" s="39"/>
      <c r="E9" s="39"/>
      <c r="F9" s="39"/>
      <c r="G9" s="39"/>
      <c r="H9" s="40"/>
    </row>
    <row r="10" spans="2:8" ht="19.5" x14ac:dyDescent="0.25">
      <c r="B10" s="41" t="str">
        <f>VLOOKUP(C18,BASE!$A$4:$X$117,2,FALSE)</f>
        <v>3ème</v>
      </c>
      <c r="C10" s="42" t="s">
        <v>33</v>
      </c>
      <c r="D10" s="74" t="str">
        <f>VLOOKUP(C18,BASE!$A$4:$X$105,3,FALSE)</f>
        <v>Mont-Bouèt</v>
      </c>
      <c r="E10" s="74"/>
      <c r="F10" s="43" t="s">
        <v>3</v>
      </c>
      <c r="G10" s="57">
        <f>VLOOKUP(C18,BASE!$A$4:$X$105,4,FALSE)</f>
        <v>1</v>
      </c>
      <c r="H10" s="45"/>
    </row>
    <row r="11" spans="2:8" ht="15.75" x14ac:dyDescent="0.25">
      <c r="B11" s="46"/>
      <c r="C11" s="47" t="s">
        <v>34</v>
      </c>
      <c r="D11" s="76" t="str">
        <f>VLOOKUP(C18,BASE!$A$4:$X$105,6,FALSE)</f>
        <v>Nyangono</v>
      </c>
      <c r="E11" s="76"/>
      <c r="F11" s="76"/>
      <c r="G11" s="46"/>
      <c r="H11" s="45"/>
    </row>
    <row r="12" spans="2:8" ht="15.75" x14ac:dyDescent="0.25">
      <c r="B12" s="46"/>
      <c r="C12" s="47" t="s">
        <v>35</v>
      </c>
      <c r="D12" s="77" t="str">
        <f>VLOOKUP(C18,BASE!$A$4:$X$105,7,FALSE)</f>
        <v>Rosette</v>
      </c>
      <c r="E12" s="77"/>
      <c r="F12" s="46"/>
      <c r="G12" s="46"/>
      <c r="H12" s="45"/>
    </row>
    <row r="13" spans="2:8" ht="15.75" x14ac:dyDescent="0.25">
      <c r="B13" s="46"/>
      <c r="C13" s="47" t="s">
        <v>36</v>
      </c>
      <c r="D13" s="75">
        <f>VLOOKUP(C18,BASE!$A$4:$X$105,8,FALSE)</f>
        <v>21879</v>
      </c>
      <c r="E13" s="75"/>
      <c r="F13" s="48" t="s">
        <v>8</v>
      </c>
      <c r="G13" s="76" t="str">
        <f>VLOOKUP(C18,BASE!$A$4:$X$105,9,FALSE)</f>
        <v>Cameroun</v>
      </c>
      <c r="H13" s="76"/>
    </row>
    <row r="14" spans="2:8" ht="15.75" x14ac:dyDescent="0.25">
      <c r="B14" s="46"/>
      <c r="C14" s="47" t="s">
        <v>37</v>
      </c>
      <c r="D14" s="75" t="str">
        <f>VLOOKUP(C18,BASE!$A$4:$X$105,10,FALSE)</f>
        <v>Camerounaise</v>
      </c>
      <c r="E14" s="75"/>
      <c r="F14" s="46"/>
      <c r="G14" s="46"/>
      <c r="H14" s="45"/>
    </row>
    <row r="15" spans="2:8" ht="15.75" x14ac:dyDescent="0.25">
      <c r="B15" s="46"/>
      <c r="C15" s="47" t="s">
        <v>38</v>
      </c>
      <c r="D15" s="75" t="str">
        <f>VLOOKUP(C18,BASE!$A$4:$X$105,14,FALSE)</f>
        <v>Vente chocolat/Odika/concombre</v>
      </c>
      <c r="E15" s="75"/>
      <c r="F15" s="46"/>
      <c r="G15" s="46"/>
      <c r="H15" s="45"/>
    </row>
    <row r="16" spans="2:8" ht="15.75" x14ac:dyDescent="0.25">
      <c r="B16" s="46"/>
      <c r="C16" s="47" t="s">
        <v>39</v>
      </c>
      <c r="D16" s="56" t="str">
        <f>VLOOKUP(C18,BASE!$A$4:$X$105,18,FALSE)</f>
        <v>S9</v>
      </c>
      <c r="E16" s="48"/>
      <c r="F16" s="46"/>
      <c r="G16" s="46"/>
      <c r="H16" s="45"/>
    </row>
    <row r="17" spans="2:8" ht="15.75" x14ac:dyDescent="0.25">
      <c r="B17" s="50" t="s">
        <v>40</v>
      </c>
      <c r="C17" s="51" t="str">
        <f>VLOOKUP(C18,BASE!$A$4:$X$105,20,FALSE)</f>
        <v>01/59/2501</v>
      </c>
      <c r="D17" s="52" t="s">
        <v>41</v>
      </c>
      <c r="E17" s="75" t="str">
        <f>VLOOKUP(C18,BASE!$A$4:$X$105,13,FALSE)</f>
        <v>07-38-13-25</v>
      </c>
      <c r="F17" s="75"/>
      <c r="G17" s="46"/>
      <c r="H17" s="45"/>
    </row>
    <row r="18" spans="2:8" ht="15.75" x14ac:dyDescent="0.25">
      <c r="B18" s="50" t="s">
        <v>0</v>
      </c>
      <c r="C18" s="53">
        <v>6</v>
      </c>
      <c r="D18" s="46"/>
      <c r="E18" s="46"/>
      <c r="F18" s="46"/>
      <c r="G18" s="46"/>
      <c r="H18" s="45"/>
    </row>
    <row r="19" spans="2:8" x14ac:dyDescent="0.25">
      <c r="B19" s="54"/>
      <c r="C19" s="39"/>
      <c r="D19" s="39"/>
      <c r="E19" s="39"/>
      <c r="F19" s="39"/>
      <c r="G19" s="39"/>
      <c r="H19" s="40"/>
    </row>
    <row r="20" spans="2:8" x14ac:dyDescent="0.25">
      <c r="B20" s="40"/>
      <c r="C20" s="40"/>
      <c r="D20" s="40"/>
      <c r="E20" s="40"/>
      <c r="F20" s="40"/>
      <c r="G20" s="40"/>
      <c r="H20" s="40"/>
    </row>
  </sheetData>
  <mergeCells count="8">
    <mergeCell ref="D15:E15"/>
    <mergeCell ref="E17:F17"/>
    <mergeCell ref="D10:E10"/>
    <mergeCell ref="D11:F11"/>
    <mergeCell ref="D12:E12"/>
    <mergeCell ref="D13:E13"/>
    <mergeCell ref="G13:H13"/>
    <mergeCell ref="D14:E14"/>
  </mergeCells>
  <dataValidations count="1">
    <dataValidation type="list" allowBlank="1" showInputMessage="1" showErrorMessage="1" sqref="C18">
      <formula1>"1,2,3,4,5,6,7,8,9,10,11,12,13,14,15,16,17,18,19,20,21,22,23,24,25,26,27,28,29,30,31,32,33,34,35,36,37,38,39,40,41,42,43,44,45,46,47,48,49,50"</formula1>
    </dataValidation>
  </dataValidations>
  <pageMargins left="0.7" right="0.7" top="0.75" bottom="0.75" header="0.3" footer="0.3"/>
  <pageSetup orientation="portrait" horizontalDpi="200" verticalDpi="200" copies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5" sqref="D5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MENU</vt:lpstr>
      <vt:lpstr>FORMULAIRE</vt:lpstr>
      <vt:lpstr>BASE</vt:lpstr>
      <vt:lpstr>CARTE</vt:lpstr>
      <vt:lpstr>Carte 1</vt:lpstr>
      <vt:lpstr>Feuil1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moukombiwina</dc:creator>
  <cp:lastModifiedBy>LINAFP</cp:lastModifiedBy>
  <dcterms:created xsi:type="dcterms:W3CDTF">2019-08-13T09:23:02Z</dcterms:created>
  <dcterms:modified xsi:type="dcterms:W3CDTF">2020-03-22T12:15:57Z</dcterms:modified>
</cp:coreProperties>
</file>