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he Ndoye\Desktop\BPO 2020\analyse f\"/>
    </mc:Choice>
  </mc:AlternateContent>
  <xr:revisionPtr revIDLastSave="0" documentId="13_ncr:1_{6B48566D-9C40-4679-A128-273244F9ED83}" xr6:coauthVersionLast="45" xr6:coauthVersionMax="45" xr10:uidLastSave="{00000000-0000-0000-0000-000000000000}"/>
  <bookViews>
    <workbookView xWindow="-120" yWindow="-120" windowWidth="29040" windowHeight="15840" activeTab="1" xr2:uid="{BDD2EBB0-E472-4B97-93AA-C07341C33991}"/>
  </bookViews>
  <sheets>
    <sheet name="données mensuelles" sheetId="2" r:id="rId1"/>
    <sheet name="évolution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  <c r="B5" i="1"/>
  <c r="B8" i="1"/>
  <c r="B9" i="1"/>
  <c r="B7" i="1"/>
  <c r="C6" i="1"/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6" i="1"/>
  <c r="E5" i="1"/>
  <c r="F5" i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5" i="1"/>
  <c r="G5" i="1"/>
  <c r="J5" i="1"/>
  <c r="M5" i="1"/>
  <c r="D14" i="1" l="1"/>
  <c r="D8" i="1"/>
  <c r="D7" i="1"/>
  <c r="D23" i="1"/>
  <c r="D22" i="1"/>
  <c r="D16" i="1"/>
  <c r="D21" i="1"/>
  <c r="D15" i="1"/>
  <c r="D9" i="1"/>
  <c r="D10" i="1"/>
  <c r="D24" i="1"/>
  <c r="D18" i="1"/>
  <c r="D12" i="1"/>
  <c r="D17" i="1"/>
  <c r="D11" i="1"/>
  <c r="D20" i="1"/>
  <c r="D6" i="1"/>
  <c r="D19" i="1"/>
  <c r="D13" i="1"/>
  <c r="D5" i="1"/>
</calcChain>
</file>

<file path=xl/sharedStrings.xml><?xml version="1.0" encoding="utf-8"?>
<sst xmlns="http://schemas.openxmlformats.org/spreadsheetml/2006/main" count="283" uniqueCount="75">
  <si>
    <t>N°</t>
  </si>
  <si>
    <t>Prix unitaire</t>
  </si>
  <si>
    <t>Ventes (qté)</t>
  </si>
  <si>
    <t>Quantité retournée</t>
  </si>
  <si>
    <t>Ventes ($)</t>
  </si>
  <si>
    <t>CPV ($)</t>
  </si>
  <si>
    <t>Profit</t>
  </si>
  <si>
    <t>% profit</t>
  </si>
  <si>
    <t>ART0100002</t>
  </si>
  <si>
    <t>ART0100003</t>
  </si>
  <si>
    <t>ART0100004</t>
  </si>
  <si>
    <t>ART0100005</t>
  </si>
  <si>
    <t>ART0100006</t>
  </si>
  <si>
    <t>ART0100007</t>
  </si>
  <si>
    <t>ART0100008</t>
  </si>
  <si>
    <t>ART0100009</t>
  </si>
  <si>
    <t>ART0100010</t>
  </si>
  <si>
    <t>ART0100012</t>
  </si>
  <si>
    <t>ART0100014</t>
  </si>
  <si>
    <t/>
  </si>
  <si>
    <t>ART0100015</t>
  </si>
  <si>
    <t>ART0100016</t>
  </si>
  <si>
    <t>ART0100017</t>
  </si>
  <si>
    <t>ART0100024</t>
  </si>
  <si>
    <t>ART0100025</t>
  </si>
  <si>
    <t>ART0100026</t>
  </si>
  <si>
    <t>ART0100028</t>
  </si>
  <si>
    <t>ART0100029</t>
  </si>
  <si>
    <t>ART0100030</t>
  </si>
  <si>
    <t>article</t>
  </si>
  <si>
    <t>QUANTITE</t>
  </si>
  <si>
    <t>VENTE</t>
  </si>
  <si>
    <t>COUT</t>
  </si>
  <si>
    <t>Variation</t>
  </si>
  <si>
    <t>mois</t>
  </si>
  <si>
    <t>M</t>
  </si>
  <si>
    <t>M-1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</si>
  <si>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</si>
  <si>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</si>
  <si>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</si>
  <si>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</si>
  <si>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</si>
  <si>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</si>
  <si>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</si>
  <si>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</si>
  <si>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</si>
  <si>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</si>
  <si>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</si>
  <si>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</si>
  <si>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%</t>
  </si>
  <si>
    <t>ARTICLES</t>
  </si>
  <si>
    <t xml:space="preserve">MARGE </t>
  </si>
  <si>
    <t>ordinateur</t>
  </si>
  <si>
    <t>table</t>
  </si>
  <si>
    <t>chaise</t>
  </si>
  <si>
    <t>imprimante</t>
  </si>
  <si>
    <t>micro onde</t>
  </si>
  <si>
    <t>table à manger</t>
  </si>
  <si>
    <t>cuisinière</t>
  </si>
  <si>
    <t>cuillere</t>
  </si>
  <si>
    <t>table de bureau</t>
  </si>
  <si>
    <t>table de conference</t>
  </si>
  <si>
    <t>feuteuille</t>
  </si>
  <si>
    <t>salon complet</t>
  </si>
  <si>
    <t>televiseur</t>
  </si>
  <si>
    <t>portail</t>
  </si>
  <si>
    <t>clim</t>
  </si>
  <si>
    <t>ventilateur</t>
  </si>
  <si>
    <t>laptop</t>
  </si>
  <si>
    <t>projecteur</t>
  </si>
  <si>
    <t>voiture</t>
  </si>
  <si>
    <t>moto</t>
  </si>
  <si>
    <t>pour ici la formule est correcte</t>
  </si>
  <si>
    <t>contraire aux cellules restants sauf les filtres pour le mois de janvier</t>
  </si>
  <si>
    <t>bouton de filtre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</si>
</sst>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rgb="FF00B050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41" fontId="3" fillId="0" borderId="0" xfId="1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9" fontId="2" fillId="0" borderId="8" xfId="2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9" xfId="2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1" fontId="2" fillId="0" borderId="4" xfId="1" applyFont="1" applyBorder="1" applyAlignment="1">
      <alignment horizontal="center" vertical="center"/>
    </xf>
  </cellXfs>
  <cellStyles count="3">
    <cellStyle name="Milliers [0]" xfId="1" builtinId="6"/>
    <cellStyle name="Normal" xfId="0" builtinId="0"/>
    <cellStyle name="Pourcentage" xfId="2" builtinId="5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4</xdr:row>
      <xdr:rowOff>200026</xdr:rowOff>
    </xdr:from>
    <xdr:to>
      <xdr:col>13</xdr:col>
      <xdr:colOff>561975</xdr:colOff>
      <xdr:row>14</xdr:row>
      <xdr:rowOff>104775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D348B4ED-802D-4F5F-B17C-89380B7E5DC6}"/>
            </a:ext>
          </a:extLst>
        </xdr:cNvPr>
        <xdr:cNvCxnSpPr/>
      </xdr:nvCxnSpPr>
      <xdr:spPr>
        <a:xfrm flipH="1" flipV="1">
          <a:off x="3028950" y="962026"/>
          <a:ext cx="9115425" cy="238124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685801</xdr:colOff>
      <xdr:row>3</xdr:row>
      <xdr:rowOff>180977</xdr:rowOff>
    </xdr:from>
    <xdr:to>
      <xdr:col>14</xdr:col>
      <xdr:colOff>104775</xdr:colOff>
      <xdr:row>11</xdr:row>
      <xdr:rowOff>171450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4CAFA4C5-0603-4B8A-8AF2-51AD133C5BAB}"/>
            </a:ext>
          </a:extLst>
        </xdr:cNvPr>
        <xdr:cNvCxnSpPr/>
      </xdr:nvCxnSpPr>
      <xdr:spPr>
        <a:xfrm flipH="1" flipV="1">
          <a:off x="3124201" y="752477"/>
          <a:ext cx="9324974" cy="191452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38185EA-D099-4652-ABF3-79A71632F40F}" name="Tableau1" displayName="Tableau1" ref="A4:J55" totalsRowShown="0" headerRowDxfId="11" dataDxfId="10" dataCellStyle="Milliers [0]">
  <autoFilter ref="A4:J55" xr:uid="{05A3B762-A96E-4D9B-A721-499B8D0DAB32}"/>
  <tableColumns count="10">
    <tableColumn id="1" xr3:uid="{898D8178-8886-4878-A817-CAFB3BEBCFC5}" name="N°" dataDxfId="9"/>
    <tableColumn id="2" xr3:uid="{845C26D8-7C35-4B06-A1D5-FD29833D8FC9}" name="article" dataDxfId="8"/>
    <tableColumn id="10" xr3:uid="{6205E28F-5A7B-4DB2-9D36-D171E4CB4D54}" name="mois" dataDxfId="7"/>
    <tableColumn id="3" xr3:uid="{11BD1553-B65B-451D-A586-DC5975678ED1}" name="Prix unitaire" dataDxfId="6" dataCellStyle="Milliers [0]"/>
    <tableColumn id="4" xr3:uid="{ADF954D8-ED29-4735-BBC4-C4D2EAF30106}" name="Ventes (qté)" dataDxfId="5" dataCellStyle="Milliers [0]"/>
    <tableColumn id="5" xr3:uid="{F5C090FF-4D6E-4601-882F-97AC5DF11DEF}" name="Quantité retournée" dataDxfId="4" dataCellStyle="Milliers [0]"/>
    <tableColumn id="6" xr3:uid="{3248EA6A-0ACE-41FF-9AF6-1EB2B14D9103}" name="Ventes ($)" dataDxfId="3" dataCellStyle="Milliers [0]"/>
    <tableColumn id="7" xr3:uid="{94F28455-282D-4C97-A0EC-8B30E336BF18}" name="CPV ($)" dataDxfId="2" dataCellStyle="Milliers [0]"/>
    <tableColumn id="8" xr3:uid="{016E6241-3C43-4742-A4E1-2FB697D47B39}" name="Profit" dataDxfId="1" dataCellStyle="Milliers [0]"/>
    <tableColumn id="9" xr3:uid="{8461C840-96DE-44DB-96B1-871D6122E911}" name="% profit" dataDxfId="0" dataCellStyle="Milliers [0]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D7C09-2D92-4B73-807C-BA26E2EBA7DF}">
  <dimension ref="A4:U55"/>
  <sheetViews>
    <sheetView workbookViewId="0">
      <pane xSplit="1" ySplit="4" topLeftCell="B36" activePane="bottomRight" state="frozen"/>
      <selection pane="topRight" activeCell="B1" sqref="B1"/>
      <selection pane="bottomLeft" activeCell="A5" sqref="A5"/>
      <selection pane="bottomRight" activeCell="D47" sqref="D47"/>
    </sheetView>
  </sheetViews>
  <sheetFormatPr baseColWidth="10" defaultRowHeight="15" x14ac:dyDescent="0.25"/>
  <cols>
    <col min="2" max="2" width="29.42578125" customWidth="1"/>
    <col min="5" max="5" width="16.28515625" customWidth="1"/>
  </cols>
  <sheetData>
    <row r="4" spans="1:21" x14ac:dyDescent="0.25">
      <c r="A4" s="1" t="s">
        <v>0</v>
      </c>
      <c r="B4" s="1" t="s">
        <v>29</v>
      </c>
      <c r="C4" s="1" t="s">
        <v>34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</row>
    <row r="5" spans="1:21" x14ac:dyDescent="0.25">
      <c r="A5" s="1" t="s">
        <v>8</v>
      </c>
      <c r="B5" s="3" t="s">
        <v>52</v>
      </c>
      <c r="C5" s="1" t="s">
        <v>37</v>
      </c>
      <c r="D5" s="2">
        <v>0</v>
      </c>
      <c r="E5" s="2">
        <v>122</v>
      </c>
      <c r="F5" s="2" t="s">
        <v>19</v>
      </c>
      <c r="G5" s="2">
        <v>69029.570000000007</v>
      </c>
      <c r="H5" s="2">
        <v>20937.849999999999</v>
      </c>
      <c r="I5" s="2">
        <v>48091.72</v>
      </c>
      <c r="J5" s="2">
        <v>69.7</v>
      </c>
    </row>
    <row r="6" spans="1:21" x14ac:dyDescent="0.25">
      <c r="A6" s="1" t="s">
        <v>9</v>
      </c>
      <c r="B6" s="3" t="s">
        <v>53</v>
      </c>
      <c r="C6" s="1" t="s">
        <v>37</v>
      </c>
      <c r="D6" s="2">
        <v>17.86</v>
      </c>
      <c r="E6" s="2">
        <v>13</v>
      </c>
      <c r="F6" s="2" t="s">
        <v>19</v>
      </c>
      <c r="G6" s="2">
        <v>492.78</v>
      </c>
      <c r="H6" s="2">
        <v>370.37</v>
      </c>
      <c r="I6" s="2">
        <v>122.41</v>
      </c>
      <c r="J6" s="2">
        <v>24.8</v>
      </c>
      <c r="U6" s="1" t="s">
        <v>37</v>
      </c>
    </row>
    <row r="7" spans="1:21" x14ac:dyDescent="0.25">
      <c r="A7" s="1" t="s">
        <v>10</v>
      </c>
      <c r="B7" s="3" t="s">
        <v>54</v>
      </c>
      <c r="C7" s="1" t="s">
        <v>37</v>
      </c>
      <c r="D7" s="2">
        <v>0</v>
      </c>
      <c r="E7" s="2">
        <v>45</v>
      </c>
      <c r="F7" s="2" t="s">
        <v>19</v>
      </c>
      <c r="G7" s="2">
        <v>1927.21</v>
      </c>
      <c r="H7" s="2">
        <v>3393.9</v>
      </c>
      <c r="I7" s="2">
        <v>-1466.69</v>
      </c>
      <c r="J7" s="2">
        <v>-76.099999999999994</v>
      </c>
      <c r="U7" s="1" t="s">
        <v>38</v>
      </c>
    </row>
    <row r="8" spans="1:21" x14ac:dyDescent="0.25">
      <c r="A8" s="1" t="s">
        <v>11</v>
      </c>
      <c r="B8" s="3" t="s">
        <v>55</v>
      </c>
      <c r="C8" s="1" t="s">
        <v>37</v>
      </c>
      <c r="D8" s="2">
        <v>0</v>
      </c>
      <c r="E8" s="2">
        <v>23</v>
      </c>
      <c r="F8" s="2" t="s">
        <v>19</v>
      </c>
      <c r="G8" s="2">
        <v>2971.89</v>
      </c>
      <c r="H8" s="2">
        <v>1362.48</v>
      </c>
      <c r="I8" s="2">
        <v>1609.41</v>
      </c>
      <c r="J8" s="2">
        <v>54.2</v>
      </c>
      <c r="U8" s="1" t="s">
        <v>39</v>
      </c>
    </row>
    <row r="9" spans="1:21" x14ac:dyDescent="0.25">
      <c r="A9" s="1" t="s">
        <v>12</v>
      </c>
      <c r="B9" s="3" t="s">
        <v>56</v>
      </c>
      <c r="C9" s="1" t="s">
        <v>37</v>
      </c>
      <c r="D9" s="2">
        <v>0</v>
      </c>
      <c r="E9" s="2">
        <v>19</v>
      </c>
      <c r="F9" s="2" t="s">
        <v>19</v>
      </c>
      <c r="G9" s="2">
        <v>517.16</v>
      </c>
      <c r="H9" s="2">
        <v>377.34</v>
      </c>
      <c r="I9" s="2">
        <v>139.82</v>
      </c>
      <c r="J9" s="2">
        <v>27</v>
      </c>
      <c r="U9" s="1" t="s">
        <v>40</v>
      </c>
    </row>
    <row r="10" spans="1:21" x14ac:dyDescent="0.25">
      <c r="A10" s="1" t="s">
        <v>13</v>
      </c>
      <c r="B10" s="3" t="s">
        <v>57</v>
      </c>
      <c r="C10" s="1" t="s">
        <v>37</v>
      </c>
      <c r="D10" s="2">
        <v>173.52</v>
      </c>
      <c r="E10" s="2">
        <v>272</v>
      </c>
      <c r="F10" s="2" t="s">
        <v>19</v>
      </c>
      <c r="G10" s="2">
        <v>37751.47</v>
      </c>
      <c r="H10" s="2">
        <v>9579.35</v>
      </c>
      <c r="I10" s="2">
        <v>28172.12</v>
      </c>
      <c r="J10" s="2">
        <v>74.599999999999994</v>
      </c>
      <c r="U10" s="1" t="s">
        <v>41</v>
      </c>
    </row>
    <row r="11" spans="1:21" x14ac:dyDescent="0.25">
      <c r="A11" s="1" t="s">
        <v>14</v>
      </c>
      <c r="B11" s="3" t="s">
        <v>58</v>
      </c>
      <c r="C11" s="1" t="s">
        <v>37</v>
      </c>
      <c r="D11" s="2">
        <v>0</v>
      </c>
      <c r="E11" s="2">
        <v>183</v>
      </c>
      <c r="F11" s="2" t="s">
        <v>19</v>
      </c>
      <c r="G11" s="2">
        <v>46527.73</v>
      </c>
      <c r="H11" s="2">
        <v>14657.88</v>
      </c>
      <c r="I11" s="2">
        <v>31869.85</v>
      </c>
      <c r="J11" s="2">
        <v>68.5</v>
      </c>
      <c r="U11" s="1" t="s">
        <v>42</v>
      </c>
    </row>
    <row r="12" spans="1:21" x14ac:dyDescent="0.25">
      <c r="A12" s="1" t="s">
        <v>15</v>
      </c>
      <c r="B12" s="3" t="s">
        <v>59</v>
      </c>
      <c r="C12" s="1" t="s">
        <v>37</v>
      </c>
      <c r="D12" s="2">
        <v>0</v>
      </c>
      <c r="E12" s="2">
        <v>187</v>
      </c>
      <c r="F12" s="2" t="s">
        <v>19</v>
      </c>
      <c r="G12" s="2">
        <v>180789.19</v>
      </c>
      <c r="H12" s="2">
        <v>45028.11</v>
      </c>
      <c r="I12" s="2">
        <v>135761.07999999999</v>
      </c>
      <c r="J12" s="2">
        <v>75.099999999999994</v>
      </c>
      <c r="U12" s="1" t="s">
        <v>43</v>
      </c>
    </row>
    <row r="13" spans="1:21" x14ac:dyDescent="0.25">
      <c r="A13" s="1" t="s">
        <v>16</v>
      </c>
      <c r="B13" s="3" t="s">
        <v>60</v>
      </c>
      <c r="C13" s="1" t="s">
        <v>37</v>
      </c>
      <c r="D13" s="2">
        <v>0</v>
      </c>
      <c r="E13" s="2">
        <v>89</v>
      </c>
      <c r="F13" s="2" t="s">
        <v>19</v>
      </c>
      <c r="G13" s="2">
        <v>119072.47</v>
      </c>
      <c r="H13" s="2">
        <v>47612.84</v>
      </c>
      <c r="I13" s="2">
        <v>71459.63</v>
      </c>
      <c r="J13" s="2">
        <v>60</v>
      </c>
      <c r="U13" s="1" t="s">
        <v>44</v>
      </c>
    </row>
    <row r="14" spans="1:21" x14ac:dyDescent="0.25">
      <c r="A14" s="1" t="s">
        <v>17</v>
      </c>
      <c r="B14" s="3" t="s">
        <v>61</v>
      </c>
      <c r="C14" s="1" t="s">
        <v>37</v>
      </c>
      <c r="D14" s="2">
        <v>0</v>
      </c>
      <c r="E14" s="2">
        <v>100</v>
      </c>
      <c r="F14" s="2" t="s">
        <v>19</v>
      </c>
      <c r="G14" s="2">
        <v>133864.87</v>
      </c>
      <c r="H14" s="2">
        <v>48471.03</v>
      </c>
      <c r="I14" s="2">
        <v>85393.84</v>
      </c>
      <c r="J14" s="2">
        <v>63.8</v>
      </c>
      <c r="U14" s="1" t="s">
        <v>45</v>
      </c>
    </row>
    <row r="15" spans="1:21" x14ac:dyDescent="0.25">
      <c r="A15" s="1" t="s">
        <v>18</v>
      </c>
      <c r="B15" s="3" t="s">
        <v>62</v>
      </c>
      <c r="C15" s="1" t="s">
        <v>37</v>
      </c>
      <c r="D15" s="2">
        <v>0</v>
      </c>
      <c r="E15" s="2">
        <v>1</v>
      </c>
      <c r="F15" s="2" t="s">
        <v>19</v>
      </c>
      <c r="G15" s="2" t="s">
        <v>19</v>
      </c>
      <c r="H15" s="2">
        <v>122.98</v>
      </c>
      <c r="I15" s="2">
        <v>-122.98</v>
      </c>
      <c r="J15" s="2" t="s">
        <v>19</v>
      </c>
      <c r="U15" s="1" t="s">
        <v>46</v>
      </c>
    </row>
    <row r="16" spans="1:21" x14ac:dyDescent="0.25">
      <c r="A16" s="1" t="s">
        <v>20</v>
      </c>
      <c r="B16" s="3" t="s">
        <v>63</v>
      </c>
      <c r="C16" s="1" t="s">
        <v>37</v>
      </c>
      <c r="D16" s="2">
        <v>0</v>
      </c>
      <c r="E16" s="2">
        <v>1</v>
      </c>
      <c r="F16" s="2" t="s">
        <v>19</v>
      </c>
      <c r="G16" s="2" t="s">
        <v>19</v>
      </c>
      <c r="H16" s="2">
        <v>123.86</v>
      </c>
      <c r="I16" s="2">
        <v>-123.86</v>
      </c>
      <c r="J16" s="2" t="s">
        <v>19</v>
      </c>
      <c r="U16" s="1" t="s">
        <v>47</v>
      </c>
    </row>
    <row r="17" spans="1:21" x14ac:dyDescent="0.25">
      <c r="A17" s="1" t="s">
        <v>21</v>
      </c>
      <c r="B17" s="3" t="s">
        <v>64</v>
      </c>
      <c r="C17" s="1" t="s">
        <v>37</v>
      </c>
      <c r="D17" s="2">
        <v>0</v>
      </c>
      <c r="E17" s="2">
        <v>1</v>
      </c>
      <c r="F17" s="2" t="s">
        <v>19</v>
      </c>
      <c r="G17" s="2">
        <v>2477.5500000000002</v>
      </c>
      <c r="H17" s="2">
        <v>383.86</v>
      </c>
      <c r="I17" s="2">
        <v>2093.69</v>
      </c>
      <c r="J17" s="2">
        <v>84.5</v>
      </c>
      <c r="U17" s="1" t="s">
        <v>48</v>
      </c>
    </row>
    <row r="18" spans="1:21" x14ac:dyDescent="0.25">
      <c r="A18" s="1" t="s">
        <v>22</v>
      </c>
      <c r="B18" s="3" t="s">
        <v>65</v>
      </c>
      <c r="C18" s="1" t="s">
        <v>37</v>
      </c>
      <c r="D18" s="2">
        <v>0</v>
      </c>
      <c r="E18" s="2">
        <v>51</v>
      </c>
      <c r="F18" s="2" t="s">
        <v>19</v>
      </c>
      <c r="G18" s="2" t="s">
        <v>19</v>
      </c>
      <c r="H18" s="2">
        <v>1679.94</v>
      </c>
      <c r="I18" s="2">
        <v>-1679.94</v>
      </c>
      <c r="J18" s="2" t="s">
        <v>19</v>
      </c>
    </row>
    <row r="19" spans="1:21" x14ac:dyDescent="0.25">
      <c r="A19" s="1" t="s">
        <v>23</v>
      </c>
      <c r="B19" s="3" t="s">
        <v>66</v>
      </c>
      <c r="C19" s="1" t="s">
        <v>37</v>
      </c>
      <c r="D19" s="2">
        <v>9.2100000000000009</v>
      </c>
      <c r="E19" s="2">
        <v>5</v>
      </c>
      <c r="F19" s="2" t="s">
        <v>19</v>
      </c>
      <c r="G19" s="2">
        <v>215.71</v>
      </c>
      <c r="H19" s="2" t="s">
        <v>19</v>
      </c>
      <c r="I19" s="2">
        <v>215.71</v>
      </c>
      <c r="J19" s="2">
        <v>100</v>
      </c>
    </row>
    <row r="20" spans="1:21" x14ac:dyDescent="0.25">
      <c r="A20" s="1" t="s">
        <v>25</v>
      </c>
      <c r="B20" s="3" t="s">
        <v>67</v>
      </c>
      <c r="C20" s="1" t="s">
        <v>37</v>
      </c>
      <c r="D20" s="2">
        <v>652.31572000000006</v>
      </c>
      <c r="E20" s="2">
        <v>7</v>
      </c>
      <c r="F20" s="2" t="s">
        <v>19</v>
      </c>
      <c r="G20" s="2">
        <v>2153.2399999999998</v>
      </c>
      <c r="H20" s="2">
        <v>891.24</v>
      </c>
      <c r="I20" s="2">
        <v>1262</v>
      </c>
      <c r="J20" s="2">
        <v>58.6</v>
      </c>
    </row>
    <row r="21" spans="1:21" x14ac:dyDescent="0.25">
      <c r="A21" s="1" t="s">
        <v>26</v>
      </c>
      <c r="B21" s="3" t="s">
        <v>68</v>
      </c>
      <c r="C21" s="1" t="s">
        <v>37</v>
      </c>
      <c r="D21" s="2">
        <v>0</v>
      </c>
      <c r="E21" s="2">
        <v>1</v>
      </c>
      <c r="F21" s="2" t="s">
        <v>19</v>
      </c>
      <c r="G21" s="2" t="s">
        <v>19</v>
      </c>
      <c r="H21" s="2">
        <v>64.33</v>
      </c>
      <c r="I21" s="2">
        <v>-64.33</v>
      </c>
      <c r="J21" s="2" t="s">
        <v>19</v>
      </c>
    </row>
    <row r="22" spans="1:21" x14ac:dyDescent="0.25">
      <c r="A22" s="1" t="s">
        <v>27</v>
      </c>
      <c r="B22" s="3" t="s">
        <v>69</v>
      </c>
      <c r="C22" s="1" t="s">
        <v>37</v>
      </c>
      <c r="D22" s="2">
        <v>0</v>
      </c>
      <c r="E22" s="2">
        <v>4</v>
      </c>
      <c r="F22" s="2" t="s">
        <v>19</v>
      </c>
      <c r="G22" s="2" t="s">
        <v>19</v>
      </c>
      <c r="H22" s="2">
        <v>525.91999999999996</v>
      </c>
      <c r="I22" s="2">
        <v>-525.91999999999996</v>
      </c>
      <c r="J22" s="2" t="s">
        <v>19</v>
      </c>
    </row>
    <row r="23" spans="1:21" x14ac:dyDescent="0.25">
      <c r="A23" s="1" t="s">
        <v>28</v>
      </c>
      <c r="B23" s="3" t="s">
        <v>70</v>
      </c>
      <c r="C23" s="1" t="s">
        <v>37</v>
      </c>
      <c r="D23" s="2">
        <v>0</v>
      </c>
      <c r="E23" s="2">
        <v>2</v>
      </c>
      <c r="F23" s="2" t="s">
        <v>19</v>
      </c>
      <c r="G23" s="2">
        <v>1722.11</v>
      </c>
      <c r="H23" s="2">
        <v>764.59</v>
      </c>
      <c r="I23" s="2">
        <v>957.52</v>
      </c>
      <c r="J23" s="2">
        <v>55.6</v>
      </c>
    </row>
    <row r="24" spans="1:21" x14ac:dyDescent="0.25">
      <c r="A24" s="1" t="s">
        <v>8</v>
      </c>
      <c r="B24" s="8" t="s">
        <v>71</v>
      </c>
      <c r="C24" s="1" t="s">
        <v>47</v>
      </c>
      <c r="D24" s="2">
        <v>0</v>
      </c>
      <c r="E24" s="2">
        <v>136</v>
      </c>
      <c r="F24" s="2">
        <v>11</v>
      </c>
      <c r="G24" s="2">
        <v>77902.399999999994</v>
      </c>
      <c r="H24" s="2">
        <v>21773.55</v>
      </c>
      <c r="I24" s="2">
        <v>56128.85</v>
      </c>
      <c r="J24" s="2">
        <v>72.099999999999994</v>
      </c>
    </row>
    <row r="25" spans="1:21" x14ac:dyDescent="0.25">
      <c r="A25" s="1" t="s">
        <v>9</v>
      </c>
      <c r="B25" s="3" t="s">
        <v>52</v>
      </c>
      <c r="C25" s="1" t="s">
        <v>47</v>
      </c>
      <c r="D25" s="2">
        <v>17.86</v>
      </c>
      <c r="E25" s="2">
        <v>12</v>
      </c>
      <c r="F25" s="2">
        <v>2</v>
      </c>
      <c r="G25" s="2">
        <v>512.98</v>
      </c>
      <c r="H25" s="2">
        <v>284.89999999999998</v>
      </c>
      <c r="I25" s="2">
        <v>228.08</v>
      </c>
      <c r="J25" s="2">
        <v>44.5</v>
      </c>
    </row>
    <row r="26" spans="1:21" x14ac:dyDescent="0.25">
      <c r="A26" s="1" t="s">
        <v>10</v>
      </c>
      <c r="B26" s="3" t="s">
        <v>53</v>
      </c>
      <c r="C26" s="1" t="s">
        <v>47</v>
      </c>
      <c r="D26" s="2">
        <v>0</v>
      </c>
      <c r="E26" s="2">
        <v>25</v>
      </c>
      <c r="F26" s="2">
        <v>4</v>
      </c>
      <c r="G26" s="2">
        <v>2221.09</v>
      </c>
      <c r="H26" s="2">
        <v>1583.82</v>
      </c>
      <c r="I26" s="2">
        <v>637.27</v>
      </c>
      <c r="J26" s="2">
        <v>28.7</v>
      </c>
    </row>
    <row r="27" spans="1:21" x14ac:dyDescent="0.25">
      <c r="A27" s="1" t="s">
        <v>11</v>
      </c>
      <c r="B27" s="3" t="s">
        <v>54</v>
      </c>
      <c r="C27" s="1" t="s">
        <v>47</v>
      </c>
      <c r="D27" s="2">
        <v>0</v>
      </c>
      <c r="E27" s="2">
        <v>20</v>
      </c>
      <c r="F27" s="2">
        <v>4</v>
      </c>
      <c r="G27" s="2">
        <v>2063.7199999999998</v>
      </c>
      <c r="H27" s="2">
        <v>947.84</v>
      </c>
      <c r="I27" s="2">
        <v>1115.8800000000001</v>
      </c>
      <c r="J27" s="2">
        <v>54.1</v>
      </c>
    </row>
    <row r="28" spans="1:21" x14ac:dyDescent="0.25">
      <c r="A28" s="1" t="s">
        <v>12</v>
      </c>
      <c r="B28" s="3" t="s">
        <v>55</v>
      </c>
      <c r="C28" s="1" t="s">
        <v>47</v>
      </c>
      <c r="D28" s="2">
        <v>0</v>
      </c>
      <c r="E28" s="2">
        <v>22</v>
      </c>
      <c r="F28" s="2">
        <v>7</v>
      </c>
      <c r="G28" s="2">
        <v>454.54</v>
      </c>
      <c r="H28" s="2">
        <v>297.89999999999998</v>
      </c>
      <c r="I28" s="2">
        <v>156.63999999999999</v>
      </c>
      <c r="J28" s="2">
        <v>34.5</v>
      </c>
    </row>
    <row r="29" spans="1:21" x14ac:dyDescent="0.25">
      <c r="A29" s="1" t="s">
        <v>13</v>
      </c>
      <c r="B29" s="3" t="s">
        <v>56</v>
      </c>
      <c r="C29" s="1" t="s">
        <v>47</v>
      </c>
      <c r="D29" s="2">
        <v>173.52</v>
      </c>
      <c r="E29" s="2">
        <v>469</v>
      </c>
      <c r="F29" s="2">
        <v>57</v>
      </c>
      <c r="G29" s="2">
        <v>60014.14</v>
      </c>
      <c r="H29" s="2">
        <v>14739.3</v>
      </c>
      <c r="I29" s="2">
        <v>45274.84</v>
      </c>
      <c r="J29" s="2">
        <v>75.400000000000006</v>
      </c>
    </row>
    <row r="30" spans="1:21" x14ac:dyDescent="0.25">
      <c r="A30" s="1" t="s">
        <v>14</v>
      </c>
      <c r="B30" s="3" t="s">
        <v>57</v>
      </c>
      <c r="C30" s="1" t="s">
        <v>47</v>
      </c>
      <c r="D30" s="2">
        <v>0</v>
      </c>
      <c r="E30" s="2">
        <v>216</v>
      </c>
      <c r="F30" s="2">
        <v>13</v>
      </c>
      <c r="G30" s="2">
        <v>53510.03</v>
      </c>
      <c r="H30" s="2">
        <v>15690.67</v>
      </c>
      <c r="I30" s="2">
        <v>37819.360000000001</v>
      </c>
      <c r="J30" s="2">
        <v>70.7</v>
      </c>
    </row>
    <row r="31" spans="1:21" x14ac:dyDescent="0.25">
      <c r="A31" s="1" t="s">
        <v>15</v>
      </c>
      <c r="B31" s="3" t="s">
        <v>58</v>
      </c>
      <c r="C31" s="1" t="s">
        <v>47</v>
      </c>
      <c r="D31" s="2">
        <v>0</v>
      </c>
      <c r="E31" s="2">
        <v>198</v>
      </c>
      <c r="F31" s="2">
        <v>11</v>
      </c>
      <c r="G31" s="2">
        <v>184878.63</v>
      </c>
      <c r="H31" s="2">
        <v>46342.01</v>
      </c>
      <c r="I31" s="2">
        <v>138536.62</v>
      </c>
      <c r="J31" s="2">
        <v>74.900000000000006</v>
      </c>
    </row>
    <row r="32" spans="1:21" x14ac:dyDescent="0.25">
      <c r="A32" s="1" t="s">
        <v>16</v>
      </c>
      <c r="B32" s="3" t="s">
        <v>59</v>
      </c>
      <c r="C32" s="1" t="s">
        <v>47</v>
      </c>
      <c r="D32" s="2">
        <v>0</v>
      </c>
      <c r="E32" s="2">
        <v>108</v>
      </c>
      <c r="F32" s="2">
        <v>6</v>
      </c>
      <c r="G32" s="2">
        <v>127475.59</v>
      </c>
      <c r="H32" s="2">
        <v>55248.95</v>
      </c>
      <c r="I32" s="2">
        <v>72226.64</v>
      </c>
      <c r="J32" s="2">
        <v>56.7</v>
      </c>
    </row>
    <row r="33" spans="1:10" x14ac:dyDescent="0.25">
      <c r="A33" s="1" t="s">
        <v>17</v>
      </c>
      <c r="B33" s="3" t="s">
        <v>60</v>
      </c>
      <c r="C33" s="1" t="s">
        <v>47</v>
      </c>
      <c r="D33" s="2">
        <v>0</v>
      </c>
      <c r="E33" s="2">
        <v>91</v>
      </c>
      <c r="F33" s="2">
        <v>6</v>
      </c>
      <c r="G33" s="2">
        <v>116638.81</v>
      </c>
      <c r="H33" s="2">
        <v>45618.59</v>
      </c>
      <c r="I33" s="2">
        <v>71020.22</v>
      </c>
      <c r="J33" s="2">
        <v>60.9</v>
      </c>
    </row>
    <row r="34" spans="1:10" x14ac:dyDescent="0.25">
      <c r="A34" s="1" t="s">
        <v>18</v>
      </c>
      <c r="B34" s="3" t="s">
        <v>61</v>
      </c>
      <c r="C34" s="1" t="s">
        <v>47</v>
      </c>
      <c r="D34" s="2">
        <v>0</v>
      </c>
      <c r="E34" s="2">
        <v>9</v>
      </c>
      <c r="F34" s="2" t="s">
        <v>19</v>
      </c>
      <c r="G34" s="2" t="s">
        <v>19</v>
      </c>
      <c r="H34" s="2">
        <v>1106.82</v>
      </c>
      <c r="I34" s="2">
        <v>-1106.82</v>
      </c>
      <c r="J34" s="2" t="s">
        <v>19</v>
      </c>
    </row>
    <row r="35" spans="1:10" x14ac:dyDescent="0.25">
      <c r="A35" s="1" t="s">
        <v>20</v>
      </c>
      <c r="B35" s="3" t="s">
        <v>62</v>
      </c>
      <c r="C35" s="1" t="s">
        <v>47</v>
      </c>
      <c r="D35" s="2">
        <v>0</v>
      </c>
      <c r="E35" s="2">
        <v>9</v>
      </c>
      <c r="F35" s="2" t="s">
        <v>19</v>
      </c>
      <c r="G35" s="2" t="s">
        <v>19</v>
      </c>
      <c r="H35" s="2">
        <v>1114.74</v>
      </c>
      <c r="I35" s="2">
        <v>-1114.74</v>
      </c>
      <c r="J35" s="2" t="s">
        <v>19</v>
      </c>
    </row>
    <row r="36" spans="1:10" x14ac:dyDescent="0.25">
      <c r="A36" s="1" t="s">
        <v>21</v>
      </c>
      <c r="B36" s="3" t="s">
        <v>63</v>
      </c>
      <c r="C36" s="1" t="s">
        <v>47</v>
      </c>
      <c r="D36" s="2">
        <v>0</v>
      </c>
      <c r="E36" s="2">
        <v>9</v>
      </c>
      <c r="F36" s="2" t="s">
        <v>19</v>
      </c>
      <c r="G36" s="2">
        <v>21342.65</v>
      </c>
      <c r="H36" s="2">
        <v>3454.74</v>
      </c>
      <c r="I36" s="2">
        <v>17887.91</v>
      </c>
      <c r="J36" s="2">
        <v>83.8</v>
      </c>
    </row>
    <row r="37" spans="1:10" x14ac:dyDescent="0.25">
      <c r="A37" s="1" t="s">
        <v>22</v>
      </c>
      <c r="B37" s="3" t="s">
        <v>64</v>
      </c>
      <c r="C37" s="1" t="s">
        <v>47</v>
      </c>
      <c r="D37" s="2">
        <v>0</v>
      </c>
      <c r="E37" s="2">
        <v>116</v>
      </c>
      <c r="F37" s="2">
        <v>3</v>
      </c>
      <c r="G37" s="2">
        <v>-42.62</v>
      </c>
      <c r="H37" s="2">
        <v>3722.22</v>
      </c>
      <c r="I37" s="2">
        <v>-3764.84</v>
      </c>
      <c r="J37" s="2">
        <v>8833.5</v>
      </c>
    </row>
    <row r="38" spans="1:10" x14ac:dyDescent="0.25">
      <c r="A38" s="1" t="s">
        <v>23</v>
      </c>
      <c r="B38" s="3" t="s">
        <v>65</v>
      </c>
      <c r="C38" s="1" t="s">
        <v>47</v>
      </c>
      <c r="D38" s="2">
        <v>9.2100000000000009</v>
      </c>
      <c r="E38" s="2">
        <v>3</v>
      </c>
      <c r="F38" s="2">
        <v>2</v>
      </c>
      <c r="G38" s="2">
        <v>-9.2100000000000009</v>
      </c>
      <c r="H38" s="2" t="s">
        <v>19</v>
      </c>
      <c r="I38" s="2">
        <v>-9.2100000000000009</v>
      </c>
      <c r="J38" s="2">
        <v>100</v>
      </c>
    </row>
    <row r="39" spans="1:10" x14ac:dyDescent="0.25">
      <c r="A39" s="1" t="s">
        <v>25</v>
      </c>
      <c r="B39" s="3" t="s">
        <v>66</v>
      </c>
      <c r="C39" s="1" t="s">
        <v>47</v>
      </c>
      <c r="D39" s="2">
        <v>652.31572000000006</v>
      </c>
      <c r="E39" s="2">
        <v>54</v>
      </c>
      <c r="F39" s="2">
        <v>2</v>
      </c>
      <c r="G39" s="2">
        <v>24338.97</v>
      </c>
      <c r="H39" s="2">
        <v>6620.64</v>
      </c>
      <c r="I39" s="2">
        <v>17718.330000000002</v>
      </c>
      <c r="J39" s="2">
        <v>72.8</v>
      </c>
    </row>
    <row r="40" spans="1:10" x14ac:dyDescent="0.25">
      <c r="A40" s="1" t="s">
        <v>8</v>
      </c>
      <c r="B40" s="3" t="s">
        <v>67</v>
      </c>
      <c r="C40" s="1" t="s">
        <v>48</v>
      </c>
      <c r="D40" s="2">
        <v>0</v>
      </c>
      <c r="E40" s="2">
        <v>190</v>
      </c>
      <c r="F40" s="2">
        <v>6</v>
      </c>
      <c r="G40" s="2">
        <v>106496.47</v>
      </c>
      <c r="H40" s="2">
        <v>31836.09</v>
      </c>
      <c r="I40" s="2">
        <v>74660.38</v>
      </c>
      <c r="J40" s="2">
        <v>70.099999999999994</v>
      </c>
    </row>
    <row r="41" spans="1:10" x14ac:dyDescent="0.25">
      <c r="A41" s="1" t="s">
        <v>9</v>
      </c>
      <c r="B41" s="3" t="s">
        <v>68</v>
      </c>
      <c r="C41" s="1" t="s">
        <v>48</v>
      </c>
      <c r="D41" s="2">
        <v>17.86</v>
      </c>
      <c r="E41" s="2">
        <v>15</v>
      </c>
      <c r="F41" s="2" t="s">
        <v>19</v>
      </c>
      <c r="G41" s="2">
        <v>679.37</v>
      </c>
      <c r="H41" s="2">
        <v>427.35</v>
      </c>
      <c r="I41" s="2">
        <v>252.02</v>
      </c>
      <c r="J41" s="2">
        <v>37.1</v>
      </c>
    </row>
    <row r="42" spans="1:10" x14ac:dyDescent="0.25">
      <c r="A42" s="1" t="s">
        <v>10</v>
      </c>
      <c r="B42" s="3" t="s">
        <v>69</v>
      </c>
      <c r="C42" s="1" t="s">
        <v>48</v>
      </c>
      <c r="D42" s="2">
        <v>0</v>
      </c>
      <c r="E42" s="2">
        <v>38</v>
      </c>
      <c r="F42" s="2">
        <v>1</v>
      </c>
      <c r="G42" s="2">
        <v>1989.94</v>
      </c>
      <c r="H42" s="2">
        <v>2790.54</v>
      </c>
      <c r="I42" s="2">
        <v>-800.6</v>
      </c>
      <c r="J42" s="2">
        <v>-40.200000000000003</v>
      </c>
    </row>
    <row r="43" spans="1:10" x14ac:dyDescent="0.25">
      <c r="A43" s="1" t="s">
        <v>11</v>
      </c>
      <c r="B43" s="3" t="s">
        <v>70</v>
      </c>
      <c r="C43" s="1" t="s">
        <v>48</v>
      </c>
      <c r="D43" s="2">
        <v>0</v>
      </c>
      <c r="E43" s="2">
        <v>20</v>
      </c>
      <c r="F43" s="2" t="s">
        <v>19</v>
      </c>
      <c r="G43" s="2">
        <v>2244.17</v>
      </c>
      <c r="H43" s="2">
        <v>1184.77</v>
      </c>
      <c r="I43" s="2">
        <v>1059.4000000000001</v>
      </c>
      <c r="J43" s="2">
        <v>47.2</v>
      </c>
    </row>
    <row r="44" spans="1:10" x14ac:dyDescent="0.25">
      <c r="A44" s="1" t="s">
        <v>12</v>
      </c>
      <c r="B44" s="8" t="s">
        <v>71</v>
      </c>
      <c r="C44" s="1" t="s">
        <v>48</v>
      </c>
      <c r="D44" s="2">
        <v>0</v>
      </c>
      <c r="E44" s="2">
        <v>24</v>
      </c>
      <c r="F44" s="2" t="s">
        <v>19</v>
      </c>
      <c r="G44" s="2">
        <v>569.24</v>
      </c>
      <c r="H44" s="2">
        <v>476.65</v>
      </c>
      <c r="I44" s="2">
        <v>92.59</v>
      </c>
      <c r="J44" s="2">
        <v>16.3</v>
      </c>
    </row>
    <row r="45" spans="1:10" x14ac:dyDescent="0.25">
      <c r="A45" s="1" t="s">
        <v>13</v>
      </c>
      <c r="B45" s="3" t="s">
        <v>52</v>
      </c>
      <c r="C45" s="1" t="s">
        <v>48</v>
      </c>
      <c r="D45" s="2">
        <v>173.52</v>
      </c>
      <c r="E45" s="2">
        <v>413</v>
      </c>
      <c r="F45" s="2">
        <v>17</v>
      </c>
      <c r="G45" s="2">
        <v>55174.38</v>
      </c>
      <c r="H45" s="2">
        <v>14066.14</v>
      </c>
      <c r="I45" s="2">
        <v>41108.239999999998</v>
      </c>
      <c r="J45" s="2">
        <v>74.5</v>
      </c>
    </row>
    <row r="46" spans="1:10" x14ac:dyDescent="0.25">
      <c r="A46" s="1" t="s">
        <v>14</v>
      </c>
      <c r="B46" s="3" t="s">
        <v>53</v>
      </c>
      <c r="C46" s="1" t="s">
        <v>48</v>
      </c>
      <c r="D46" s="2">
        <v>0</v>
      </c>
      <c r="E46" s="2">
        <v>278</v>
      </c>
      <c r="F46" s="2">
        <v>4</v>
      </c>
      <c r="G46" s="2">
        <v>74721.759999999995</v>
      </c>
      <c r="H46" s="2">
        <v>21398.94</v>
      </c>
      <c r="I46" s="2">
        <v>53322.82</v>
      </c>
      <c r="J46" s="2">
        <v>71.400000000000006</v>
      </c>
    </row>
    <row r="47" spans="1:10" x14ac:dyDescent="0.25">
      <c r="A47" s="1" t="s">
        <v>15</v>
      </c>
      <c r="B47" s="3" t="s">
        <v>54</v>
      </c>
      <c r="C47" s="1" t="s">
        <v>48</v>
      </c>
      <c r="D47" s="2">
        <v>0</v>
      </c>
      <c r="E47" s="2">
        <v>267</v>
      </c>
      <c r="F47" s="2">
        <v>4</v>
      </c>
      <c r="G47" s="2">
        <v>261355.59</v>
      </c>
      <c r="H47" s="2">
        <v>64020.3</v>
      </c>
      <c r="I47" s="2">
        <v>197335.29</v>
      </c>
      <c r="J47" s="2">
        <v>75.5</v>
      </c>
    </row>
    <row r="48" spans="1:10" x14ac:dyDescent="0.25">
      <c r="A48" s="1" t="s">
        <v>16</v>
      </c>
      <c r="B48" s="3" t="s">
        <v>55</v>
      </c>
      <c r="C48" s="1" t="s">
        <v>48</v>
      </c>
      <c r="D48" s="2">
        <v>0</v>
      </c>
      <c r="E48" s="2">
        <v>155</v>
      </c>
      <c r="F48" s="2">
        <v>2</v>
      </c>
      <c r="G48" s="2">
        <v>202635.68</v>
      </c>
      <c r="H48" s="2">
        <v>82676.73</v>
      </c>
      <c r="I48" s="2">
        <v>119958.95</v>
      </c>
      <c r="J48" s="2">
        <v>59.2</v>
      </c>
    </row>
    <row r="49" spans="1:10" x14ac:dyDescent="0.25">
      <c r="A49" s="1" t="s">
        <v>17</v>
      </c>
      <c r="B49" s="3" t="s">
        <v>56</v>
      </c>
      <c r="C49" s="1" t="s">
        <v>48</v>
      </c>
      <c r="D49" s="2">
        <v>0</v>
      </c>
      <c r="E49" s="2">
        <v>107</v>
      </c>
      <c r="F49" s="2">
        <v>2</v>
      </c>
      <c r="G49" s="2">
        <v>139332.45000000001</v>
      </c>
      <c r="H49" s="2">
        <v>53723.16</v>
      </c>
      <c r="I49" s="2">
        <v>85609.29</v>
      </c>
      <c r="J49" s="2">
        <v>61.4</v>
      </c>
    </row>
    <row r="50" spans="1:10" x14ac:dyDescent="0.25">
      <c r="A50" s="1" t="s">
        <v>22</v>
      </c>
      <c r="B50" s="3" t="s">
        <v>57</v>
      </c>
      <c r="C50" s="1" t="s">
        <v>48</v>
      </c>
      <c r="D50" s="2">
        <v>0</v>
      </c>
      <c r="E50" s="2">
        <v>52</v>
      </c>
      <c r="F50" s="2">
        <v>1</v>
      </c>
      <c r="G50" s="2" t="s">
        <v>19</v>
      </c>
      <c r="H50" s="2">
        <v>1679.94</v>
      </c>
      <c r="I50" s="2">
        <v>-1679.94</v>
      </c>
      <c r="J50" s="2" t="s">
        <v>19</v>
      </c>
    </row>
    <row r="51" spans="1:10" x14ac:dyDescent="0.25">
      <c r="A51" s="1" t="s">
        <v>23</v>
      </c>
      <c r="B51" s="3" t="s">
        <v>58</v>
      </c>
      <c r="C51" s="1" t="s">
        <v>48</v>
      </c>
      <c r="D51" s="2">
        <v>9.2100000000000009</v>
      </c>
      <c r="E51" s="2">
        <v>1</v>
      </c>
      <c r="F51" s="2" t="s">
        <v>19</v>
      </c>
      <c r="G51" s="2" t="s">
        <v>19</v>
      </c>
      <c r="H51" s="2" t="s">
        <v>19</v>
      </c>
      <c r="I51" s="2" t="s">
        <v>19</v>
      </c>
      <c r="J51" s="2" t="s">
        <v>19</v>
      </c>
    </row>
    <row r="52" spans="1:10" x14ac:dyDescent="0.25">
      <c r="A52" s="1" t="s">
        <v>24</v>
      </c>
      <c r="B52" s="3" t="s">
        <v>59</v>
      </c>
      <c r="C52" s="1" t="s">
        <v>48</v>
      </c>
      <c r="D52" s="2">
        <v>0</v>
      </c>
      <c r="E52" s="2" t="s">
        <v>19</v>
      </c>
      <c r="F52" s="2">
        <v>1</v>
      </c>
      <c r="G52" s="2" t="s">
        <v>19</v>
      </c>
      <c r="H52" s="2" t="s">
        <v>19</v>
      </c>
      <c r="I52" s="2" t="s">
        <v>19</v>
      </c>
      <c r="J52" s="2" t="s">
        <v>19</v>
      </c>
    </row>
    <row r="53" spans="1:10" x14ac:dyDescent="0.25">
      <c r="A53" s="1" t="s">
        <v>25</v>
      </c>
      <c r="B53" s="3" t="s">
        <v>60</v>
      </c>
      <c r="C53" s="1" t="s">
        <v>48</v>
      </c>
      <c r="D53" s="2">
        <v>652.31572000000006</v>
      </c>
      <c r="E53" s="2">
        <v>15</v>
      </c>
      <c r="F53" s="2">
        <v>2</v>
      </c>
      <c r="G53" s="2">
        <v>5632.41</v>
      </c>
      <c r="H53" s="2">
        <v>1655.16</v>
      </c>
      <c r="I53" s="2">
        <v>3977.25</v>
      </c>
      <c r="J53" s="2">
        <v>70.599999999999994</v>
      </c>
    </row>
    <row r="54" spans="1:10" x14ac:dyDescent="0.25">
      <c r="A54" s="1" t="s">
        <v>27</v>
      </c>
      <c r="B54" s="3" t="s">
        <v>61</v>
      </c>
      <c r="C54" s="1" t="s">
        <v>48</v>
      </c>
      <c r="D54" s="2">
        <v>0</v>
      </c>
      <c r="E54" s="2">
        <v>10</v>
      </c>
      <c r="F54" s="2" t="s">
        <v>19</v>
      </c>
      <c r="G54" s="2" t="s">
        <v>19</v>
      </c>
      <c r="H54" s="2">
        <v>262.95999999999998</v>
      </c>
      <c r="I54" s="2">
        <v>-262.95999999999998</v>
      </c>
      <c r="J54" s="2" t="s">
        <v>19</v>
      </c>
    </row>
    <row r="55" spans="1:10" x14ac:dyDescent="0.25">
      <c r="A55" s="1" t="s">
        <v>28</v>
      </c>
      <c r="B55" s="3" t="s">
        <v>62</v>
      </c>
      <c r="C55" s="1" t="s">
        <v>48</v>
      </c>
      <c r="D55" s="2">
        <v>0</v>
      </c>
      <c r="E55" s="2">
        <v>1</v>
      </c>
      <c r="F55" s="2">
        <v>2</v>
      </c>
      <c r="G55" s="2">
        <v>-687.11</v>
      </c>
      <c r="H55" s="2">
        <v>-382.3</v>
      </c>
      <c r="I55" s="2">
        <v>-304.81</v>
      </c>
      <c r="J55" s="2">
        <v>44.4</v>
      </c>
    </row>
  </sheetData>
  <phoneticPr fontId="4" type="noConversion"/>
  <dataValidations count="1">
    <dataValidation type="list" allowBlank="1" showInputMessage="1" showErrorMessage="1" sqref="C5:C55" xr:uid="{2DF11F11-EC8D-4A4F-A4FD-0301FE06C74A}">
      <formula1>$U$6:$U$17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BA138-B946-44A3-A58D-274BC01F87CF}">
  <dimension ref="A2:O24"/>
  <sheetViews>
    <sheetView showGridLines="0"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O16" sqref="O16"/>
    </sheetView>
  </sheetViews>
  <sheetFormatPr baseColWidth="10" defaultRowHeight="15" x14ac:dyDescent="0.25"/>
  <cols>
    <col min="1" max="1" width="36.5703125" customWidth="1"/>
    <col min="2" max="2" width="11.42578125" customWidth="1"/>
  </cols>
  <sheetData>
    <row r="2" spans="1:15" x14ac:dyDescent="0.25">
      <c r="B2" s="18" t="s">
        <v>30</v>
      </c>
      <c r="C2" s="18"/>
      <c r="D2" s="18"/>
      <c r="E2" s="19" t="s">
        <v>31</v>
      </c>
      <c r="F2" s="20"/>
      <c r="G2" s="21"/>
      <c r="H2" s="19" t="s">
        <v>32</v>
      </c>
      <c r="I2" s="20"/>
      <c r="J2" s="21"/>
      <c r="K2" s="19" t="s">
        <v>51</v>
      </c>
      <c r="L2" s="20"/>
      <c r="M2" s="21"/>
    </row>
    <row r="3" spans="1:15" x14ac:dyDescent="0.25">
      <c r="B3" s="5" t="s">
        <v>36</v>
      </c>
      <c r="C3" s="5" t="s">
        <v>35</v>
      </c>
      <c r="D3" s="5" t="s">
        <v>33</v>
      </c>
      <c r="E3" s="5" t="s">
        <v>36</v>
      </c>
      <c r="F3" s="5" t="s">
        <v>35</v>
      </c>
      <c r="G3" s="5" t="s">
        <v>33</v>
      </c>
      <c r="H3" s="5" t="s">
        <v>36</v>
      </c>
      <c r="I3" s="5" t="s">
        <v>35</v>
      </c>
      <c r="J3" s="5" t="s">
        <v>33</v>
      </c>
      <c r="K3" s="5" t="s">
        <v>36</v>
      </c>
      <c r="L3" s="5" t="s">
        <v>35</v>
      </c>
      <c r="M3" s="5" t="s">
        <v>33</v>
      </c>
    </row>
    <row r="4" spans="1:15" x14ac:dyDescent="0.25">
      <c r="A4" s="14" t="s">
        <v>50</v>
      </c>
      <c r="B4" s="9" t="s">
        <v>47</v>
      </c>
      <c r="C4" s="9" t="s">
        <v>37</v>
      </c>
      <c r="D4" s="9" t="s">
        <v>49</v>
      </c>
      <c r="E4" s="9" t="s">
        <v>37</v>
      </c>
      <c r="F4" s="9" t="s">
        <v>37</v>
      </c>
      <c r="G4" s="9" t="s">
        <v>49</v>
      </c>
      <c r="H4" s="9" t="s">
        <v>37</v>
      </c>
      <c r="I4" s="9" t="s">
        <v>47</v>
      </c>
      <c r="J4" s="9" t="s">
        <v>49</v>
      </c>
      <c r="K4" s="9" t="s">
        <v>37</v>
      </c>
      <c r="L4" s="9" t="s">
        <v>47</v>
      </c>
      <c r="M4" s="9" t="s">
        <v>49</v>
      </c>
    </row>
    <row r="5" spans="1:15" s="4" customFormat="1" ht="19.5" customHeight="1" x14ac:dyDescent="0.25">
      <c r="A5" s="3" t="s">
        <v>52</v>
      </c>
      <c r="B5" s="6">
        <f>INDEX(Tableau1[Ventes (qté)],MATCH(évolution!$B$4,Tableau1[mois],0),MATCH(A5,Tableau1[article],0))</f>
        <v>136</v>
      </c>
      <c r="C5" s="15">
        <f>INDEX(Tableau1[Ventes (qté)],MATCH(évolution!$C$4,Tableau1[mois],0),MATCH(A5,Tableau1[article],0))</f>
        <v>122</v>
      </c>
      <c r="D5" s="10">
        <f>IFERROR((C5-B5)/(C5),"")</f>
        <v>-0.11475409836065574</v>
      </c>
      <c r="E5" s="22">
        <f>INDEX(Tableau1[Ventes ($)],MATCH($E$4,Tableau1[mois],0),MATCH(A5,Tableau1[article],0))</f>
        <v>69029.570000000007</v>
      </c>
      <c r="F5" s="22">
        <f>INDEX(Tableau1[Ventes ($)],MATCH(F4,Tableau1[mois],0),MATCH(A5,Tableau1[article],0))</f>
        <v>69029.570000000007</v>
      </c>
      <c r="G5" s="10">
        <f>IFERROR((F5-E5)/(F5),"")</f>
        <v>0</v>
      </c>
      <c r="H5" s="6"/>
      <c r="I5" s="7"/>
      <c r="J5" s="10" t="str">
        <f>IFERROR((I5-H5)/(I5),"")</f>
        <v/>
      </c>
      <c r="K5" s="6"/>
      <c r="L5" s="7"/>
      <c r="M5" s="10" t="str">
        <f>IFERROR((L5-K5)/(L5),"")</f>
        <v/>
      </c>
    </row>
    <row r="6" spans="1:15" s="4" customFormat="1" ht="19.5" customHeight="1" x14ac:dyDescent="0.25">
      <c r="A6" s="3" t="s">
        <v>53</v>
      </c>
      <c r="B6" s="6" t="e">
        <f>INDEX(Tableau1[Ventes (qté)],MATCH(A6,Tableau1[article],0),MATCH(évolution!$B$4,Tableau1[mois],0))</f>
        <v>#REF!</v>
      </c>
      <c r="C6" s="16">
        <f>INDEX(Tableau1[Ventes (qté)],MATCH(A6,Tableau1[article],0),MATCH(évolution!$C$4,Tableau1[mois],0))</f>
        <v>13</v>
      </c>
      <c r="D6" s="10" t="str">
        <f t="shared" ref="D6:D24" si="0">IFERROR((C6-B6)/(C6),"")</f>
        <v/>
      </c>
      <c r="E6" s="6">
        <f>INDEX(Tableau1[Ventes (qté)],MATCH(A6,Tableau1[article],0),MATCH($E$4,Tableau1[mois],0))</f>
        <v>13</v>
      </c>
      <c r="F6" s="22" t="e">
        <f>INDEX(Tableau1[Ventes ($)],MATCH(F5,Tableau1[mois],0),MATCH(A6,Tableau1[article],0))</f>
        <v>#N/A</v>
      </c>
      <c r="G6" s="10"/>
      <c r="H6" s="6"/>
      <c r="I6" s="7"/>
      <c r="J6" s="10"/>
      <c r="K6" s="6"/>
      <c r="L6" s="7"/>
      <c r="M6" s="10"/>
    </row>
    <row r="7" spans="1:15" s="4" customFormat="1" ht="19.5" customHeight="1" x14ac:dyDescent="0.25">
      <c r="A7" s="3" t="s">
        <v>54</v>
      </c>
      <c r="B7" s="6" t="e">
        <f>INDEX(Tableau1[Ventes (qté)],MATCH(A7,Tableau1[article],0),MATCH(évolution!$B$4,Tableau1[mois],0))</f>
        <v>#REF!</v>
      </c>
      <c r="C7" s="16">
        <f>INDEX(Tableau1[Ventes (qté)],MATCH(A7,Tableau1[article],0),MATCH(évolution!$C$4,Tableau1[mois],0))</f>
        <v>45</v>
      </c>
      <c r="D7" s="10" t="str">
        <f t="shared" si="0"/>
        <v/>
      </c>
      <c r="E7" s="6">
        <f>INDEX(Tableau1[Ventes (qté)],MATCH(A7,Tableau1[article],0),MATCH($E$4,Tableau1[mois],0))</f>
        <v>45</v>
      </c>
      <c r="F7" s="22" t="e">
        <f>INDEX(Tableau1[Ventes ($)],MATCH(F6,Tableau1[mois],0),MATCH(A7,Tableau1[article],0))</f>
        <v>#N/A</v>
      </c>
      <c r="G7" s="10"/>
      <c r="H7" s="6"/>
      <c r="I7" s="7"/>
      <c r="J7" s="10"/>
      <c r="K7" s="6"/>
      <c r="L7" s="7"/>
      <c r="M7" s="10"/>
    </row>
    <row r="8" spans="1:15" s="4" customFormat="1" ht="19.5" customHeight="1" x14ac:dyDescent="0.25">
      <c r="A8" s="3" t="s">
        <v>55</v>
      </c>
      <c r="B8" s="6" t="e">
        <f>INDEX(Tableau1[Ventes (qté)],MATCH(A8,Tableau1[article],0),MATCH(évolution!$B$4,Tableau1[mois],0))</f>
        <v>#REF!</v>
      </c>
      <c r="C8" s="16">
        <f>INDEX(Tableau1[Ventes (qté)],MATCH(A8,Tableau1[article],0),MATCH(évolution!$C$4,Tableau1[mois],0))</f>
        <v>23</v>
      </c>
      <c r="D8" s="10" t="str">
        <f t="shared" si="0"/>
        <v/>
      </c>
      <c r="E8" s="6">
        <f>INDEX(Tableau1[Ventes (qté)],MATCH(A8,Tableau1[article],0),MATCH($E$4,Tableau1[mois],0))</f>
        <v>23</v>
      </c>
      <c r="F8" s="22" t="e">
        <f>INDEX(Tableau1[Ventes ($)],MATCH(F7,Tableau1[mois],0),MATCH(A8,Tableau1[article],0))</f>
        <v>#N/A</v>
      </c>
      <c r="G8" s="10"/>
      <c r="H8" s="6"/>
      <c r="I8" s="7"/>
      <c r="J8" s="10"/>
      <c r="K8" s="6"/>
      <c r="L8" s="7"/>
      <c r="M8" s="10"/>
    </row>
    <row r="9" spans="1:15" s="4" customFormat="1" ht="19.5" customHeight="1" x14ac:dyDescent="0.25">
      <c r="A9" s="3" t="s">
        <v>56</v>
      </c>
      <c r="B9" s="6" t="e">
        <f>INDEX(Tableau1[Ventes (qté)],MATCH(A9,Tableau1[article],0),MATCH(évolution!$B$4,Tableau1[mois],0))</f>
        <v>#REF!</v>
      </c>
      <c r="C9" s="16">
        <f>INDEX(Tableau1[Ventes (qté)],MATCH(A9,Tableau1[article],0),MATCH(évolution!$C$4,Tableau1[mois],0))</f>
        <v>19</v>
      </c>
      <c r="D9" s="10" t="str">
        <f t="shared" si="0"/>
        <v/>
      </c>
      <c r="E9" s="6">
        <f>INDEX(Tableau1[Ventes (qté)],MATCH(A9,Tableau1[article],0),MATCH($E$4,Tableau1[mois],0))</f>
        <v>19</v>
      </c>
      <c r="F9" s="22" t="e">
        <f>INDEX(Tableau1[Ventes ($)],MATCH(F8,Tableau1[mois],0),MATCH(A9,Tableau1[article],0))</f>
        <v>#N/A</v>
      </c>
      <c r="G9" s="10"/>
      <c r="H9" s="6"/>
      <c r="I9" s="7"/>
      <c r="J9" s="10"/>
      <c r="K9" s="6"/>
      <c r="L9" s="7"/>
      <c r="M9" s="10"/>
    </row>
    <row r="10" spans="1:15" s="4" customFormat="1" ht="19.5" customHeight="1" x14ac:dyDescent="0.25">
      <c r="A10" s="3" t="s">
        <v>57</v>
      </c>
      <c r="B10" s="6" t="e">
        <f>INDEX(Tableau1[Ventes (qté)],MATCH(A10,Tableau1[article],0),MATCH(évolution!$B$4,Tableau1[mois],0))</f>
        <v>#REF!</v>
      </c>
      <c r="C10" s="16">
        <f>INDEX(Tableau1[Ventes (qté)],MATCH(A10,Tableau1[article],0),MATCH(évolution!$C$4,Tableau1[mois],0))</f>
        <v>272</v>
      </c>
      <c r="D10" s="10" t="str">
        <f t="shared" si="0"/>
        <v/>
      </c>
      <c r="E10" s="6">
        <f>INDEX(Tableau1[Ventes (qté)],MATCH(A10,Tableau1[article],0),MATCH($E$4,Tableau1[mois],0))</f>
        <v>272</v>
      </c>
      <c r="F10" s="22" t="e">
        <f>INDEX(Tableau1[Ventes ($)],MATCH(F9,Tableau1[mois],0),MATCH(A10,Tableau1[article],0))</f>
        <v>#N/A</v>
      </c>
      <c r="G10" s="10"/>
      <c r="H10" s="6"/>
      <c r="I10" s="7"/>
      <c r="J10" s="10"/>
      <c r="K10" s="6"/>
      <c r="L10" s="7"/>
      <c r="M10" s="10"/>
    </row>
    <row r="11" spans="1:15" s="4" customFormat="1" ht="19.5" customHeight="1" x14ac:dyDescent="0.25">
      <c r="A11" s="3" t="s">
        <v>58</v>
      </c>
      <c r="B11" s="6" t="e">
        <f>INDEX(Tableau1[Ventes (qté)],MATCH(A11,Tableau1[article],0),MATCH(évolution!$B$4,Tableau1[mois],0))</f>
        <v>#REF!</v>
      </c>
      <c r="C11" s="16">
        <f>INDEX(Tableau1[Ventes (qté)],MATCH(A11,Tableau1[article],0),MATCH(évolution!$C$4,Tableau1[mois],0))</f>
        <v>183</v>
      </c>
      <c r="D11" s="10" t="str">
        <f t="shared" si="0"/>
        <v/>
      </c>
      <c r="E11" s="6">
        <f>INDEX(Tableau1[Ventes (qté)],MATCH(A11,Tableau1[article],0),MATCH($E$4,Tableau1[mois],0))</f>
        <v>183</v>
      </c>
      <c r="F11" s="22" t="e">
        <f>INDEX(Tableau1[Ventes ($)],MATCH(F10,Tableau1[mois],0),MATCH(A11,Tableau1[article],0))</f>
        <v>#N/A</v>
      </c>
      <c r="G11" s="10"/>
      <c r="H11" s="6"/>
      <c r="I11" s="7"/>
      <c r="J11" s="10"/>
      <c r="K11" s="6"/>
      <c r="L11" s="7"/>
      <c r="M11" s="10"/>
    </row>
    <row r="12" spans="1:15" s="4" customFormat="1" ht="19.5" customHeight="1" x14ac:dyDescent="0.25">
      <c r="A12" s="3" t="s">
        <v>59</v>
      </c>
      <c r="B12" s="6" t="e">
        <f>INDEX(Tableau1[Ventes (qté)],MATCH(A12,Tableau1[article],0),MATCH(évolution!$B$4,Tableau1[mois],0))</f>
        <v>#REF!</v>
      </c>
      <c r="C12" s="16">
        <f>INDEX(Tableau1[Ventes (qté)],MATCH(A12,Tableau1[article],0),MATCH(évolution!$C$4,Tableau1[mois],0))</f>
        <v>187</v>
      </c>
      <c r="D12" s="10" t="str">
        <f t="shared" si="0"/>
        <v/>
      </c>
      <c r="E12" s="6">
        <f>INDEX(Tableau1[Ventes (qté)],MATCH(A12,Tableau1[article],0),MATCH($E$4,Tableau1[mois],0))</f>
        <v>187</v>
      </c>
      <c r="F12" s="22" t="e">
        <f>INDEX(Tableau1[Ventes ($)],MATCH(F11,Tableau1[mois],0),MATCH(A12,Tableau1[article],0))</f>
        <v>#N/A</v>
      </c>
      <c r="G12" s="10"/>
      <c r="H12" s="6"/>
      <c r="I12" s="7"/>
      <c r="J12" s="10"/>
      <c r="K12" s="6"/>
      <c r="L12" s="7"/>
      <c r="M12" s="10"/>
      <c r="O12" s="4" t="s">
        <v>74</v>
      </c>
    </row>
    <row r="13" spans="1:15" s="4" customFormat="1" ht="19.5" customHeight="1" x14ac:dyDescent="0.25">
      <c r="A13" s="3" t="s">
        <v>60</v>
      </c>
      <c r="B13" s="6" t="e">
        <f>INDEX(Tableau1[Ventes (qté)],MATCH(A13,Tableau1[article],0),MATCH(évolution!$B$4,Tableau1[mois],0))</f>
        <v>#REF!</v>
      </c>
      <c r="C13" s="16">
        <f>INDEX(Tableau1[Ventes (qté)],MATCH(A13,Tableau1[article],0),MATCH(évolution!$C$4,Tableau1[mois],0))</f>
        <v>89</v>
      </c>
      <c r="D13" s="10" t="str">
        <f t="shared" si="0"/>
        <v/>
      </c>
      <c r="E13" s="6">
        <f>INDEX(Tableau1[Ventes (qté)],MATCH(A13,Tableau1[article],0),MATCH($E$4,Tableau1[mois],0))</f>
        <v>89</v>
      </c>
      <c r="F13" s="22" t="e">
        <f>INDEX(Tableau1[Ventes ($)],MATCH(F12,Tableau1[mois],0),MATCH(A13,Tableau1[article],0))</f>
        <v>#N/A</v>
      </c>
      <c r="G13" s="10"/>
      <c r="H13" s="6"/>
      <c r="I13" s="7"/>
      <c r="J13" s="10"/>
      <c r="K13" s="6"/>
      <c r="L13" s="7"/>
      <c r="M13" s="10"/>
    </row>
    <row r="14" spans="1:15" s="4" customFormat="1" ht="19.5" customHeight="1" x14ac:dyDescent="0.25">
      <c r="A14" s="3" t="s">
        <v>61</v>
      </c>
      <c r="B14" s="6" t="e">
        <f>INDEX(Tableau1[Ventes (qté)],MATCH(A14,Tableau1[article],0),MATCH(évolution!$B$4,Tableau1[mois],0))</f>
        <v>#REF!</v>
      </c>
      <c r="C14" s="16">
        <f>INDEX(Tableau1[Ventes (qté)],MATCH(A14,Tableau1[article],0),MATCH(évolution!$C$4,Tableau1[mois],0))</f>
        <v>100</v>
      </c>
      <c r="D14" s="10" t="str">
        <f t="shared" si="0"/>
        <v/>
      </c>
      <c r="E14" s="6">
        <f>INDEX(Tableau1[Ventes (qté)],MATCH(A14,Tableau1[article],0),MATCH($E$4,Tableau1[mois],0))</f>
        <v>100</v>
      </c>
      <c r="F14" s="22" t="e">
        <f>INDEX(Tableau1[Ventes ($)],MATCH(F13,Tableau1[mois],0),MATCH(A14,Tableau1[article],0))</f>
        <v>#N/A</v>
      </c>
      <c r="G14" s="10"/>
      <c r="H14" s="6"/>
      <c r="I14" s="7"/>
      <c r="J14" s="10"/>
      <c r="K14" s="6"/>
      <c r="L14" s="7"/>
      <c r="M14" s="10"/>
    </row>
    <row r="15" spans="1:15" s="4" customFormat="1" ht="19.5" customHeight="1" x14ac:dyDescent="0.25">
      <c r="A15" s="3" t="s">
        <v>62</v>
      </c>
      <c r="B15" s="6" t="e">
        <f>INDEX(Tableau1[Ventes (qté)],MATCH(A15,Tableau1[article],0),MATCH(évolution!$B$4,Tableau1[mois],0))</f>
        <v>#REF!</v>
      </c>
      <c r="C15" s="16">
        <f>INDEX(Tableau1[Ventes (qté)],MATCH(A15,Tableau1[article],0),MATCH(évolution!$C$4,Tableau1[mois],0))</f>
        <v>1</v>
      </c>
      <c r="D15" s="10" t="str">
        <f t="shared" si="0"/>
        <v/>
      </c>
      <c r="E15" s="6">
        <f>INDEX(Tableau1[Ventes (qté)],MATCH(A15,Tableau1[article],0),MATCH($E$4,Tableau1[mois],0))</f>
        <v>1</v>
      </c>
      <c r="F15" s="22" t="e">
        <f>INDEX(Tableau1[Ventes ($)],MATCH(F14,Tableau1[mois],0),MATCH(A15,Tableau1[article],0))</f>
        <v>#N/A</v>
      </c>
      <c r="G15" s="10"/>
      <c r="H15" s="6"/>
      <c r="I15" s="7"/>
      <c r="J15" s="10"/>
      <c r="K15" s="6"/>
      <c r="L15" s="7"/>
      <c r="M15" s="10"/>
      <c r="O15" s="4" t="s">
        <v>72</v>
      </c>
    </row>
    <row r="16" spans="1:15" s="4" customFormat="1" ht="19.5" customHeight="1" x14ac:dyDescent="0.25">
      <c r="A16" s="3" t="s">
        <v>63</v>
      </c>
      <c r="B16" s="6" t="e">
        <f>INDEX(Tableau1[Ventes (qté)],MATCH(A16,Tableau1[article],0),MATCH(évolution!$B$4,Tableau1[mois],0))</f>
        <v>#REF!</v>
      </c>
      <c r="C16" s="16">
        <f>INDEX(Tableau1[Ventes (qté)],MATCH(A16,Tableau1[article],0),MATCH(évolution!$C$4,Tableau1[mois],0))</f>
        <v>1</v>
      </c>
      <c r="D16" s="10" t="str">
        <f t="shared" si="0"/>
        <v/>
      </c>
      <c r="E16" s="6">
        <f>INDEX(Tableau1[Ventes (qté)],MATCH(A16,Tableau1[article],0),MATCH($E$4,Tableau1[mois],0))</f>
        <v>1</v>
      </c>
      <c r="F16" s="22" t="e">
        <f>INDEX(Tableau1[Ventes ($)],MATCH(F15,Tableau1[mois],0),MATCH(A16,Tableau1[article],0))</f>
        <v>#N/A</v>
      </c>
      <c r="G16" s="10"/>
      <c r="H16" s="6"/>
      <c r="I16" s="7"/>
      <c r="J16" s="10"/>
      <c r="K16" s="6"/>
      <c r="L16" s="7"/>
      <c r="M16" s="10"/>
      <c r="O16" s="4" t="s">
        <v>73</v>
      </c>
    </row>
    <row r="17" spans="1:13" s="4" customFormat="1" ht="19.5" customHeight="1" x14ac:dyDescent="0.25">
      <c r="A17" s="3" t="s">
        <v>64</v>
      </c>
      <c r="B17" s="6" t="e">
        <f>INDEX(Tableau1[Ventes (qté)],MATCH(A17,Tableau1[article],0),MATCH(évolution!$B$4,Tableau1[mois],0))</f>
        <v>#REF!</v>
      </c>
      <c r="C17" s="16">
        <f>INDEX(Tableau1[Ventes (qté)],MATCH(A17,Tableau1[article],0),MATCH(évolution!$C$4,Tableau1[mois],0))</f>
        <v>1</v>
      </c>
      <c r="D17" s="10" t="str">
        <f t="shared" si="0"/>
        <v/>
      </c>
      <c r="E17" s="6">
        <f>INDEX(Tableau1[Ventes (qté)],MATCH(A17,Tableau1[article],0),MATCH($E$4,Tableau1[mois],0))</f>
        <v>1</v>
      </c>
      <c r="F17" s="22" t="e">
        <f>INDEX(Tableau1[Ventes ($)],MATCH(F16,Tableau1[mois],0),MATCH(A17,Tableau1[article],0))</f>
        <v>#N/A</v>
      </c>
      <c r="G17" s="10"/>
      <c r="H17" s="6"/>
      <c r="I17" s="7"/>
      <c r="J17" s="10"/>
      <c r="K17" s="6"/>
      <c r="L17" s="7"/>
      <c r="M17" s="10"/>
    </row>
    <row r="18" spans="1:13" s="4" customFormat="1" ht="19.5" customHeight="1" x14ac:dyDescent="0.25">
      <c r="A18" s="3" t="s">
        <v>65</v>
      </c>
      <c r="B18" s="6" t="e">
        <f>INDEX(Tableau1[Ventes (qté)],MATCH(A18,Tableau1[article],0),MATCH(évolution!$B$4,Tableau1[mois],0))</f>
        <v>#REF!</v>
      </c>
      <c r="C18" s="16">
        <f>INDEX(Tableau1[Ventes (qté)],MATCH(A18,Tableau1[article],0),MATCH(évolution!$C$4,Tableau1[mois],0))</f>
        <v>51</v>
      </c>
      <c r="D18" s="10" t="str">
        <f t="shared" si="0"/>
        <v/>
      </c>
      <c r="E18" s="6">
        <f>INDEX(Tableau1[Ventes (qté)],MATCH(A18,Tableau1[article],0),MATCH($E$4,Tableau1[mois],0))</f>
        <v>51</v>
      </c>
      <c r="F18" s="22" t="e">
        <f>INDEX(Tableau1[Ventes ($)],MATCH(F17,Tableau1[mois],0),MATCH(A18,Tableau1[article],0))</f>
        <v>#N/A</v>
      </c>
      <c r="G18" s="10"/>
      <c r="H18" s="6"/>
      <c r="I18" s="7"/>
      <c r="J18" s="10"/>
      <c r="K18" s="6"/>
      <c r="L18" s="7"/>
      <c r="M18" s="10"/>
    </row>
    <row r="19" spans="1:13" s="4" customFormat="1" ht="19.5" customHeight="1" x14ac:dyDescent="0.25">
      <c r="A19" s="3" t="s">
        <v>66</v>
      </c>
      <c r="B19" s="6" t="e">
        <f>INDEX(Tableau1[Ventes (qté)],MATCH(A19,Tableau1[article],0),MATCH(évolution!$B$4,Tableau1[mois],0))</f>
        <v>#REF!</v>
      </c>
      <c r="C19" s="16">
        <f>INDEX(Tableau1[Ventes (qté)],MATCH(A19,Tableau1[article],0),MATCH(évolution!$C$4,Tableau1[mois],0))</f>
        <v>5</v>
      </c>
      <c r="D19" s="10" t="str">
        <f t="shared" si="0"/>
        <v/>
      </c>
      <c r="E19" s="6">
        <f>INDEX(Tableau1[Ventes (qté)],MATCH(A19,Tableau1[article],0),MATCH($E$4,Tableau1[mois],0))</f>
        <v>5</v>
      </c>
      <c r="F19" s="22" t="e">
        <f>INDEX(Tableau1[Ventes ($)],MATCH(F18,Tableau1[mois],0),MATCH(A19,Tableau1[article],0))</f>
        <v>#N/A</v>
      </c>
      <c r="G19" s="10"/>
      <c r="H19" s="6"/>
      <c r="I19" s="7"/>
      <c r="J19" s="10"/>
      <c r="K19" s="6"/>
      <c r="L19" s="7"/>
      <c r="M19" s="10"/>
    </row>
    <row r="20" spans="1:13" s="4" customFormat="1" ht="19.5" customHeight="1" x14ac:dyDescent="0.25">
      <c r="A20" s="3" t="s">
        <v>67</v>
      </c>
      <c r="B20" s="6" t="e">
        <f>INDEX(Tableau1[Ventes (qté)],MATCH(A20,Tableau1[article],0),MATCH(évolution!$B$4,Tableau1[mois],0))</f>
        <v>#REF!</v>
      </c>
      <c r="C20" s="16">
        <f>INDEX(Tableau1[Ventes (qté)],MATCH(A20,Tableau1[article],0),MATCH(évolution!$C$4,Tableau1[mois],0))</f>
        <v>7</v>
      </c>
      <c r="D20" s="10" t="str">
        <f t="shared" si="0"/>
        <v/>
      </c>
      <c r="E20" s="6">
        <f>INDEX(Tableau1[Ventes (qté)],MATCH(A20,Tableau1[article],0),MATCH($E$4,Tableau1[mois],0))</f>
        <v>7</v>
      </c>
      <c r="F20" s="22" t="e">
        <f>INDEX(Tableau1[Ventes ($)],MATCH(F19,Tableau1[mois],0),MATCH(A20,Tableau1[article],0))</f>
        <v>#N/A</v>
      </c>
      <c r="G20" s="10"/>
      <c r="H20" s="6"/>
      <c r="I20" s="7"/>
      <c r="J20" s="10"/>
      <c r="K20" s="6"/>
      <c r="L20" s="7"/>
      <c r="M20" s="10"/>
    </row>
    <row r="21" spans="1:13" s="4" customFormat="1" ht="19.5" customHeight="1" x14ac:dyDescent="0.25">
      <c r="A21" s="3" t="s">
        <v>68</v>
      </c>
      <c r="B21" s="6" t="e">
        <f>INDEX(Tableau1[Ventes (qté)],MATCH(A21,Tableau1[article],0),MATCH(évolution!$B$4,Tableau1[mois],0))</f>
        <v>#REF!</v>
      </c>
      <c r="C21" s="16">
        <f>INDEX(Tableau1[Ventes (qté)],MATCH(A21,Tableau1[article],0),MATCH(évolution!$C$4,Tableau1[mois],0))</f>
        <v>1</v>
      </c>
      <c r="D21" s="10" t="str">
        <f t="shared" si="0"/>
        <v/>
      </c>
      <c r="E21" s="6">
        <f>INDEX(Tableau1[Ventes (qté)],MATCH(A21,Tableau1[article],0),MATCH($E$4,Tableau1[mois],0))</f>
        <v>1</v>
      </c>
      <c r="F21" s="22" t="e">
        <f>INDEX(Tableau1[Ventes ($)],MATCH(F20,Tableau1[mois],0),MATCH(A21,Tableau1[article],0))</f>
        <v>#N/A</v>
      </c>
      <c r="G21" s="10"/>
      <c r="H21" s="6"/>
      <c r="I21" s="7"/>
      <c r="J21" s="10"/>
      <c r="K21" s="6"/>
      <c r="L21" s="7"/>
      <c r="M21" s="10"/>
    </row>
    <row r="22" spans="1:13" s="4" customFormat="1" ht="19.5" customHeight="1" x14ac:dyDescent="0.25">
      <c r="A22" s="3" t="s">
        <v>69</v>
      </c>
      <c r="B22" s="6" t="e">
        <f>INDEX(Tableau1[Ventes (qté)],MATCH(A22,Tableau1[article],0),MATCH(évolution!$B$4,Tableau1[mois],0))</f>
        <v>#REF!</v>
      </c>
      <c r="C22" s="16">
        <f>INDEX(Tableau1[Ventes (qté)],MATCH(A22,Tableau1[article],0),MATCH(évolution!$C$4,Tableau1[mois],0))</f>
        <v>4</v>
      </c>
      <c r="D22" s="10" t="str">
        <f t="shared" si="0"/>
        <v/>
      </c>
      <c r="E22" s="6">
        <f>INDEX(Tableau1[Ventes (qté)],MATCH(A22,Tableau1[article],0),MATCH($E$4,Tableau1[mois],0))</f>
        <v>4</v>
      </c>
      <c r="F22" s="22" t="e">
        <f>INDEX(Tableau1[Ventes ($)],MATCH(F21,Tableau1[mois],0),MATCH(A22,Tableau1[article],0))</f>
        <v>#N/A</v>
      </c>
      <c r="G22" s="10"/>
      <c r="H22" s="6"/>
      <c r="I22" s="7"/>
      <c r="J22" s="10"/>
      <c r="K22" s="6"/>
      <c r="L22" s="7"/>
      <c r="M22" s="10"/>
    </row>
    <row r="23" spans="1:13" s="4" customFormat="1" ht="19.5" customHeight="1" x14ac:dyDescent="0.25">
      <c r="A23" s="3" t="s">
        <v>70</v>
      </c>
      <c r="B23" s="6" t="e">
        <f>INDEX(Tableau1[Ventes (qté)],MATCH(A23,Tableau1[article],0),MATCH(évolution!$B$4,Tableau1[mois],0))</f>
        <v>#REF!</v>
      </c>
      <c r="C23" s="16">
        <f>INDEX(Tableau1[Ventes (qté)],MATCH(A23,Tableau1[article],0),MATCH(évolution!$C$4,Tableau1[mois],0))</f>
        <v>2</v>
      </c>
      <c r="D23" s="10" t="str">
        <f t="shared" si="0"/>
        <v/>
      </c>
      <c r="E23" s="6">
        <f>INDEX(Tableau1[Ventes (qté)],MATCH(A23,Tableau1[article],0),MATCH($E$4,Tableau1[mois],0))</f>
        <v>2</v>
      </c>
      <c r="F23" s="22" t="e">
        <f>INDEX(Tableau1[Ventes ($)],MATCH(F22,Tableau1[mois],0),MATCH(A23,Tableau1[article],0))</f>
        <v>#N/A</v>
      </c>
      <c r="G23" s="10"/>
      <c r="H23" s="6"/>
      <c r="I23" s="7"/>
      <c r="J23" s="10"/>
      <c r="K23" s="6"/>
      <c r="L23" s="7"/>
      <c r="M23" s="10"/>
    </row>
    <row r="24" spans="1:13" s="4" customFormat="1" ht="19.5" customHeight="1" x14ac:dyDescent="0.25">
      <c r="A24" s="8" t="s">
        <v>71</v>
      </c>
      <c r="B24" s="17" t="e">
        <f>INDEX(Tableau1[Ventes (qté)],MATCH(A24,Tableau1[article],0),MATCH(évolution!$B$4,Tableau1[mois],0))</f>
        <v>#REF!</v>
      </c>
      <c r="C24" s="17">
        <f>INDEX(Tableau1[Ventes (qté)],MATCH(A24,Tableau1[article],0),MATCH(évolution!$C$4,Tableau1[mois],0))</f>
        <v>136</v>
      </c>
      <c r="D24" s="13" t="str">
        <f t="shared" si="0"/>
        <v/>
      </c>
      <c r="E24" s="6">
        <f>INDEX(Tableau1[Ventes (qté)],MATCH(A24,Tableau1[article],0),MATCH($E$4,Tableau1[mois],0))</f>
        <v>136</v>
      </c>
      <c r="F24" s="17" t="e">
        <f>INDEX(Tableau1[Ventes ($)],MATCH(F23,Tableau1[mois],0),MATCH(A24,Tableau1[article],0))</f>
        <v>#N/A</v>
      </c>
      <c r="G24" s="13"/>
      <c r="H24" s="11"/>
      <c r="I24" s="12"/>
      <c r="J24" s="13"/>
      <c r="K24" s="11"/>
      <c r="L24" s="12"/>
      <c r="M24" s="13"/>
    </row>
  </sheetData>
  <mergeCells count="4">
    <mergeCell ref="B2:D2"/>
    <mergeCell ref="E2:G2"/>
    <mergeCell ref="H2:J2"/>
    <mergeCell ref="K2:M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7888167-0246-4725-9153-D2CF20C7640A}">
          <x14:formula1>
            <xm:f>'données mensuelles'!$U$6:$U$17</xm:f>
          </x14:formula1>
          <xm:sqref>B4:C4 H4:I4 E4:F4 K4:L4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 mensuelles</vt:lpstr>
      <vt:lpstr>évolution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Pathe Ndoye</dc:creator>
  <cp:lastModifiedBy>Pathe Ndoye</cp:lastModifiedBy>
  <dcterms:created xsi:type="dcterms:W3CDTF">2020-03-03T10:07:56Z</dcterms:created>
  <dcterms:modified xsi:type="dcterms:W3CDTF">2020-03-04T15:44:39Z</dcterms:modified>
</cp:coreProperties>
</file>