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ion\Desktop\Théo Le Gardien\"/>
    </mc:Choice>
  </mc:AlternateContent>
  <xr:revisionPtr revIDLastSave="0" documentId="8_{B17187E7-B004-4444-A7F5-B4F156D2C017}" xr6:coauthVersionLast="45" xr6:coauthVersionMax="45" xr10:uidLastSave="{00000000-0000-0000-0000-000000000000}"/>
  <bookViews>
    <workbookView xWindow="-120" yWindow="-120" windowWidth="29040" windowHeight="15840" xr2:uid="{D60A776B-E8AE-4F33-9BF3-D436C610F494}"/>
  </bookViews>
  <sheets>
    <sheet name="Feuil2" sheetId="2" r:id="rId1"/>
    <sheet name="Tranchée d'épandage" sheetId="3" r:id="rId2"/>
  </sheets>
  <externalReferences>
    <externalReference r:id="rId3"/>
  </externalReferences>
  <definedNames>
    <definedName name="d">'Tranchée d''épandage'!$Z$5</definedName>
    <definedName name="_xlnm.Print_Area" localSheetId="1">'Tranchée d''épandage'!$A$1:$W$68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G37" i="3"/>
  <c r="K18" i="3" s="1"/>
  <c r="V34" i="3"/>
  <c r="AI33" i="3"/>
  <c r="AH33" i="3"/>
  <c r="AG33" i="3"/>
  <c r="AF33" i="3"/>
  <c r="AE33" i="3"/>
  <c r="AD33" i="3"/>
  <c r="AC33" i="3"/>
  <c r="V32" i="3"/>
  <c r="V38" i="3" s="1"/>
  <c r="N26" i="3"/>
  <c r="T26" i="3" s="1"/>
  <c r="N24" i="3"/>
  <c r="T24" i="3" s="1"/>
  <c r="Y21" i="3"/>
  <c r="AB20" i="3"/>
  <c r="AB21" i="3" s="1"/>
  <c r="AA20" i="3"/>
  <c r="AA21" i="3" s="1"/>
  <c r="Y20" i="3"/>
  <c r="AA19" i="3"/>
  <c r="Y19" i="3"/>
  <c r="AB18" i="3"/>
  <c r="AB19" i="3" s="1"/>
  <c r="AA18" i="3"/>
  <c r="Y18" i="3"/>
  <c r="T18" i="3"/>
  <c r="N18" i="3"/>
  <c r="H18" i="3"/>
  <c r="AA17" i="3"/>
  <c r="Y17" i="3"/>
  <c r="V17" i="3"/>
  <c r="P17" i="3"/>
  <c r="M17" i="3"/>
  <c r="AB16" i="3"/>
  <c r="AA16" i="3"/>
  <c r="Y16" i="3"/>
  <c r="N16" i="3"/>
  <c r="K16" i="3"/>
  <c r="H16" i="3"/>
  <c r="J17" i="3" s="1"/>
  <c r="E16" i="3"/>
  <c r="G17" i="3" s="1"/>
  <c r="AB15" i="3"/>
  <c r="AA15" i="3"/>
  <c r="Y15" i="3"/>
  <c r="AA14" i="3"/>
  <c r="Z14" i="3"/>
  <c r="Z15" i="3" s="1"/>
  <c r="Z16" i="3" s="1"/>
  <c r="Z17" i="3" s="1"/>
  <c r="Z18" i="3" s="1"/>
  <c r="Z19" i="3" s="1"/>
  <c r="Z20" i="3" s="1"/>
  <c r="Z21" i="3" s="1"/>
  <c r="Y14" i="3"/>
  <c r="AA13" i="3"/>
  <c r="Y13" i="3"/>
  <c r="AB13" i="3" l="1"/>
  <c r="E20" i="3"/>
  <c r="AB17" i="3"/>
  <c r="AB14" i="3"/>
  <c r="H20" i="3" l="1"/>
  <c r="AC13" i="3"/>
  <c r="AD13" i="3" s="1"/>
  <c r="K20" i="3" l="1"/>
  <c r="AC14" i="3"/>
  <c r="H22" i="3"/>
  <c r="AC15" i="3" l="1"/>
  <c r="AD14" i="3"/>
  <c r="AC17" i="3"/>
  <c r="AD17" i="3" s="1"/>
  <c r="N20" i="3"/>
  <c r="K22" i="3"/>
  <c r="T20" i="3" l="1"/>
  <c r="AC18" i="3"/>
  <c r="N22" i="3"/>
  <c r="AD15" i="3"/>
  <c r="AD16" i="3" s="1"/>
  <c r="AC16" i="3"/>
  <c r="AC19" i="3" l="1"/>
  <c r="M38" i="3" s="1"/>
  <c r="AD18" i="3"/>
  <c r="AD19" i="3"/>
  <c r="AD20" i="3"/>
  <c r="AC21" i="3"/>
  <c r="T22" i="3"/>
  <c r="V24" i="3" s="1"/>
  <c r="AC20" i="3" l="1"/>
  <c r="R38" i="3" s="1"/>
  <c r="AD21" i="3"/>
</calcChain>
</file>

<file path=xl/sharedStrings.xml><?xml version="1.0" encoding="utf-8"?>
<sst xmlns="http://schemas.openxmlformats.org/spreadsheetml/2006/main" count="89" uniqueCount="68">
  <si>
    <t>A</t>
  </si>
  <si>
    <t>B</t>
  </si>
  <si>
    <t>C</t>
  </si>
  <si>
    <t>D</t>
  </si>
  <si>
    <t>E</t>
  </si>
  <si>
    <t>F</t>
  </si>
  <si>
    <t>G</t>
  </si>
  <si>
    <t>Coupe longitudinale</t>
  </si>
  <si>
    <t>Plan TE/01</t>
  </si>
  <si>
    <t>Arrivée eaux usées</t>
  </si>
  <si>
    <t>Entrée FTE</t>
  </si>
  <si>
    <t>Sortie FTE</t>
  </si>
  <si>
    <t>Regard de répartition</t>
  </si>
  <si>
    <t>Regard de bouclage</t>
  </si>
  <si>
    <t>X</t>
  </si>
  <si>
    <t>TN mesuré</t>
  </si>
  <si>
    <t>TN prévu</t>
  </si>
  <si>
    <t>Gén.inf</t>
  </si>
  <si>
    <t>Gén.sup</t>
  </si>
  <si>
    <t>Regard de raccordement (à poser)</t>
  </si>
  <si>
    <t>TN mesuré - prévu =</t>
  </si>
  <si>
    <t>Hypothèse de profondeur</t>
  </si>
  <si>
    <t>H</t>
  </si>
  <si>
    <t>I</t>
  </si>
  <si>
    <t>Fosses toutes eaux THEBAULT SA 2014 (rectangulaires béton avec préfiltre)</t>
  </si>
  <si>
    <t>Oblongues béton</t>
  </si>
  <si>
    <t>Caractéristiques des ouvrages :</t>
  </si>
  <si>
    <t>Type :</t>
  </si>
  <si>
    <t>3 m3</t>
  </si>
  <si>
    <t>4 m3</t>
  </si>
  <si>
    <t>5 m3 haute</t>
  </si>
  <si>
    <t>5 m3  basse</t>
  </si>
  <si>
    <t>6 m3</t>
  </si>
  <si>
    <t>8 m3</t>
  </si>
  <si>
    <t>Coupe transversale</t>
  </si>
  <si>
    <t>Long. (m)</t>
  </si>
  <si>
    <r>
      <t xml:space="preserve">Epaisseur maxi </t>
    </r>
    <r>
      <rPr>
        <i/>
        <sz val="8"/>
        <color rgb="FFFF0000"/>
        <rFont val="Calibri"/>
        <family val="2"/>
        <scheme val="minor"/>
      </rPr>
      <t>(DTU64.1)</t>
    </r>
  </si>
  <si>
    <t>FOSSE TOUTES EAUX</t>
  </si>
  <si>
    <t>Larg. (m)</t>
  </si>
  <si>
    <t>TV</t>
  </si>
  <si>
    <t>m</t>
  </si>
  <si>
    <t>Hauteur totale fosse toutes eaux</t>
  </si>
  <si>
    <t>H. totale (m)</t>
  </si>
  <si>
    <t>Géotextile</t>
  </si>
  <si>
    <t>Hauteur utile  fosse toutes eaux</t>
  </si>
  <si>
    <t>H. utile (m)</t>
  </si>
  <si>
    <t>Tuyau</t>
  </si>
  <si>
    <t>Perte de charge Entrée/Sortie</t>
  </si>
  <si>
    <t>P. Charge (m)</t>
  </si>
  <si>
    <t>Tranchées d'épandage</t>
  </si>
  <si>
    <t>Gravillons</t>
  </si>
  <si>
    <t>Lavés 10-40</t>
  </si>
  <si>
    <t>TRANCHEES EPANDAGE</t>
  </si>
  <si>
    <t>Distance fil d'eau / fond de tranchée</t>
  </si>
  <si>
    <r>
      <rPr>
        <b/>
        <sz val="11"/>
        <rFont val="Calibri"/>
        <family val="2"/>
      </rPr>
      <t>0,30</t>
    </r>
    <r>
      <rPr>
        <sz val="11"/>
        <rFont val="Calibri"/>
        <family val="2"/>
      </rPr>
      <t xml:space="preserve"> m pour tranchées de 0,50 m de largeur</t>
    </r>
  </si>
  <si>
    <t>&lt;==    Profondeur indicative du fond de fouille / TN prévu :    ==&gt;</t>
  </si>
  <si>
    <t>Prof. Maxi (DTU 64.1) =</t>
  </si>
  <si>
    <r>
      <rPr>
        <b/>
        <sz val="11"/>
        <rFont val="Calibri"/>
        <family val="2"/>
      </rPr>
      <t>0,20</t>
    </r>
    <r>
      <rPr>
        <sz val="11"/>
        <rFont val="Calibri"/>
        <family val="2"/>
      </rPr>
      <t xml:space="preserve"> m pour tranchées larges de 0,70 m de largeur</t>
    </r>
  </si>
  <si>
    <t>Légende :</t>
  </si>
  <si>
    <t>Côte du Terrain Naturel mesuré lors de l'étude</t>
  </si>
  <si>
    <t>Terrain Naturel prévu (Terrain fini après travaux)</t>
  </si>
  <si>
    <t>FE</t>
  </si>
  <si>
    <t>Fil d'Eau</t>
  </si>
  <si>
    <t>BFE</t>
  </si>
  <si>
    <t>Baisse du Fil d'eau</t>
  </si>
  <si>
    <t>PFE</t>
  </si>
  <si>
    <t>Profondeur du fil d'eau / TN prévu</t>
  </si>
  <si>
    <t>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</si>
</sst>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5" formatCode="&quot;TN mesuré &quot;\ #0.00&quot; m&quot;"/>
    <numFmt numFmtId="168" formatCode="0.00000000"/>
    <numFmt numFmtId="169" formatCode="&quot;TN mesuré &quot;\ #,##0.00&quot; m&quot;"/>
    <numFmt numFmtId="170" formatCode="0.00&quot; m&quot;"/>
    <numFmt numFmtId="171" formatCode="0.0"/>
    <numFmt numFmtId="172" formatCode="&quot;TN mesuré &quot;\ General&quot; m&quot;"/>
    <numFmt numFmtId="173" formatCode="&quot;TN prévu &quot;\ General&quot; m&quot;"/>
    <numFmt numFmtId="174" formatCode="&quot;TN prévu &quot;\ #0.00&quot; m&quot;"/>
    <numFmt numFmtId="175" formatCode="#,##0.00&quot; m&quot;"/>
    <numFmt numFmtId="176" formatCode="&quot;FE &quot;General&quot; m&quot;"/>
    <numFmt numFmtId="177" formatCode="&quot;PFE &quot;#0.00&quot; m&quot;"/>
    <numFmt numFmtId="178" formatCode="&quot;BFE &quot;#0.00&quot; m&quot;"/>
    <numFmt numFmtId="179" formatCode="&quot;PFE &quot;General&quot; m&quot;"/>
    <numFmt numFmtId="180" formatCode="&quot;FE &quot;#0.00&quot; m&quot;"/>
    <numFmt numFmtId="181" formatCode="&quot;PFE min = &quot;General&quot; m&quot;"/>
    <numFmt numFmtId="182" formatCode="&quot;Pente TN (mesurée) : &quot;0.00&quot; %&quot;"/>
    <numFmt numFmtId="183" formatCode="&quot;PFE max = &quot;General&quot; m&quot;"/>
    <numFmt numFmtId="184" formatCode="#,##0&quot; m3&quot;"/>
    <numFmt numFmtId="185" formatCode="_-* #,##0.00\ _€_-;\-* #,##0.00\ _€_-;_-* &quot;-&quot;??\ _€_-;_-@_-"/>
    <numFmt numFmtId="186" formatCode="&quot;pente : &quot;0.00&quot; %&quot;"/>
    <numFmt numFmtId="187" formatCode="&quot;perte de charge =&quot;\ General&quot; m&quot;"/>
    <numFmt numFmtId="188" formatCode="&quot;Hypothèse de profondeur des sortie eaux usées : &quot;General&quot; m&quot;"/>
  </numFmts>
  <fonts count="2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36"/>
      <color indexed="8"/>
      <name val="Calibri"/>
      <family val="2"/>
    </font>
    <font>
      <sz val="11"/>
      <name val="Calibri"/>
      <family val="2"/>
    </font>
    <font>
      <sz val="8"/>
      <color indexed="10"/>
      <name val="Calibri"/>
      <family val="2"/>
    </font>
    <font>
      <sz val="8"/>
      <color rgb="FFFF0000"/>
      <name val="Calibri"/>
      <family val="2"/>
    </font>
    <font>
      <sz val="8"/>
      <color indexed="8"/>
      <name val="Calibri"/>
      <family val="2"/>
    </font>
    <font>
      <sz val="11"/>
      <color indexed="9"/>
      <name val="Calibri"/>
      <family val="2"/>
    </font>
    <font>
      <b/>
      <sz val="11"/>
      <color theme="6" tint="-0.499984740745262"/>
      <name val="Calibri"/>
      <family val="2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b/>
      <u/>
      <sz val="11"/>
      <name val="Calibri"/>
      <family val="2"/>
    </font>
    <font>
      <sz val="11"/>
      <color theme="3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gray125">
        <fgColor theme="0" tint="-0.24994659260841701"/>
        <bgColor theme="0" tint="-0.34998626667073579"/>
      </patternFill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9" tint="-0.24994659260841701"/>
      </left>
      <right style="thick">
        <color theme="9" tint="-0.24994659260841701"/>
      </right>
      <top style="medium">
        <color theme="6" tint="-0.24994659260841701"/>
      </top>
      <bottom style="mediumDashed">
        <color theme="1"/>
      </bottom>
      <diagonal/>
    </border>
    <border>
      <left style="thick">
        <color theme="9" tint="-0.24994659260841701"/>
      </left>
      <right/>
      <top style="dashed">
        <color auto="1"/>
      </top>
      <bottom style="dashed">
        <color auto="1"/>
      </bottom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 style="thick">
        <color theme="9" tint="-0.24994659260841701"/>
      </right>
      <top style="mediumDashed">
        <color theme="1"/>
      </top>
      <bottom style="dotted">
        <color auto="1"/>
      </bottom>
      <diagonal/>
    </border>
    <border>
      <left style="thick">
        <color theme="9" tint="-0.24994659260841701"/>
      </left>
      <right style="thick">
        <color theme="9" tint="-0.24994659260841701"/>
      </right>
      <top style="dotted">
        <color auto="1"/>
      </top>
      <bottom style="dotted">
        <color auto="1"/>
      </bottom>
      <diagonal/>
    </border>
    <border>
      <left style="thick">
        <color theme="9" tint="-0.24994659260841701"/>
      </left>
      <right/>
      <top style="dashed">
        <color auto="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 style="dotted">
        <color auto="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5" fontId="20" fillId="0" borderId="0" applyFont="0" applyFill="0" applyBorder="0" applyAlignment="0" applyProtection="0"/>
  </cellStyleXfs>
  <cellXfs count="130">
    <xf numFmtId="0" fontId="0" fillId="0" borderId="0" xfId="0"/>
    <xf numFmtId="49" fontId="0" fillId="0" borderId="0" xfId="0" applyNumberFormat="1"/>
    <xf numFmtId="165" fontId="4" fillId="0" borderId="1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68" fontId="6" fillId="0" borderId="0" xfId="0" applyNumberFormat="1" applyFont="1"/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/>
    <xf numFmtId="0" fontId="6" fillId="2" borderId="0" xfId="0" applyFont="1" applyFill="1"/>
    <xf numFmtId="168" fontId="6" fillId="2" borderId="0" xfId="0" applyNumberFormat="1" applyFont="1" applyFill="1"/>
    <xf numFmtId="169" fontId="0" fillId="0" borderId="0" xfId="0" applyNumberFormat="1"/>
    <xf numFmtId="170" fontId="4" fillId="0" borderId="0" xfId="0" applyNumberFormat="1" applyFont="1"/>
    <xf numFmtId="170" fontId="4" fillId="0" borderId="0" xfId="0" applyNumberFormat="1" applyFont="1" applyAlignment="1">
      <alignment horizontal="center"/>
    </xf>
    <xf numFmtId="171" fontId="6" fillId="0" borderId="0" xfId="0" applyNumberFormat="1" applyFont="1"/>
    <xf numFmtId="172" fontId="4" fillId="0" borderId="0" xfId="0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7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173" fontId="4" fillId="0" borderId="0" xfId="0" applyNumberFormat="1" applyFont="1"/>
    <xf numFmtId="172" fontId="6" fillId="0" borderId="0" xfId="0" applyNumberFormat="1" applyFont="1"/>
    <xf numFmtId="174" fontId="4" fillId="0" borderId="1" xfId="0" applyNumberFormat="1" applyFont="1" applyBorder="1" applyAlignment="1">
      <alignment horizontal="center"/>
    </xf>
    <xf numFmtId="174" fontId="4" fillId="0" borderId="2" xfId="0" applyNumberFormat="1" applyFont="1" applyBorder="1" applyAlignment="1">
      <alignment horizontal="center"/>
    </xf>
    <xf numFmtId="173" fontId="6" fillId="0" borderId="0" xfId="0" applyNumberFormat="1" applyFont="1"/>
    <xf numFmtId="170" fontId="0" fillId="0" borderId="0" xfId="0" applyNumberFormat="1"/>
    <xf numFmtId="0" fontId="4" fillId="0" borderId="0" xfId="0" applyFont="1" applyAlignment="1">
      <alignment horizontal="right"/>
    </xf>
    <xf numFmtId="0" fontId="7" fillId="0" borderId="11" xfId="0" applyFont="1" applyBorder="1" applyAlignment="1">
      <alignment horizontal="right" vertical="top"/>
    </xf>
    <xf numFmtId="175" fontId="8" fillId="0" borderId="0" xfId="0" applyNumberFormat="1" applyFont="1" applyAlignment="1">
      <alignment horizontal="left" vertical="top"/>
    </xf>
    <xf numFmtId="0" fontId="7" fillId="0" borderId="11" xfId="0" applyFont="1" applyBorder="1" applyAlignment="1">
      <alignment horizontal="right" vertical="center"/>
    </xf>
    <xf numFmtId="0" fontId="9" fillId="0" borderId="0" xfId="0" applyFont="1" applyAlignment="1">
      <alignment vertical="top"/>
    </xf>
    <xf numFmtId="0" fontId="7" fillId="0" borderId="11" xfId="0" applyFont="1" applyBorder="1" applyAlignment="1">
      <alignment horizontal="right" vertical="top"/>
    </xf>
    <xf numFmtId="176" fontId="0" fillId="0" borderId="0" xfId="0" applyNumberFormat="1"/>
    <xf numFmtId="177" fontId="4" fillId="0" borderId="1" xfId="0" applyNumberFormat="1" applyFont="1" applyBorder="1" applyAlignment="1">
      <alignment horizontal="center"/>
    </xf>
    <xf numFmtId="177" fontId="4" fillId="0" borderId="2" xfId="0" applyNumberFormat="1" applyFon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8" fontId="0" fillId="0" borderId="2" xfId="0" applyNumberFormat="1" applyBorder="1" applyAlignment="1">
      <alignment horizontal="center"/>
    </xf>
    <xf numFmtId="170" fontId="9" fillId="0" borderId="11" xfId="0" applyNumberFormat="1" applyFont="1" applyBorder="1" applyAlignment="1">
      <alignment horizontal="center" vertical="center"/>
    </xf>
    <xf numFmtId="170" fontId="6" fillId="0" borderId="0" xfId="0" applyNumberFormat="1" applyFont="1"/>
    <xf numFmtId="179" fontId="0" fillId="0" borderId="0" xfId="0" applyNumberFormat="1"/>
    <xf numFmtId="180" fontId="6" fillId="0" borderId="1" xfId="0" applyNumberFormat="1" applyFont="1" applyBorder="1" applyAlignment="1">
      <alignment horizontal="center"/>
    </xf>
    <xf numFmtId="180" fontId="6" fillId="0" borderId="2" xfId="0" applyNumberFormat="1" applyFon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176" fontId="6" fillId="0" borderId="0" xfId="0" applyNumberFormat="1" applyFont="1"/>
    <xf numFmtId="0" fontId="10" fillId="0" borderId="0" xfId="0" applyFont="1"/>
    <xf numFmtId="177" fontId="0" fillId="0" borderId="1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179" fontId="10" fillId="0" borderId="0" xfId="0" applyNumberFormat="1" applyFont="1"/>
    <xf numFmtId="179" fontId="6" fillId="0" borderId="0" xfId="0" applyNumberFormat="1" applyFont="1"/>
    <xf numFmtId="181" fontId="0" fillId="0" borderId="1" xfId="0" applyNumberFormat="1" applyBorder="1" applyAlignment="1">
      <alignment horizontal="center"/>
    </xf>
    <xf numFmtId="181" fontId="0" fillId="0" borderId="2" xfId="0" applyNumberFormat="1" applyBorder="1" applyAlignment="1">
      <alignment horizontal="center"/>
    </xf>
    <xf numFmtId="181" fontId="0" fillId="0" borderId="0" xfId="0" applyNumberFormat="1"/>
    <xf numFmtId="182" fontId="11" fillId="0" borderId="0" xfId="0" applyNumberFormat="1" applyFont="1" applyAlignment="1">
      <alignment horizontal="right"/>
    </xf>
    <xf numFmtId="183" fontId="0" fillId="0" borderId="1" xfId="0" applyNumberFormat="1" applyBorder="1" applyAlignment="1">
      <alignment horizontal="center"/>
    </xf>
    <xf numFmtId="183" fontId="0" fillId="0" borderId="2" xfId="0" applyNumberFormat="1" applyBorder="1" applyAlignment="1">
      <alignment horizontal="center"/>
    </xf>
    <xf numFmtId="183" fontId="0" fillId="0" borderId="0" xfId="0" applyNumberFormat="1"/>
    <xf numFmtId="0" fontId="12" fillId="0" borderId="0" xfId="0" applyFont="1"/>
    <xf numFmtId="0" fontId="13" fillId="0" borderId="0" xfId="0" applyFont="1"/>
    <xf numFmtId="0" fontId="1" fillId="0" borderId="9" xfId="0" applyFont="1" applyBorder="1" applyAlignment="1">
      <alignment horizontal="center"/>
    </xf>
    <xf numFmtId="0" fontId="14" fillId="0" borderId="0" xfId="0" applyFont="1"/>
    <xf numFmtId="0" fontId="12" fillId="0" borderId="12" xfId="0" applyFont="1" applyBorder="1"/>
    <xf numFmtId="0" fontId="12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right"/>
    </xf>
    <xf numFmtId="4" fontId="13" fillId="0" borderId="12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0" fontId="16" fillId="0" borderId="0" xfId="0" applyFont="1" applyAlignment="1">
      <alignment horizontal="right"/>
    </xf>
    <xf numFmtId="0" fontId="18" fillId="0" borderId="0" xfId="0" applyFont="1"/>
    <xf numFmtId="184" fontId="18" fillId="0" borderId="0" xfId="0" applyNumberFormat="1" applyFont="1"/>
    <xf numFmtId="0" fontId="19" fillId="0" borderId="0" xfId="0" applyFont="1"/>
    <xf numFmtId="0" fontId="0" fillId="4" borderId="13" xfId="0" applyFill="1" applyBorder="1"/>
    <xf numFmtId="4" fontId="2" fillId="0" borderId="14" xfId="0" applyNumberFormat="1" applyFont="1" applyBorder="1" applyAlignment="1">
      <alignment horizontal="right"/>
    </xf>
    <xf numFmtId="0" fontId="2" fillId="0" borderId="0" xfId="0" applyFont="1"/>
    <xf numFmtId="4" fontId="18" fillId="3" borderId="0" xfId="0" applyNumberFormat="1" applyFont="1" applyFill="1"/>
    <xf numFmtId="186" fontId="4" fillId="0" borderId="0" xfId="1" applyNumberFormat="1" applyFont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5" borderId="17" xfId="0" applyFill="1" applyBorder="1"/>
    <xf numFmtId="186" fontId="4" fillId="0" borderId="0" xfId="1" applyNumberFormat="1" applyFont="1" applyFill="1" applyAlignment="1">
      <alignment horizontal="center"/>
    </xf>
    <xf numFmtId="0" fontId="0" fillId="5" borderId="18" xfId="0" applyFill="1" applyBorder="1"/>
    <xf numFmtId="4" fontId="2" fillId="0" borderId="19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5" borderId="20" xfId="0" applyFill="1" applyBorder="1"/>
    <xf numFmtId="4" fontId="2" fillId="0" borderId="2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4" fontId="6" fillId="0" borderId="0" xfId="0" applyNumberFormat="1" applyFo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5" borderId="25" xfId="0" applyFill="1" applyBorder="1"/>
    <xf numFmtId="4" fontId="2" fillId="0" borderId="26" xfId="0" applyNumberFormat="1" applyFont="1" applyBorder="1" applyAlignment="1">
      <alignment horizontal="right" vertical="center"/>
    </xf>
    <xf numFmtId="187" fontId="4" fillId="0" borderId="0" xfId="0" applyNumberFormat="1" applyFont="1" applyAlignment="1">
      <alignment horizontal="center"/>
    </xf>
    <xf numFmtId="187" fontId="0" fillId="0" borderId="0" xfId="0" applyNumberFormat="1" applyAlignment="1">
      <alignment horizontal="center"/>
    </xf>
    <xf numFmtId="187" fontId="4" fillId="0" borderId="0" xfId="0" applyNumberFormat="1" applyFont="1" applyAlignment="1">
      <alignment horizontal="center"/>
    </xf>
    <xf numFmtId="175" fontId="21" fillId="0" borderId="0" xfId="0" applyNumberFormat="1" applyFont="1" applyAlignment="1">
      <alignment horizontal="left"/>
    </xf>
    <xf numFmtId="0" fontId="22" fillId="0" borderId="0" xfId="0" quotePrefix="1" applyFont="1" applyAlignment="1">
      <alignment horizontal="center"/>
    </xf>
    <xf numFmtId="175" fontId="21" fillId="0" borderId="0" xfId="0" applyNumberFormat="1" applyFont="1"/>
    <xf numFmtId="0" fontId="23" fillId="0" borderId="0" xfId="0" applyFont="1" applyAlignment="1">
      <alignment horizontal="right"/>
    </xf>
    <xf numFmtId="4" fontId="23" fillId="0" borderId="0" xfId="0" applyNumberFormat="1" applyFont="1"/>
    <xf numFmtId="0" fontId="23" fillId="0" borderId="0" xfId="0" applyFont="1"/>
    <xf numFmtId="0" fontId="6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87" fontId="6" fillId="0" borderId="11" xfId="0" applyNumberFormat="1" applyFont="1" applyBorder="1" applyAlignment="1">
      <alignment horizontal="center" vertical="center"/>
    </xf>
    <xf numFmtId="187" fontId="6" fillId="0" borderId="11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188" fontId="0" fillId="0" borderId="0" xfId="0" applyNumberFormat="1"/>
    <xf numFmtId="0" fontId="6" fillId="6" borderId="0" xfId="0" applyFont="1" applyFill="1"/>
    <xf numFmtId="168" fontId="6" fillId="6" borderId="0" xfId="0" applyNumberFormat="1" applyFont="1" applyFill="1"/>
  </cellXfs>
  <cellStyles count="2">
    <cellStyle name="Milliers 2" xfId="1" xr:uid="{8CA60972-7FF6-45BD-8F75-289F6A028A87}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314382364912752E-2"/>
          <c:y val="0.11926605504587313"/>
          <c:w val="0.88834735367301565"/>
          <c:h val="0.761467889908248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'Tranchée d''épandage'!$AA$12</c:f>
              <c:strCache>
                <c:ptCount val="1"/>
                <c:pt idx="0">
                  <c:v>TN mesuré</c:v>
                </c:pt>
              </c:strCache>
            </c:strRef>
          </c:tx>
          <c:spPr>
            <a:ln>
              <a:solidFill>
                <a:srgbClr val="92D050"/>
              </a:solidFill>
              <a:prstDash val="dash"/>
            </a:ln>
          </c:spPr>
          <c:marker>
            <c:symbol val="none"/>
          </c:marker>
          <c:xVal>
            <c:numRef>
              <c:f>'Tranchée d''épandage'!$Z$13:$Z$21</c:f>
              <c:numCache>
                <c:formatCode>#,##0.00</c:formatCode>
                <c:ptCount val="9"/>
                <c:pt idx="0">
                  <c:v>0</c:v>
                </c:pt>
                <c:pt idx="1">
                  <c:v>3</c:v>
                </c:pt>
                <c:pt idx="2">
                  <c:v>3.0001000000000002</c:v>
                </c:pt>
                <c:pt idx="3">
                  <c:v>5.6002000000000001</c:v>
                </c:pt>
                <c:pt idx="4">
                  <c:v>5.6002999999999998</c:v>
                </c:pt>
                <c:pt idx="5">
                  <c:v>8.6003000000000007</c:v>
                </c:pt>
                <c:pt idx="6">
                  <c:v>8.6004000000000005</c:v>
                </c:pt>
                <c:pt idx="7">
                  <c:v>24.6004</c:v>
                </c:pt>
                <c:pt idx="8">
                  <c:v>24.6005</c:v>
                </c:pt>
              </c:numCache>
            </c:numRef>
          </c:xVal>
          <c:yVal>
            <c:numRef>
              <c:f>'Tranchée d''épandage'!$AA$13:$AA$21</c:f>
              <c:numCache>
                <c:formatCode>#,##0.00</c:formatCode>
                <c:ptCount val="9"/>
                <c:pt idx="0">
                  <c:v>7.0999999999999994E-2</c:v>
                </c:pt>
                <c:pt idx="1">
                  <c:v>7.0999999999999994E-2</c:v>
                </c:pt>
                <c:pt idx="2">
                  <c:v>7.0999999999999994E-2</c:v>
                </c:pt>
                <c:pt idx="3">
                  <c:v>7.0999999999999994E-2</c:v>
                </c:pt>
                <c:pt idx="4">
                  <c:v>7.0999999999999994E-2</c:v>
                </c:pt>
                <c:pt idx="5">
                  <c:v>9.8000000000000004E-2</c:v>
                </c:pt>
                <c:pt idx="6">
                  <c:v>9.8000000000000004E-2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67-4E0F-AC13-0EA93B1B6621}"/>
            </c:ext>
          </c:extLst>
        </c:ser>
        <c:ser>
          <c:idx val="1"/>
          <c:order val="1"/>
          <c:tx>
            <c:strRef>
              <c:f>'Tranchée d''épandage'!$AB$12</c:f>
              <c:strCache>
                <c:ptCount val="1"/>
                <c:pt idx="0">
                  <c:v>TN prévu</c:v>
                </c:pt>
              </c:strCache>
            </c:strRef>
          </c:tx>
          <c:marker>
            <c:spPr>
              <a:noFill/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'Tranchée d''épandage'!$Z$13:$Z$21</c:f>
              <c:numCache>
                <c:formatCode>#,##0.00</c:formatCode>
                <c:ptCount val="9"/>
                <c:pt idx="0">
                  <c:v>0</c:v>
                </c:pt>
                <c:pt idx="1">
                  <c:v>3</c:v>
                </c:pt>
                <c:pt idx="2">
                  <c:v>3.0001000000000002</c:v>
                </c:pt>
                <c:pt idx="3">
                  <c:v>5.6002000000000001</c:v>
                </c:pt>
                <c:pt idx="4">
                  <c:v>5.6002999999999998</c:v>
                </c:pt>
                <c:pt idx="5">
                  <c:v>8.6003000000000007</c:v>
                </c:pt>
                <c:pt idx="6">
                  <c:v>8.6004000000000005</c:v>
                </c:pt>
                <c:pt idx="7">
                  <c:v>24.6004</c:v>
                </c:pt>
                <c:pt idx="8">
                  <c:v>24.6005</c:v>
                </c:pt>
              </c:numCache>
            </c:numRef>
          </c:xVal>
          <c:yVal>
            <c:numRef>
              <c:f>'Tranchée d''épandage'!$AB$13:$AB$21</c:f>
              <c:numCache>
                <c:formatCode>#,##0.00</c:formatCode>
                <c:ptCount val="9"/>
                <c:pt idx="0">
                  <c:v>7.0999999999999994E-2</c:v>
                </c:pt>
                <c:pt idx="1">
                  <c:v>7.0999999999999994E-2</c:v>
                </c:pt>
                <c:pt idx="2">
                  <c:v>7.0999999999999994E-2</c:v>
                </c:pt>
                <c:pt idx="3">
                  <c:v>7.0999999999999994E-2</c:v>
                </c:pt>
                <c:pt idx="4">
                  <c:v>7.0999999999999994E-2</c:v>
                </c:pt>
                <c:pt idx="5">
                  <c:v>9.8000000000000004E-2</c:v>
                </c:pt>
                <c:pt idx="6">
                  <c:v>9.8000000000000004E-2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67-4E0F-AC13-0EA93B1B6621}"/>
            </c:ext>
          </c:extLst>
        </c:ser>
        <c:ser>
          <c:idx val="2"/>
          <c:order val="2"/>
          <c:tx>
            <c:strRef>
              <c:f>'Tranchée d''épandage'!$AC$12</c:f>
              <c:strCache>
                <c:ptCount val="1"/>
                <c:pt idx="0">
                  <c:v>Gén.inf</c:v>
                </c:pt>
              </c:strCache>
            </c:strRef>
          </c:tx>
          <c:spPr>
            <a:ln w="19050"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'Tranchée d''épandage'!$Z$13:$Z$21</c:f>
              <c:numCache>
                <c:formatCode>#,##0.00</c:formatCode>
                <c:ptCount val="9"/>
                <c:pt idx="0">
                  <c:v>0</c:v>
                </c:pt>
                <c:pt idx="1">
                  <c:v>3</c:v>
                </c:pt>
                <c:pt idx="2">
                  <c:v>3.0001000000000002</c:v>
                </c:pt>
                <c:pt idx="3">
                  <c:v>5.6002000000000001</c:v>
                </c:pt>
                <c:pt idx="4">
                  <c:v>5.6002999999999998</c:v>
                </c:pt>
                <c:pt idx="5">
                  <c:v>8.6003000000000007</c:v>
                </c:pt>
                <c:pt idx="6">
                  <c:v>8.6004000000000005</c:v>
                </c:pt>
                <c:pt idx="7">
                  <c:v>24.6004</c:v>
                </c:pt>
                <c:pt idx="8">
                  <c:v>24.6005</c:v>
                </c:pt>
              </c:numCache>
            </c:numRef>
          </c:xVal>
          <c:yVal>
            <c:numRef>
              <c:f>'Tranchée d''épandage'!$AC$13:$AC$21</c:f>
              <c:numCache>
                <c:formatCode>#,##0.00</c:formatCode>
                <c:ptCount val="9"/>
                <c:pt idx="0">
                  <c:v>-0.22899999999999998</c:v>
                </c:pt>
                <c:pt idx="1">
                  <c:v>-0.34899999999999998</c:v>
                </c:pt>
                <c:pt idx="2">
                  <c:v>-1.5489999999999999</c:v>
                </c:pt>
                <c:pt idx="3">
                  <c:v>-1.5489999999999999</c:v>
                </c:pt>
                <c:pt idx="4">
                  <c:v>-0.3839999999999999</c:v>
                </c:pt>
                <c:pt idx="5">
                  <c:v>-0.41399999999999992</c:v>
                </c:pt>
                <c:pt idx="6">
                  <c:v>-0.71399999999999997</c:v>
                </c:pt>
                <c:pt idx="7">
                  <c:v>-0.79399999999999993</c:v>
                </c:pt>
                <c:pt idx="8">
                  <c:v>-0.49399999999999994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67-4E0F-AC13-0EA93B1B6621}"/>
            </c:ext>
          </c:extLst>
        </c:ser>
        <c:ser>
          <c:idx val="3"/>
          <c:order val="3"/>
          <c:tx>
            <c:strRef>
              <c:f>'Tranchée d''épandage'!$AD$12</c:f>
              <c:strCache>
                <c:ptCount val="1"/>
                <c:pt idx="0">
                  <c:v>Gén.sup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'Tranchée d''épandage'!$Z$13:$Z$21</c:f>
              <c:numCache>
                <c:formatCode>#,##0.00</c:formatCode>
                <c:ptCount val="9"/>
                <c:pt idx="0">
                  <c:v>0</c:v>
                </c:pt>
                <c:pt idx="1">
                  <c:v>3</c:v>
                </c:pt>
                <c:pt idx="2">
                  <c:v>3.0001000000000002</c:v>
                </c:pt>
                <c:pt idx="3">
                  <c:v>5.6002000000000001</c:v>
                </c:pt>
                <c:pt idx="4">
                  <c:v>5.6002999999999998</c:v>
                </c:pt>
                <c:pt idx="5">
                  <c:v>8.6003000000000007</c:v>
                </c:pt>
                <c:pt idx="6">
                  <c:v>8.6004000000000005</c:v>
                </c:pt>
                <c:pt idx="7">
                  <c:v>24.6004</c:v>
                </c:pt>
                <c:pt idx="8">
                  <c:v>24.6005</c:v>
                </c:pt>
              </c:numCache>
            </c:numRef>
          </c:xVal>
          <c:yVal>
            <c:numRef>
              <c:f>'Tranchée d''épandage'!$AD$13:$AD$21</c:f>
              <c:numCache>
                <c:formatCode>#,##0.00</c:formatCode>
                <c:ptCount val="9"/>
                <c:pt idx="0">
                  <c:v>-0.12899999999999998</c:v>
                </c:pt>
                <c:pt idx="1">
                  <c:v>-0.24899999999999997</c:v>
                </c:pt>
                <c:pt idx="2">
                  <c:v>-8.8999999999999968E-2</c:v>
                </c:pt>
                <c:pt idx="3">
                  <c:v>-8.8999999999999968E-2</c:v>
                </c:pt>
                <c:pt idx="4">
                  <c:v>-0.28399999999999992</c:v>
                </c:pt>
                <c:pt idx="5">
                  <c:v>-0.31399999999999995</c:v>
                </c:pt>
                <c:pt idx="6">
                  <c:v>-0.31399999999999995</c:v>
                </c:pt>
                <c:pt idx="7">
                  <c:v>-0.39399999999999991</c:v>
                </c:pt>
                <c:pt idx="8">
                  <c:v>-0.49399999999999994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67-4E0F-AC13-0EA93B1B6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297064"/>
        <c:axId val="251296280"/>
      </c:scatterChart>
      <c:valAx>
        <c:axId val="251297064"/>
        <c:scaling>
          <c:orientation val="minMax"/>
        </c:scaling>
        <c:delete val="0"/>
        <c:axPos val="b"/>
        <c:majorGridlines/>
        <c:minorGridlines/>
        <c:numFmt formatCode="#,##0.0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51296280"/>
        <c:crosses val="autoZero"/>
        <c:crossBetween val="midCat"/>
      </c:valAx>
      <c:valAx>
        <c:axId val="25129628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Côte des ouvrages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crossAx val="251297064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2067206970750251"/>
          <c:y val="0.25627516544315926"/>
          <c:w val="8.1269738563646346E-2"/>
          <c:h val="0.110091743119266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28</xdr:row>
      <xdr:rowOff>133350</xdr:rowOff>
    </xdr:from>
    <xdr:to>
      <xdr:col>18</xdr:col>
      <xdr:colOff>28575</xdr:colOff>
      <xdr:row>30</xdr:row>
      <xdr:rowOff>106406</xdr:rowOff>
    </xdr:to>
    <xdr:sp macro="" textlink="">
      <xdr:nvSpPr>
        <xdr:cNvPr id="2" name="Forme libre 7">
          <a:extLst>
            <a:ext uri="{FF2B5EF4-FFF2-40B4-BE49-F238E27FC236}">
              <a16:creationId xmlns:a16="http://schemas.microsoft.com/office/drawing/2014/main" id="{E85C43BF-E54E-4823-BEF2-7BC7A19E36C5}"/>
            </a:ext>
          </a:extLst>
        </xdr:cNvPr>
        <xdr:cNvSpPr/>
      </xdr:nvSpPr>
      <xdr:spPr>
        <a:xfrm>
          <a:off x="2295525" y="5467350"/>
          <a:ext cx="12487275" cy="363581"/>
        </a:xfrm>
        <a:custGeom>
          <a:avLst/>
          <a:gdLst>
            <a:gd name="connsiteX0" fmla="*/ 0 w 9239250"/>
            <a:gd name="connsiteY0" fmla="*/ 0 h 344487"/>
            <a:gd name="connsiteX1" fmla="*/ 581025 w 9239250"/>
            <a:gd name="connsiteY1" fmla="*/ 47625 h 344487"/>
            <a:gd name="connsiteX2" fmla="*/ 581025 w 9239250"/>
            <a:gd name="connsiteY2" fmla="*/ 47625 h 344487"/>
            <a:gd name="connsiteX3" fmla="*/ 790575 w 9239250"/>
            <a:gd name="connsiteY3" fmla="*/ 76200 h 344487"/>
            <a:gd name="connsiteX4" fmla="*/ 1019175 w 9239250"/>
            <a:gd name="connsiteY4" fmla="*/ 133350 h 344487"/>
            <a:gd name="connsiteX5" fmla="*/ 1133475 w 9239250"/>
            <a:gd name="connsiteY5" fmla="*/ 133350 h 344487"/>
            <a:gd name="connsiteX6" fmla="*/ 1600200 w 9239250"/>
            <a:gd name="connsiteY6" fmla="*/ 133350 h 344487"/>
            <a:gd name="connsiteX7" fmla="*/ 2390775 w 9239250"/>
            <a:gd name="connsiteY7" fmla="*/ 142875 h 344487"/>
            <a:gd name="connsiteX8" fmla="*/ 2743200 w 9239250"/>
            <a:gd name="connsiteY8" fmla="*/ 161925 h 344487"/>
            <a:gd name="connsiteX9" fmla="*/ 3419475 w 9239250"/>
            <a:gd name="connsiteY9" fmla="*/ 228600 h 344487"/>
            <a:gd name="connsiteX10" fmla="*/ 3933825 w 9239250"/>
            <a:gd name="connsiteY10" fmla="*/ 266700 h 344487"/>
            <a:gd name="connsiteX11" fmla="*/ 4514850 w 9239250"/>
            <a:gd name="connsiteY11" fmla="*/ 333375 h 344487"/>
            <a:gd name="connsiteX12" fmla="*/ 4819650 w 9239250"/>
            <a:gd name="connsiteY12" fmla="*/ 333375 h 344487"/>
            <a:gd name="connsiteX13" fmla="*/ 9239250 w 9239250"/>
            <a:gd name="connsiteY13" fmla="*/ 323850 h 344487"/>
            <a:gd name="connsiteX14" fmla="*/ 9239250 w 9239250"/>
            <a:gd name="connsiteY14" fmla="*/ 323850 h 3444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9239250" h="344487">
              <a:moveTo>
                <a:pt x="0" y="0"/>
              </a:moveTo>
              <a:lnTo>
                <a:pt x="581025" y="47625"/>
              </a:lnTo>
              <a:lnTo>
                <a:pt x="581025" y="47625"/>
              </a:lnTo>
              <a:cubicBezTo>
                <a:pt x="615950" y="52388"/>
                <a:pt x="717550" y="61913"/>
                <a:pt x="790575" y="76200"/>
              </a:cubicBezTo>
              <a:cubicBezTo>
                <a:pt x="863600" y="90487"/>
                <a:pt x="962025" y="123825"/>
                <a:pt x="1019175" y="133350"/>
              </a:cubicBezTo>
              <a:cubicBezTo>
                <a:pt x="1076325" y="142875"/>
                <a:pt x="1133475" y="133350"/>
                <a:pt x="1133475" y="133350"/>
              </a:cubicBezTo>
              <a:lnTo>
                <a:pt x="1600200" y="133350"/>
              </a:lnTo>
              <a:lnTo>
                <a:pt x="2390775" y="142875"/>
              </a:lnTo>
              <a:cubicBezTo>
                <a:pt x="2581275" y="147637"/>
                <a:pt x="2571750" y="147638"/>
                <a:pt x="2743200" y="161925"/>
              </a:cubicBezTo>
              <a:cubicBezTo>
                <a:pt x="2914650" y="176212"/>
                <a:pt x="3221038" y="211138"/>
                <a:pt x="3419475" y="228600"/>
              </a:cubicBezTo>
              <a:cubicBezTo>
                <a:pt x="3617913" y="246063"/>
                <a:pt x="3751263" y="249238"/>
                <a:pt x="3933825" y="266700"/>
              </a:cubicBezTo>
              <a:cubicBezTo>
                <a:pt x="4116387" y="284162"/>
                <a:pt x="4367213" y="322263"/>
                <a:pt x="4514850" y="333375"/>
              </a:cubicBezTo>
              <a:cubicBezTo>
                <a:pt x="4662487" y="344487"/>
                <a:pt x="4819650" y="333375"/>
                <a:pt x="4819650" y="333375"/>
              </a:cubicBezTo>
              <a:lnTo>
                <a:pt x="9239250" y="323850"/>
              </a:lnTo>
              <a:lnTo>
                <a:pt x="9239250" y="323850"/>
              </a:lnTo>
            </a:path>
          </a:pathLst>
        </a:custGeom>
        <a:noFill/>
        <a:ln w="19050">
          <a:solidFill>
            <a:schemeClr val="accent3">
              <a:lumMod val="75000"/>
            </a:schemeClr>
          </a:solidFill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358775</xdr:colOff>
      <xdr:row>17</xdr:row>
      <xdr:rowOff>12700</xdr:rowOff>
    </xdr:from>
    <xdr:to>
      <xdr:col>3</xdr:col>
      <xdr:colOff>3175</xdr:colOff>
      <xdr:row>28</xdr:row>
      <xdr:rowOff>139700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206AC17-4919-45AD-9580-7C3C96636630}"/>
            </a:ext>
          </a:extLst>
        </xdr:cNvPr>
        <xdr:cNvSpPr/>
      </xdr:nvSpPr>
      <xdr:spPr>
        <a:xfrm>
          <a:off x="358775" y="3251200"/>
          <a:ext cx="1930400" cy="2222500"/>
        </a:xfrm>
        <a:prstGeom prst="rect">
          <a:avLst/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266700</xdr:colOff>
      <xdr:row>11</xdr:row>
      <xdr:rowOff>0</xdr:rowOff>
    </xdr:from>
    <xdr:to>
      <xdr:col>3</xdr:col>
      <xdr:colOff>114300</xdr:colOff>
      <xdr:row>17</xdr:row>
      <xdr:rowOff>12700</xdr:rowOff>
    </xdr:to>
    <xdr:sp macro="" textlink="">
      <xdr:nvSpPr>
        <xdr:cNvPr id="4" name="Triangle isocèle 3">
          <a:extLst>
            <a:ext uri="{FF2B5EF4-FFF2-40B4-BE49-F238E27FC236}">
              <a16:creationId xmlns:a16="http://schemas.microsoft.com/office/drawing/2014/main" id="{8E5447A6-83A6-4249-ACA6-A5D6F1740703}"/>
            </a:ext>
          </a:extLst>
        </xdr:cNvPr>
        <xdr:cNvSpPr/>
      </xdr:nvSpPr>
      <xdr:spPr>
        <a:xfrm>
          <a:off x="266700" y="2095500"/>
          <a:ext cx="2133600" cy="1155700"/>
        </a:xfrm>
        <a:prstGeom prst="triangle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447675</xdr:colOff>
      <xdr:row>28</xdr:row>
      <xdr:rowOff>139700</xdr:rowOff>
    </xdr:from>
    <xdr:to>
      <xdr:col>3</xdr:col>
      <xdr:colOff>3175</xdr:colOff>
      <xdr:row>30</xdr:row>
      <xdr:rowOff>47625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001D936-0469-4BD9-96B0-08EDAD2982F8}"/>
            </a:ext>
          </a:extLst>
        </xdr:cNvPr>
        <xdr:cNvSpPr/>
      </xdr:nvSpPr>
      <xdr:spPr>
        <a:xfrm>
          <a:off x="1971675" y="5473700"/>
          <a:ext cx="317500" cy="298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5</xdr:col>
      <xdr:colOff>758825</xdr:colOff>
      <xdr:row>29</xdr:row>
      <xdr:rowOff>88900</xdr:rowOff>
    </xdr:from>
    <xdr:to>
      <xdr:col>7</xdr:col>
      <xdr:colOff>752475</xdr:colOff>
      <xdr:row>35</xdr:row>
      <xdr:rowOff>76200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01A4332-3EF5-4448-B2D4-958C5B31413D}"/>
            </a:ext>
          </a:extLst>
        </xdr:cNvPr>
        <xdr:cNvSpPr/>
      </xdr:nvSpPr>
      <xdr:spPr>
        <a:xfrm>
          <a:off x="5073650" y="5613400"/>
          <a:ext cx="1327150" cy="1158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Fosse Toutes Eaux</a:t>
          </a:r>
        </a:p>
      </xdr:txBody>
    </xdr:sp>
    <xdr:clientData/>
  </xdr:twoCellAnchor>
  <xdr:twoCellAnchor>
    <xdr:from>
      <xdr:col>3</xdr:col>
      <xdr:colOff>3175</xdr:colOff>
      <xdr:row>29</xdr:row>
      <xdr:rowOff>55563</xdr:rowOff>
    </xdr:from>
    <xdr:to>
      <xdr:col>5</xdr:col>
      <xdr:colOff>758825</xdr:colOff>
      <xdr:row>30</xdr:row>
      <xdr:rowOff>139700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7245C93F-87EA-4131-B08C-BE0C1F957DE0}"/>
            </a:ext>
          </a:extLst>
        </xdr:cNvPr>
        <xdr:cNvCxnSpPr/>
      </xdr:nvCxnSpPr>
      <xdr:spPr>
        <a:xfrm>
          <a:off x="2289175" y="5580063"/>
          <a:ext cx="2784475" cy="284162"/>
        </a:xfrm>
        <a:prstGeom prst="line">
          <a:avLst/>
        </a:prstGeom>
        <a:ln w="5715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752475</xdr:colOff>
      <xdr:row>30</xdr:row>
      <xdr:rowOff>177800</xdr:rowOff>
    </xdr:from>
    <xdr:to>
      <xdr:col>12</xdr:col>
      <xdr:colOff>0</xdr:colOff>
      <xdr:row>31</xdr:row>
      <xdr:rowOff>180975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E3A6D3CE-1122-40DB-A608-1B0F5B39B9E8}"/>
            </a:ext>
          </a:extLst>
        </xdr:cNvPr>
        <xdr:cNvCxnSpPr>
          <a:stCxn id="6" idx="3"/>
        </xdr:cNvCxnSpPr>
      </xdr:nvCxnSpPr>
      <xdr:spPr>
        <a:xfrm>
          <a:off x="6400800" y="5902325"/>
          <a:ext cx="3057525" cy="203200"/>
        </a:xfrm>
        <a:prstGeom prst="line">
          <a:avLst/>
        </a:prstGeom>
        <a:ln w="5715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171450</xdr:colOff>
      <xdr:row>32</xdr:row>
      <xdr:rowOff>66675</xdr:rowOff>
    </xdr:from>
    <xdr:to>
      <xdr:col>17</xdr:col>
      <xdr:colOff>714375</xdr:colOff>
      <xdr:row>32</xdr:row>
      <xdr:rowOff>68263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A97B087-3384-48D5-B34F-9909D45B7F03}"/>
            </a:ext>
          </a:extLst>
        </xdr:cNvPr>
        <xdr:cNvCxnSpPr/>
      </xdr:nvCxnSpPr>
      <xdr:spPr>
        <a:xfrm>
          <a:off x="9629775" y="6181725"/>
          <a:ext cx="5076825" cy="1588"/>
        </a:xfrm>
        <a:prstGeom prst="line">
          <a:avLst/>
        </a:prstGeom>
        <a:ln w="57150"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95250</xdr:rowOff>
    </xdr:from>
    <xdr:to>
      <xdr:col>12</xdr:col>
      <xdr:colOff>209551</xdr:colOff>
      <xdr:row>32</xdr:row>
      <xdr:rowOff>85725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BF0D588A-9CFD-4D4C-BF40-84C2714101D6}"/>
            </a:ext>
          </a:extLst>
        </xdr:cNvPr>
        <xdr:cNvSpPr/>
      </xdr:nvSpPr>
      <xdr:spPr>
        <a:xfrm>
          <a:off x="9458325" y="5819775"/>
          <a:ext cx="209551" cy="381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17</xdr:col>
      <xdr:colOff>600075</xdr:colOff>
      <xdr:row>30</xdr:row>
      <xdr:rowOff>85725</xdr:rowOff>
    </xdr:from>
    <xdr:to>
      <xdr:col>18</xdr:col>
      <xdr:colOff>1</xdr:colOff>
      <xdr:row>32</xdr:row>
      <xdr:rowOff>104775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146E57FF-07CC-4FFC-8DA5-963B93002157}"/>
            </a:ext>
          </a:extLst>
        </xdr:cNvPr>
        <xdr:cNvSpPr/>
      </xdr:nvSpPr>
      <xdr:spPr>
        <a:xfrm>
          <a:off x="14592300" y="5810250"/>
          <a:ext cx="161926" cy="4095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782320</xdr:colOff>
      <xdr:row>9</xdr:row>
      <xdr:rowOff>142361</xdr:rowOff>
    </xdr:from>
    <xdr:to>
      <xdr:col>8</xdr:col>
      <xdr:colOff>45463</xdr:colOff>
      <xdr:row>9</xdr:row>
      <xdr:rowOff>152400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603A41F1-1CCC-4678-8043-520707400CFF}"/>
            </a:ext>
          </a:extLst>
        </xdr:cNvPr>
        <xdr:cNvCxnSpPr/>
      </xdr:nvCxnSpPr>
      <xdr:spPr>
        <a:xfrm flipV="1">
          <a:off x="4316095" y="1856861"/>
          <a:ext cx="2139693" cy="10039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142241</xdr:rowOff>
    </xdr:from>
    <xdr:to>
      <xdr:col>13</xdr:col>
      <xdr:colOff>790575</xdr:colOff>
      <xdr:row>9</xdr:row>
      <xdr:rowOff>152400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E0B559BE-3D4C-4254-A634-3CE9F4632610}"/>
            </a:ext>
          </a:extLst>
        </xdr:cNvPr>
        <xdr:cNvCxnSpPr/>
      </xdr:nvCxnSpPr>
      <xdr:spPr>
        <a:xfrm flipV="1">
          <a:off x="8696325" y="1856741"/>
          <a:ext cx="2314575" cy="10159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782320</xdr:colOff>
      <xdr:row>9</xdr:row>
      <xdr:rowOff>142240</xdr:rowOff>
    </xdr:from>
    <xdr:to>
      <xdr:col>19</xdr:col>
      <xdr:colOff>777875</xdr:colOff>
      <xdr:row>9</xdr:row>
      <xdr:rowOff>162561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EB097FDB-7719-471C-923B-B8AB7DBB6FFC}"/>
            </a:ext>
          </a:extLst>
        </xdr:cNvPr>
        <xdr:cNvCxnSpPr/>
      </xdr:nvCxnSpPr>
      <xdr:spPr>
        <a:xfrm>
          <a:off x="11002645" y="1856740"/>
          <a:ext cx="4691380" cy="2032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20320</xdr:colOff>
      <xdr:row>9</xdr:row>
      <xdr:rowOff>141725</xdr:rowOff>
    </xdr:from>
    <xdr:to>
      <xdr:col>10</xdr:col>
      <xdr:colOff>788413</xdr:colOff>
      <xdr:row>9</xdr:row>
      <xdr:rowOff>142240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25F3A28D-743B-4481-BD36-BB7083E92E13}"/>
            </a:ext>
          </a:extLst>
        </xdr:cNvPr>
        <xdr:cNvCxnSpPr/>
      </xdr:nvCxnSpPr>
      <xdr:spPr>
        <a:xfrm flipV="1">
          <a:off x="6430645" y="1856225"/>
          <a:ext cx="2263518" cy="51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29</xdr:row>
      <xdr:rowOff>0</xdr:rowOff>
    </xdr:from>
    <xdr:to>
      <xdr:col>6</xdr:col>
      <xdr:colOff>600075</xdr:colOff>
      <xdr:row>29</xdr:row>
      <xdr:rowOff>85725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9318B2A-0D6C-44FC-9799-6E43644736BC}"/>
            </a:ext>
          </a:extLst>
        </xdr:cNvPr>
        <xdr:cNvSpPr/>
      </xdr:nvSpPr>
      <xdr:spPr>
        <a:xfrm>
          <a:off x="5219700" y="5524500"/>
          <a:ext cx="428625" cy="857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95250</xdr:colOff>
      <xdr:row>29</xdr:row>
      <xdr:rowOff>0</xdr:rowOff>
    </xdr:from>
    <xdr:to>
      <xdr:col>7</xdr:col>
      <xdr:colOff>590550</xdr:colOff>
      <xdr:row>29</xdr:row>
      <xdr:rowOff>85725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EB37E4B0-C53A-4EDC-A721-646F8FE76673}"/>
            </a:ext>
          </a:extLst>
        </xdr:cNvPr>
        <xdr:cNvSpPr/>
      </xdr:nvSpPr>
      <xdr:spPr>
        <a:xfrm>
          <a:off x="5743575" y="5524500"/>
          <a:ext cx="495300" cy="857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9525</xdr:colOff>
      <xdr:row>20</xdr:row>
      <xdr:rowOff>9529</xdr:rowOff>
    </xdr:from>
    <xdr:to>
      <xdr:col>4</xdr:col>
      <xdr:colOff>742954</xdr:colOff>
      <xdr:row>28</xdr:row>
      <xdr:rowOff>133351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9EB045E0-D4CD-4079-B2CE-33FF06BD074A}"/>
            </a:ext>
          </a:extLst>
        </xdr:cNvPr>
        <xdr:cNvCxnSpPr/>
      </xdr:nvCxnSpPr>
      <xdr:spPr>
        <a:xfrm rot="5400000">
          <a:off x="2471741" y="3643313"/>
          <a:ext cx="1647822" cy="2000254"/>
        </a:xfrm>
        <a:prstGeom prst="line">
          <a:avLst/>
        </a:prstGeom>
        <a:ln cap="sq">
          <a:solidFill>
            <a:schemeClr val="tx1">
              <a:lumMod val="95000"/>
              <a:lumOff val="5000"/>
            </a:schemeClr>
          </a:solidFill>
          <a:prstDash val="sys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762002</xdr:colOff>
      <xdr:row>22</xdr:row>
      <xdr:rowOff>3</xdr:rowOff>
    </xdr:from>
    <xdr:to>
      <xdr:col>7</xdr:col>
      <xdr:colOff>742951</xdr:colOff>
      <xdr:row>29</xdr:row>
      <xdr:rowOff>85724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39E72BB7-D7A5-44A5-AFCE-D6157AB0E803}"/>
            </a:ext>
          </a:extLst>
        </xdr:cNvPr>
        <xdr:cNvCxnSpPr/>
      </xdr:nvCxnSpPr>
      <xdr:spPr>
        <a:xfrm rot="5400000">
          <a:off x="5024441" y="4243389"/>
          <a:ext cx="1419221" cy="1314449"/>
        </a:xfrm>
        <a:prstGeom prst="line">
          <a:avLst/>
        </a:prstGeom>
        <a:ln cap="sq">
          <a:solidFill>
            <a:schemeClr val="tx1">
              <a:lumMod val="95000"/>
              <a:lumOff val="5000"/>
            </a:schemeClr>
          </a:solidFill>
          <a:prstDash val="sys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752476</xdr:colOff>
      <xdr:row>22</xdr:row>
      <xdr:rowOff>0</xdr:rowOff>
    </xdr:from>
    <xdr:to>
      <xdr:col>10</xdr:col>
      <xdr:colOff>742950</xdr:colOff>
      <xdr:row>29</xdr:row>
      <xdr:rowOff>85726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C301E49C-9A86-4BA2-B15A-566F6C936302}"/>
            </a:ext>
          </a:extLst>
        </xdr:cNvPr>
        <xdr:cNvCxnSpPr/>
      </xdr:nvCxnSpPr>
      <xdr:spPr>
        <a:xfrm rot="10800000" flipV="1">
          <a:off x="6400801" y="4191000"/>
          <a:ext cx="2276474" cy="1419226"/>
        </a:xfrm>
        <a:prstGeom prst="line">
          <a:avLst/>
        </a:prstGeom>
        <a:ln cap="sq">
          <a:solidFill>
            <a:schemeClr val="tx1">
              <a:lumMod val="95000"/>
              <a:lumOff val="5000"/>
            </a:schemeClr>
          </a:solidFill>
          <a:prstDash val="sys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104775</xdr:colOff>
      <xdr:row>26</xdr:row>
      <xdr:rowOff>19059</xdr:rowOff>
    </xdr:from>
    <xdr:to>
      <xdr:col>14</xdr:col>
      <xdr:colOff>28578</xdr:colOff>
      <xdr:row>30</xdr:row>
      <xdr:rowOff>95251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C6F78B5F-A4C1-452F-9E88-5E3F92D2FD82}"/>
            </a:ext>
          </a:extLst>
        </xdr:cNvPr>
        <xdr:cNvCxnSpPr>
          <a:stCxn id="10" idx="0"/>
        </xdr:cNvCxnSpPr>
      </xdr:nvCxnSpPr>
      <xdr:spPr>
        <a:xfrm rot="5400000" flipH="1" flipV="1">
          <a:off x="9920293" y="4614866"/>
          <a:ext cx="847717" cy="1562103"/>
        </a:xfrm>
        <a:prstGeom prst="line">
          <a:avLst/>
        </a:prstGeom>
        <a:ln cap="sq">
          <a:solidFill>
            <a:schemeClr val="tx1">
              <a:lumMod val="95000"/>
              <a:lumOff val="5000"/>
            </a:schemeClr>
          </a:solidFill>
          <a:prstDash val="sys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681038</xdr:colOff>
      <xdr:row>26</xdr:row>
      <xdr:rowOff>9526</xdr:rowOff>
    </xdr:from>
    <xdr:to>
      <xdr:col>20</xdr:col>
      <xdr:colOff>3</xdr:colOff>
      <xdr:row>30</xdr:row>
      <xdr:rowOff>85725</xdr:rowOff>
    </xdr:to>
    <xdr:cxnSp macro="">
      <xdr:nvCxnSpPr>
        <xdr:cNvPr id="22" name="Connecteur droit 21">
          <a:extLst>
            <a:ext uri="{FF2B5EF4-FFF2-40B4-BE49-F238E27FC236}">
              <a16:creationId xmlns:a16="http://schemas.microsoft.com/office/drawing/2014/main" id="{CC19DBF1-FEDB-43B1-B11A-D2F6DBD3F88D}"/>
            </a:ext>
          </a:extLst>
        </xdr:cNvPr>
        <xdr:cNvCxnSpPr>
          <a:stCxn id="11" idx="0"/>
        </xdr:cNvCxnSpPr>
      </xdr:nvCxnSpPr>
      <xdr:spPr>
        <a:xfrm rot="5400000" flipH="1" flipV="1">
          <a:off x="14761371" y="4874418"/>
          <a:ext cx="847724" cy="1023940"/>
        </a:xfrm>
        <a:prstGeom prst="line">
          <a:avLst/>
        </a:prstGeom>
        <a:ln cap="sq">
          <a:solidFill>
            <a:schemeClr val="tx1">
              <a:lumMod val="95000"/>
              <a:lumOff val="5000"/>
            </a:schemeClr>
          </a:solidFill>
          <a:prstDash val="sys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-76200</xdr:colOff>
      <xdr:row>6</xdr:row>
      <xdr:rowOff>30163</xdr:rowOff>
    </xdr:from>
    <xdr:to>
      <xdr:col>2</xdr:col>
      <xdr:colOff>614362</xdr:colOff>
      <xdr:row>42</xdr:row>
      <xdr:rowOff>6350</xdr:rowOff>
    </xdr:to>
    <xdr:sp macro="" textlink="">
      <xdr:nvSpPr>
        <xdr:cNvPr id="23" name="Forme libre 60">
          <a:extLst>
            <a:ext uri="{FF2B5EF4-FFF2-40B4-BE49-F238E27FC236}">
              <a16:creationId xmlns:a16="http://schemas.microsoft.com/office/drawing/2014/main" id="{AFD76B32-42A7-4DCE-984D-1519920D9961}"/>
            </a:ext>
          </a:extLst>
        </xdr:cNvPr>
        <xdr:cNvSpPr/>
      </xdr:nvSpPr>
      <xdr:spPr>
        <a:xfrm>
          <a:off x="-76200" y="1173163"/>
          <a:ext cx="2214562" cy="6872287"/>
        </a:xfrm>
        <a:custGeom>
          <a:avLst/>
          <a:gdLst>
            <a:gd name="connsiteX0" fmla="*/ 219075 w 2214562"/>
            <a:gd name="connsiteY0" fmla="*/ 46037 h 4357687"/>
            <a:gd name="connsiteX1" fmla="*/ 1466850 w 2214562"/>
            <a:gd name="connsiteY1" fmla="*/ 65087 h 4357687"/>
            <a:gd name="connsiteX2" fmla="*/ 1800225 w 2214562"/>
            <a:gd name="connsiteY2" fmla="*/ 198437 h 4357687"/>
            <a:gd name="connsiteX3" fmla="*/ 1981200 w 2214562"/>
            <a:gd name="connsiteY3" fmla="*/ 512762 h 4357687"/>
            <a:gd name="connsiteX4" fmla="*/ 1847850 w 2214562"/>
            <a:gd name="connsiteY4" fmla="*/ 1389062 h 4357687"/>
            <a:gd name="connsiteX5" fmla="*/ 1914525 w 2214562"/>
            <a:gd name="connsiteY5" fmla="*/ 2046287 h 4357687"/>
            <a:gd name="connsiteX6" fmla="*/ 1943100 w 2214562"/>
            <a:gd name="connsiteY6" fmla="*/ 2922587 h 4357687"/>
            <a:gd name="connsiteX7" fmla="*/ 2152650 w 2214562"/>
            <a:gd name="connsiteY7" fmla="*/ 3465512 h 4357687"/>
            <a:gd name="connsiteX8" fmla="*/ 2000250 w 2214562"/>
            <a:gd name="connsiteY8" fmla="*/ 4313237 h 4357687"/>
            <a:gd name="connsiteX9" fmla="*/ 866775 w 2214562"/>
            <a:gd name="connsiteY9" fmla="*/ 3732212 h 4357687"/>
            <a:gd name="connsiteX10" fmla="*/ 419100 w 2214562"/>
            <a:gd name="connsiteY10" fmla="*/ 3475037 h 4357687"/>
            <a:gd name="connsiteX11" fmla="*/ 123825 w 2214562"/>
            <a:gd name="connsiteY11" fmla="*/ 3160712 h 4357687"/>
            <a:gd name="connsiteX12" fmla="*/ 228600 w 2214562"/>
            <a:gd name="connsiteY12" fmla="*/ 1293812 h 4357687"/>
            <a:gd name="connsiteX13" fmla="*/ 152400 w 2214562"/>
            <a:gd name="connsiteY13" fmla="*/ 341312 h 4357687"/>
            <a:gd name="connsiteX14" fmla="*/ 219075 w 2214562"/>
            <a:gd name="connsiteY14" fmla="*/ 46037 h 43576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2214562" h="4357687">
              <a:moveTo>
                <a:pt x="219075" y="46037"/>
              </a:moveTo>
              <a:cubicBezTo>
                <a:pt x="438150" y="0"/>
                <a:pt x="1203325" y="39687"/>
                <a:pt x="1466850" y="65087"/>
              </a:cubicBezTo>
              <a:cubicBezTo>
                <a:pt x="1730375" y="90487"/>
                <a:pt x="1714500" y="123824"/>
                <a:pt x="1800225" y="198437"/>
              </a:cubicBezTo>
              <a:cubicBezTo>
                <a:pt x="1885950" y="273050"/>
                <a:pt x="1973263" y="314325"/>
                <a:pt x="1981200" y="512762"/>
              </a:cubicBezTo>
              <a:cubicBezTo>
                <a:pt x="1989137" y="711199"/>
                <a:pt x="1858962" y="1133475"/>
                <a:pt x="1847850" y="1389062"/>
              </a:cubicBezTo>
              <a:cubicBezTo>
                <a:pt x="1836738" y="1644649"/>
                <a:pt x="1898650" y="1790700"/>
                <a:pt x="1914525" y="2046287"/>
              </a:cubicBezTo>
              <a:cubicBezTo>
                <a:pt x="1930400" y="2301875"/>
                <a:pt x="1903413" y="2686050"/>
                <a:pt x="1943100" y="2922587"/>
              </a:cubicBezTo>
              <a:cubicBezTo>
                <a:pt x="1982787" y="3159124"/>
                <a:pt x="2143125" y="3233737"/>
                <a:pt x="2152650" y="3465512"/>
              </a:cubicBezTo>
              <a:cubicBezTo>
                <a:pt x="2162175" y="3697287"/>
                <a:pt x="2214562" y="4268787"/>
                <a:pt x="2000250" y="4313237"/>
              </a:cubicBezTo>
              <a:cubicBezTo>
                <a:pt x="1785938" y="4357687"/>
                <a:pt x="1130300" y="3871912"/>
                <a:pt x="866775" y="3732212"/>
              </a:cubicBezTo>
              <a:cubicBezTo>
                <a:pt x="603250" y="3592512"/>
                <a:pt x="542925" y="3570287"/>
                <a:pt x="419100" y="3475037"/>
              </a:cubicBezTo>
              <a:cubicBezTo>
                <a:pt x="295275" y="3379787"/>
                <a:pt x="155575" y="3524249"/>
                <a:pt x="123825" y="3160712"/>
              </a:cubicBezTo>
              <a:cubicBezTo>
                <a:pt x="92075" y="2797175"/>
                <a:pt x="223838" y="1763712"/>
                <a:pt x="228600" y="1293812"/>
              </a:cubicBezTo>
              <a:cubicBezTo>
                <a:pt x="233363" y="823912"/>
                <a:pt x="158750" y="550862"/>
                <a:pt x="152400" y="341312"/>
              </a:cubicBezTo>
              <a:cubicBezTo>
                <a:pt x="146050" y="131762"/>
                <a:pt x="0" y="92074"/>
                <a:pt x="219075" y="46037"/>
              </a:cubicBezTo>
              <a:close/>
            </a:path>
          </a:pathLst>
        </a:cu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0</xdr:colOff>
      <xdr:row>47</xdr:row>
      <xdr:rowOff>47624</xdr:rowOff>
    </xdr:from>
    <xdr:to>
      <xdr:col>23</xdr:col>
      <xdr:colOff>0</xdr:colOff>
      <xdr:row>67</xdr:row>
      <xdr:rowOff>177799</xdr:rowOff>
    </xdr:to>
    <xdr:graphicFrame macro="">
      <xdr:nvGraphicFramePr>
        <xdr:cNvPr id="24" name="Graphique 74">
          <a:extLst>
            <a:ext uri="{FF2B5EF4-FFF2-40B4-BE49-F238E27FC236}">
              <a16:creationId xmlns:a16="http://schemas.microsoft.com/office/drawing/2014/main" id="{18E1BA99-F620-47CE-BE65-81B8C5CC8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504825</xdr:colOff>
      <xdr:row>40</xdr:row>
      <xdr:rowOff>19050</xdr:rowOff>
    </xdr:from>
    <xdr:to>
      <xdr:col>17</xdr:col>
      <xdr:colOff>485775</xdr:colOff>
      <xdr:row>45</xdr:row>
      <xdr:rowOff>9525</xdr:rowOff>
    </xdr:to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B00EE72C-4A01-4B46-84E2-40351EAC54A0}"/>
            </a:ext>
          </a:extLst>
        </xdr:cNvPr>
        <xdr:cNvSpPr txBox="1"/>
      </xdr:nvSpPr>
      <xdr:spPr>
        <a:xfrm>
          <a:off x="9963150" y="7677150"/>
          <a:ext cx="451485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ATTENTION : Ce plan ne</a:t>
          </a:r>
          <a:r>
            <a:rPr lang="fr-FR" sz="1100" baseline="0"/>
            <a:t> constitue pas un plan d'éxécution : i</a:t>
          </a:r>
          <a:r>
            <a:rPr lang="fr-FR" sz="1100"/>
            <a:t>l appartient</a:t>
          </a:r>
          <a:r>
            <a:rPr lang="fr-FR" sz="1100" baseline="0"/>
            <a:t> au terrassier de vérifier les côtes de niveau avant de réaliser le chantier et de prévenir TPAe en cas de difficultés techniques.</a:t>
          </a:r>
          <a:endParaRPr lang="fr-FR" sz="1100"/>
        </a:p>
      </xdr:txBody>
    </xdr:sp>
    <xdr:clientData/>
  </xdr:twoCellAnchor>
  <xdr:twoCellAnchor>
    <xdr:from>
      <xdr:col>20</xdr:col>
      <xdr:colOff>295275</xdr:colOff>
      <xdr:row>32</xdr:row>
      <xdr:rowOff>38100</xdr:rowOff>
    </xdr:from>
    <xdr:to>
      <xdr:col>20</xdr:col>
      <xdr:colOff>438150</xdr:colOff>
      <xdr:row>32</xdr:row>
      <xdr:rowOff>180975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9042B95D-D3EB-4428-9FFC-7E25BAEA24D8}"/>
            </a:ext>
          </a:extLst>
        </xdr:cNvPr>
        <xdr:cNvSpPr/>
      </xdr:nvSpPr>
      <xdr:spPr>
        <a:xfrm>
          <a:off x="15992475" y="6153150"/>
          <a:ext cx="142875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19</xdr:col>
      <xdr:colOff>523875</xdr:colOff>
      <xdr:row>30</xdr:row>
      <xdr:rowOff>85725</xdr:rowOff>
    </xdr:from>
    <xdr:to>
      <xdr:col>20</xdr:col>
      <xdr:colOff>285750</xdr:colOff>
      <xdr:row>30</xdr:row>
      <xdr:rowOff>87313</xdr:rowOff>
    </xdr:to>
    <xdr:cxnSp macro="">
      <xdr:nvCxnSpPr>
        <xdr:cNvPr id="27" name="Connecteur droit avec flèche 26">
          <a:extLst>
            <a:ext uri="{FF2B5EF4-FFF2-40B4-BE49-F238E27FC236}">
              <a16:creationId xmlns:a16="http://schemas.microsoft.com/office/drawing/2014/main" id="{4F548082-292E-44C7-9E0B-B7D5973A6D73}"/>
            </a:ext>
          </a:extLst>
        </xdr:cNvPr>
        <xdr:cNvCxnSpPr/>
      </xdr:nvCxnSpPr>
      <xdr:spPr>
        <a:xfrm>
          <a:off x="15459075" y="5810250"/>
          <a:ext cx="523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619125</xdr:colOff>
      <xdr:row>31</xdr:row>
      <xdr:rowOff>0</xdr:rowOff>
    </xdr:from>
    <xdr:to>
      <xdr:col>20</xdr:col>
      <xdr:colOff>266700</xdr:colOff>
      <xdr:row>31</xdr:row>
      <xdr:rowOff>123825</xdr:rowOff>
    </xdr:to>
    <xdr:cxnSp macro="">
      <xdr:nvCxnSpPr>
        <xdr:cNvPr id="28" name="Connecteur droit avec flèche 27">
          <a:extLst>
            <a:ext uri="{FF2B5EF4-FFF2-40B4-BE49-F238E27FC236}">
              <a16:creationId xmlns:a16="http://schemas.microsoft.com/office/drawing/2014/main" id="{7DF9264D-49F1-46D1-8BCF-EDCAD1CDD56B}"/>
            </a:ext>
          </a:extLst>
        </xdr:cNvPr>
        <xdr:cNvCxnSpPr/>
      </xdr:nvCxnSpPr>
      <xdr:spPr>
        <a:xfrm flipV="1">
          <a:off x="15554325" y="5924550"/>
          <a:ext cx="409575" cy="1238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542925</xdr:colOff>
      <xdr:row>32</xdr:row>
      <xdr:rowOff>114300</xdr:rowOff>
    </xdr:from>
    <xdr:to>
      <xdr:col>20</xdr:col>
      <xdr:colOff>304800</xdr:colOff>
      <xdr:row>32</xdr:row>
      <xdr:rowOff>115888</xdr:rowOff>
    </xdr:to>
    <xdr:cxnSp macro="">
      <xdr:nvCxnSpPr>
        <xdr:cNvPr id="29" name="Connecteur droit avec flèche 28">
          <a:extLst>
            <a:ext uri="{FF2B5EF4-FFF2-40B4-BE49-F238E27FC236}">
              <a16:creationId xmlns:a16="http://schemas.microsoft.com/office/drawing/2014/main" id="{2E9485A7-5F10-47D5-B891-750418C658AE}"/>
            </a:ext>
          </a:extLst>
        </xdr:cNvPr>
        <xdr:cNvCxnSpPr/>
      </xdr:nvCxnSpPr>
      <xdr:spPr>
        <a:xfrm>
          <a:off x="15478125" y="6229350"/>
          <a:ext cx="523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552450</xdr:colOff>
      <xdr:row>33</xdr:row>
      <xdr:rowOff>180975</xdr:rowOff>
    </xdr:from>
    <xdr:to>
      <xdr:col>20</xdr:col>
      <xdr:colOff>314325</xdr:colOff>
      <xdr:row>33</xdr:row>
      <xdr:rowOff>182563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B13E778D-301B-4B5A-903D-74163D01CA06}"/>
            </a:ext>
          </a:extLst>
        </xdr:cNvPr>
        <xdr:cNvCxnSpPr/>
      </xdr:nvCxnSpPr>
      <xdr:spPr>
        <a:xfrm>
          <a:off x="15487650" y="6486525"/>
          <a:ext cx="523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552450</xdr:colOff>
      <xdr:row>33</xdr:row>
      <xdr:rowOff>180975</xdr:rowOff>
    </xdr:from>
    <xdr:to>
      <xdr:col>20</xdr:col>
      <xdr:colOff>314325</xdr:colOff>
      <xdr:row>33</xdr:row>
      <xdr:rowOff>182563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8ECF6130-0B36-4ABE-9674-EEC03CA94BD4}"/>
            </a:ext>
          </a:extLst>
        </xdr:cNvPr>
        <xdr:cNvCxnSpPr/>
      </xdr:nvCxnSpPr>
      <xdr:spPr>
        <a:xfrm>
          <a:off x="15487650" y="6486525"/>
          <a:ext cx="523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5</xdr:row>
      <xdr:rowOff>50800</xdr:rowOff>
    </xdr:from>
    <xdr:to>
      <xdr:col>5</xdr:col>
      <xdr:colOff>304800</xdr:colOff>
      <xdr:row>8</xdr:row>
      <xdr:rowOff>50800</xdr:rowOff>
    </xdr:to>
    <xdr:sp macro="" textlink="">
      <xdr:nvSpPr>
        <xdr:cNvPr id="33" name="Ellipse 32">
          <a:extLst>
            <a:ext uri="{FF2B5EF4-FFF2-40B4-BE49-F238E27FC236}">
              <a16:creationId xmlns:a16="http://schemas.microsoft.com/office/drawing/2014/main" id="{9D0693A1-C3C2-42AD-93F1-6C19D1AE4DE5}"/>
            </a:ext>
          </a:extLst>
        </xdr:cNvPr>
        <xdr:cNvSpPr/>
      </xdr:nvSpPr>
      <xdr:spPr>
        <a:xfrm>
          <a:off x="4048125" y="1003300"/>
          <a:ext cx="571500" cy="571500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2400"/>
            <a:t>A</a:t>
          </a:r>
        </a:p>
      </xdr:txBody>
    </xdr:sp>
    <xdr:clientData/>
  </xdr:twoCellAnchor>
  <xdr:twoCellAnchor>
    <xdr:from>
      <xdr:col>7</xdr:col>
      <xdr:colOff>558800</xdr:colOff>
      <xdr:row>5</xdr:row>
      <xdr:rowOff>76200</xdr:rowOff>
    </xdr:from>
    <xdr:to>
      <xdr:col>8</xdr:col>
      <xdr:colOff>368300</xdr:colOff>
      <xdr:row>8</xdr:row>
      <xdr:rowOff>76200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89F333FD-7094-41D5-B1FB-5490DD09E558}"/>
            </a:ext>
          </a:extLst>
        </xdr:cNvPr>
        <xdr:cNvSpPr/>
      </xdr:nvSpPr>
      <xdr:spPr>
        <a:xfrm>
          <a:off x="6207125" y="1028700"/>
          <a:ext cx="571500" cy="571500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2400"/>
            <a:t>B</a:t>
          </a:r>
        </a:p>
      </xdr:txBody>
    </xdr:sp>
    <xdr:clientData/>
  </xdr:twoCellAnchor>
  <xdr:twoCellAnchor>
    <xdr:from>
      <xdr:col>10</xdr:col>
      <xdr:colOff>431800</xdr:colOff>
      <xdr:row>5</xdr:row>
      <xdr:rowOff>88900</xdr:rowOff>
    </xdr:from>
    <xdr:to>
      <xdr:col>11</xdr:col>
      <xdr:colOff>241300</xdr:colOff>
      <xdr:row>8</xdr:row>
      <xdr:rowOff>88900</xdr:rowOff>
    </xdr:to>
    <xdr:sp macro="" textlink="">
      <xdr:nvSpPr>
        <xdr:cNvPr id="35" name="Ellipse 34">
          <a:extLst>
            <a:ext uri="{FF2B5EF4-FFF2-40B4-BE49-F238E27FC236}">
              <a16:creationId xmlns:a16="http://schemas.microsoft.com/office/drawing/2014/main" id="{D053F5CA-4297-4D6E-A922-33F336F4D860}"/>
            </a:ext>
          </a:extLst>
        </xdr:cNvPr>
        <xdr:cNvSpPr/>
      </xdr:nvSpPr>
      <xdr:spPr>
        <a:xfrm>
          <a:off x="8366125" y="1041400"/>
          <a:ext cx="571500" cy="571500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2400"/>
            <a:t>C</a:t>
          </a:r>
        </a:p>
      </xdr:txBody>
    </xdr:sp>
    <xdr:clientData/>
  </xdr:twoCellAnchor>
  <xdr:twoCellAnchor>
    <xdr:from>
      <xdr:col>13</xdr:col>
      <xdr:colOff>482600</xdr:colOff>
      <xdr:row>5</xdr:row>
      <xdr:rowOff>101600</xdr:rowOff>
    </xdr:from>
    <xdr:to>
      <xdr:col>14</xdr:col>
      <xdr:colOff>177800</xdr:colOff>
      <xdr:row>8</xdr:row>
      <xdr:rowOff>101600</xdr:rowOff>
    </xdr:to>
    <xdr:sp macro="" textlink="">
      <xdr:nvSpPr>
        <xdr:cNvPr id="36" name="Ellipse 35">
          <a:extLst>
            <a:ext uri="{FF2B5EF4-FFF2-40B4-BE49-F238E27FC236}">
              <a16:creationId xmlns:a16="http://schemas.microsoft.com/office/drawing/2014/main" id="{3C8245B3-BE05-45A2-8642-C022E8ED4446}"/>
            </a:ext>
          </a:extLst>
        </xdr:cNvPr>
        <xdr:cNvSpPr/>
      </xdr:nvSpPr>
      <xdr:spPr>
        <a:xfrm>
          <a:off x="10702925" y="1054100"/>
          <a:ext cx="571500" cy="571500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2400"/>
            <a:t>D</a:t>
          </a:r>
        </a:p>
      </xdr:txBody>
    </xdr:sp>
    <xdr:clientData/>
  </xdr:twoCellAnchor>
  <xdr:twoCellAnchor>
    <xdr:from>
      <xdr:col>19</xdr:col>
      <xdr:colOff>393700</xdr:colOff>
      <xdr:row>5</xdr:row>
      <xdr:rowOff>101600</xdr:rowOff>
    </xdr:from>
    <xdr:to>
      <xdr:col>20</xdr:col>
      <xdr:colOff>203200</xdr:colOff>
      <xdr:row>8</xdr:row>
      <xdr:rowOff>101600</xdr:rowOff>
    </xdr:to>
    <xdr:sp macro="" textlink="">
      <xdr:nvSpPr>
        <xdr:cNvPr id="37" name="Ellipse 36">
          <a:extLst>
            <a:ext uri="{FF2B5EF4-FFF2-40B4-BE49-F238E27FC236}">
              <a16:creationId xmlns:a16="http://schemas.microsoft.com/office/drawing/2014/main" id="{881D6E9A-9A1D-4AC5-9CE7-115DAB352D0D}"/>
            </a:ext>
          </a:extLst>
        </xdr:cNvPr>
        <xdr:cNvSpPr/>
      </xdr:nvSpPr>
      <xdr:spPr>
        <a:xfrm>
          <a:off x="15328900" y="1054100"/>
          <a:ext cx="571500" cy="571500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2400"/>
            <a:t>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ification%20prof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x"/>
      <sheetName val="Tranchée d'épandage"/>
      <sheetName val="Tranchée d'épandage surélevée"/>
      <sheetName val="Tranchées avec PR en tête"/>
      <sheetName val="Lit d'épandage"/>
      <sheetName val="Lit d'épandage surélevé"/>
      <sheetName val="FS vertical ND"/>
      <sheetName val="FS vertical ND surélevé"/>
      <sheetName val="FSVND avec PR en tête"/>
      <sheetName val="Tertre"/>
      <sheetName val="Tertre (pente)"/>
      <sheetName val="FS Drainé + PI"/>
    </sheetNames>
    <sheetDataSet>
      <sheetData sheetId="0"/>
      <sheetData sheetId="1">
        <row r="12">
          <cell r="AA12" t="str">
            <v>TN mesuré</v>
          </cell>
          <cell r="AB12" t="str">
            <v>TN prévu</v>
          </cell>
          <cell r="AC12" t="str">
            <v>Gén.inf</v>
          </cell>
          <cell r="AD12" t="str">
            <v>Gén.sup</v>
          </cell>
        </row>
        <row r="13">
          <cell r="Z13">
            <v>0</v>
          </cell>
          <cell r="AA13">
            <v>7.0999999999999994E-2</v>
          </cell>
          <cell r="AB13">
            <v>7.0999999999999994E-2</v>
          </cell>
          <cell r="AC13">
            <v>-0.22899999999999998</v>
          </cell>
          <cell r="AD13">
            <v>-0.12899999999999998</v>
          </cell>
        </row>
        <row r="14">
          <cell r="Z14">
            <v>3</v>
          </cell>
          <cell r="AA14">
            <v>7.0999999999999994E-2</v>
          </cell>
          <cell r="AB14">
            <v>7.0999999999999994E-2</v>
          </cell>
          <cell r="AC14">
            <v>-0.34899999999999998</v>
          </cell>
          <cell r="AD14">
            <v>-0.24899999999999997</v>
          </cell>
        </row>
        <row r="15">
          <cell r="Z15">
            <v>3.0001000000000002</v>
          </cell>
          <cell r="AA15">
            <v>7.0999999999999994E-2</v>
          </cell>
          <cell r="AB15">
            <v>7.0999999999999994E-2</v>
          </cell>
          <cell r="AC15">
            <v>-1.5489999999999999</v>
          </cell>
          <cell r="AD15">
            <v>-8.8999999999999968E-2</v>
          </cell>
        </row>
        <row r="16">
          <cell r="Z16">
            <v>5.6002000000000001</v>
          </cell>
          <cell r="AA16">
            <v>7.0999999999999994E-2</v>
          </cell>
          <cell r="AB16">
            <v>7.0999999999999994E-2</v>
          </cell>
          <cell r="AC16">
            <v>-1.5489999999999999</v>
          </cell>
          <cell r="AD16">
            <v>-8.8999999999999968E-2</v>
          </cell>
        </row>
        <row r="17">
          <cell r="Z17">
            <v>5.6002999999999998</v>
          </cell>
          <cell r="AA17">
            <v>7.0999999999999994E-2</v>
          </cell>
          <cell r="AB17">
            <v>7.0999999999999994E-2</v>
          </cell>
          <cell r="AC17">
            <v>-0.3839999999999999</v>
          </cell>
          <cell r="AD17">
            <v>-0.28399999999999992</v>
          </cell>
        </row>
        <row r="18">
          <cell r="Z18">
            <v>8.6003000000000007</v>
          </cell>
          <cell r="AA18">
            <v>9.8000000000000004E-2</v>
          </cell>
          <cell r="AB18">
            <v>9.8000000000000004E-2</v>
          </cell>
          <cell r="AC18">
            <v>-0.41399999999999992</v>
          </cell>
          <cell r="AD18">
            <v>-0.31399999999999995</v>
          </cell>
        </row>
        <row r="19">
          <cell r="Z19">
            <v>8.6004000000000005</v>
          </cell>
          <cell r="AA19">
            <v>9.8000000000000004E-2</v>
          </cell>
          <cell r="AB19">
            <v>9.8000000000000004E-2</v>
          </cell>
          <cell r="AC19">
            <v>-0.71399999999999997</v>
          </cell>
          <cell r="AD19">
            <v>-0.31399999999999995</v>
          </cell>
        </row>
        <row r="20">
          <cell r="Z20">
            <v>24.6004</v>
          </cell>
          <cell r="AA20">
            <v>0</v>
          </cell>
          <cell r="AB20">
            <v>0</v>
          </cell>
          <cell r="AC20">
            <v>-0.79399999999999993</v>
          </cell>
          <cell r="AD20">
            <v>-0.39399999999999991</v>
          </cell>
        </row>
        <row r="21">
          <cell r="Z21">
            <v>24.6005</v>
          </cell>
          <cell r="AA21">
            <v>0</v>
          </cell>
          <cell r="AB21">
            <v>0</v>
          </cell>
          <cell r="AC21">
            <v>-0.49399999999999994</v>
          </cell>
          <cell r="AD21">
            <v>-0.49399999999999994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78032-3578-4843-A5F0-0B60AF16429B}">
  <dimension ref="A1:E10"/>
  <sheetViews>
    <sheetView tabSelected="1" workbookViewId="0">
      <selection activeCell="B4" sqref="B4"/>
    </sheetView>
  </sheetViews>
  <sheetFormatPr baseColWidth="10" defaultRowHeight="15" x14ac:dyDescent="0.25"/>
  <sheetData>
    <row r="1" spans="1:5" x14ac:dyDescent="0.25">
      <c r="A1" s="1"/>
    </row>
    <row r="2" spans="1:5" x14ac:dyDescent="0.25">
      <c r="B2" t="s">
        <v>67</v>
      </c>
    </row>
    <row r="3" spans="1:5" x14ac:dyDescent="0.25">
      <c r="A3" t="s">
        <v>0</v>
      </c>
      <c r="B3" t="e">
        <f>'Tranchée d''épandage'!E14:F14</f>
        <v>#VALUE!</v>
      </c>
    </row>
    <row r="4" spans="1:5" x14ac:dyDescent="0.25">
      <c r="A4" t="s">
        <v>1</v>
      </c>
    </row>
    <row r="5" spans="1:5" x14ac:dyDescent="0.25">
      <c r="A5" t="s">
        <v>2</v>
      </c>
    </row>
    <row r="6" spans="1:5" x14ac:dyDescent="0.25">
      <c r="A6" t="s">
        <v>3</v>
      </c>
    </row>
    <row r="10" spans="1:5" x14ac:dyDescent="0.25">
      <c r="E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CA98A-8A12-4AC8-9A96-DE8B24188F56}">
  <sheetPr codeName="Feuil2">
    <pageSetUpPr fitToPage="1"/>
  </sheetPr>
  <dimension ref="A1:AI251"/>
  <sheetViews>
    <sheetView showGridLines="0" zoomScale="75" zoomScaleNormal="75" workbookViewId="0">
      <selection activeCell="E14" sqref="E14:F14"/>
    </sheetView>
  </sheetViews>
  <sheetFormatPr baseColWidth="10" defaultRowHeight="15" x14ac:dyDescent="0.25"/>
  <cols>
    <col min="4" max="4" width="19" bestFit="1" customWidth="1"/>
    <col min="6" max="6" width="12" customWidth="1"/>
    <col min="7" max="7" width="8" customWidth="1"/>
    <col min="14" max="14" width="13.140625" bestFit="1" customWidth="1"/>
    <col min="15" max="15" width="11.42578125" customWidth="1"/>
    <col min="16" max="16" width="18.28515625" customWidth="1"/>
    <col min="17" max="17" width="13.7109375" bestFit="1" customWidth="1"/>
    <col min="19" max="19" width="2.7109375" customWidth="1"/>
    <col min="22" max="22" width="9.85546875" bestFit="1" customWidth="1"/>
    <col min="23" max="23" width="4.5703125" customWidth="1"/>
    <col min="24" max="24" width="11.42578125" style="128" customWidth="1"/>
    <col min="25" max="25" width="20" style="128" bestFit="1" customWidth="1"/>
    <col min="26" max="26" width="12.140625" style="129" bestFit="1" customWidth="1"/>
    <col min="27" max="30" width="14.5703125" style="128" bestFit="1" customWidth="1"/>
    <col min="31" max="32" width="11.42578125" style="128" customWidth="1"/>
  </cols>
  <sheetData>
    <row r="1" spans="1:35" x14ac:dyDescent="0.25">
      <c r="C1" s="5"/>
      <c r="D1" s="6"/>
      <c r="E1" s="7"/>
      <c r="F1" s="8" t="s">
        <v>7</v>
      </c>
      <c r="G1" s="9"/>
      <c r="H1" s="9"/>
      <c r="I1" s="9"/>
      <c r="J1" s="9"/>
      <c r="K1" s="9"/>
      <c r="L1" s="9"/>
      <c r="M1" s="10"/>
      <c r="N1" s="8" t="s">
        <v>8</v>
      </c>
      <c r="O1" s="9"/>
      <c r="P1" s="9"/>
      <c r="Q1" s="11"/>
      <c r="R1" s="12"/>
      <c r="S1" s="12"/>
      <c r="T1" s="12"/>
      <c r="X1" s="13"/>
      <c r="Y1" s="13"/>
      <c r="Z1" s="14"/>
      <c r="AA1" s="13"/>
      <c r="AB1" s="13"/>
      <c r="AC1" s="13"/>
      <c r="AD1" s="13"/>
      <c r="AE1" s="13"/>
      <c r="AF1" s="13"/>
    </row>
    <row r="2" spans="1:35" x14ac:dyDescent="0.25">
      <c r="C2" s="15"/>
      <c r="E2" s="16"/>
      <c r="F2" s="11"/>
      <c r="G2" s="12"/>
      <c r="H2" s="12"/>
      <c r="I2" s="12"/>
      <c r="J2" s="12"/>
      <c r="K2" s="12"/>
      <c r="L2" s="12"/>
      <c r="M2" s="17"/>
      <c r="N2" s="11"/>
      <c r="O2" s="12"/>
      <c r="P2" s="12"/>
      <c r="Q2" s="11"/>
      <c r="R2" s="12"/>
      <c r="S2" s="12"/>
      <c r="T2" s="12"/>
      <c r="X2" s="13"/>
      <c r="Y2" s="13"/>
      <c r="Z2" s="14"/>
      <c r="AA2" s="13"/>
      <c r="AB2" s="13"/>
      <c r="AC2" s="13"/>
      <c r="AD2" s="13"/>
      <c r="AE2" s="13"/>
      <c r="AF2" s="13"/>
    </row>
    <row r="3" spans="1:35" x14ac:dyDescent="0.25">
      <c r="C3" s="15"/>
      <c r="E3" s="16"/>
      <c r="F3" s="11"/>
      <c r="G3" s="12"/>
      <c r="H3" s="12"/>
      <c r="I3" s="12"/>
      <c r="J3" s="12"/>
      <c r="K3" s="12"/>
      <c r="L3" s="12"/>
      <c r="M3" s="17"/>
      <c r="N3" s="11"/>
      <c r="O3" s="12"/>
      <c r="P3" s="12"/>
      <c r="Q3" s="11"/>
      <c r="R3" s="12"/>
      <c r="S3" s="12"/>
      <c r="T3" s="12"/>
      <c r="X3" s="13"/>
      <c r="Y3" s="13"/>
      <c r="Z3" s="14"/>
      <c r="AA3" s="13"/>
      <c r="AB3" s="13"/>
      <c r="AC3" s="13"/>
      <c r="AD3" s="13"/>
      <c r="AE3" s="13"/>
      <c r="AF3" s="13"/>
    </row>
    <row r="4" spans="1:35" x14ac:dyDescent="0.25">
      <c r="C4" s="18"/>
      <c r="D4" s="19"/>
      <c r="E4" s="20"/>
      <c r="F4" s="21"/>
      <c r="G4" s="22"/>
      <c r="H4" s="22"/>
      <c r="I4" s="22"/>
      <c r="J4" s="22"/>
      <c r="K4" s="22"/>
      <c r="L4" s="22"/>
      <c r="M4" s="23"/>
      <c r="N4" s="21"/>
      <c r="O4" s="22"/>
      <c r="P4" s="22"/>
      <c r="Q4" s="11"/>
      <c r="R4" s="12"/>
      <c r="S4" s="12"/>
      <c r="T4" s="12"/>
      <c r="X4" s="13"/>
      <c r="Y4" s="13"/>
      <c r="Z4" s="14"/>
      <c r="AA4" s="13"/>
      <c r="AB4" s="13"/>
      <c r="AC4" s="13"/>
      <c r="AD4" s="13"/>
      <c r="AE4" s="13"/>
      <c r="AF4" s="13"/>
    </row>
    <row r="5" spans="1:35" x14ac:dyDescent="0.25">
      <c r="X5" s="13"/>
      <c r="Y5" s="13"/>
      <c r="Z5" s="14">
        <v>1E-4</v>
      </c>
      <c r="AA5" s="13"/>
      <c r="AB5" s="13"/>
      <c r="AC5" s="13"/>
      <c r="AD5" s="13"/>
      <c r="AE5" s="13"/>
      <c r="AF5" s="13"/>
    </row>
    <row r="6" spans="1:35" s="24" customFormat="1" x14ac:dyDescent="0.25"/>
    <row r="7" spans="1:35" x14ac:dyDescent="0.25">
      <c r="X7" s="25"/>
      <c r="Y7" s="25"/>
      <c r="Z7" s="26"/>
      <c r="AA7" s="25"/>
      <c r="AB7" s="25"/>
      <c r="AC7" s="25"/>
      <c r="AD7" s="25"/>
      <c r="AE7" s="25"/>
      <c r="AF7" s="25"/>
    </row>
    <row r="8" spans="1:35" x14ac:dyDescent="0.25">
      <c r="C8" s="27"/>
      <c r="D8" s="27">
        <v>15</v>
      </c>
      <c r="X8" s="25"/>
      <c r="Y8" s="25"/>
      <c r="Z8" s="26"/>
      <c r="AA8" s="25"/>
      <c r="AB8" s="25"/>
      <c r="AC8" s="25"/>
      <c r="AD8" s="25"/>
      <c r="AE8" s="25"/>
      <c r="AF8" s="25"/>
    </row>
    <row r="9" spans="1:35" x14ac:dyDescent="0.25">
      <c r="A9" s="24"/>
      <c r="B9" s="24"/>
      <c r="C9" s="24"/>
      <c r="D9" s="24"/>
      <c r="E9" s="28"/>
      <c r="F9" s="29">
        <v>3</v>
      </c>
      <c r="G9" s="29"/>
      <c r="H9" s="29"/>
      <c r="I9" s="29">
        <v>2.6</v>
      </c>
      <c r="J9" s="29"/>
      <c r="K9" s="29"/>
      <c r="L9" s="29">
        <v>3</v>
      </c>
      <c r="M9" s="29"/>
      <c r="N9" s="29"/>
      <c r="O9" s="29">
        <v>16</v>
      </c>
      <c r="P9" s="29"/>
      <c r="Q9" s="29"/>
      <c r="R9" s="29"/>
      <c r="S9" s="29"/>
      <c r="T9" s="29"/>
      <c r="U9" s="24"/>
      <c r="V9" s="24"/>
      <c r="W9" s="24"/>
      <c r="X9" s="13"/>
      <c r="Y9" s="13"/>
      <c r="Z9" s="14"/>
      <c r="AA9" s="13"/>
      <c r="AB9" s="13"/>
      <c r="AC9" s="13"/>
      <c r="AD9" s="13"/>
      <c r="AE9" s="13"/>
      <c r="AF9" s="13"/>
      <c r="AG9" s="24"/>
      <c r="AH9" s="24"/>
      <c r="AI9" s="24"/>
    </row>
    <row r="10" spans="1:35" x14ac:dyDescent="0.25">
      <c r="X10" s="13"/>
      <c r="Y10" s="13"/>
      <c r="Z10" s="14"/>
      <c r="AA10" s="13"/>
      <c r="AB10" s="13"/>
      <c r="AC10" s="13"/>
      <c r="AD10" s="13"/>
      <c r="AE10" s="13"/>
      <c r="AF10" s="13"/>
    </row>
    <row r="11" spans="1:35" s="31" customForma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 s="13"/>
      <c r="Y11" s="13"/>
      <c r="Z11" s="30"/>
      <c r="AA11" s="13"/>
      <c r="AB11" s="13"/>
      <c r="AC11" s="13"/>
      <c r="AD11" s="13"/>
      <c r="AE11" s="13"/>
      <c r="AF11" s="13"/>
      <c r="AG11"/>
      <c r="AH11"/>
      <c r="AI11"/>
    </row>
    <row r="12" spans="1:35" x14ac:dyDescent="0.25">
      <c r="E12" s="32" t="s">
        <v>9</v>
      </c>
      <c r="F12" s="33"/>
      <c r="H12" s="32" t="s">
        <v>10</v>
      </c>
      <c r="I12" s="33"/>
      <c r="K12" s="32" t="s">
        <v>11</v>
      </c>
      <c r="L12" s="33"/>
      <c r="N12" s="32" t="s">
        <v>12</v>
      </c>
      <c r="O12" s="33"/>
      <c r="T12" s="32" t="s">
        <v>13</v>
      </c>
      <c r="U12" s="33"/>
      <c r="X12" s="13"/>
      <c r="Y12" s="13"/>
      <c r="Z12" s="34" t="s">
        <v>14</v>
      </c>
      <c r="AA12" s="35" t="s">
        <v>15</v>
      </c>
      <c r="AB12" s="35" t="s">
        <v>16</v>
      </c>
      <c r="AC12" s="35" t="s">
        <v>17</v>
      </c>
      <c r="AD12" s="35" t="s">
        <v>18</v>
      </c>
      <c r="AE12" s="13"/>
      <c r="AF12" s="13"/>
    </row>
    <row r="13" spans="1:35" s="38" customFormat="1" x14ac:dyDescent="0.25">
      <c r="A13"/>
      <c r="B13"/>
      <c r="C13"/>
      <c r="D13" s="36" t="s">
        <v>19</v>
      </c>
      <c r="E13" s="36"/>
      <c r="F13" s="36"/>
      <c r="G13" s="3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 s="13" t="s">
        <v>0</v>
      </c>
      <c r="Y13" s="13" t="str">
        <f>E12</f>
        <v>Arrivée eaux usées</v>
      </c>
      <c r="Z13" s="37">
        <v>0</v>
      </c>
      <c r="AA13" s="37">
        <f>E14</f>
        <v>7.0999999999999994E-2</v>
      </c>
      <c r="AB13" s="37">
        <f>E16</f>
        <v>7.0999999999999994E-2</v>
      </c>
      <c r="AC13" s="37">
        <f>E20</f>
        <v>-0.22899999999999998</v>
      </c>
      <c r="AD13" s="37">
        <f>AC13+0.1</f>
        <v>-0.12899999999999998</v>
      </c>
      <c r="AE13" s="13"/>
      <c r="AF13" s="13"/>
      <c r="AG13"/>
      <c r="AH13"/>
      <c r="AI13"/>
    </row>
    <row r="14" spans="1:35" x14ac:dyDescent="0.25">
      <c r="A14" s="31"/>
      <c r="B14" s="31"/>
      <c r="C14" s="31"/>
      <c r="D14" s="31"/>
      <c r="E14" s="2">
        <v>7.0999999999999994E-2</v>
      </c>
      <c r="F14" s="3"/>
      <c r="G14" s="31"/>
      <c r="H14" s="2">
        <v>7.0999999999999994E-2</v>
      </c>
      <c r="I14" s="3"/>
      <c r="J14" s="31"/>
      <c r="K14" s="2">
        <v>7.0999999999999994E-2</v>
      </c>
      <c r="L14" s="3"/>
      <c r="M14" s="31"/>
      <c r="N14" s="2">
        <v>9.8000000000000004E-2</v>
      </c>
      <c r="O14" s="3"/>
      <c r="P14" s="31"/>
      <c r="Q14" s="31"/>
      <c r="R14" s="31"/>
      <c r="S14" s="31"/>
      <c r="T14" s="2">
        <v>0</v>
      </c>
      <c r="U14" s="3"/>
      <c r="V14" s="31"/>
      <c r="W14" s="31"/>
      <c r="X14" s="13" t="s">
        <v>1</v>
      </c>
      <c r="Y14" s="13" t="str">
        <f>H12</f>
        <v>Entrée FTE</v>
      </c>
      <c r="Z14" s="37">
        <f>Z13+F9</f>
        <v>3</v>
      </c>
      <c r="AA14" s="37">
        <f>H14</f>
        <v>7.0999999999999994E-2</v>
      </c>
      <c r="AB14" s="37">
        <f>H16</f>
        <v>7.0999999999999994E-2</v>
      </c>
      <c r="AC14" s="37">
        <f>H20</f>
        <v>-0.34899999999999998</v>
      </c>
      <c r="AD14" s="37">
        <f>AC14+0.1</f>
        <v>-0.24899999999999997</v>
      </c>
      <c r="AE14" s="39"/>
      <c r="AF14" s="39"/>
      <c r="AG14" s="31"/>
      <c r="AH14" s="31"/>
      <c r="AI14" s="31"/>
    </row>
    <row r="15" spans="1:35" x14ac:dyDescent="0.25">
      <c r="X15" s="13" t="s">
        <v>2</v>
      </c>
      <c r="Y15" s="13" t="str">
        <f>H12</f>
        <v>Entrée FTE</v>
      </c>
      <c r="Z15" s="37">
        <f>Z14+d</f>
        <v>3.0001000000000002</v>
      </c>
      <c r="AA15" s="37">
        <f>AA14</f>
        <v>7.0999999999999994E-2</v>
      </c>
      <c r="AB15" s="37">
        <f>H16</f>
        <v>7.0999999999999994E-2</v>
      </c>
      <c r="AC15" s="37">
        <f>AC14-Z32</f>
        <v>-1.5489999999999999</v>
      </c>
      <c r="AD15" s="37">
        <f>AC15+Z31</f>
        <v>-8.8999999999999968E-2</v>
      </c>
      <c r="AE15" s="13"/>
      <c r="AF15" s="13"/>
    </row>
    <row r="16" spans="1:35" s="43" customFormat="1" x14ac:dyDescent="0.25">
      <c r="A16" s="38"/>
      <c r="B16" s="38"/>
      <c r="C16" s="38"/>
      <c r="D16" s="38"/>
      <c r="E16" s="40">
        <f>E14</f>
        <v>7.0999999999999994E-2</v>
      </c>
      <c r="F16" s="41"/>
      <c r="G16" s="38"/>
      <c r="H16" s="40">
        <f>H14</f>
        <v>7.0999999999999994E-2</v>
      </c>
      <c r="I16" s="41"/>
      <c r="J16" s="38"/>
      <c r="K16" s="40">
        <f>K14</f>
        <v>7.0999999999999994E-2</v>
      </c>
      <c r="L16" s="41"/>
      <c r="M16" s="38"/>
      <c r="N16" s="40">
        <f>N14</f>
        <v>9.8000000000000004E-2</v>
      </c>
      <c r="O16" s="41"/>
      <c r="P16" s="38"/>
      <c r="Q16" s="38"/>
      <c r="R16" s="38"/>
      <c r="S16" s="38"/>
      <c r="T16" s="40">
        <v>0</v>
      </c>
      <c r="U16" s="41"/>
      <c r="V16" s="38"/>
      <c r="W16" s="38"/>
      <c r="X16" s="13" t="s">
        <v>3</v>
      </c>
      <c r="Y16" s="13" t="str">
        <f>K12</f>
        <v>Sortie FTE</v>
      </c>
      <c r="Z16" s="37">
        <f>Z15+I9+d</f>
        <v>5.6002000000000001</v>
      </c>
      <c r="AA16" s="37">
        <f>K14</f>
        <v>7.0999999999999994E-2</v>
      </c>
      <c r="AB16" s="37">
        <f>K16</f>
        <v>7.0999999999999994E-2</v>
      </c>
      <c r="AC16" s="37">
        <f>AC15</f>
        <v>-1.5489999999999999</v>
      </c>
      <c r="AD16" s="37">
        <f>AD15</f>
        <v>-8.8999999999999968E-2</v>
      </c>
      <c r="AE16" s="42"/>
      <c r="AF16" s="42"/>
      <c r="AG16" s="38"/>
      <c r="AH16" s="38"/>
      <c r="AI16" s="38"/>
    </row>
    <row r="17" spans="1:35" s="50" customFormat="1" x14ac:dyDescent="0.25">
      <c r="A17" s="44" t="s">
        <v>20</v>
      </c>
      <c r="B17" s="44"/>
      <c r="C17"/>
      <c r="D17"/>
      <c r="E17" s="45" t="s">
        <v>20</v>
      </c>
      <c r="F17" s="45"/>
      <c r="G17" s="46">
        <f>E16-E14</f>
        <v>0</v>
      </c>
      <c r="H17" s="45" t="s">
        <v>20</v>
      </c>
      <c r="I17" s="45"/>
      <c r="J17" s="46">
        <f>H16-H14</f>
        <v>0</v>
      </c>
      <c r="K17" s="47" t="s">
        <v>20</v>
      </c>
      <c r="L17" s="47"/>
      <c r="M17" s="46">
        <f>K16-K14</f>
        <v>0</v>
      </c>
      <c r="N17" s="47" t="s">
        <v>20</v>
      </c>
      <c r="O17" s="47"/>
      <c r="P17" s="46">
        <f>N16-N14</f>
        <v>0</v>
      </c>
      <c r="Q17" s="48"/>
      <c r="R17"/>
      <c r="S17"/>
      <c r="T17" s="49" t="s">
        <v>20</v>
      </c>
      <c r="U17" s="49"/>
      <c r="V17" s="46">
        <f>T16-T14</f>
        <v>0</v>
      </c>
      <c r="W17"/>
      <c r="X17" s="13" t="s">
        <v>4</v>
      </c>
      <c r="Y17" s="13" t="str">
        <f>K12</f>
        <v>Sortie FTE</v>
      </c>
      <c r="Z17" s="37">
        <f>Z16+d</f>
        <v>5.6002999999999998</v>
      </c>
      <c r="AA17" s="37">
        <f>AA16</f>
        <v>7.0999999999999994E-2</v>
      </c>
      <c r="AB17" s="37">
        <f>K16</f>
        <v>7.0999999999999994E-2</v>
      </c>
      <c r="AC17" s="37">
        <f>K20</f>
        <v>-0.3839999999999999</v>
      </c>
      <c r="AD17" s="37">
        <f>AC17+0.1</f>
        <v>-0.28399999999999992</v>
      </c>
      <c r="AE17" s="13"/>
      <c r="AF17" s="13"/>
      <c r="AG17"/>
      <c r="AH17"/>
      <c r="AI17"/>
    </row>
    <row r="18" spans="1:35" x14ac:dyDescent="0.25">
      <c r="E18" s="51">
        <v>0.3</v>
      </c>
      <c r="F18" s="52"/>
      <c r="H18" s="53">
        <f>F9*D32/100</f>
        <v>0.12</v>
      </c>
      <c r="I18" s="54"/>
      <c r="K18" s="53">
        <f>G37</f>
        <v>3.499999999999992E-2</v>
      </c>
      <c r="L18" s="54"/>
      <c r="N18" s="53">
        <f>I36*L9/100</f>
        <v>0.03</v>
      </c>
      <c r="O18" s="54"/>
      <c r="T18" s="53">
        <f>M37*O9/100</f>
        <v>0.08</v>
      </c>
      <c r="U18" s="54"/>
      <c r="X18" s="13" t="s">
        <v>5</v>
      </c>
      <c r="Y18" s="13" t="str">
        <f>N12</f>
        <v>Regard de répartition</v>
      </c>
      <c r="Z18" s="37">
        <f>Z17+L9</f>
        <v>8.6003000000000007</v>
      </c>
      <c r="AA18" s="37">
        <f>N14</f>
        <v>9.8000000000000004E-2</v>
      </c>
      <c r="AB18" s="37">
        <f>N16</f>
        <v>9.8000000000000004E-2</v>
      </c>
      <c r="AC18" s="37">
        <f>N20</f>
        <v>-0.41399999999999992</v>
      </c>
      <c r="AD18" s="37">
        <f>AC18+0.1</f>
        <v>-0.31399999999999995</v>
      </c>
      <c r="AE18" s="13"/>
      <c r="AF18" s="13"/>
    </row>
    <row r="19" spans="1:35" s="57" customFormat="1" x14ac:dyDescent="0.25">
      <c r="A19" s="43"/>
      <c r="B19" s="43"/>
      <c r="C19" s="43"/>
      <c r="D19" s="43"/>
      <c r="E19" s="55" t="s">
        <v>21</v>
      </c>
      <c r="F19" s="55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13" t="s">
        <v>6</v>
      </c>
      <c r="Y19" s="13" t="str">
        <f>N12</f>
        <v>Regard de répartition</v>
      </c>
      <c r="Z19" s="37">
        <f>Z18+d</f>
        <v>8.6004000000000005</v>
      </c>
      <c r="AA19" s="37">
        <f>AA18</f>
        <v>9.8000000000000004E-2</v>
      </c>
      <c r="AB19" s="37">
        <f>AB18</f>
        <v>9.8000000000000004E-2</v>
      </c>
      <c r="AC19" s="37">
        <f>AC18-Z37</f>
        <v>-0.71399999999999997</v>
      </c>
      <c r="AD19" s="37">
        <f>AC18+0.1</f>
        <v>-0.31399999999999995</v>
      </c>
      <c r="AE19" s="56"/>
      <c r="AF19" s="56"/>
      <c r="AG19" s="43"/>
      <c r="AH19" s="43"/>
      <c r="AI19" s="43"/>
    </row>
    <row r="20" spans="1:35" x14ac:dyDescent="0.25">
      <c r="A20" s="50"/>
      <c r="B20" s="50"/>
      <c r="C20" s="50"/>
      <c r="D20" s="50"/>
      <c r="E20" s="58">
        <f>E16-E18</f>
        <v>-0.22899999999999998</v>
      </c>
      <c r="F20" s="59"/>
      <c r="G20" s="50"/>
      <c r="H20" s="60">
        <f>E20-H18</f>
        <v>-0.34899999999999998</v>
      </c>
      <c r="I20" s="61"/>
      <c r="J20" s="50"/>
      <c r="K20" s="60">
        <f>H20-K18</f>
        <v>-0.3839999999999999</v>
      </c>
      <c r="L20" s="61"/>
      <c r="M20" s="50"/>
      <c r="N20" s="60">
        <f>K20-N18</f>
        <v>-0.41399999999999992</v>
      </c>
      <c r="O20" s="61"/>
      <c r="P20" s="50"/>
      <c r="Q20" s="50"/>
      <c r="R20" s="50"/>
      <c r="S20" s="50"/>
      <c r="T20" s="60">
        <f>N20-T18</f>
        <v>-0.49399999999999994</v>
      </c>
      <c r="U20" s="61"/>
      <c r="V20" s="50"/>
      <c r="W20" s="50"/>
      <c r="X20" s="13" t="s">
        <v>22</v>
      </c>
      <c r="Y20" s="13" t="str">
        <f>T12</f>
        <v>Regard de bouclage</v>
      </c>
      <c r="Z20" s="37">
        <f>Z19+O9</f>
        <v>24.6004</v>
      </c>
      <c r="AA20" s="37">
        <f>T14</f>
        <v>0</v>
      </c>
      <c r="AB20" s="37">
        <f>T16</f>
        <v>0</v>
      </c>
      <c r="AC20" s="37">
        <f>AC21-Z37</f>
        <v>-0.79399999999999993</v>
      </c>
      <c r="AD20" s="37">
        <f>T20+0.1</f>
        <v>-0.39399999999999991</v>
      </c>
      <c r="AE20" s="62"/>
      <c r="AF20" s="62"/>
      <c r="AG20" s="50"/>
      <c r="AH20" s="50"/>
      <c r="AI20" s="50"/>
    </row>
    <row r="21" spans="1:35" x14ac:dyDescent="0.25">
      <c r="Q21" s="63"/>
      <c r="X21" s="13" t="s">
        <v>23</v>
      </c>
      <c r="Y21" s="13" t="str">
        <f>T12</f>
        <v>Regard de bouclage</v>
      </c>
      <c r="Z21" s="37">
        <f>Z20+d</f>
        <v>24.6005</v>
      </c>
      <c r="AA21" s="37">
        <f>AA20</f>
        <v>0</v>
      </c>
      <c r="AB21" s="37">
        <f>AB20</f>
        <v>0</v>
      </c>
      <c r="AC21" s="37">
        <f>T20</f>
        <v>-0.49399999999999994</v>
      </c>
      <c r="AD21" s="37">
        <f>AC21</f>
        <v>-0.49399999999999994</v>
      </c>
      <c r="AE21" s="13"/>
      <c r="AF21" s="13"/>
    </row>
    <row r="22" spans="1:35" x14ac:dyDescent="0.25">
      <c r="A22" s="57"/>
      <c r="B22" s="57"/>
      <c r="C22" s="57"/>
      <c r="D22" s="57"/>
      <c r="E22" s="57"/>
      <c r="F22" s="57"/>
      <c r="G22" s="57"/>
      <c r="H22" s="64">
        <f>H16-H20</f>
        <v>0.42</v>
      </c>
      <c r="I22" s="65"/>
      <c r="J22" s="57"/>
      <c r="K22" s="64">
        <f>K16-K20</f>
        <v>0.4549999999999999</v>
      </c>
      <c r="L22" s="65"/>
      <c r="M22" s="57"/>
      <c r="N22" s="64">
        <f>N16-N20</f>
        <v>0.5119999999999999</v>
      </c>
      <c r="O22" s="65"/>
      <c r="P22" s="57"/>
      <c r="Q22" s="66"/>
      <c r="R22" s="57"/>
      <c r="S22" s="57"/>
      <c r="T22" s="64">
        <f>T16-T20</f>
        <v>0.49399999999999994</v>
      </c>
      <c r="U22" s="65"/>
      <c r="V22" s="57"/>
      <c r="W22" s="57"/>
      <c r="X22" s="13"/>
      <c r="Y22" s="13"/>
      <c r="Z22" s="14"/>
      <c r="AA22" s="13"/>
      <c r="AB22" s="13"/>
      <c r="AC22" s="13"/>
      <c r="AD22" s="13"/>
      <c r="AE22" s="67"/>
      <c r="AF22" s="67"/>
      <c r="AG22" s="57"/>
      <c r="AH22" s="57"/>
      <c r="AI22" s="57"/>
    </row>
    <row r="23" spans="1:35" x14ac:dyDescent="0.25">
      <c r="Q23" s="63"/>
      <c r="T23" s="6"/>
      <c r="U23" s="6"/>
      <c r="X23" s="13"/>
      <c r="Y23" s="13"/>
      <c r="Z23" s="14"/>
      <c r="AA23" s="13"/>
      <c r="AB23" s="13"/>
      <c r="AC23" s="13"/>
      <c r="AD23" s="13"/>
      <c r="AE23" s="13"/>
      <c r="AF23" s="13"/>
    </row>
    <row r="24" spans="1:35" x14ac:dyDescent="0.25">
      <c r="N24" s="68">
        <f>V31+V33</f>
        <v>0.30000000000000004</v>
      </c>
      <c r="O24" s="69"/>
      <c r="P24" s="70"/>
      <c r="Q24" s="63"/>
      <c r="R24" s="70"/>
      <c r="S24" s="70"/>
      <c r="T24" s="68">
        <f>N24</f>
        <v>0.30000000000000004</v>
      </c>
      <c r="U24" s="69"/>
      <c r="V24" t="str">
        <f>IF(T22&lt;U25,remblai,"")</f>
        <v/>
      </c>
      <c r="X24" s="13"/>
      <c r="Y24" s="13"/>
      <c r="Z24" s="14"/>
      <c r="AA24" s="13"/>
      <c r="AB24" s="13"/>
      <c r="AC24" s="13"/>
      <c r="AD24" s="13"/>
      <c r="AE24" s="13"/>
      <c r="AF24" s="13"/>
    </row>
    <row r="25" spans="1:35" x14ac:dyDescent="0.25">
      <c r="Q25" s="63"/>
      <c r="X25" s="13"/>
      <c r="Y25" s="13"/>
      <c r="Z25" s="14"/>
      <c r="AA25" s="13"/>
      <c r="AB25" s="13"/>
      <c r="AC25" s="13"/>
      <c r="AD25" s="13"/>
      <c r="AE25" s="13"/>
      <c r="AF25" s="13"/>
    </row>
    <row r="26" spans="1:35" x14ac:dyDescent="0.25">
      <c r="D26" s="71">
        <v>3.5</v>
      </c>
      <c r="E26" s="71"/>
      <c r="F26" s="71"/>
      <c r="N26" s="72">
        <f>V31+V32+V33</f>
        <v>0.70000000000000007</v>
      </c>
      <c r="O26" s="73"/>
      <c r="P26" s="74"/>
      <c r="R26" s="74"/>
      <c r="S26" s="74"/>
      <c r="T26" s="72">
        <f>N26</f>
        <v>0.70000000000000007</v>
      </c>
      <c r="U26" s="73"/>
      <c r="X26" s="13"/>
      <c r="Y26" s="13"/>
      <c r="Z26" s="14"/>
      <c r="AA26" s="13"/>
      <c r="AB26" s="13"/>
      <c r="AC26" s="13"/>
      <c r="AD26" s="13"/>
      <c r="AE26" s="13"/>
      <c r="AF26" s="13"/>
    </row>
    <row r="27" spans="1:35" x14ac:dyDescent="0.25">
      <c r="F27" s="4"/>
      <c r="X27" s="13"/>
      <c r="Y27" s="13"/>
      <c r="Z27" s="14"/>
      <c r="AA27" s="13"/>
      <c r="AB27" s="75" t="s">
        <v>24</v>
      </c>
      <c r="AC27" s="76"/>
      <c r="AD27" s="76"/>
      <c r="AE27" s="76"/>
      <c r="AF27" s="76"/>
      <c r="AG27" s="77" t="s">
        <v>25</v>
      </c>
      <c r="AH27" s="77"/>
      <c r="AI27" s="77"/>
    </row>
    <row r="28" spans="1:35" x14ac:dyDescent="0.25">
      <c r="X28" s="78" t="s">
        <v>26</v>
      </c>
      <c r="Y28" s="13"/>
      <c r="Z28" s="14"/>
      <c r="AA28" s="13"/>
      <c r="AB28" s="79" t="s">
        <v>27</v>
      </c>
      <c r="AC28" s="80" t="s">
        <v>28</v>
      </c>
      <c r="AD28" s="80" t="s">
        <v>29</v>
      </c>
      <c r="AE28" s="80" t="s">
        <v>30</v>
      </c>
      <c r="AF28" s="80" t="s">
        <v>31</v>
      </c>
      <c r="AG28" s="80" t="s">
        <v>32</v>
      </c>
      <c r="AH28" s="80" t="s">
        <v>33</v>
      </c>
      <c r="AI28" s="80" t="s">
        <v>33</v>
      </c>
    </row>
    <row r="29" spans="1:35" x14ac:dyDescent="0.25">
      <c r="O29" s="4" t="s">
        <v>7</v>
      </c>
      <c r="P29" s="4"/>
      <c r="U29" s="4" t="s">
        <v>34</v>
      </c>
      <c r="X29" s="13"/>
      <c r="Y29" s="13"/>
      <c r="Z29" s="14"/>
      <c r="AA29" s="13"/>
      <c r="AB29" s="81" t="s">
        <v>35</v>
      </c>
      <c r="AC29" s="82">
        <v>2.6</v>
      </c>
      <c r="AD29" s="82">
        <v>2.6</v>
      </c>
      <c r="AE29" s="82">
        <v>2.6</v>
      </c>
      <c r="AF29" s="82">
        <v>3.2</v>
      </c>
      <c r="AG29" s="83">
        <v>3.19</v>
      </c>
      <c r="AH29" s="83">
        <v>3.19</v>
      </c>
      <c r="AI29" s="83">
        <v>3.19</v>
      </c>
    </row>
    <row r="30" spans="1:35" ht="15.75" thickBot="1" x14ac:dyDescent="0.3">
      <c r="V30" s="84" t="s">
        <v>36</v>
      </c>
      <c r="X30" s="85" t="s">
        <v>37</v>
      </c>
      <c r="Y30" s="13"/>
      <c r="Z30" s="86">
        <v>3</v>
      </c>
      <c r="AA30" s="13"/>
      <c r="AB30" s="81" t="s">
        <v>38</v>
      </c>
      <c r="AC30" s="82">
        <v>1.2</v>
      </c>
      <c r="AD30" s="82">
        <v>1.2</v>
      </c>
      <c r="AE30" s="82">
        <v>1.2</v>
      </c>
      <c r="AF30" s="82">
        <v>1.4</v>
      </c>
      <c r="AG30" s="83">
        <v>2</v>
      </c>
      <c r="AH30" s="83">
        <v>2</v>
      </c>
      <c r="AI30" s="83">
        <v>2</v>
      </c>
    </row>
    <row r="31" spans="1:35" ht="15.75" thickBot="1" x14ac:dyDescent="0.3">
      <c r="T31" s="87" t="s">
        <v>39</v>
      </c>
      <c r="U31" s="88"/>
      <c r="V31" s="89">
        <v>0.2</v>
      </c>
      <c r="W31" s="90" t="s">
        <v>40</v>
      </c>
      <c r="X31" s="13" t="s">
        <v>41</v>
      </c>
      <c r="Y31" s="13"/>
      <c r="Z31" s="91">
        <v>1.46</v>
      </c>
      <c r="AA31" s="13" t="s">
        <v>40</v>
      </c>
      <c r="AB31" s="81" t="s">
        <v>42</v>
      </c>
      <c r="AC31" s="82">
        <v>1.4550000000000001</v>
      </c>
      <c r="AD31" s="82">
        <v>1.835</v>
      </c>
      <c r="AE31" s="82">
        <v>2.2450000000000001</v>
      </c>
      <c r="AF31" s="82">
        <v>1.575</v>
      </c>
      <c r="AG31" s="83">
        <v>1.63</v>
      </c>
      <c r="AH31" s="83">
        <v>2.0550000000000002</v>
      </c>
      <c r="AI31" s="83">
        <v>2.42</v>
      </c>
    </row>
    <row r="32" spans="1:35" x14ac:dyDescent="0.25">
      <c r="D32" s="92">
        <v>4</v>
      </c>
      <c r="E32" s="92"/>
      <c r="F32" s="92"/>
      <c r="M32" s="93"/>
      <c r="R32" s="94"/>
      <c r="T32" s="87" t="s">
        <v>43</v>
      </c>
      <c r="U32" s="95"/>
      <c r="V32" s="89">
        <f>IF(V34=0.2,ROUNDUP(T18,2),0.4)</f>
        <v>0.4</v>
      </c>
      <c r="W32" s="90" t="s">
        <v>40</v>
      </c>
      <c r="X32" s="13" t="s">
        <v>44</v>
      </c>
      <c r="Y32" s="13"/>
      <c r="Z32" s="91">
        <v>1.2</v>
      </c>
      <c r="AA32" s="13" t="s">
        <v>40</v>
      </c>
      <c r="AB32" s="81" t="s">
        <v>45</v>
      </c>
      <c r="AC32" s="82">
        <v>1.24</v>
      </c>
      <c r="AD32" s="82">
        <v>1.62</v>
      </c>
      <c r="AE32" s="82">
        <v>2.0299999999999998</v>
      </c>
      <c r="AF32" s="82">
        <v>1.37</v>
      </c>
      <c r="AG32" s="83">
        <v>1.3859999999999999</v>
      </c>
      <c r="AH32" s="83">
        <v>1.7709999999999999</v>
      </c>
      <c r="AI32" s="83">
        <v>2.16</v>
      </c>
    </row>
    <row r="33" spans="1:35" x14ac:dyDescent="0.25">
      <c r="D33" s="96"/>
      <c r="E33" s="96"/>
      <c r="F33" s="96"/>
      <c r="M33" s="93"/>
      <c r="R33" s="94"/>
      <c r="T33" s="87" t="s">
        <v>46</v>
      </c>
      <c r="U33" s="97"/>
      <c r="V33" s="98">
        <v>0.1</v>
      </c>
      <c r="W33" s="90" t="s">
        <v>40</v>
      </c>
      <c r="X33" s="13" t="s">
        <v>47</v>
      </c>
      <c r="Y33" s="13"/>
      <c r="Z33" s="91">
        <v>3.499999999999992E-2</v>
      </c>
      <c r="AA33" s="13" t="s">
        <v>40</v>
      </c>
      <c r="AB33" s="81" t="s">
        <v>48</v>
      </c>
      <c r="AC33" s="82">
        <f>AC32-1.205</f>
        <v>3.499999999999992E-2</v>
      </c>
      <c r="AD33" s="82">
        <f>AD32-1.585</f>
        <v>3.5000000000000142E-2</v>
      </c>
      <c r="AE33" s="82">
        <f>AE32-1.995</f>
        <v>3.4999999999999698E-2</v>
      </c>
      <c r="AF33" s="82">
        <f>AF32-1.34</f>
        <v>3.0000000000000027E-2</v>
      </c>
      <c r="AG33" s="83">
        <f>AG32-1.336</f>
        <v>4.9999999999999822E-2</v>
      </c>
      <c r="AH33" s="83">
        <f>AH32-1.721</f>
        <v>4.9999999999999822E-2</v>
      </c>
      <c r="AI33" s="83">
        <f>AI32-2.11</f>
        <v>5.0000000000000266E-2</v>
      </c>
    </row>
    <row r="34" spans="1:35" x14ac:dyDescent="0.25">
      <c r="D34" s="96"/>
      <c r="E34" s="96"/>
      <c r="F34" s="96"/>
      <c r="M34" s="93"/>
      <c r="O34" s="99" t="s">
        <v>49</v>
      </c>
      <c r="P34" s="99"/>
      <c r="R34" s="94"/>
      <c r="T34" s="87" t="s">
        <v>50</v>
      </c>
      <c r="U34" s="100"/>
      <c r="V34" s="101">
        <f>Z37</f>
        <v>0.3</v>
      </c>
      <c r="W34" s="102" t="s">
        <v>40</v>
      </c>
      <c r="X34" s="13"/>
      <c r="Y34" s="13"/>
      <c r="Z34" s="103"/>
      <c r="AA34" s="13"/>
      <c r="AB34" s="13"/>
      <c r="AC34" s="13"/>
      <c r="AD34" s="13"/>
      <c r="AE34" s="13"/>
      <c r="AF34" s="13"/>
    </row>
    <row r="35" spans="1:35" ht="15.75" thickBot="1" x14ac:dyDescent="0.3">
      <c r="D35" s="96"/>
      <c r="E35" s="96"/>
      <c r="F35" s="96"/>
      <c r="M35" s="104"/>
      <c r="N35" s="105"/>
      <c r="O35" s="105"/>
      <c r="P35" s="105"/>
      <c r="Q35" s="105"/>
      <c r="R35" s="106"/>
      <c r="T35" s="87" t="s">
        <v>51</v>
      </c>
      <c r="U35" s="107"/>
      <c r="V35" s="108"/>
      <c r="W35" s="102"/>
      <c r="X35" s="85" t="s">
        <v>52</v>
      </c>
      <c r="Y35" s="13"/>
      <c r="Z35" s="103"/>
      <c r="AA35" s="13"/>
      <c r="AB35" s="13"/>
      <c r="AC35" s="13"/>
      <c r="AD35" s="13"/>
      <c r="AE35" s="13"/>
      <c r="AF35" s="13"/>
    </row>
    <row r="36" spans="1:35" ht="15.75" thickTop="1" x14ac:dyDescent="0.25">
      <c r="I36" s="92">
        <v>1</v>
      </c>
      <c r="J36" s="92"/>
      <c r="K36" s="92"/>
      <c r="L36" s="92"/>
      <c r="X36" s="13"/>
      <c r="Y36" s="13"/>
      <c r="Z36" s="103"/>
      <c r="AA36" s="13"/>
      <c r="AB36" s="13"/>
      <c r="AC36" s="13"/>
      <c r="AD36" s="13"/>
      <c r="AE36" s="13"/>
      <c r="AF36" s="13"/>
    </row>
    <row r="37" spans="1:35" x14ac:dyDescent="0.25">
      <c r="G37" s="109">
        <f>Z33</f>
        <v>3.499999999999992E-2</v>
      </c>
      <c r="H37" s="109"/>
      <c r="I37" s="109"/>
      <c r="J37" s="110"/>
      <c r="M37" s="92">
        <v>0.5</v>
      </c>
      <c r="N37" s="92"/>
      <c r="O37" s="92"/>
      <c r="P37" s="92"/>
      <c r="Q37" s="92"/>
      <c r="R37" s="92"/>
      <c r="X37" s="13" t="s">
        <v>53</v>
      </c>
      <c r="Y37" s="13"/>
      <c r="Z37" s="91">
        <v>0.3</v>
      </c>
      <c r="AA37" s="13" t="s">
        <v>40</v>
      </c>
      <c r="AB37" s="13" t="s">
        <v>54</v>
      </c>
      <c r="AC37" s="13"/>
      <c r="AD37" s="13"/>
      <c r="AE37" s="13"/>
      <c r="AF37" s="13"/>
    </row>
    <row r="38" spans="1:35" x14ac:dyDescent="0.25">
      <c r="G38" s="111"/>
      <c r="H38" s="111"/>
      <c r="I38" s="111"/>
      <c r="J38" s="110"/>
      <c r="M38" s="112">
        <f>AC19-AB19</f>
        <v>-0.81199999999999994</v>
      </c>
      <c r="N38" s="113" t="s">
        <v>55</v>
      </c>
      <c r="O38" s="113"/>
      <c r="P38" s="113"/>
      <c r="Q38" s="113"/>
      <c r="R38" s="114">
        <f>AC20-AB20</f>
        <v>-0.79399999999999993</v>
      </c>
      <c r="S38" s="87"/>
      <c r="U38" s="115" t="s">
        <v>56</v>
      </c>
      <c r="V38" s="116">
        <f>SUM(V31:V36)</f>
        <v>1</v>
      </c>
      <c r="W38" s="117" t="s">
        <v>40</v>
      </c>
      <c r="X38" s="13"/>
      <c r="Y38" s="13"/>
      <c r="Z38" s="14"/>
      <c r="AA38" s="13"/>
      <c r="AB38" s="13" t="s">
        <v>57</v>
      </c>
      <c r="AC38" s="13"/>
      <c r="AD38" s="13"/>
      <c r="AE38" s="13"/>
      <c r="AF38" s="13"/>
    </row>
    <row r="39" spans="1:35" x14ac:dyDescent="0.25">
      <c r="G39" s="111"/>
      <c r="H39" s="111"/>
      <c r="I39" s="111"/>
      <c r="J39" s="110"/>
      <c r="R39" s="90"/>
      <c r="X39" s="13"/>
      <c r="Y39" s="13"/>
      <c r="Z39" s="14"/>
      <c r="AA39" s="13"/>
      <c r="AB39" s="13"/>
      <c r="AC39" s="13"/>
      <c r="AD39" s="13"/>
      <c r="AE39" s="13"/>
      <c r="AF39" s="13"/>
    </row>
    <row r="40" spans="1:35" x14ac:dyDescent="0.25">
      <c r="G40" s="111"/>
      <c r="H40" s="111"/>
      <c r="I40" s="111"/>
      <c r="J40" s="110"/>
      <c r="X40" s="13"/>
      <c r="Y40" s="13"/>
      <c r="Z40" s="14"/>
      <c r="AA40" s="13"/>
      <c r="AB40" s="13"/>
      <c r="AC40" s="13"/>
      <c r="AD40" s="13"/>
      <c r="AE40" s="13"/>
      <c r="AF40" s="13"/>
    </row>
    <row r="41" spans="1:35" x14ac:dyDescent="0.25">
      <c r="F41" s="118" t="s">
        <v>58</v>
      </c>
      <c r="G41" s="119" t="s">
        <v>15</v>
      </c>
      <c r="H41" s="120"/>
      <c r="I41" s="121" t="s">
        <v>59</v>
      </c>
      <c r="J41" s="120"/>
      <c r="K41" s="122"/>
      <c r="L41" s="123"/>
      <c r="X41" s="13"/>
      <c r="Y41" s="13"/>
      <c r="Z41" s="14"/>
      <c r="AA41" s="13"/>
      <c r="AB41" s="13"/>
      <c r="AC41" s="13"/>
      <c r="AD41" s="13"/>
      <c r="AE41" s="13"/>
      <c r="AF41" s="13"/>
    </row>
    <row r="42" spans="1:35" x14ac:dyDescent="0.25">
      <c r="F42" s="124"/>
      <c r="G42" s="125" t="s">
        <v>16</v>
      </c>
      <c r="H42" s="120"/>
      <c r="I42" s="121" t="s">
        <v>60</v>
      </c>
      <c r="J42" s="120"/>
      <c r="K42" s="122"/>
      <c r="L42" s="123"/>
      <c r="X42" s="13"/>
      <c r="Y42" s="13"/>
      <c r="Z42" s="14"/>
      <c r="AA42" s="13"/>
      <c r="AB42" s="13"/>
      <c r="AC42" s="13"/>
      <c r="AD42" s="13"/>
      <c r="AE42" s="13"/>
      <c r="AF42" s="13"/>
    </row>
    <row r="43" spans="1:35" x14ac:dyDescent="0.25">
      <c r="F43" s="124"/>
      <c r="G43" s="125" t="s">
        <v>61</v>
      </c>
      <c r="H43" s="120"/>
      <c r="I43" s="121" t="s">
        <v>62</v>
      </c>
      <c r="J43" s="120"/>
      <c r="K43" s="122"/>
      <c r="L43" s="123"/>
      <c r="X43" s="13"/>
      <c r="Y43" s="13"/>
      <c r="Z43" s="14"/>
      <c r="AA43" s="13"/>
      <c r="AB43" s="13"/>
      <c r="AC43" s="13"/>
      <c r="AD43" s="13"/>
      <c r="AE43" s="13"/>
      <c r="AF43" s="13"/>
    </row>
    <row r="44" spans="1:35" x14ac:dyDescent="0.25">
      <c r="F44" s="124"/>
      <c r="G44" s="125" t="s">
        <v>63</v>
      </c>
      <c r="H44" s="120"/>
      <c r="I44" s="121" t="s">
        <v>64</v>
      </c>
      <c r="J44" s="120"/>
      <c r="K44" s="122"/>
      <c r="L44" s="123"/>
      <c r="X44" s="13"/>
      <c r="Y44" s="13"/>
      <c r="Z44" s="14"/>
      <c r="AA44" s="13"/>
      <c r="AB44" s="13"/>
      <c r="AC44" s="13"/>
      <c r="AD44" s="13"/>
      <c r="AE44" s="13"/>
      <c r="AF44" s="13"/>
    </row>
    <row r="45" spans="1:35" x14ac:dyDescent="0.25">
      <c r="F45" s="126"/>
      <c r="G45" s="125" t="s">
        <v>65</v>
      </c>
      <c r="H45" s="120"/>
      <c r="I45" s="121" t="s">
        <v>66</v>
      </c>
      <c r="J45" s="120"/>
      <c r="K45" s="122"/>
      <c r="L45" s="123"/>
      <c r="X45" s="13"/>
      <c r="Y45" s="13"/>
      <c r="Z45" s="14"/>
      <c r="AA45" s="13"/>
      <c r="AB45" s="13"/>
      <c r="AC45" s="13"/>
      <c r="AD45" s="13"/>
      <c r="AE45" s="13"/>
      <c r="AF45" s="13"/>
    </row>
    <row r="46" spans="1:35" x14ac:dyDescent="0.25">
      <c r="A46" s="127"/>
      <c r="B46" s="127"/>
      <c r="C46" s="127"/>
      <c r="D46" s="127"/>
      <c r="E46" s="127"/>
      <c r="F46" s="127"/>
      <c r="X46" s="13"/>
      <c r="Y46" s="13"/>
      <c r="Z46" s="14"/>
      <c r="AA46" s="13"/>
      <c r="AB46" s="13"/>
      <c r="AC46" s="13"/>
      <c r="AD46" s="13"/>
      <c r="AE46" s="13"/>
      <c r="AF46" s="13"/>
    </row>
    <row r="47" spans="1:35" x14ac:dyDescent="0.25">
      <c r="X47" s="13"/>
      <c r="Y47" s="13"/>
      <c r="Z47" s="14"/>
      <c r="AA47" s="13"/>
      <c r="AB47" s="13"/>
      <c r="AC47" s="13"/>
      <c r="AD47" s="13"/>
      <c r="AE47" s="13"/>
      <c r="AF47" s="13"/>
    </row>
    <row r="48" spans="1:35" x14ac:dyDescent="0.25">
      <c r="X48" s="13"/>
      <c r="Y48" s="13"/>
      <c r="Z48" s="14"/>
      <c r="AA48" s="13"/>
      <c r="AB48" s="13"/>
      <c r="AC48" s="13"/>
      <c r="AD48" s="13"/>
      <c r="AE48" s="13"/>
      <c r="AF48" s="13"/>
    </row>
    <row r="49" spans="1:35" x14ac:dyDescent="0.25">
      <c r="X49" s="13"/>
      <c r="Y49" s="13"/>
      <c r="Z49" s="14"/>
      <c r="AA49" s="13"/>
      <c r="AB49" s="13"/>
      <c r="AC49" s="13"/>
      <c r="AD49" s="13"/>
      <c r="AE49" s="13"/>
      <c r="AF49" s="13"/>
    </row>
    <row r="50" spans="1:35" x14ac:dyDescent="0.25">
      <c r="X50" s="13"/>
      <c r="Y50" s="13"/>
      <c r="Z50" s="14"/>
      <c r="AA50" s="13"/>
      <c r="AB50" s="13"/>
      <c r="AC50" s="13"/>
      <c r="AD50" s="13"/>
      <c r="AE50" s="13"/>
      <c r="AF50" s="13"/>
    </row>
    <row r="51" spans="1:35" x14ac:dyDescent="0.25">
      <c r="X51" s="13"/>
      <c r="Y51" s="13"/>
      <c r="Z51" s="14"/>
      <c r="AA51" s="13"/>
      <c r="AB51" s="13"/>
      <c r="AC51" s="13"/>
      <c r="AD51" s="13"/>
      <c r="AE51" s="13"/>
      <c r="AF51" s="13"/>
    </row>
    <row r="52" spans="1:35" x14ac:dyDescent="0.25">
      <c r="X52" s="13"/>
      <c r="Y52" s="13"/>
      <c r="Z52" s="14"/>
      <c r="AA52" s="13"/>
      <c r="AB52" s="13"/>
      <c r="AC52" s="13"/>
      <c r="AD52" s="13"/>
      <c r="AE52" s="13"/>
      <c r="AF52" s="13"/>
    </row>
    <row r="53" spans="1:35" x14ac:dyDescent="0.25">
      <c r="X53" s="13"/>
      <c r="Y53" s="13"/>
      <c r="Z53" s="14"/>
      <c r="AA53" s="13"/>
      <c r="AB53" s="13"/>
      <c r="AC53" s="13"/>
      <c r="AD53" s="13"/>
      <c r="AE53" s="13"/>
      <c r="AF53" s="13"/>
    </row>
    <row r="54" spans="1:35" x14ac:dyDescent="0.25">
      <c r="X54" s="13"/>
      <c r="Y54" s="13"/>
      <c r="Z54" s="14"/>
      <c r="AA54" s="13"/>
      <c r="AB54" s="13"/>
      <c r="AC54" s="13"/>
      <c r="AD54" s="13"/>
      <c r="AE54" s="13"/>
      <c r="AF54" s="13"/>
    </row>
    <row r="55" spans="1:35" x14ac:dyDescent="0.25">
      <c r="X55" s="13"/>
      <c r="Y55" s="13"/>
      <c r="Z55" s="14"/>
      <c r="AA55" s="13"/>
      <c r="AB55" s="13"/>
      <c r="AC55" s="13"/>
      <c r="AD55" s="13"/>
      <c r="AE55" s="13"/>
      <c r="AF55" s="13"/>
    </row>
    <row r="56" spans="1:35" x14ac:dyDescent="0.25">
      <c r="X56" s="13"/>
      <c r="Y56" s="13"/>
      <c r="Z56" s="14"/>
      <c r="AA56" s="13"/>
      <c r="AB56" s="13"/>
      <c r="AC56" s="13"/>
      <c r="AD56" s="13"/>
      <c r="AE56" s="13"/>
      <c r="AF56" s="13"/>
    </row>
    <row r="57" spans="1:35" x14ac:dyDescent="0.25">
      <c r="X57" s="13"/>
      <c r="Y57" s="13"/>
      <c r="Z57" s="14"/>
      <c r="AA57" s="13"/>
      <c r="AB57" s="13"/>
      <c r="AC57" s="13"/>
      <c r="AD57" s="13"/>
      <c r="AE57" s="13"/>
      <c r="AF57" s="13"/>
    </row>
    <row r="58" spans="1:35" x14ac:dyDescent="0.25">
      <c r="X58" s="13"/>
      <c r="Y58" s="13"/>
      <c r="Z58" s="14"/>
      <c r="AA58" s="13"/>
      <c r="AB58" s="13"/>
      <c r="AC58" s="13"/>
      <c r="AD58" s="13"/>
      <c r="AE58" s="13"/>
      <c r="AF58" s="13"/>
    </row>
    <row r="59" spans="1:35" s="13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Z59" s="14"/>
      <c r="AG59"/>
      <c r="AH59"/>
      <c r="AI59"/>
    </row>
    <row r="60" spans="1:35" s="13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 s="4"/>
      <c r="N60" s="4"/>
      <c r="O60" s="4"/>
      <c r="P60" s="4"/>
      <c r="Q60" s="4"/>
      <c r="R60" s="4"/>
      <c r="S60"/>
      <c r="T60"/>
      <c r="U60"/>
      <c r="V60"/>
      <c r="W60"/>
      <c r="Z60" s="14"/>
      <c r="AG60"/>
      <c r="AH60"/>
      <c r="AI60"/>
    </row>
    <row r="61" spans="1:35" s="13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Z61" s="14"/>
      <c r="AG61"/>
      <c r="AH61"/>
      <c r="AI61"/>
    </row>
    <row r="62" spans="1:35" s="13" customFormat="1" x14ac:dyDescent="0.25">
      <c r="Z62" s="14"/>
    </row>
    <row r="63" spans="1:35" s="13" customFormat="1" x14ac:dyDescent="0.25">
      <c r="Z63" s="14"/>
    </row>
    <row r="64" spans="1:35" s="13" customFormat="1" x14ac:dyDescent="0.25">
      <c r="Z64" s="14"/>
    </row>
    <row r="65" spans="1:35" s="13" customFormat="1" x14ac:dyDescent="0.25">
      <c r="Z65" s="14"/>
    </row>
    <row r="66" spans="1:35" s="128" customForma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4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s="128" customForma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4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s="128" customForma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4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s="128" customFormat="1" x14ac:dyDescent="0.25">
      <c r="Z69" s="129"/>
    </row>
    <row r="70" spans="1:35" s="128" customFormat="1" x14ac:dyDescent="0.25">
      <c r="Z70" s="129"/>
    </row>
    <row r="71" spans="1:35" s="128" customFormat="1" x14ac:dyDescent="0.25">
      <c r="Z71" s="129"/>
    </row>
    <row r="72" spans="1:35" s="128" customFormat="1" x14ac:dyDescent="0.25">
      <c r="Z72" s="129"/>
    </row>
    <row r="73" spans="1:35" s="128" customFormat="1" x14ac:dyDescent="0.25">
      <c r="Z73" s="129"/>
    </row>
    <row r="74" spans="1:35" s="128" customFormat="1" x14ac:dyDescent="0.25">
      <c r="Z74" s="129"/>
    </row>
    <row r="75" spans="1:35" s="128" customFormat="1" x14ac:dyDescent="0.25">
      <c r="Z75" s="129"/>
    </row>
    <row r="76" spans="1:35" s="128" customFormat="1" x14ac:dyDescent="0.25">
      <c r="Z76" s="129"/>
    </row>
    <row r="77" spans="1:35" s="128" customFormat="1" x14ac:dyDescent="0.25">
      <c r="Z77" s="129"/>
    </row>
    <row r="78" spans="1:35" s="128" customFormat="1" x14ac:dyDescent="0.25">
      <c r="Z78" s="129"/>
    </row>
    <row r="79" spans="1:35" s="128" customFormat="1" x14ac:dyDescent="0.25">
      <c r="Z79" s="129"/>
    </row>
    <row r="80" spans="1:35" s="128" customFormat="1" x14ac:dyDescent="0.25">
      <c r="Z80" s="129"/>
    </row>
    <row r="81" spans="26:26" s="128" customFormat="1" x14ac:dyDescent="0.25">
      <c r="Z81" s="129"/>
    </row>
    <row r="82" spans="26:26" s="128" customFormat="1" x14ac:dyDescent="0.25">
      <c r="Z82" s="129"/>
    </row>
    <row r="83" spans="26:26" s="128" customFormat="1" x14ac:dyDescent="0.25">
      <c r="Z83" s="129"/>
    </row>
    <row r="84" spans="26:26" s="128" customFormat="1" x14ac:dyDescent="0.25">
      <c r="Z84" s="129"/>
    </row>
    <row r="85" spans="26:26" s="128" customFormat="1" x14ac:dyDescent="0.25">
      <c r="Z85" s="129"/>
    </row>
    <row r="86" spans="26:26" s="128" customFormat="1" x14ac:dyDescent="0.25">
      <c r="Z86" s="129"/>
    </row>
    <row r="87" spans="26:26" s="128" customFormat="1" x14ac:dyDescent="0.25">
      <c r="Z87" s="129"/>
    </row>
    <row r="88" spans="26:26" s="128" customFormat="1" x14ac:dyDescent="0.25">
      <c r="Z88" s="129"/>
    </row>
    <row r="89" spans="26:26" s="128" customFormat="1" x14ac:dyDescent="0.25">
      <c r="Z89" s="129"/>
    </row>
    <row r="90" spans="26:26" s="128" customFormat="1" x14ac:dyDescent="0.25">
      <c r="Z90" s="129"/>
    </row>
    <row r="91" spans="26:26" s="128" customFormat="1" x14ac:dyDescent="0.25">
      <c r="Z91" s="129"/>
    </row>
    <row r="92" spans="26:26" s="128" customFormat="1" x14ac:dyDescent="0.25">
      <c r="Z92" s="129"/>
    </row>
    <row r="93" spans="26:26" s="128" customFormat="1" x14ac:dyDescent="0.25">
      <c r="Z93" s="129"/>
    </row>
    <row r="94" spans="26:26" s="128" customFormat="1" x14ac:dyDescent="0.25">
      <c r="Z94" s="129"/>
    </row>
    <row r="95" spans="26:26" s="128" customFormat="1" x14ac:dyDescent="0.25">
      <c r="Z95" s="129"/>
    </row>
    <row r="96" spans="26:26" s="128" customFormat="1" x14ac:dyDescent="0.25">
      <c r="Z96" s="129"/>
    </row>
    <row r="97" spans="26:26" s="128" customFormat="1" x14ac:dyDescent="0.25">
      <c r="Z97" s="129"/>
    </row>
    <row r="98" spans="26:26" s="128" customFormat="1" x14ac:dyDescent="0.25">
      <c r="Z98" s="129"/>
    </row>
    <row r="99" spans="26:26" s="128" customFormat="1" x14ac:dyDescent="0.25">
      <c r="Z99" s="129"/>
    </row>
    <row r="100" spans="26:26" s="128" customFormat="1" x14ac:dyDescent="0.25">
      <c r="Z100" s="129"/>
    </row>
    <row r="101" spans="26:26" s="128" customFormat="1" x14ac:dyDescent="0.25">
      <c r="Z101" s="129"/>
    </row>
    <row r="102" spans="26:26" s="128" customFormat="1" x14ac:dyDescent="0.25">
      <c r="Z102" s="129"/>
    </row>
    <row r="103" spans="26:26" s="128" customFormat="1" x14ac:dyDescent="0.25">
      <c r="Z103" s="129"/>
    </row>
    <row r="104" spans="26:26" s="128" customFormat="1" x14ac:dyDescent="0.25">
      <c r="Z104" s="129"/>
    </row>
    <row r="105" spans="26:26" s="128" customFormat="1" x14ac:dyDescent="0.25">
      <c r="Z105" s="129"/>
    </row>
    <row r="106" spans="26:26" s="128" customFormat="1" x14ac:dyDescent="0.25">
      <c r="Z106" s="129"/>
    </row>
    <row r="107" spans="26:26" s="128" customFormat="1" x14ac:dyDescent="0.25">
      <c r="Z107" s="129"/>
    </row>
    <row r="108" spans="26:26" s="128" customFormat="1" x14ac:dyDescent="0.25">
      <c r="Z108" s="129"/>
    </row>
    <row r="109" spans="26:26" s="128" customFormat="1" x14ac:dyDescent="0.25">
      <c r="Z109" s="129"/>
    </row>
    <row r="110" spans="26:26" s="128" customFormat="1" x14ac:dyDescent="0.25">
      <c r="Z110" s="129"/>
    </row>
    <row r="111" spans="26:26" s="128" customFormat="1" x14ac:dyDescent="0.25">
      <c r="Z111" s="129"/>
    </row>
    <row r="112" spans="26:26" s="128" customFormat="1" x14ac:dyDescent="0.25">
      <c r="Z112" s="129"/>
    </row>
    <row r="113" spans="26:26" s="128" customFormat="1" x14ac:dyDescent="0.25">
      <c r="Z113" s="129"/>
    </row>
    <row r="114" spans="26:26" s="128" customFormat="1" x14ac:dyDescent="0.25">
      <c r="Z114" s="129"/>
    </row>
    <row r="115" spans="26:26" s="128" customFormat="1" x14ac:dyDescent="0.25">
      <c r="Z115" s="129"/>
    </row>
    <row r="116" spans="26:26" s="128" customFormat="1" x14ac:dyDescent="0.25">
      <c r="Z116" s="129"/>
    </row>
    <row r="117" spans="26:26" s="128" customFormat="1" x14ac:dyDescent="0.25">
      <c r="Z117" s="129"/>
    </row>
    <row r="118" spans="26:26" s="128" customFormat="1" x14ac:dyDescent="0.25">
      <c r="Z118" s="129"/>
    </row>
    <row r="119" spans="26:26" s="128" customFormat="1" x14ac:dyDescent="0.25">
      <c r="Z119" s="129"/>
    </row>
    <row r="120" spans="26:26" s="128" customFormat="1" x14ac:dyDescent="0.25">
      <c r="Z120" s="129"/>
    </row>
    <row r="121" spans="26:26" s="128" customFormat="1" x14ac:dyDescent="0.25">
      <c r="Z121" s="129"/>
    </row>
    <row r="122" spans="26:26" s="128" customFormat="1" x14ac:dyDescent="0.25">
      <c r="Z122" s="129"/>
    </row>
    <row r="123" spans="26:26" s="128" customFormat="1" x14ac:dyDescent="0.25">
      <c r="Z123" s="129"/>
    </row>
    <row r="124" spans="26:26" s="128" customFormat="1" x14ac:dyDescent="0.25">
      <c r="Z124" s="129"/>
    </row>
    <row r="125" spans="26:26" s="128" customFormat="1" x14ac:dyDescent="0.25">
      <c r="Z125" s="129"/>
    </row>
    <row r="126" spans="26:26" s="128" customFormat="1" x14ac:dyDescent="0.25">
      <c r="Z126" s="129"/>
    </row>
    <row r="127" spans="26:26" s="128" customFormat="1" x14ac:dyDescent="0.25">
      <c r="Z127" s="129"/>
    </row>
    <row r="128" spans="26:26" s="128" customFormat="1" x14ac:dyDescent="0.25">
      <c r="Z128" s="129"/>
    </row>
    <row r="129" spans="26:26" s="128" customFormat="1" x14ac:dyDescent="0.25">
      <c r="Z129" s="129"/>
    </row>
    <row r="130" spans="26:26" s="128" customFormat="1" x14ac:dyDescent="0.25">
      <c r="Z130" s="129"/>
    </row>
    <row r="131" spans="26:26" s="128" customFormat="1" x14ac:dyDescent="0.25">
      <c r="Z131" s="129"/>
    </row>
    <row r="132" spans="26:26" s="128" customFormat="1" x14ac:dyDescent="0.25">
      <c r="Z132" s="129"/>
    </row>
    <row r="133" spans="26:26" s="128" customFormat="1" x14ac:dyDescent="0.25">
      <c r="Z133" s="129"/>
    </row>
    <row r="134" spans="26:26" s="128" customFormat="1" x14ac:dyDescent="0.25">
      <c r="Z134" s="129"/>
    </row>
    <row r="135" spans="26:26" s="128" customFormat="1" x14ac:dyDescent="0.25">
      <c r="Z135" s="129"/>
    </row>
    <row r="136" spans="26:26" s="128" customFormat="1" x14ac:dyDescent="0.25">
      <c r="Z136" s="129"/>
    </row>
    <row r="137" spans="26:26" s="128" customFormat="1" x14ac:dyDescent="0.25">
      <c r="Z137" s="129"/>
    </row>
    <row r="138" spans="26:26" s="128" customFormat="1" x14ac:dyDescent="0.25">
      <c r="Z138" s="129"/>
    </row>
    <row r="139" spans="26:26" s="128" customFormat="1" x14ac:dyDescent="0.25">
      <c r="Z139" s="129"/>
    </row>
    <row r="140" spans="26:26" s="128" customFormat="1" x14ac:dyDescent="0.25">
      <c r="Z140" s="129"/>
    </row>
    <row r="141" spans="26:26" s="128" customFormat="1" x14ac:dyDescent="0.25">
      <c r="Z141" s="129"/>
    </row>
    <row r="142" spans="26:26" s="128" customFormat="1" x14ac:dyDescent="0.25">
      <c r="Z142" s="129"/>
    </row>
    <row r="143" spans="26:26" s="128" customFormat="1" x14ac:dyDescent="0.25">
      <c r="Z143" s="129"/>
    </row>
    <row r="144" spans="26:26" s="128" customFormat="1" x14ac:dyDescent="0.25">
      <c r="Z144" s="129"/>
    </row>
    <row r="145" spans="26:26" s="128" customFormat="1" x14ac:dyDescent="0.25">
      <c r="Z145" s="129"/>
    </row>
    <row r="146" spans="26:26" s="128" customFormat="1" x14ac:dyDescent="0.25">
      <c r="Z146" s="129"/>
    </row>
    <row r="147" spans="26:26" s="128" customFormat="1" x14ac:dyDescent="0.25">
      <c r="Z147" s="129"/>
    </row>
    <row r="148" spans="26:26" s="128" customFormat="1" x14ac:dyDescent="0.25">
      <c r="Z148" s="129"/>
    </row>
    <row r="149" spans="26:26" s="128" customFormat="1" x14ac:dyDescent="0.25">
      <c r="Z149" s="129"/>
    </row>
    <row r="150" spans="26:26" s="128" customFormat="1" x14ac:dyDescent="0.25">
      <c r="Z150" s="129"/>
    </row>
    <row r="151" spans="26:26" s="128" customFormat="1" x14ac:dyDescent="0.25">
      <c r="Z151" s="129"/>
    </row>
    <row r="152" spans="26:26" s="128" customFormat="1" x14ac:dyDescent="0.25">
      <c r="Z152" s="129"/>
    </row>
    <row r="153" spans="26:26" s="128" customFormat="1" x14ac:dyDescent="0.25">
      <c r="Z153" s="129"/>
    </row>
    <row r="154" spans="26:26" s="128" customFormat="1" x14ac:dyDescent="0.25">
      <c r="Z154" s="129"/>
    </row>
    <row r="155" spans="26:26" s="128" customFormat="1" x14ac:dyDescent="0.25">
      <c r="Z155" s="129"/>
    </row>
    <row r="156" spans="26:26" s="128" customFormat="1" x14ac:dyDescent="0.25">
      <c r="Z156" s="129"/>
    </row>
    <row r="157" spans="26:26" s="128" customFormat="1" x14ac:dyDescent="0.25">
      <c r="Z157" s="129"/>
    </row>
    <row r="158" spans="26:26" s="128" customFormat="1" x14ac:dyDescent="0.25">
      <c r="Z158" s="129"/>
    </row>
    <row r="159" spans="26:26" s="128" customFormat="1" x14ac:dyDescent="0.25">
      <c r="Z159" s="129"/>
    </row>
    <row r="160" spans="26:26" s="128" customFormat="1" x14ac:dyDescent="0.25">
      <c r="Z160" s="129"/>
    </row>
    <row r="161" spans="26:26" s="128" customFormat="1" x14ac:dyDescent="0.25">
      <c r="Z161" s="129"/>
    </row>
    <row r="162" spans="26:26" s="128" customFormat="1" x14ac:dyDescent="0.25">
      <c r="Z162" s="129"/>
    </row>
    <row r="163" spans="26:26" s="128" customFormat="1" x14ac:dyDescent="0.25">
      <c r="Z163" s="129"/>
    </row>
    <row r="164" spans="26:26" s="128" customFormat="1" x14ac:dyDescent="0.25">
      <c r="Z164" s="129"/>
    </row>
    <row r="165" spans="26:26" s="128" customFormat="1" x14ac:dyDescent="0.25">
      <c r="Z165" s="129"/>
    </row>
    <row r="166" spans="26:26" s="128" customFormat="1" x14ac:dyDescent="0.25">
      <c r="Z166" s="129"/>
    </row>
    <row r="167" spans="26:26" s="128" customFormat="1" x14ac:dyDescent="0.25">
      <c r="Z167" s="129"/>
    </row>
    <row r="168" spans="26:26" s="128" customFormat="1" x14ac:dyDescent="0.25">
      <c r="Z168" s="129"/>
    </row>
    <row r="169" spans="26:26" s="128" customFormat="1" x14ac:dyDescent="0.25">
      <c r="Z169" s="129"/>
    </row>
    <row r="170" spans="26:26" s="128" customFormat="1" x14ac:dyDescent="0.25">
      <c r="Z170" s="129"/>
    </row>
    <row r="171" spans="26:26" s="128" customFormat="1" x14ac:dyDescent="0.25">
      <c r="Z171" s="129"/>
    </row>
    <row r="172" spans="26:26" s="128" customFormat="1" x14ac:dyDescent="0.25">
      <c r="Z172" s="129"/>
    </row>
    <row r="173" spans="26:26" s="128" customFormat="1" x14ac:dyDescent="0.25">
      <c r="Z173" s="129"/>
    </row>
    <row r="174" spans="26:26" s="128" customFormat="1" x14ac:dyDescent="0.25">
      <c r="Z174" s="129"/>
    </row>
    <row r="175" spans="26:26" s="128" customFormat="1" x14ac:dyDescent="0.25">
      <c r="Z175" s="129"/>
    </row>
    <row r="176" spans="26:26" s="128" customFormat="1" x14ac:dyDescent="0.25">
      <c r="Z176" s="129"/>
    </row>
    <row r="177" spans="26:26" s="128" customFormat="1" x14ac:dyDescent="0.25">
      <c r="Z177" s="129"/>
    </row>
    <row r="178" spans="26:26" s="128" customFormat="1" x14ac:dyDescent="0.25">
      <c r="Z178" s="129"/>
    </row>
    <row r="179" spans="26:26" s="128" customFormat="1" x14ac:dyDescent="0.25">
      <c r="Z179" s="129"/>
    </row>
    <row r="180" spans="26:26" s="128" customFormat="1" x14ac:dyDescent="0.25">
      <c r="Z180" s="129"/>
    </row>
    <row r="181" spans="26:26" s="128" customFormat="1" x14ac:dyDescent="0.25">
      <c r="Z181" s="129"/>
    </row>
    <row r="182" spans="26:26" s="128" customFormat="1" x14ac:dyDescent="0.25">
      <c r="Z182" s="129"/>
    </row>
    <row r="183" spans="26:26" s="128" customFormat="1" x14ac:dyDescent="0.25">
      <c r="Z183" s="129"/>
    </row>
    <row r="184" spans="26:26" s="128" customFormat="1" x14ac:dyDescent="0.25">
      <c r="Z184" s="129"/>
    </row>
    <row r="185" spans="26:26" s="128" customFormat="1" x14ac:dyDescent="0.25">
      <c r="Z185" s="129"/>
    </row>
    <row r="186" spans="26:26" s="128" customFormat="1" x14ac:dyDescent="0.25">
      <c r="Z186" s="129"/>
    </row>
    <row r="187" spans="26:26" s="128" customFormat="1" x14ac:dyDescent="0.25">
      <c r="Z187" s="129"/>
    </row>
    <row r="188" spans="26:26" s="128" customFormat="1" x14ac:dyDescent="0.25">
      <c r="Z188" s="129"/>
    </row>
    <row r="189" spans="26:26" s="128" customFormat="1" x14ac:dyDescent="0.25">
      <c r="Z189" s="129"/>
    </row>
    <row r="190" spans="26:26" s="128" customFormat="1" x14ac:dyDescent="0.25">
      <c r="Z190" s="129"/>
    </row>
    <row r="191" spans="26:26" s="128" customFormat="1" x14ac:dyDescent="0.25">
      <c r="Z191" s="129"/>
    </row>
    <row r="192" spans="26:26" s="128" customFormat="1" x14ac:dyDescent="0.25">
      <c r="Z192" s="129"/>
    </row>
    <row r="193" spans="26:26" s="128" customFormat="1" x14ac:dyDescent="0.25">
      <c r="Z193" s="129"/>
    </row>
    <row r="194" spans="26:26" s="128" customFormat="1" x14ac:dyDescent="0.25">
      <c r="Z194" s="129"/>
    </row>
    <row r="195" spans="26:26" s="128" customFormat="1" x14ac:dyDescent="0.25">
      <c r="Z195" s="129"/>
    </row>
    <row r="196" spans="26:26" s="128" customFormat="1" x14ac:dyDescent="0.25">
      <c r="Z196" s="129"/>
    </row>
    <row r="197" spans="26:26" s="128" customFormat="1" x14ac:dyDescent="0.25">
      <c r="Z197" s="129"/>
    </row>
    <row r="198" spans="26:26" s="128" customFormat="1" x14ac:dyDescent="0.25">
      <c r="Z198" s="129"/>
    </row>
    <row r="199" spans="26:26" s="128" customFormat="1" x14ac:dyDescent="0.25">
      <c r="Z199" s="129"/>
    </row>
    <row r="200" spans="26:26" s="128" customFormat="1" x14ac:dyDescent="0.25">
      <c r="Z200" s="129"/>
    </row>
    <row r="201" spans="26:26" s="128" customFormat="1" x14ac:dyDescent="0.25">
      <c r="Z201" s="129"/>
    </row>
    <row r="202" spans="26:26" s="128" customFormat="1" x14ac:dyDescent="0.25">
      <c r="Z202" s="129"/>
    </row>
    <row r="203" spans="26:26" s="128" customFormat="1" x14ac:dyDescent="0.25">
      <c r="Z203" s="129"/>
    </row>
    <row r="204" spans="26:26" s="128" customFormat="1" x14ac:dyDescent="0.25">
      <c r="Z204" s="129"/>
    </row>
    <row r="205" spans="26:26" s="128" customFormat="1" x14ac:dyDescent="0.25">
      <c r="Z205" s="129"/>
    </row>
    <row r="206" spans="26:26" s="128" customFormat="1" x14ac:dyDescent="0.25">
      <c r="Z206" s="129"/>
    </row>
    <row r="207" spans="26:26" s="128" customFormat="1" x14ac:dyDescent="0.25">
      <c r="Z207" s="129"/>
    </row>
    <row r="208" spans="26:26" s="128" customFormat="1" x14ac:dyDescent="0.25">
      <c r="Z208" s="129"/>
    </row>
    <row r="209" spans="26:26" s="128" customFormat="1" x14ac:dyDescent="0.25">
      <c r="Z209" s="129"/>
    </row>
    <row r="210" spans="26:26" s="128" customFormat="1" x14ac:dyDescent="0.25">
      <c r="Z210" s="129"/>
    </row>
    <row r="211" spans="26:26" s="128" customFormat="1" x14ac:dyDescent="0.25">
      <c r="Z211" s="129"/>
    </row>
    <row r="212" spans="26:26" s="128" customFormat="1" x14ac:dyDescent="0.25">
      <c r="Z212" s="129"/>
    </row>
    <row r="213" spans="26:26" s="128" customFormat="1" x14ac:dyDescent="0.25">
      <c r="Z213" s="129"/>
    </row>
    <row r="214" spans="26:26" s="128" customFormat="1" x14ac:dyDescent="0.25">
      <c r="Z214" s="129"/>
    </row>
    <row r="215" spans="26:26" s="128" customFormat="1" x14ac:dyDescent="0.25">
      <c r="Z215" s="129"/>
    </row>
    <row r="216" spans="26:26" s="128" customFormat="1" x14ac:dyDescent="0.25">
      <c r="Z216" s="129"/>
    </row>
    <row r="217" spans="26:26" s="128" customFormat="1" x14ac:dyDescent="0.25">
      <c r="Z217" s="129"/>
    </row>
    <row r="218" spans="26:26" s="128" customFormat="1" x14ac:dyDescent="0.25">
      <c r="Z218" s="129"/>
    </row>
    <row r="219" spans="26:26" s="128" customFormat="1" x14ac:dyDescent="0.25">
      <c r="Z219" s="129"/>
    </row>
    <row r="220" spans="26:26" s="128" customFormat="1" x14ac:dyDescent="0.25">
      <c r="Z220" s="129"/>
    </row>
    <row r="221" spans="26:26" s="128" customFormat="1" x14ac:dyDescent="0.25">
      <c r="Z221" s="129"/>
    </row>
    <row r="222" spans="26:26" s="128" customFormat="1" x14ac:dyDescent="0.25">
      <c r="Z222" s="129"/>
    </row>
    <row r="223" spans="26:26" s="128" customFormat="1" x14ac:dyDescent="0.25">
      <c r="Z223" s="129"/>
    </row>
    <row r="224" spans="26:26" s="128" customFormat="1" x14ac:dyDescent="0.25">
      <c r="Z224" s="129"/>
    </row>
    <row r="225" spans="26:26" s="128" customFormat="1" x14ac:dyDescent="0.25">
      <c r="Z225" s="129"/>
    </row>
    <row r="226" spans="26:26" s="128" customFormat="1" x14ac:dyDescent="0.25">
      <c r="Z226" s="129"/>
    </row>
    <row r="227" spans="26:26" s="128" customFormat="1" x14ac:dyDescent="0.25">
      <c r="Z227" s="129"/>
    </row>
    <row r="228" spans="26:26" s="128" customFormat="1" x14ac:dyDescent="0.25">
      <c r="Z228" s="129"/>
    </row>
    <row r="229" spans="26:26" s="128" customFormat="1" x14ac:dyDescent="0.25">
      <c r="Z229" s="129"/>
    </row>
    <row r="230" spans="26:26" s="128" customFormat="1" x14ac:dyDescent="0.25">
      <c r="Z230" s="129"/>
    </row>
    <row r="231" spans="26:26" s="128" customFormat="1" x14ac:dyDescent="0.25">
      <c r="Z231" s="129"/>
    </row>
    <row r="232" spans="26:26" s="128" customFormat="1" x14ac:dyDescent="0.25">
      <c r="Z232" s="129"/>
    </row>
    <row r="233" spans="26:26" s="128" customFormat="1" x14ac:dyDescent="0.25">
      <c r="Z233" s="129"/>
    </row>
    <row r="234" spans="26:26" s="128" customFormat="1" x14ac:dyDescent="0.25">
      <c r="Z234" s="129"/>
    </row>
    <row r="235" spans="26:26" s="128" customFormat="1" x14ac:dyDescent="0.25">
      <c r="Z235" s="129"/>
    </row>
    <row r="236" spans="26:26" s="128" customFormat="1" x14ac:dyDescent="0.25">
      <c r="Z236" s="129"/>
    </row>
    <row r="237" spans="26:26" s="128" customFormat="1" x14ac:dyDescent="0.25">
      <c r="Z237" s="129"/>
    </row>
    <row r="238" spans="26:26" s="128" customFormat="1" x14ac:dyDescent="0.25">
      <c r="Z238" s="129"/>
    </row>
    <row r="239" spans="26:26" s="128" customFormat="1" x14ac:dyDescent="0.25">
      <c r="Z239" s="129"/>
    </row>
    <row r="240" spans="26:26" s="128" customFormat="1" x14ac:dyDescent="0.25">
      <c r="Z240" s="129"/>
    </row>
    <row r="241" spans="26:26" s="128" customFormat="1" x14ac:dyDescent="0.25">
      <c r="Z241" s="129"/>
    </row>
    <row r="242" spans="26:26" s="128" customFormat="1" x14ac:dyDescent="0.25">
      <c r="Z242" s="129"/>
    </row>
    <row r="243" spans="26:26" s="128" customFormat="1" x14ac:dyDescent="0.25">
      <c r="Z243" s="129"/>
    </row>
    <row r="244" spans="26:26" s="128" customFormat="1" x14ac:dyDescent="0.25">
      <c r="Z244" s="129"/>
    </row>
    <row r="245" spans="26:26" s="128" customFormat="1" x14ac:dyDescent="0.25">
      <c r="Z245" s="129"/>
    </row>
    <row r="246" spans="26:26" s="128" customFormat="1" x14ac:dyDescent="0.25">
      <c r="Z246" s="129"/>
    </row>
    <row r="247" spans="26:26" s="128" customFormat="1" x14ac:dyDescent="0.25">
      <c r="Z247" s="129"/>
    </row>
    <row r="248" spans="26:26" s="128" customFormat="1" x14ac:dyDescent="0.25">
      <c r="Z248" s="129"/>
    </row>
    <row r="249" spans="26:26" s="128" customFormat="1" x14ac:dyDescent="0.25">
      <c r="Z249" s="129"/>
    </row>
    <row r="250" spans="26:26" s="128" customFormat="1" x14ac:dyDescent="0.25">
      <c r="Z250" s="129"/>
    </row>
    <row r="251" spans="26:26" s="128" customFormat="1" x14ac:dyDescent="0.25">
      <c r="Z251" s="129"/>
    </row>
  </sheetData>
  <mergeCells count="53">
    <mergeCell ref="N38:Q38"/>
    <mergeCell ref="N26:O26"/>
    <mergeCell ref="T26:U26"/>
    <mergeCell ref="AG27:AI27"/>
    <mergeCell ref="D32:F32"/>
    <mergeCell ref="I36:L36"/>
    <mergeCell ref="G37:I37"/>
    <mergeCell ref="M37:R37"/>
    <mergeCell ref="H22:I22"/>
    <mergeCell ref="K22:L22"/>
    <mergeCell ref="N22:O22"/>
    <mergeCell ref="T22:U22"/>
    <mergeCell ref="N24:O24"/>
    <mergeCell ref="T24:U24"/>
    <mergeCell ref="T18:U18"/>
    <mergeCell ref="E19:F19"/>
    <mergeCell ref="E20:F20"/>
    <mergeCell ref="H20:I20"/>
    <mergeCell ref="K20:L20"/>
    <mergeCell ref="N20:O20"/>
    <mergeCell ref="T20:U20"/>
    <mergeCell ref="E17:F17"/>
    <mergeCell ref="H17:I17"/>
    <mergeCell ref="K17:L17"/>
    <mergeCell ref="N17:O17"/>
    <mergeCell ref="E18:F18"/>
    <mergeCell ref="H18:I18"/>
    <mergeCell ref="K18:L18"/>
    <mergeCell ref="N18:O18"/>
    <mergeCell ref="E14:F14"/>
    <mergeCell ref="H14:I14"/>
    <mergeCell ref="K14:L14"/>
    <mergeCell ref="N14:O14"/>
    <mergeCell ref="T14:U14"/>
    <mergeCell ref="E16:F16"/>
    <mergeCell ref="H16:I16"/>
    <mergeCell ref="K16:L16"/>
    <mergeCell ref="N16:O16"/>
    <mergeCell ref="T16:U16"/>
    <mergeCell ref="E12:F12"/>
    <mergeCell ref="H12:I12"/>
    <mergeCell ref="K12:L12"/>
    <mergeCell ref="N12:O12"/>
    <mergeCell ref="T12:U12"/>
    <mergeCell ref="D13:G13"/>
    <mergeCell ref="F1:M4"/>
    <mergeCell ref="N1:P4"/>
    <mergeCell ref="Q1:S4"/>
    <mergeCell ref="T1:T4"/>
    <mergeCell ref="F9:H9"/>
    <mergeCell ref="I9:K9"/>
    <mergeCell ref="L9:N9"/>
    <mergeCell ref="O9:T9"/>
  </mergeCells>
  <conditionalFormatting sqref="D32">
    <cfRule type="cellIs" dxfId="2" priority="3" operator="notBetween">
      <formula>2</formula>
      <formula>4</formula>
    </cfRule>
  </conditionalFormatting>
  <conditionalFormatting sqref="M37">
    <cfRule type="cellIs" dxfId="1" priority="2" operator="notBetween">
      <formula>0.5</formula>
      <formula>1</formula>
    </cfRule>
  </conditionalFormatting>
  <conditionalFormatting sqref="N22 T22">
    <cfRule type="cellIs" dxfId="0" priority="1" operator="notBetween">
      <formula>$N$24</formula>
      <formula>$N$26</formula>
    </cfRule>
  </conditionalFormatting>
  <pageMargins left="0.31496062992125984" right="0.31496062992125984" top="0.31496062992125984" bottom="0.31496062992125984" header="0.31496062992125984" footer="0.31496062992125984"/>
  <pageSetup paperSize="9" scale="56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Feuil2</vt:lpstr>
      <vt:lpstr>Tranchée d'épandage</vt:lpstr>
      <vt:lpstr>d</vt:lpstr>
      <vt:lpstr>'Tranchée d''épandage'!Zone_d_impression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Drion</dc:creator>
  <cp:lastModifiedBy>Drion</cp:lastModifiedBy>
  <dcterms:created xsi:type="dcterms:W3CDTF">2020-02-05T11:22:25Z</dcterms:created>
  <dcterms:modified xsi:type="dcterms:W3CDTF">2020-02-05T14:27:17Z</dcterms:modified>
</cp:coreProperties>
</file>