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tabRatio="508"/>
  </bookViews>
  <sheets>
    <sheet name="Calculs des dégâts" sheetId="1" r:id="rId1"/>
    <sheet name="Exemples de résultats" sheetId="2" r:id="rId2"/>
    <sheet name="Armée noire" sheetId="3" r:id="rId3"/>
  </sheets>
  <calcPr calcId="125725"/>
</workbook>
</file>

<file path=xl/calcChain.xml><?xml version="1.0" encoding="utf-8"?>
<calcChain xmlns="http://schemas.openxmlformats.org/spreadsheetml/2006/main">
  <c r="L9" i="2"/>
  <c r="K9"/>
  <c r="J9"/>
  <c r="K4"/>
  <c r="L4"/>
  <c r="K5"/>
  <c r="L5"/>
  <c r="K6"/>
  <c r="L6"/>
  <c r="K7"/>
  <c r="L7"/>
  <c r="K8"/>
  <c r="L8"/>
  <c r="L3"/>
  <c r="K3"/>
  <c r="J4"/>
  <c r="J5"/>
  <c r="J6"/>
  <c r="J7"/>
  <c r="J8"/>
  <c r="J3"/>
  <c r="F19" l="1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D4"/>
  <c r="E4"/>
  <c r="F4"/>
  <c r="D5"/>
  <c r="E5"/>
  <c r="F5"/>
  <c r="D6"/>
  <c r="E6"/>
  <c r="F6"/>
  <c r="D7"/>
  <c r="E7"/>
  <c r="F7"/>
  <c r="D8"/>
  <c r="E8"/>
  <c r="F8"/>
  <c r="D9"/>
  <c r="E9"/>
  <c r="F9"/>
  <c r="F3"/>
  <c r="E3"/>
  <c r="D3"/>
  <c r="K3" i="1" l="1"/>
  <c r="K6"/>
  <c r="U52"/>
  <c r="V43" s="1"/>
  <c r="I3"/>
  <c r="D37" s="1"/>
  <c r="E37" s="1"/>
  <c r="T10"/>
  <c r="T11" l="1"/>
  <c r="V51"/>
  <c r="R37" s="1"/>
  <c r="V44"/>
  <c r="V41"/>
  <c r="V45"/>
  <c r="L26" s="1"/>
  <c r="V46"/>
  <c r="V47"/>
  <c r="L37" s="1"/>
  <c r="V48"/>
  <c r="F37"/>
  <c r="V49"/>
  <c r="V50"/>
  <c r="F44" s="1"/>
  <c r="V42"/>
  <c r="F24" s="1"/>
  <c r="J57"/>
  <c r="K57" s="1"/>
  <c r="J52"/>
  <c r="K52" s="1"/>
  <c r="P12"/>
  <c r="Q12" s="1"/>
  <c r="J43"/>
  <c r="K43" s="1"/>
  <c r="J22"/>
  <c r="K22" s="1"/>
  <c r="J54"/>
  <c r="K54" s="1"/>
  <c r="J45"/>
  <c r="K45" s="1"/>
  <c r="J56"/>
  <c r="K56" s="1"/>
  <c r="J35"/>
  <c r="K35" s="1"/>
  <c r="J49"/>
  <c r="K49" s="1"/>
  <c r="J24"/>
  <c r="K24" s="1"/>
  <c r="J42"/>
  <c r="K42" s="1"/>
  <c r="J51"/>
  <c r="K51" s="1"/>
  <c r="J58"/>
  <c r="K58" s="1"/>
  <c r="P16"/>
  <c r="Q16" s="1"/>
  <c r="J40"/>
  <c r="K40" s="1"/>
  <c r="P13"/>
  <c r="Q13" s="1"/>
  <c r="J44"/>
  <c r="K44" s="1"/>
  <c r="J12"/>
  <c r="K12" s="1"/>
  <c r="J38"/>
  <c r="K38" s="1"/>
  <c r="P17"/>
  <c r="Q17" s="1"/>
  <c r="P14"/>
  <c r="Q14" s="1"/>
  <c r="P19"/>
  <c r="Q19" s="1"/>
  <c r="J39"/>
  <c r="K39" s="1"/>
  <c r="J55"/>
  <c r="K55" s="1"/>
  <c r="J23"/>
  <c r="K23" s="1"/>
  <c r="P18"/>
  <c r="Q18" s="1"/>
  <c r="J41"/>
  <c r="K41" s="1"/>
  <c r="J36"/>
  <c r="K36" s="1"/>
  <c r="J50"/>
  <c r="K50" s="1"/>
  <c r="P38"/>
  <c r="Q38" s="1"/>
  <c r="J37"/>
  <c r="K37" s="1"/>
  <c r="J53"/>
  <c r="K53" s="1"/>
  <c r="J48"/>
  <c r="K48" s="1"/>
  <c r="P15"/>
  <c r="Q15" s="1"/>
  <c r="P37"/>
  <c r="Q37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2"/>
  <c r="E22" s="1"/>
  <c r="D23"/>
  <c r="E23" s="1"/>
  <c r="D26"/>
  <c r="E26" s="1"/>
  <c r="D27"/>
  <c r="E27" s="1"/>
  <c r="D28"/>
  <c r="E28" s="1"/>
  <c r="D29"/>
  <c r="E29" s="1"/>
  <c r="D30"/>
  <c r="E30" s="1"/>
  <c r="D31"/>
  <c r="E31" s="1"/>
  <c r="D32"/>
  <c r="E32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5"/>
  <c r="Q35" s="1"/>
  <c r="P36"/>
  <c r="Q36" s="1"/>
  <c r="P39"/>
  <c r="Q39" s="1"/>
  <c r="P40"/>
  <c r="Q40" s="1"/>
  <c r="P41"/>
  <c r="Q41" s="1"/>
  <c r="P42"/>
  <c r="Q42" s="1"/>
  <c r="P43"/>
  <c r="Q43" s="1"/>
  <c r="P44"/>
  <c r="Q44" s="1"/>
  <c r="P45"/>
  <c r="Q45" s="1"/>
  <c r="P9"/>
  <c r="Q9" s="1"/>
  <c r="P10"/>
  <c r="Q10" s="1"/>
  <c r="P11"/>
  <c r="Q11" s="1"/>
  <c r="D25"/>
  <c r="E25" s="1"/>
  <c r="J11"/>
  <c r="K11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D24"/>
  <c r="E24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J9"/>
  <c r="K9" s="1"/>
  <c r="J10"/>
  <c r="K10" s="1"/>
  <c r="J13"/>
  <c r="K13" s="1"/>
  <c r="J14"/>
  <c r="K14" s="1"/>
  <c r="J15"/>
  <c r="K15" s="1"/>
  <c r="J16"/>
  <c r="K16" s="1"/>
  <c r="J17"/>
  <c r="K17" s="1"/>
  <c r="J18"/>
  <c r="K18" s="1"/>
  <c r="J19"/>
  <c r="K19" s="1"/>
  <c r="D35"/>
  <c r="E35" s="1"/>
  <c r="D36"/>
  <c r="E36" s="1"/>
  <c r="F45" l="1"/>
  <c r="R45"/>
  <c r="R35"/>
  <c r="L29"/>
  <c r="T12"/>
  <c r="T13" s="1"/>
  <c r="T14" s="1"/>
  <c r="T15" s="1"/>
  <c r="T16" s="1"/>
  <c r="T17" s="1"/>
  <c r="T18" s="1"/>
  <c r="T19" s="1"/>
  <c r="T20" s="1"/>
  <c r="L40"/>
  <c r="R41"/>
  <c r="L27"/>
  <c r="L24"/>
  <c r="L15"/>
  <c r="L45"/>
  <c r="F39"/>
  <c r="L51"/>
  <c r="F40"/>
  <c r="F41"/>
  <c r="L17"/>
  <c r="L31"/>
  <c r="L14"/>
  <c r="R40"/>
  <c r="F11"/>
  <c r="L32"/>
  <c r="L28"/>
  <c r="L53"/>
  <c r="F50"/>
  <c r="F42"/>
  <c r="L38"/>
  <c r="L25"/>
  <c r="R19"/>
  <c r="R38"/>
  <c r="F38"/>
  <c r="F58"/>
  <c r="F12"/>
  <c r="F35"/>
  <c r="F14"/>
  <c r="F15"/>
  <c r="L57"/>
  <c r="R11"/>
  <c r="F16"/>
  <c r="W41"/>
  <c r="W42" s="1"/>
  <c r="W43" s="1"/>
  <c r="W44" s="1"/>
  <c r="W45" s="1"/>
  <c r="W46" s="1"/>
  <c r="W47" s="1"/>
  <c r="W48" s="1"/>
  <c r="W49" s="1"/>
  <c r="W50" s="1"/>
  <c r="W51" s="1"/>
  <c r="F48"/>
  <c r="F13"/>
  <c r="L35"/>
  <c r="L11"/>
  <c r="L41"/>
  <c r="R39"/>
  <c r="L12"/>
  <c r="L39"/>
  <c r="L13"/>
  <c r="R9"/>
  <c r="F9"/>
  <c r="R15"/>
  <c r="L19"/>
  <c r="L9"/>
  <c r="F55"/>
  <c r="L16"/>
  <c r="R25"/>
  <c r="F22"/>
  <c r="F36"/>
  <c r="F25"/>
  <c r="L42"/>
  <c r="R13"/>
  <c r="L58"/>
  <c r="F27"/>
  <c r="F52"/>
  <c r="L52"/>
  <c r="L48"/>
  <c r="F19"/>
  <c r="R18"/>
  <c r="R12"/>
  <c r="F54"/>
  <c r="L43"/>
  <c r="R24"/>
  <c r="L22"/>
  <c r="F53"/>
  <c r="F51"/>
  <c r="F28"/>
  <c r="R42"/>
  <c r="L55"/>
  <c r="F18"/>
  <c r="L54"/>
  <c r="R28"/>
  <c r="F17"/>
  <c r="R31"/>
  <c r="R32"/>
  <c r="R29"/>
  <c r="L50"/>
  <c r="F56"/>
  <c r="R14"/>
  <c r="L30"/>
  <c r="L56"/>
  <c r="R16"/>
  <c r="F43"/>
  <c r="R17"/>
  <c r="F57"/>
  <c r="L18"/>
  <c r="R22"/>
  <c r="R23"/>
  <c r="L23"/>
  <c r="R27"/>
  <c r="R44"/>
  <c r="F30"/>
  <c r="F29"/>
  <c r="R10"/>
  <c r="F23"/>
  <c r="L10"/>
  <c r="L49"/>
  <c r="R36"/>
  <c r="L36"/>
  <c r="R26"/>
  <c r="F31"/>
  <c r="F26"/>
  <c r="F49"/>
  <c r="F10"/>
  <c r="R30"/>
  <c r="F32"/>
  <c r="L44"/>
  <c r="R43"/>
  <c r="U10" l="1"/>
  <c r="V10" s="1"/>
  <c r="U14"/>
  <c r="V14" s="1"/>
  <c r="U17"/>
  <c r="V17" s="1"/>
  <c r="Q51"/>
  <c r="U13"/>
  <c r="V13" s="1"/>
  <c r="U12"/>
  <c r="V12" s="1"/>
  <c r="U20"/>
  <c r="V20" s="1"/>
  <c r="O49"/>
  <c r="U16"/>
  <c r="V16" s="1"/>
  <c r="Q50"/>
  <c r="R50"/>
  <c r="R49"/>
  <c r="U19"/>
  <c r="V19" s="1"/>
  <c r="U11"/>
  <c r="V11" s="1"/>
  <c r="U15"/>
  <c r="V15" s="1"/>
  <c r="U18"/>
  <c r="V18" s="1"/>
  <c r="Q49"/>
  <c r="P49"/>
  <c r="P51"/>
  <c r="O51"/>
  <c r="O50"/>
  <c r="P50"/>
  <c r="U21" l="1"/>
  <c r="B6" s="1"/>
  <c r="D6" s="1"/>
  <c r="V22"/>
  <c r="F6" s="1"/>
  <c r="R51"/>
  <c r="U22" l="1"/>
</calcChain>
</file>

<file path=xl/sharedStrings.xml><?xml version="1.0" encoding="utf-8"?>
<sst xmlns="http://schemas.openxmlformats.org/spreadsheetml/2006/main" count="223" uniqueCount="72">
  <si>
    <t>Attaque</t>
  </si>
  <si>
    <t>Défense</t>
  </si>
  <si>
    <t>At-Df</t>
  </si>
  <si>
    <t>Aegis</t>
  </si>
  <si>
    <t>Jet ATK</t>
  </si>
  <si>
    <t>Jet DEF</t>
  </si>
  <si>
    <t>Toucher</t>
  </si>
  <si>
    <t>Dégâts</t>
  </si>
  <si>
    <t>Proba</t>
  </si>
  <si>
    <t>Score</t>
  </si>
  <si>
    <t>Occurrences</t>
  </si>
  <si>
    <t>Espérance</t>
  </si>
  <si>
    <t>Total</t>
  </si>
  <si>
    <t>Résultats</t>
  </si>
  <si>
    <t>Vérification probas</t>
  </si>
  <si>
    <t>Echec</t>
  </si>
  <si>
    <t>Réussite</t>
  </si>
  <si>
    <t>Anima</t>
  </si>
  <si>
    <t>Miracles/capacités</t>
  </si>
  <si>
    <t>Attaque (miracles)</t>
  </si>
  <si>
    <t>Soldats de l'armée noire</t>
  </si>
  <si>
    <t>X + equipement</t>
  </si>
  <si>
    <t>X</t>
  </si>
  <si>
    <t>Lycanthropes Ecorchés</t>
  </si>
  <si>
    <t>Enry War</t>
  </si>
  <si>
    <t>Action!</t>
  </si>
  <si>
    <t>Judi Starvation</t>
  </si>
  <si>
    <t>Jumelles Enyo et Péphrèdô</t>
  </si>
  <si>
    <t>Furtif. Tolerre In Crucem. Cadavera vero innumera. Obrigescunt.</t>
  </si>
  <si>
    <t>Le juge de fer</t>
  </si>
  <si>
    <t>Action! Action! Sauvagerie</t>
  </si>
  <si>
    <t>Bryan End</t>
  </si>
  <si>
    <t>Action! Action! Faire des pièges. Explosifs. Contre-attaque. Improvisation. Sauvagerie.</t>
  </si>
  <si>
    <t>Lycanthropes alphas</t>
  </si>
  <si>
    <t>La Dame Noire</t>
  </si>
  <si>
    <t>Casus Belli. Ab irato. Cadavera vero innumera. Cambio. Et facta est lux. Tolerre in crucem.</t>
  </si>
  <si>
    <t>Huan conquist</t>
  </si>
  <si>
    <t>Action! Action! Furtif</t>
  </si>
  <si>
    <t>Lycanthropes écorchés</t>
  </si>
  <si>
    <t>Judi starvation</t>
  </si>
  <si>
    <t>Cumul</t>
  </si>
  <si>
    <t>Blessures</t>
  </si>
  <si>
    <t>60 chacune mais blessures partagées</t>
  </si>
  <si>
    <t>100 dans la première phase</t>
  </si>
  <si>
    <t>72 par jambe</t>
  </si>
  <si>
    <t>Espérance dégâts</t>
  </si>
  <si>
    <t>*2</t>
  </si>
  <si>
    <t>*3</t>
  </si>
  <si>
    <t>*5</t>
  </si>
  <si>
    <t>Attaque +16</t>
  </si>
  <si>
    <t>Attaque +14</t>
  </si>
  <si>
    <t>Attaque +12</t>
  </si>
  <si>
    <t>Attaque +11</t>
  </si>
  <si>
    <t>Attaque +10</t>
  </si>
  <si>
    <t>Attaque +9</t>
  </si>
  <si>
    <t>Dame Noire</t>
  </si>
  <si>
    <t>Aegis 4</t>
  </si>
  <si>
    <t>Défense 8</t>
  </si>
  <si>
    <t xml:space="preserve">Aegis 10 </t>
  </si>
  <si>
    <t>Défense 10</t>
  </si>
  <si>
    <t>Attaque +8</t>
  </si>
  <si>
    <t>Pion 6</t>
  </si>
  <si>
    <t>Défense 6</t>
  </si>
  <si>
    <t>Dégâts Maximum</t>
  </si>
  <si>
    <t>Dégâts minimum</t>
  </si>
  <si>
    <t>Un King niveau 8 ayant augmenté son attaque régulièrement peut facilement avoir un score de 7. Equipé d'un fusil d'assaut (2d6 donc +7 attaque en moyenne) il aura donc une attaque totale de 14. King attaque 3 fois par tour, pour 29 dégâts en moyenne contre la Dame noire, et 48,8 contre un Lycanthrope alpha.</t>
  </si>
  <si>
    <t>Une Queen niveau 8 ayant augmenté son attaque à chaque niveau aura un score de 8. Tous ses miracles attaquants à 8, peut importe le nombre de cible, les résultats sont très faibles</t>
  </si>
  <si>
    <t>Si une Queen avec 8 en attaque touche les deux lycans alphas en même temps avec TOLLERE IN CRUCEM 2 fois grâce à CASUS BELLI, elle fera moins de la moitié des dégâts de King sur les lycans. 5,6*2*2 = 22,3</t>
  </si>
  <si>
    <t>Une attaque de A CAELO USQUE AD CENTRUM avec 8 d'anima donne en moyenne une attaque à 28 (8*3,5), soit 18 dégâts contre la Dame Noire et 24 dégâts contre un lycanthrope alpha</t>
  </si>
  <si>
    <t>Si une Queen à 8 d'anima réussi à toucher les deux lycans en même temps avec A CAELO, alors elle fait 48, soit à peine moins que trois attaques de King sur les lycans</t>
  </si>
  <si>
    <t>Lycanthrope alpha</t>
  </si>
  <si>
    <t>10 +3d6</t>
  </si>
</sst>
</file>

<file path=xl/styles.xml><?xml version="1.0" encoding="utf-8"?>
<styleSheet xmlns="http://schemas.openxmlformats.org/spreadsheetml/2006/main">
  <numFmts count="3">
    <numFmt numFmtId="164" formatCode="[$-40C]General"/>
    <numFmt numFmtId="165" formatCode="0.0%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164" fontId="13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4" fontId="8" fillId="2" borderId="10" xfId="1" applyFont="1" applyFill="1" applyBorder="1" applyAlignment="1">
      <alignment horizontal="center" vertical="center"/>
    </xf>
    <xf numFmtId="165" fontId="9" fillId="2" borderId="11" xfId="1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4" fillId="0" borderId="0" xfId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8" fillId="3" borderId="0" xfId="1" applyFont="1" applyFill="1" applyBorder="1" applyAlignment="1">
      <alignment horizontal="center" vertical="center"/>
    </xf>
    <xf numFmtId="164" fontId="8" fillId="3" borderId="0" xfId="1" applyFont="1" applyFill="1" applyBorder="1" applyAlignment="1">
      <alignment vertical="center"/>
    </xf>
    <xf numFmtId="10" fontId="9" fillId="3" borderId="0" xfId="1" applyNumberFormat="1" applyFont="1" applyFill="1" applyBorder="1" applyAlignment="1">
      <alignment horizontal="center" vertical="center"/>
    </xf>
    <xf numFmtId="10" fontId="9" fillId="3" borderId="0" xfId="1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/>
    </xf>
    <xf numFmtId="164" fontId="10" fillId="3" borderId="2" xfId="1" applyFont="1" applyFill="1" applyBorder="1" applyAlignment="1">
      <alignment horizontal="center" vertical="center"/>
    </xf>
    <xf numFmtId="164" fontId="10" fillId="3" borderId="3" xfId="1" applyFont="1" applyFill="1" applyBorder="1" applyAlignment="1">
      <alignment horizontal="center" vertical="center"/>
    </xf>
    <xf numFmtId="164" fontId="10" fillId="3" borderId="4" xfId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1" fillId="3" borderId="5" xfId="1" applyFont="1" applyFill="1" applyBorder="1" applyAlignment="1">
      <alignment horizontal="center" vertical="center"/>
    </xf>
    <xf numFmtId="164" fontId="11" fillId="3" borderId="0" xfId="1" applyFont="1" applyFill="1" applyBorder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 vertical="center"/>
    </xf>
    <xf numFmtId="10" fontId="11" fillId="3" borderId="6" xfId="1" applyNumberFormat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/>
    </xf>
    <xf numFmtId="164" fontId="8" fillId="3" borderId="10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0" fontId="7" fillId="3" borderId="12" xfId="0" applyNumberFormat="1" applyFont="1" applyFill="1" applyBorder="1" applyAlignment="1">
      <alignment horizontal="center" vertical="center"/>
    </xf>
    <xf numFmtId="2" fontId="9" fillId="3" borderId="12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164" fontId="11" fillId="3" borderId="7" xfId="1" applyFont="1" applyFill="1" applyBorder="1" applyAlignment="1">
      <alignment horizontal="center" vertical="center"/>
    </xf>
    <xf numFmtId="164" fontId="11" fillId="3" borderId="8" xfId="1" applyFont="1" applyFill="1" applyBorder="1" applyAlignment="1">
      <alignment horizontal="center" vertical="center"/>
    </xf>
    <xf numFmtId="1" fontId="11" fillId="3" borderId="8" xfId="1" applyNumberFormat="1" applyFont="1" applyFill="1" applyBorder="1" applyAlignment="1">
      <alignment horizontal="center" vertical="center"/>
    </xf>
    <xf numFmtId="10" fontId="11" fillId="3" borderId="9" xfId="1" applyNumberFormat="1" applyFont="1" applyFill="1" applyBorder="1" applyAlignment="1">
      <alignment horizontal="center" vertical="center"/>
    </xf>
    <xf numFmtId="2" fontId="9" fillId="3" borderId="11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0" fontId="7" fillId="3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center" vertical="center"/>
    </xf>
    <xf numFmtId="164" fontId="9" fillId="3" borderId="5" xfId="1" applyFont="1" applyFill="1" applyBorder="1" applyAlignment="1">
      <alignment horizontal="center" vertical="center"/>
    </xf>
    <xf numFmtId="164" fontId="9" fillId="3" borderId="0" xfId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10" fontId="0" fillId="3" borderId="8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64" fontId="9" fillId="3" borderId="7" xfId="1" applyFont="1" applyFill="1" applyBorder="1" applyAlignment="1">
      <alignment horizontal="center" vertical="center"/>
    </xf>
    <xf numFmtId="164" fontId="9" fillId="3" borderId="8" xfId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0" fontId="7" fillId="3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8" fillId="4" borderId="2" xfId="1" applyFont="1" applyFill="1" applyBorder="1" applyAlignment="1">
      <alignment horizontal="center" vertical="center"/>
    </xf>
    <xf numFmtId="164" fontId="8" fillId="4" borderId="10" xfId="1" applyFont="1" applyFill="1" applyBorder="1" applyAlignment="1">
      <alignment horizontal="center" vertical="center"/>
    </xf>
    <xf numFmtId="164" fontId="8" fillId="4" borderId="12" xfId="1" applyFont="1" applyFill="1" applyBorder="1" applyAlignment="1">
      <alignment horizontal="center" vertical="center"/>
    </xf>
    <xf numFmtId="164" fontId="8" fillId="4" borderId="13" xfId="1" applyFont="1" applyFill="1" applyBorder="1" applyAlignment="1">
      <alignment horizontal="center" vertical="center"/>
    </xf>
    <xf numFmtId="164" fontId="8" fillId="4" borderId="14" xfId="1" applyFont="1" applyFill="1" applyBorder="1" applyAlignment="1">
      <alignment horizontal="center" vertical="center"/>
    </xf>
    <xf numFmtId="164" fontId="8" fillId="4" borderId="15" xfId="1" applyFont="1" applyFill="1" applyBorder="1" applyAlignment="1">
      <alignment horizontal="center" vertical="center"/>
    </xf>
    <xf numFmtId="164" fontId="10" fillId="3" borderId="13" xfId="1" applyFont="1" applyFill="1" applyBorder="1" applyAlignment="1">
      <alignment horizontal="center" vertical="center"/>
    </xf>
    <xf numFmtId="164" fontId="10" fillId="3" borderId="15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8" fillId="4" borderId="2" xfId="1" applyFont="1" applyFill="1" applyBorder="1" applyAlignment="1">
      <alignment horizontal="center" vertical="center"/>
    </xf>
    <xf numFmtId="164" fontId="8" fillId="4" borderId="4" xfId="1" applyFont="1" applyFill="1" applyBorder="1" applyAlignment="1">
      <alignment horizontal="center" vertical="center"/>
    </xf>
    <xf numFmtId="10" fontId="7" fillId="3" borderId="7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4" borderId="4" xfId="0" applyFill="1" applyBorder="1"/>
    <xf numFmtId="0" fontId="7" fillId="3" borderId="7" xfId="0" applyFont="1" applyFill="1" applyBorder="1" applyAlignment="1">
      <alignment horizontal="center" vertical="center"/>
    </xf>
    <xf numFmtId="0" fontId="0" fillId="3" borderId="9" xfId="0" applyFill="1" applyBorder="1"/>
    <xf numFmtId="164" fontId="8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Probabilités</a:t>
            </a:r>
            <a:r>
              <a:rPr lang="fr-FR" baseline="0"/>
              <a:t> de chaque dégâts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Probabilités</c:v>
          </c:tx>
          <c:cat>
            <c:numRef>
              <c:f>'Calculs des dégâts'!$T$10:$T$21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0</c:v>
                </c:pt>
              </c:numCache>
            </c:numRef>
          </c:cat>
          <c:val>
            <c:numRef>
              <c:f>'Calculs des dégâts'!$U$10:$U$21</c:f>
              <c:numCache>
                <c:formatCode>0.00%</c:formatCode>
                <c:ptCount val="12"/>
                <c:pt idx="0">
                  <c:v>2.7006172839506171E-2</c:v>
                </c:pt>
                <c:pt idx="1">
                  <c:v>5.0925925925925923E-2</c:v>
                </c:pt>
                <c:pt idx="2">
                  <c:v>6.9444444444444434E-2</c:v>
                </c:pt>
                <c:pt idx="3">
                  <c:v>8.0246913580246909E-2</c:v>
                </c:pt>
                <c:pt idx="4">
                  <c:v>8.1018518518518531E-2</c:v>
                </c:pt>
                <c:pt idx="5">
                  <c:v>6.9444444444444448E-2</c:v>
                </c:pt>
                <c:pt idx="6">
                  <c:v>3.8580246913580252E-2</c:v>
                </c:pt>
                <c:pt idx="7">
                  <c:v>1.8518518518518517E-2</c:v>
                </c:pt>
                <c:pt idx="8">
                  <c:v>6.9444444444444441E-3</c:v>
                </c:pt>
                <c:pt idx="9">
                  <c:v>1.5432098765432098E-3</c:v>
                </c:pt>
                <c:pt idx="10">
                  <c:v>0</c:v>
                </c:pt>
                <c:pt idx="11">
                  <c:v>0.55632716049382713</c:v>
                </c:pt>
              </c:numCache>
            </c:numRef>
          </c:val>
        </c:ser>
        <c:axId val="127332352"/>
        <c:axId val="127333888"/>
      </c:barChart>
      <c:catAx>
        <c:axId val="127332352"/>
        <c:scaling>
          <c:orientation val="minMax"/>
        </c:scaling>
        <c:axPos val="b"/>
        <c:numFmt formatCode="General" sourceLinked="1"/>
        <c:tickLblPos val="nextTo"/>
        <c:crossAx val="127333888"/>
        <c:crosses val="autoZero"/>
        <c:auto val="1"/>
        <c:lblAlgn val="ctr"/>
        <c:lblOffset val="100"/>
      </c:catAx>
      <c:valAx>
        <c:axId val="127333888"/>
        <c:scaling>
          <c:orientation val="minMax"/>
        </c:scaling>
        <c:axPos val="l"/>
        <c:majorGridlines/>
        <c:numFmt formatCode="0.00%" sourceLinked="1"/>
        <c:tickLblPos val="nextTo"/>
        <c:crossAx val="127332352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23</xdr:row>
      <xdr:rowOff>57150</xdr:rowOff>
    </xdr:from>
    <xdr:to>
      <xdr:col>23</xdr:col>
      <xdr:colOff>9525</xdr:colOff>
      <xdr:row>37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75"/>
  <sheetViews>
    <sheetView tabSelected="1" zoomScaleNormal="100" workbookViewId="0">
      <selection activeCell="P5" sqref="P5"/>
    </sheetView>
  </sheetViews>
  <sheetFormatPr baseColWidth="10" defaultRowHeight="15"/>
  <cols>
    <col min="1" max="1" width="2.7109375" style="59" customWidth="1"/>
    <col min="2" max="6" width="9.28515625" style="59" customWidth="1"/>
    <col min="7" max="7" width="2.85546875" style="59" customWidth="1"/>
    <col min="8" max="10" width="9.28515625" style="59" customWidth="1"/>
    <col min="11" max="11" width="9.7109375" style="59" customWidth="1"/>
    <col min="12" max="12" width="12.42578125" style="59" customWidth="1"/>
    <col min="13" max="13" width="2.85546875" style="59" customWidth="1"/>
    <col min="14" max="18" width="9.28515625" style="59" customWidth="1"/>
    <col min="19" max="19" width="7.5703125" style="59" customWidth="1"/>
    <col min="20" max="23" width="16.42578125" style="59" customWidth="1"/>
    <col min="24" max="16384" width="11.42578125" style="59"/>
  </cols>
  <sheetData>
    <row r="1" spans="2:26" ht="6" customHeight="1" thickBot="1"/>
    <row r="2" spans="2:26" ht="18.75">
      <c r="B2" s="126" t="s">
        <v>0</v>
      </c>
      <c r="C2" s="127"/>
      <c r="D2" s="126" t="s">
        <v>1</v>
      </c>
      <c r="E2" s="127"/>
      <c r="F2" s="116" t="s">
        <v>3</v>
      </c>
      <c r="G2" s="61"/>
      <c r="I2" s="117" t="s">
        <v>2</v>
      </c>
      <c r="K2" s="126" t="s">
        <v>63</v>
      </c>
      <c r="L2" s="137"/>
      <c r="M2" s="61"/>
      <c r="U2" s="62"/>
      <c r="V2" s="62"/>
    </row>
    <row r="3" spans="2:26" ht="19.5" thickBot="1">
      <c r="B3" s="128">
        <v>8</v>
      </c>
      <c r="C3" s="129"/>
      <c r="D3" s="128">
        <v>8</v>
      </c>
      <c r="E3" s="129"/>
      <c r="F3" s="58">
        <v>4</v>
      </c>
      <c r="G3" s="61"/>
      <c r="I3" s="63">
        <f>B3-D3</f>
        <v>0</v>
      </c>
      <c r="K3" s="138">
        <f>12+B3-F3</f>
        <v>16</v>
      </c>
      <c r="L3" s="139"/>
      <c r="M3" s="61"/>
      <c r="U3" s="64"/>
      <c r="V3" s="64"/>
    </row>
    <row r="4" spans="2:26" ht="11.25" customHeight="1" thickBot="1">
      <c r="N4" s="65"/>
      <c r="O4" s="66"/>
      <c r="P4" s="66"/>
      <c r="Q4" s="66"/>
      <c r="R4" s="66"/>
    </row>
    <row r="5" spans="2:26" ht="18.75" customHeight="1">
      <c r="B5" s="126" t="s">
        <v>15</v>
      </c>
      <c r="C5" s="127"/>
      <c r="D5" s="130" t="s">
        <v>16</v>
      </c>
      <c r="E5" s="131"/>
      <c r="F5" s="126" t="s">
        <v>45</v>
      </c>
      <c r="G5" s="134"/>
      <c r="H5" s="134"/>
      <c r="I5" s="127"/>
      <c r="K5" s="126" t="s">
        <v>64</v>
      </c>
      <c r="L5" s="137"/>
      <c r="N5" s="67"/>
      <c r="O5" s="68"/>
      <c r="P5" s="68"/>
      <c r="Q5" s="69"/>
      <c r="R5" s="69"/>
    </row>
    <row r="6" spans="2:26" ht="18.75" customHeight="1" thickBot="1">
      <c r="B6" s="132">
        <f>U21</f>
        <v>0.55632716049382713</v>
      </c>
      <c r="C6" s="133"/>
      <c r="D6" s="132">
        <f>1-B6</f>
        <v>0.44367283950617287</v>
      </c>
      <c r="E6" s="133"/>
      <c r="F6" s="135">
        <f>V22</f>
        <v>5.5663580246913575</v>
      </c>
      <c r="G6" s="136"/>
      <c r="H6" s="136"/>
      <c r="I6" s="133"/>
      <c r="K6" s="138">
        <f>2+B3-F3</f>
        <v>6</v>
      </c>
      <c r="L6" s="139"/>
    </row>
    <row r="7" spans="2:26" ht="11.25" customHeight="1" thickBot="1"/>
    <row r="8" spans="2:26" ht="19.5" thickBot="1">
      <c r="B8" s="70" t="s">
        <v>4</v>
      </c>
      <c r="C8" s="71" t="s">
        <v>5</v>
      </c>
      <c r="D8" s="71" t="s">
        <v>6</v>
      </c>
      <c r="E8" s="71" t="s">
        <v>7</v>
      </c>
      <c r="F8" s="72" t="s">
        <v>8</v>
      </c>
      <c r="G8" s="73"/>
      <c r="H8" s="70" t="s">
        <v>4</v>
      </c>
      <c r="I8" s="71" t="s">
        <v>5</v>
      </c>
      <c r="J8" s="71" t="s">
        <v>6</v>
      </c>
      <c r="K8" s="71" t="s">
        <v>7</v>
      </c>
      <c r="L8" s="72" t="s">
        <v>8</v>
      </c>
      <c r="M8" s="73"/>
      <c r="N8" s="70" t="s">
        <v>4</v>
      </c>
      <c r="O8" s="71" t="s">
        <v>5</v>
      </c>
      <c r="P8" s="71" t="s">
        <v>6</v>
      </c>
      <c r="Q8" s="71" t="s">
        <v>7</v>
      </c>
      <c r="R8" s="72" t="s">
        <v>8</v>
      </c>
      <c r="T8" s="121" t="s">
        <v>13</v>
      </c>
      <c r="U8" s="122"/>
      <c r="V8" s="123"/>
    </row>
    <row r="9" spans="2:26" ht="15.75" customHeight="1">
      <c r="B9" s="74">
        <v>12</v>
      </c>
      <c r="C9" s="75">
        <v>12</v>
      </c>
      <c r="D9" s="76">
        <f t="shared" ref="D9:D19" si="0">IF($I$3+B9-C9&gt;0, 1, 0)</f>
        <v>0</v>
      </c>
      <c r="E9" s="76">
        <f t="shared" ref="E9:E19" si="1">D9*(B9+$B$3-$F$3)</f>
        <v>0</v>
      </c>
      <c r="F9" s="77">
        <f t="shared" ref="F9:F19" si="2">V41*$V$41</f>
        <v>7.716049382716049E-4</v>
      </c>
      <c r="G9" s="73"/>
      <c r="H9" s="74">
        <v>12</v>
      </c>
      <c r="I9" s="75">
        <v>8</v>
      </c>
      <c r="J9" s="76">
        <f t="shared" ref="J9:J19" si="3">IF($I$3+H9-I9&gt;0, 1, 0)</f>
        <v>1</v>
      </c>
      <c r="K9" s="76">
        <f t="shared" ref="K9:K19" si="4">J9*(H9+$B$3-$F$3)</f>
        <v>16</v>
      </c>
      <c r="L9" s="77">
        <f t="shared" ref="L9:L19" si="5">V41*$V$45</f>
        <v>3.8580246913580245E-3</v>
      </c>
      <c r="M9" s="73"/>
      <c r="N9" s="74">
        <v>12</v>
      </c>
      <c r="O9" s="75">
        <v>4</v>
      </c>
      <c r="P9" s="76">
        <f t="shared" ref="P9:P19" si="6">IF($I$3+N9-O9&gt;0, 1, 0)</f>
        <v>1</v>
      </c>
      <c r="Q9" s="76">
        <f t="shared" ref="Q9:Q19" si="7">P9*(N9+$B$3-$F$3)</f>
        <v>16</v>
      </c>
      <c r="R9" s="77">
        <f t="shared" ref="R9:R19" si="8">V41*$V$49</f>
        <v>2.3148148148148147E-3</v>
      </c>
      <c r="T9" s="118" t="s">
        <v>7</v>
      </c>
      <c r="U9" s="119" t="s">
        <v>8</v>
      </c>
      <c r="V9" s="120" t="s">
        <v>11</v>
      </c>
    </row>
    <row r="10" spans="2:26" ht="18.75">
      <c r="B10" s="74">
        <v>11</v>
      </c>
      <c r="C10" s="75">
        <v>12</v>
      </c>
      <c r="D10" s="76">
        <f t="shared" si="0"/>
        <v>0</v>
      </c>
      <c r="E10" s="76">
        <f t="shared" si="1"/>
        <v>0</v>
      </c>
      <c r="F10" s="77">
        <f t="shared" si="2"/>
        <v>1.5432098765432098E-3</v>
      </c>
      <c r="G10" s="73"/>
      <c r="H10" s="74">
        <v>11</v>
      </c>
      <c r="I10" s="75">
        <v>8</v>
      </c>
      <c r="J10" s="76">
        <f t="shared" si="3"/>
        <v>1</v>
      </c>
      <c r="K10" s="76">
        <f t="shared" si="4"/>
        <v>15</v>
      </c>
      <c r="L10" s="77">
        <f t="shared" si="5"/>
        <v>7.716049382716049E-3</v>
      </c>
      <c r="M10" s="73"/>
      <c r="N10" s="74">
        <v>11</v>
      </c>
      <c r="O10" s="75">
        <v>4</v>
      </c>
      <c r="P10" s="76">
        <f t="shared" si="6"/>
        <v>1</v>
      </c>
      <c r="Q10" s="76">
        <f t="shared" si="7"/>
        <v>15</v>
      </c>
      <c r="R10" s="77">
        <f t="shared" si="8"/>
        <v>4.6296296296296294E-3</v>
      </c>
      <c r="T10" s="80">
        <f>$B$3+12-$F$3</f>
        <v>16</v>
      </c>
      <c r="U10" s="81">
        <f t="shared" ref="U10:U20" si="9">F9*D9+D22*F22+D35*F35+D48*F48+J9*L9+J22*L22+J35*L35+J48*L48+P9*R9+P22*R22+P35*R35</f>
        <v>2.7006172839506171E-2</v>
      </c>
      <c r="V10" s="82">
        <f>U10*T10</f>
        <v>0.43209876543209874</v>
      </c>
      <c r="X10" s="83"/>
      <c r="Y10" s="83"/>
      <c r="Z10" s="84"/>
    </row>
    <row r="11" spans="2:26" ht="18.75">
      <c r="B11" s="74">
        <v>10</v>
      </c>
      <c r="C11" s="75">
        <v>12</v>
      </c>
      <c r="D11" s="76">
        <f t="shared" si="0"/>
        <v>0</v>
      </c>
      <c r="E11" s="76">
        <f t="shared" si="1"/>
        <v>0</v>
      </c>
      <c r="F11" s="77">
        <f t="shared" si="2"/>
        <v>2.3148148148148147E-3</v>
      </c>
      <c r="G11" s="73"/>
      <c r="H11" s="74">
        <v>10</v>
      </c>
      <c r="I11" s="75">
        <v>8</v>
      </c>
      <c r="J11" s="76">
        <f t="shared" si="3"/>
        <v>1</v>
      </c>
      <c r="K11" s="76">
        <f t="shared" si="4"/>
        <v>14</v>
      </c>
      <c r="L11" s="77">
        <f t="shared" si="5"/>
        <v>1.1574074074074073E-2</v>
      </c>
      <c r="M11" s="73"/>
      <c r="N11" s="74">
        <v>10</v>
      </c>
      <c r="O11" s="75">
        <v>4</v>
      </c>
      <c r="P11" s="76">
        <f t="shared" si="6"/>
        <v>1</v>
      </c>
      <c r="Q11" s="76">
        <f t="shared" si="7"/>
        <v>14</v>
      </c>
      <c r="R11" s="77">
        <f t="shared" si="8"/>
        <v>6.9444444444444441E-3</v>
      </c>
      <c r="T11" s="80">
        <f>T10-1</f>
        <v>15</v>
      </c>
      <c r="U11" s="81">
        <f t="shared" si="9"/>
        <v>5.0925925925925923E-2</v>
      </c>
      <c r="V11" s="82">
        <f>U11*T11</f>
        <v>0.76388888888888884</v>
      </c>
    </row>
    <row r="12" spans="2:26" ht="18.75">
      <c r="B12" s="74">
        <v>9</v>
      </c>
      <c r="C12" s="75">
        <v>12</v>
      </c>
      <c r="D12" s="76">
        <f t="shared" si="0"/>
        <v>0</v>
      </c>
      <c r="E12" s="76">
        <f t="shared" si="1"/>
        <v>0</v>
      </c>
      <c r="F12" s="77">
        <f t="shared" si="2"/>
        <v>3.0864197530864196E-3</v>
      </c>
      <c r="G12" s="73"/>
      <c r="H12" s="74">
        <v>9</v>
      </c>
      <c r="I12" s="75">
        <v>8</v>
      </c>
      <c r="J12" s="76">
        <f t="shared" si="3"/>
        <v>1</v>
      </c>
      <c r="K12" s="76">
        <f t="shared" si="4"/>
        <v>13</v>
      </c>
      <c r="L12" s="77">
        <f t="shared" si="5"/>
        <v>1.5432098765432098E-2</v>
      </c>
      <c r="M12" s="73"/>
      <c r="N12" s="74">
        <v>9</v>
      </c>
      <c r="O12" s="75">
        <v>4</v>
      </c>
      <c r="P12" s="76">
        <f t="shared" si="6"/>
        <v>1</v>
      </c>
      <c r="Q12" s="76">
        <f t="shared" si="7"/>
        <v>13</v>
      </c>
      <c r="R12" s="77">
        <f t="shared" si="8"/>
        <v>9.2592592592592587E-3</v>
      </c>
      <c r="T12" s="80">
        <f t="shared" ref="T12:T20" si="10">T11-1</f>
        <v>14</v>
      </c>
      <c r="U12" s="81">
        <f t="shared" si="9"/>
        <v>6.9444444444444434E-2</v>
      </c>
      <c r="V12" s="82">
        <f t="shared" ref="V12:V20" si="11">U12*T12</f>
        <v>0.9722222222222221</v>
      </c>
    </row>
    <row r="13" spans="2:26" ht="18.75">
      <c r="B13" s="74">
        <v>8</v>
      </c>
      <c r="C13" s="75">
        <v>12</v>
      </c>
      <c r="D13" s="76">
        <f t="shared" si="0"/>
        <v>0</v>
      </c>
      <c r="E13" s="76">
        <f t="shared" si="1"/>
        <v>0</v>
      </c>
      <c r="F13" s="77">
        <f t="shared" si="2"/>
        <v>3.8580246913580245E-3</v>
      </c>
      <c r="G13" s="73"/>
      <c r="H13" s="74">
        <v>8</v>
      </c>
      <c r="I13" s="75">
        <v>8</v>
      </c>
      <c r="J13" s="76">
        <f t="shared" si="3"/>
        <v>0</v>
      </c>
      <c r="K13" s="76">
        <f t="shared" si="4"/>
        <v>0</v>
      </c>
      <c r="L13" s="77">
        <f t="shared" si="5"/>
        <v>1.9290123456790126E-2</v>
      </c>
      <c r="M13" s="73"/>
      <c r="N13" s="74">
        <v>8</v>
      </c>
      <c r="O13" s="75">
        <v>4</v>
      </c>
      <c r="P13" s="76">
        <f t="shared" si="6"/>
        <v>1</v>
      </c>
      <c r="Q13" s="76">
        <f t="shared" si="7"/>
        <v>12</v>
      </c>
      <c r="R13" s="77">
        <f t="shared" si="8"/>
        <v>1.1574074074074073E-2</v>
      </c>
      <c r="T13" s="80">
        <f t="shared" si="10"/>
        <v>13</v>
      </c>
      <c r="U13" s="81">
        <f t="shared" si="9"/>
        <v>8.0246913580246909E-2</v>
      </c>
      <c r="V13" s="82">
        <f t="shared" si="11"/>
        <v>1.0432098765432098</v>
      </c>
    </row>
    <row r="14" spans="2:26" ht="18.75">
      <c r="B14" s="74">
        <v>7</v>
      </c>
      <c r="C14" s="75">
        <v>12</v>
      </c>
      <c r="D14" s="76">
        <f t="shared" si="0"/>
        <v>0</v>
      </c>
      <c r="E14" s="76">
        <f t="shared" si="1"/>
        <v>0</v>
      </c>
      <c r="F14" s="77">
        <f t="shared" si="2"/>
        <v>4.6296296296296294E-3</v>
      </c>
      <c r="G14" s="73"/>
      <c r="H14" s="74">
        <v>7</v>
      </c>
      <c r="I14" s="75">
        <v>8</v>
      </c>
      <c r="J14" s="76">
        <f t="shared" si="3"/>
        <v>0</v>
      </c>
      <c r="K14" s="76">
        <f t="shared" si="4"/>
        <v>0</v>
      </c>
      <c r="L14" s="77">
        <f t="shared" si="5"/>
        <v>2.3148148148148147E-2</v>
      </c>
      <c r="M14" s="73"/>
      <c r="N14" s="74">
        <v>7</v>
      </c>
      <c r="O14" s="75">
        <v>4</v>
      </c>
      <c r="P14" s="76">
        <f t="shared" si="6"/>
        <v>1</v>
      </c>
      <c r="Q14" s="76">
        <f t="shared" si="7"/>
        <v>11</v>
      </c>
      <c r="R14" s="77">
        <f t="shared" si="8"/>
        <v>1.3888888888888888E-2</v>
      </c>
      <c r="T14" s="80">
        <f t="shared" si="10"/>
        <v>12</v>
      </c>
      <c r="U14" s="81">
        <f t="shared" si="9"/>
        <v>8.1018518518518531E-2</v>
      </c>
      <c r="V14" s="82">
        <f t="shared" si="11"/>
        <v>0.97222222222222232</v>
      </c>
    </row>
    <row r="15" spans="2:26" ht="18.75">
      <c r="B15" s="74">
        <v>6</v>
      </c>
      <c r="C15" s="75">
        <v>12</v>
      </c>
      <c r="D15" s="76">
        <f t="shared" si="0"/>
        <v>0</v>
      </c>
      <c r="E15" s="76">
        <f t="shared" si="1"/>
        <v>0</v>
      </c>
      <c r="F15" s="77">
        <f t="shared" si="2"/>
        <v>3.8580246913580245E-3</v>
      </c>
      <c r="G15" s="73"/>
      <c r="H15" s="74">
        <v>6</v>
      </c>
      <c r="I15" s="75">
        <v>8</v>
      </c>
      <c r="J15" s="76">
        <f t="shared" si="3"/>
        <v>0</v>
      </c>
      <c r="K15" s="76">
        <f t="shared" si="4"/>
        <v>0</v>
      </c>
      <c r="L15" s="77">
        <f t="shared" si="5"/>
        <v>1.9290123456790126E-2</v>
      </c>
      <c r="M15" s="73"/>
      <c r="N15" s="74">
        <v>6</v>
      </c>
      <c r="O15" s="75">
        <v>4</v>
      </c>
      <c r="P15" s="76">
        <f t="shared" si="6"/>
        <v>1</v>
      </c>
      <c r="Q15" s="76">
        <f t="shared" si="7"/>
        <v>10</v>
      </c>
      <c r="R15" s="77">
        <f t="shared" si="8"/>
        <v>1.1574074074074073E-2</v>
      </c>
      <c r="T15" s="80">
        <f t="shared" si="10"/>
        <v>11</v>
      </c>
      <c r="U15" s="81">
        <f t="shared" si="9"/>
        <v>6.9444444444444448E-2</v>
      </c>
      <c r="V15" s="82">
        <f t="shared" si="11"/>
        <v>0.76388888888888895</v>
      </c>
    </row>
    <row r="16" spans="2:26" ht="18.75">
      <c r="B16" s="74">
        <v>5</v>
      </c>
      <c r="C16" s="75">
        <v>12</v>
      </c>
      <c r="D16" s="76">
        <f t="shared" si="0"/>
        <v>0</v>
      </c>
      <c r="E16" s="76">
        <f t="shared" si="1"/>
        <v>0</v>
      </c>
      <c r="F16" s="77">
        <f t="shared" si="2"/>
        <v>3.0864197530864196E-3</v>
      </c>
      <c r="G16" s="73"/>
      <c r="H16" s="74">
        <v>5</v>
      </c>
      <c r="I16" s="75">
        <v>8</v>
      </c>
      <c r="J16" s="76">
        <f t="shared" si="3"/>
        <v>0</v>
      </c>
      <c r="K16" s="76">
        <f t="shared" si="4"/>
        <v>0</v>
      </c>
      <c r="L16" s="77">
        <f t="shared" si="5"/>
        <v>1.5432098765432098E-2</v>
      </c>
      <c r="M16" s="73"/>
      <c r="N16" s="74">
        <v>5</v>
      </c>
      <c r="O16" s="75">
        <v>4</v>
      </c>
      <c r="P16" s="76">
        <f t="shared" si="6"/>
        <v>1</v>
      </c>
      <c r="Q16" s="76">
        <f t="shared" si="7"/>
        <v>9</v>
      </c>
      <c r="R16" s="77">
        <f t="shared" si="8"/>
        <v>9.2592592592592587E-3</v>
      </c>
      <c r="T16" s="80">
        <f t="shared" si="10"/>
        <v>10</v>
      </c>
      <c r="U16" s="81">
        <f t="shared" si="9"/>
        <v>3.8580246913580252E-2</v>
      </c>
      <c r="V16" s="82">
        <f t="shared" si="11"/>
        <v>0.38580246913580252</v>
      </c>
    </row>
    <row r="17" spans="2:22" ht="18.75">
      <c r="B17" s="74">
        <v>4</v>
      </c>
      <c r="C17" s="75">
        <v>12</v>
      </c>
      <c r="D17" s="76">
        <f t="shared" si="0"/>
        <v>0</v>
      </c>
      <c r="E17" s="76">
        <f t="shared" si="1"/>
        <v>0</v>
      </c>
      <c r="F17" s="77">
        <f t="shared" si="2"/>
        <v>2.3148148148148147E-3</v>
      </c>
      <c r="G17" s="73"/>
      <c r="H17" s="74">
        <v>4</v>
      </c>
      <c r="I17" s="75">
        <v>8</v>
      </c>
      <c r="J17" s="76">
        <f t="shared" si="3"/>
        <v>0</v>
      </c>
      <c r="K17" s="76">
        <f t="shared" si="4"/>
        <v>0</v>
      </c>
      <c r="L17" s="77">
        <f t="shared" si="5"/>
        <v>1.1574074074074073E-2</v>
      </c>
      <c r="M17" s="73"/>
      <c r="N17" s="74">
        <v>4</v>
      </c>
      <c r="O17" s="75">
        <v>4</v>
      </c>
      <c r="P17" s="76">
        <f t="shared" si="6"/>
        <v>0</v>
      </c>
      <c r="Q17" s="76">
        <f t="shared" si="7"/>
        <v>0</v>
      </c>
      <c r="R17" s="77">
        <f t="shared" si="8"/>
        <v>6.9444444444444441E-3</v>
      </c>
      <c r="T17" s="80">
        <f t="shared" si="10"/>
        <v>9</v>
      </c>
      <c r="U17" s="81">
        <f t="shared" si="9"/>
        <v>1.8518518518518517E-2</v>
      </c>
      <c r="V17" s="82">
        <f t="shared" si="11"/>
        <v>0.16666666666666666</v>
      </c>
    </row>
    <row r="18" spans="2:22" ht="18.75">
      <c r="B18" s="74">
        <v>3</v>
      </c>
      <c r="C18" s="75">
        <v>12</v>
      </c>
      <c r="D18" s="76">
        <f t="shared" si="0"/>
        <v>0</v>
      </c>
      <c r="E18" s="76">
        <f t="shared" si="1"/>
        <v>0</v>
      </c>
      <c r="F18" s="77">
        <f t="shared" si="2"/>
        <v>1.5432098765432098E-3</v>
      </c>
      <c r="G18" s="73"/>
      <c r="H18" s="74">
        <v>3</v>
      </c>
      <c r="I18" s="75">
        <v>8</v>
      </c>
      <c r="J18" s="76">
        <f t="shared" si="3"/>
        <v>0</v>
      </c>
      <c r="K18" s="76">
        <f t="shared" si="4"/>
        <v>0</v>
      </c>
      <c r="L18" s="77">
        <f t="shared" si="5"/>
        <v>7.716049382716049E-3</v>
      </c>
      <c r="M18" s="73"/>
      <c r="N18" s="74">
        <v>3</v>
      </c>
      <c r="O18" s="75">
        <v>4</v>
      </c>
      <c r="P18" s="76">
        <f t="shared" si="6"/>
        <v>0</v>
      </c>
      <c r="Q18" s="76">
        <f t="shared" si="7"/>
        <v>0</v>
      </c>
      <c r="R18" s="77">
        <f t="shared" si="8"/>
        <v>4.6296296296296294E-3</v>
      </c>
      <c r="T18" s="80">
        <f t="shared" si="10"/>
        <v>8</v>
      </c>
      <c r="U18" s="81">
        <f t="shared" si="9"/>
        <v>6.9444444444444441E-3</v>
      </c>
      <c r="V18" s="82">
        <f t="shared" si="11"/>
        <v>5.5555555555555552E-2</v>
      </c>
    </row>
    <row r="19" spans="2:22" ht="19.5" thickBot="1">
      <c r="B19" s="85">
        <v>2</v>
      </c>
      <c r="C19" s="86">
        <v>12</v>
      </c>
      <c r="D19" s="87">
        <f t="shared" si="0"/>
        <v>0</v>
      </c>
      <c r="E19" s="87">
        <f t="shared" si="1"/>
        <v>0</v>
      </c>
      <c r="F19" s="88">
        <f t="shared" si="2"/>
        <v>7.716049382716049E-4</v>
      </c>
      <c r="G19" s="73"/>
      <c r="H19" s="85">
        <v>2</v>
      </c>
      <c r="I19" s="86">
        <v>8</v>
      </c>
      <c r="J19" s="87">
        <f t="shared" si="3"/>
        <v>0</v>
      </c>
      <c r="K19" s="87">
        <f t="shared" si="4"/>
        <v>0</v>
      </c>
      <c r="L19" s="88">
        <f t="shared" si="5"/>
        <v>3.8580246913580245E-3</v>
      </c>
      <c r="M19" s="73"/>
      <c r="N19" s="85">
        <v>2</v>
      </c>
      <c r="O19" s="86">
        <v>4</v>
      </c>
      <c r="P19" s="87">
        <f t="shared" si="6"/>
        <v>0</v>
      </c>
      <c r="Q19" s="87">
        <f t="shared" si="7"/>
        <v>0</v>
      </c>
      <c r="R19" s="88">
        <f t="shared" si="8"/>
        <v>2.3148148148148147E-3</v>
      </c>
      <c r="T19" s="80">
        <f t="shared" si="10"/>
        <v>7</v>
      </c>
      <c r="U19" s="81">
        <f t="shared" si="9"/>
        <v>1.5432098765432098E-3</v>
      </c>
      <c r="V19" s="82">
        <f t="shared" si="11"/>
        <v>1.0802469135802469E-2</v>
      </c>
    </row>
    <row r="20" spans="2:22" ht="19.5" thickBot="1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T20" s="80">
        <f t="shared" si="10"/>
        <v>6</v>
      </c>
      <c r="U20" s="81">
        <f t="shared" si="9"/>
        <v>0</v>
      </c>
      <c r="V20" s="89">
        <f t="shared" si="11"/>
        <v>0</v>
      </c>
    </row>
    <row r="21" spans="2:22" ht="19.5" thickBot="1">
      <c r="B21" s="70" t="s">
        <v>4</v>
      </c>
      <c r="C21" s="71" t="s">
        <v>5</v>
      </c>
      <c r="D21" s="71" t="s">
        <v>6</v>
      </c>
      <c r="E21" s="71" t="s">
        <v>7</v>
      </c>
      <c r="F21" s="72" t="s">
        <v>8</v>
      </c>
      <c r="G21" s="73"/>
      <c r="H21" s="70" t="s">
        <v>4</v>
      </c>
      <c r="I21" s="71" t="s">
        <v>5</v>
      </c>
      <c r="J21" s="71" t="s">
        <v>6</v>
      </c>
      <c r="K21" s="71" t="s">
        <v>7</v>
      </c>
      <c r="L21" s="72" t="s">
        <v>8</v>
      </c>
      <c r="M21" s="73"/>
      <c r="N21" s="70" t="s">
        <v>4</v>
      </c>
      <c r="O21" s="71" t="s">
        <v>5</v>
      </c>
      <c r="P21" s="71" t="s">
        <v>6</v>
      </c>
      <c r="Q21" s="71" t="s">
        <v>7</v>
      </c>
      <c r="R21" s="72" t="s">
        <v>8</v>
      </c>
      <c r="T21" s="90">
        <v>0</v>
      </c>
      <c r="U21" s="81">
        <f>1-SUM(U10:U20)</f>
        <v>0.55632716049382713</v>
      </c>
      <c r="V21" s="79" t="s">
        <v>12</v>
      </c>
    </row>
    <row r="22" spans="2:22" ht="19.5" thickBot="1">
      <c r="B22" s="74">
        <v>12</v>
      </c>
      <c r="C22" s="75">
        <v>11</v>
      </c>
      <c r="D22" s="76">
        <f t="shared" ref="D22:D32" si="12">IF($I$3+B22-C22&gt;0, 1, 0)</f>
        <v>1</v>
      </c>
      <c r="E22" s="76">
        <f t="shared" ref="E22:E32" si="13">D22*(B22+$B$3-$F$3)</f>
        <v>16</v>
      </c>
      <c r="F22" s="77">
        <f t="shared" ref="F22:F32" si="14">V41*$V$42</f>
        <v>1.5432098765432098E-3</v>
      </c>
      <c r="G22" s="73"/>
      <c r="H22" s="74">
        <v>12</v>
      </c>
      <c r="I22" s="75">
        <v>7</v>
      </c>
      <c r="J22" s="76">
        <f t="shared" ref="J22:J32" si="15">IF($I$3+H22-I22&gt;0, 1, 0)</f>
        <v>1</v>
      </c>
      <c r="K22" s="76">
        <f t="shared" ref="K22:K32" si="16">J22*(H22+$B$3-$F$3)</f>
        <v>16</v>
      </c>
      <c r="L22" s="77">
        <f t="shared" ref="L22:L32" si="17">V41*$V$46</f>
        <v>4.6296296296296294E-3</v>
      </c>
      <c r="M22" s="73"/>
      <c r="N22" s="74">
        <v>12</v>
      </c>
      <c r="O22" s="75">
        <v>3</v>
      </c>
      <c r="P22" s="76">
        <f t="shared" ref="P22:P32" si="18">IF($I$3+N22-O22&gt;0, 1, 0)</f>
        <v>1</v>
      </c>
      <c r="Q22" s="76">
        <f t="shared" ref="Q22:Q32" si="19">P22*(N22+$B$3-$F$3)</f>
        <v>16</v>
      </c>
      <c r="R22" s="77">
        <f t="shared" ref="R22:R32" si="20">V41*$V$50</f>
        <v>1.5432098765432098E-3</v>
      </c>
      <c r="T22" s="64"/>
      <c r="U22" s="91">
        <f>SUM(U10:U21)</f>
        <v>1</v>
      </c>
      <c r="V22" s="92">
        <f>SUM(V10:V20)</f>
        <v>5.5663580246913575</v>
      </c>
    </row>
    <row r="23" spans="2:22">
      <c r="B23" s="74">
        <v>11</v>
      </c>
      <c r="C23" s="75">
        <v>11</v>
      </c>
      <c r="D23" s="76">
        <f t="shared" si="12"/>
        <v>0</v>
      </c>
      <c r="E23" s="76">
        <f t="shared" si="13"/>
        <v>0</v>
      </c>
      <c r="F23" s="77">
        <f t="shared" si="14"/>
        <v>3.0864197530864196E-3</v>
      </c>
      <c r="G23" s="73"/>
      <c r="H23" s="74">
        <v>11</v>
      </c>
      <c r="I23" s="75">
        <v>7</v>
      </c>
      <c r="J23" s="76">
        <f t="shared" si="15"/>
        <v>1</v>
      </c>
      <c r="K23" s="76">
        <f t="shared" si="16"/>
        <v>15</v>
      </c>
      <c r="L23" s="77">
        <f t="shared" si="17"/>
        <v>9.2592592592592587E-3</v>
      </c>
      <c r="M23" s="73"/>
      <c r="N23" s="74">
        <v>11</v>
      </c>
      <c r="O23" s="75">
        <v>3</v>
      </c>
      <c r="P23" s="76">
        <f t="shared" si="18"/>
        <v>1</v>
      </c>
      <c r="Q23" s="76">
        <f t="shared" si="19"/>
        <v>15</v>
      </c>
      <c r="R23" s="77">
        <f t="shared" si="20"/>
        <v>3.0864197530864196E-3</v>
      </c>
    </row>
    <row r="24" spans="2:22">
      <c r="B24" s="74">
        <v>10</v>
      </c>
      <c r="C24" s="75">
        <v>11</v>
      </c>
      <c r="D24" s="76">
        <f t="shared" si="12"/>
        <v>0</v>
      </c>
      <c r="E24" s="76">
        <f t="shared" si="13"/>
        <v>0</v>
      </c>
      <c r="F24" s="77">
        <f t="shared" si="14"/>
        <v>4.6296296296296294E-3</v>
      </c>
      <c r="G24" s="73"/>
      <c r="H24" s="74">
        <v>10</v>
      </c>
      <c r="I24" s="75">
        <v>7</v>
      </c>
      <c r="J24" s="76">
        <f t="shared" si="15"/>
        <v>1</v>
      </c>
      <c r="K24" s="76">
        <f t="shared" si="16"/>
        <v>14</v>
      </c>
      <c r="L24" s="77">
        <f t="shared" si="17"/>
        <v>1.3888888888888888E-2</v>
      </c>
      <c r="M24" s="73"/>
      <c r="N24" s="74">
        <v>10</v>
      </c>
      <c r="O24" s="75">
        <v>3</v>
      </c>
      <c r="P24" s="76">
        <f t="shared" si="18"/>
        <v>1</v>
      </c>
      <c r="Q24" s="76">
        <f t="shared" si="19"/>
        <v>14</v>
      </c>
      <c r="R24" s="77">
        <f t="shared" si="20"/>
        <v>4.6296296296296294E-3</v>
      </c>
    </row>
    <row r="25" spans="2:22">
      <c r="B25" s="74">
        <v>9</v>
      </c>
      <c r="C25" s="75">
        <v>11</v>
      </c>
      <c r="D25" s="76">
        <f t="shared" si="12"/>
        <v>0</v>
      </c>
      <c r="E25" s="76">
        <f t="shared" si="13"/>
        <v>0</v>
      </c>
      <c r="F25" s="77">
        <f t="shared" si="14"/>
        <v>6.1728395061728392E-3</v>
      </c>
      <c r="G25" s="73"/>
      <c r="H25" s="74">
        <v>9</v>
      </c>
      <c r="I25" s="75">
        <v>7</v>
      </c>
      <c r="J25" s="76">
        <f t="shared" si="15"/>
        <v>1</v>
      </c>
      <c r="K25" s="76">
        <f t="shared" si="16"/>
        <v>13</v>
      </c>
      <c r="L25" s="77">
        <f t="shared" si="17"/>
        <v>1.8518518518518517E-2</v>
      </c>
      <c r="M25" s="73"/>
      <c r="N25" s="74">
        <v>9</v>
      </c>
      <c r="O25" s="75">
        <v>3</v>
      </c>
      <c r="P25" s="76">
        <f t="shared" si="18"/>
        <v>1</v>
      </c>
      <c r="Q25" s="76">
        <f t="shared" si="19"/>
        <v>13</v>
      </c>
      <c r="R25" s="77">
        <f t="shared" si="20"/>
        <v>6.1728395061728392E-3</v>
      </c>
    </row>
    <row r="26" spans="2:22">
      <c r="B26" s="74">
        <v>8</v>
      </c>
      <c r="C26" s="75">
        <v>11</v>
      </c>
      <c r="D26" s="76">
        <f t="shared" si="12"/>
        <v>0</v>
      </c>
      <c r="E26" s="76">
        <f t="shared" si="13"/>
        <v>0</v>
      </c>
      <c r="F26" s="77">
        <f t="shared" si="14"/>
        <v>7.716049382716049E-3</v>
      </c>
      <c r="G26" s="73"/>
      <c r="H26" s="74">
        <v>8</v>
      </c>
      <c r="I26" s="75">
        <v>7</v>
      </c>
      <c r="J26" s="76">
        <f t="shared" si="15"/>
        <v>1</v>
      </c>
      <c r="K26" s="76">
        <f t="shared" si="16"/>
        <v>12</v>
      </c>
      <c r="L26" s="77">
        <f t="shared" si="17"/>
        <v>2.3148148148148147E-2</v>
      </c>
      <c r="M26" s="73"/>
      <c r="N26" s="74">
        <v>8</v>
      </c>
      <c r="O26" s="75">
        <v>3</v>
      </c>
      <c r="P26" s="76">
        <f t="shared" si="18"/>
        <v>1</v>
      </c>
      <c r="Q26" s="76">
        <f t="shared" si="19"/>
        <v>12</v>
      </c>
      <c r="R26" s="77">
        <f t="shared" si="20"/>
        <v>7.716049382716049E-3</v>
      </c>
    </row>
    <row r="27" spans="2:22">
      <c r="B27" s="74">
        <v>7</v>
      </c>
      <c r="C27" s="75">
        <v>11</v>
      </c>
      <c r="D27" s="76">
        <f t="shared" si="12"/>
        <v>0</v>
      </c>
      <c r="E27" s="76">
        <f t="shared" si="13"/>
        <v>0</v>
      </c>
      <c r="F27" s="77">
        <f t="shared" si="14"/>
        <v>9.2592592592592587E-3</v>
      </c>
      <c r="G27" s="73"/>
      <c r="H27" s="74">
        <v>7</v>
      </c>
      <c r="I27" s="75">
        <v>7</v>
      </c>
      <c r="J27" s="76">
        <f t="shared" si="15"/>
        <v>0</v>
      </c>
      <c r="K27" s="76">
        <f t="shared" si="16"/>
        <v>0</v>
      </c>
      <c r="L27" s="77">
        <f t="shared" si="17"/>
        <v>2.7777777777777776E-2</v>
      </c>
      <c r="M27" s="73"/>
      <c r="N27" s="74">
        <v>7</v>
      </c>
      <c r="O27" s="75">
        <v>3</v>
      </c>
      <c r="P27" s="76">
        <f t="shared" si="18"/>
        <v>1</v>
      </c>
      <c r="Q27" s="76">
        <f t="shared" si="19"/>
        <v>11</v>
      </c>
      <c r="R27" s="77">
        <f t="shared" si="20"/>
        <v>9.2592592592592587E-3</v>
      </c>
    </row>
    <row r="28" spans="2:22">
      <c r="B28" s="74">
        <v>6</v>
      </c>
      <c r="C28" s="75">
        <v>11</v>
      </c>
      <c r="D28" s="76">
        <f t="shared" si="12"/>
        <v>0</v>
      </c>
      <c r="E28" s="76">
        <f t="shared" si="13"/>
        <v>0</v>
      </c>
      <c r="F28" s="77">
        <f t="shared" si="14"/>
        <v>7.716049382716049E-3</v>
      </c>
      <c r="G28" s="73"/>
      <c r="H28" s="74">
        <v>6</v>
      </c>
      <c r="I28" s="75">
        <v>7</v>
      </c>
      <c r="J28" s="76">
        <f t="shared" si="15"/>
        <v>0</v>
      </c>
      <c r="K28" s="76">
        <f t="shared" si="16"/>
        <v>0</v>
      </c>
      <c r="L28" s="77">
        <f t="shared" si="17"/>
        <v>2.3148148148148147E-2</v>
      </c>
      <c r="M28" s="73"/>
      <c r="N28" s="74">
        <v>6</v>
      </c>
      <c r="O28" s="75">
        <v>3</v>
      </c>
      <c r="P28" s="76">
        <f t="shared" si="18"/>
        <v>1</v>
      </c>
      <c r="Q28" s="76">
        <f t="shared" si="19"/>
        <v>10</v>
      </c>
      <c r="R28" s="77">
        <f t="shared" si="20"/>
        <v>7.716049382716049E-3</v>
      </c>
    </row>
    <row r="29" spans="2:22">
      <c r="B29" s="74">
        <v>5</v>
      </c>
      <c r="C29" s="75">
        <v>11</v>
      </c>
      <c r="D29" s="76">
        <f t="shared" si="12"/>
        <v>0</v>
      </c>
      <c r="E29" s="76">
        <f t="shared" si="13"/>
        <v>0</v>
      </c>
      <c r="F29" s="77">
        <f t="shared" si="14"/>
        <v>6.1728395061728392E-3</v>
      </c>
      <c r="G29" s="73"/>
      <c r="H29" s="74">
        <v>5</v>
      </c>
      <c r="I29" s="75">
        <v>7</v>
      </c>
      <c r="J29" s="76">
        <f t="shared" si="15"/>
        <v>0</v>
      </c>
      <c r="K29" s="76">
        <f t="shared" si="16"/>
        <v>0</v>
      </c>
      <c r="L29" s="77">
        <f t="shared" si="17"/>
        <v>1.8518518518518517E-2</v>
      </c>
      <c r="M29" s="73"/>
      <c r="N29" s="74">
        <v>5</v>
      </c>
      <c r="O29" s="75">
        <v>3</v>
      </c>
      <c r="P29" s="76">
        <f t="shared" si="18"/>
        <v>1</v>
      </c>
      <c r="Q29" s="76">
        <f t="shared" si="19"/>
        <v>9</v>
      </c>
      <c r="R29" s="77">
        <f t="shared" si="20"/>
        <v>6.1728395061728392E-3</v>
      </c>
    </row>
    <row r="30" spans="2:22">
      <c r="B30" s="74">
        <v>4</v>
      </c>
      <c r="C30" s="75">
        <v>11</v>
      </c>
      <c r="D30" s="76">
        <f t="shared" si="12"/>
        <v>0</v>
      </c>
      <c r="E30" s="76">
        <f t="shared" si="13"/>
        <v>0</v>
      </c>
      <c r="F30" s="77">
        <f t="shared" si="14"/>
        <v>4.6296296296296294E-3</v>
      </c>
      <c r="G30" s="73"/>
      <c r="H30" s="74">
        <v>4</v>
      </c>
      <c r="I30" s="75">
        <v>7</v>
      </c>
      <c r="J30" s="76">
        <f t="shared" si="15"/>
        <v>0</v>
      </c>
      <c r="K30" s="76">
        <f t="shared" si="16"/>
        <v>0</v>
      </c>
      <c r="L30" s="77">
        <f t="shared" si="17"/>
        <v>1.3888888888888888E-2</v>
      </c>
      <c r="M30" s="73"/>
      <c r="N30" s="74">
        <v>4</v>
      </c>
      <c r="O30" s="75">
        <v>3</v>
      </c>
      <c r="P30" s="76">
        <f t="shared" si="18"/>
        <v>1</v>
      </c>
      <c r="Q30" s="76">
        <f t="shared" si="19"/>
        <v>8</v>
      </c>
      <c r="R30" s="77">
        <f t="shared" si="20"/>
        <v>4.6296296296296294E-3</v>
      </c>
    </row>
    <row r="31" spans="2:22">
      <c r="B31" s="74">
        <v>3</v>
      </c>
      <c r="C31" s="75">
        <v>11</v>
      </c>
      <c r="D31" s="76">
        <f t="shared" si="12"/>
        <v>0</v>
      </c>
      <c r="E31" s="76">
        <f t="shared" si="13"/>
        <v>0</v>
      </c>
      <c r="F31" s="77">
        <f t="shared" si="14"/>
        <v>3.0864197530864196E-3</v>
      </c>
      <c r="G31" s="73"/>
      <c r="H31" s="74">
        <v>3</v>
      </c>
      <c r="I31" s="75">
        <v>7</v>
      </c>
      <c r="J31" s="76">
        <f t="shared" si="15"/>
        <v>0</v>
      </c>
      <c r="K31" s="76">
        <f t="shared" si="16"/>
        <v>0</v>
      </c>
      <c r="L31" s="77">
        <f t="shared" si="17"/>
        <v>9.2592592592592587E-3</v>
      </c>
      <c r="M31" s="73"/>
      <c r="N31" s="74">
        <v>3</v>
      </c>
      <c r="O31" s="75">
        <v>3</v>
      </c>
      <c r="P31" s="76">
        <f t="shared" si="18"/>
        <v>0</v>
      </c>
      <c r="Q31" s="76">
        <f t="shared" si="19"/>
        <v>0</v>
      </c>
      <c r="R31" s="77">
        <f t="shared" si="20"/>
        <v>3.0864197530864196E-3</v>
      </c>
    </row>
    <row r="32" spans="2:22" ht="15.75" thickBot="1">
      <c r="B32" s="85">
        <v>2</v>
      </c>
      <c r="C32" s="86">
        <v>11</v>
      </c>
      <c r="D32" s="87">
        <f t="shared" si="12"/>
        <v>0</v>
      </c>
      <c r="E32" s="87">
        <f t="shared" si="13"/>
        <v>0</v>
      </c>
      <c r="F32" s="88">
        <f t="shared" si="14"/>
        <v>1.5432098765432098E-3</v>
      </c>
      <c r="G32" s="73"/>
      <c r="H32" s="85">
        <v>2</v>
      </c>
      <c r="I32" s="86">
        <v>7</v>
      </c>
      <c r="J32" s="87">
        <f t="shared" si="15"/>
        <v>0</v>
      </c>
      <c r="K32" s="87">
        <f t="shared" si="16"/>
        <v>0</v>
      </c>
      <c r="L32" s="88">
        <f t="shared" si="17"/>
        <v>4.6296296296296294E-3</v>
      </c>
      <c r="M32" s="73"/>
      <c r="N32" s="85">
        <v>2</v>
      </c>
      <c r="O32" s="86">
        <v>3</v>
      </c>
      <c r="P32" s="87">
        <f t="shared" si="18"/>
        <v>0</v>
      </c>
      <c r="Q32" s="87">
        <f t="shared" si="19"/>
        <v>0</v>
      </c>
      <c r="R32" s="88">
        <f t="shared" si="20"/>
        <v>1.5432098765432098E-3</v>
      </c>
    </row>
    <row r="33" spans="2:23" ht="15.75" thickBo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23">
      <c r="B34" s="70" t="s">
        <v>4</v>
      </c>
      <c r="C34" s="71" t="s">
        <v>5</v>
      </c>
      <c r="D34" s="71" t="s">
        <v>6</v>
      </c>
      <c r="E34" s="71" t="s">
        <v>7</v>
      </c>
      <c r="F34" s="72" t="s">
        <v>8</v>
      </c>
      <c r="G34" s="73"/>
      <c r="H34" s="70" t="s">
        <v>4</v>
      </c>
      <c r="I34" s="71" t="s">
        <v>5</v>
      </c>
      <c r="J34" s="71" t="s">
        <v>6</v>
      </c>
      <c r="K34" s="71" t="s">
        <v>7</v>
      </c>
      <c r="L34" s="72" t="s">
        <v>8</v>
      </c>
      <c r="M34" s="73"/>
      <c r="N34" s="70" t="s">
        <v>4</v>
      </c>
      <c r="O34" s="71" t="s">
        <v>5</v>
      </c>
      <c r="P34" s="71" t="s">
        <v>6</v>
      </c>
      <c r="Q34" s="71" t="s">
        <v>7</v>
      </c>
      <c r="R34" s="72" t="s">
        <v>8</v>
      </c>
    </row>
    <row r="35" spans="2:23">
      <c r="B35" s="74">
        <v>12</v>
      </c>
      <c r="C35" s="75">
        <v>10</v>
      </c>
      <c r="D35" s="76">
        <f t="shared" ref="D35:D45" si="21">IF($I$3+B35-C35&gt;0, 1, 0)</f>
        <v>1</v>
      </c>
      <c r="E35" s="76">
        <f t="shared" ref="E35:E45" si="22">D35*(B35+$B$3-$F$3)</f>
        <v>16</v>
      </c>
      <c r="F35" s="77">
        <f t="shared" ref="F35:F45" si="23">V41*$V$43</f>
        <v>2.3148148148148147E-3</v>
      </c>
      <c r="G35" s="73"/>
      <c r="H35" s="74">
        <v>12</v>
      </c>
      <c r="I35" s="75">
        <v>6</v>
      </c>
      <c r="J35" s="76">
        <f t="shared" ref="J35:J45" si="24">IF($I$3+H35-I35&gt;0, 1, 0)</f>
        <v>1</v>
      </c>
      <c r="K35" s="76">
        <f t="shared" ref="K35:K45" si="25">J35*(H35+$B$3-$F$3)</f>
        <v>16</v>
      </c>
      <c r="L35" s="77">
        <f t="shared" ref="L35:L45" si="26">V41*$V$47</f>
        <v>3.8580246913580245E-3</v>
      </c>
      <c r="M35" s="73"/>
      <c r="N35" s="74">
        <v>12</v>
      </c>
      <c r="O35" s="75">
        <v>2</v>
      </c>
      <c r="P35" s="76">
        <f t="shared" ref="P35:P45" si="27">IF($I$3+N35-O35&gt;0, 1, 0)</f>
        <v>1</v>
      </c>
      <c r="Q35" s="76">
        <f t="shared" ref="Q35:Q45" si="28">P35*(N35+$B$3-$F$3)</f>
        <v>16</v>
      </c>
      <c r="R35" s="77">
        <f t="shared" ref="R35:R45" si="29">V41*$V$51</f>
        <v>7.716049382716049E-4</v>
      </c>
    </row>
    <row r="36" spans="2:23">
      <c r="B36" s="74">
        <v>11</v>
      </c>
      <c r="C36" s="75">
        <v>10</v>
      </c>
      <c r="D36" s="76">
        <f t="shared" si="21"/>
        <v>1</v>
      </c>
      <c r="E36" s="76">
        <f t="shared" si="22"/>
        <v>15</v>
      </c>
      <c r="F36" s="77">
        <f t="shared" si="23"/>
        <v>4.6296296296296294E-3</v>
      </c>
      <c r="G36" s="73"/>
      <c r="H36" s="74">
        <v>11</v>
      </c>
      <c r="I36" s="75">
        <v>6</v>
      </c>
      <c r="J36" s="76">
        <f t="shared" si="24"/>
        <v>1</v>
      </c>
      <c r="K36" s="76">
        <f t="shared" si="25"/>
        <v>15</v>
      </c>
      <c r="L36" s="77">
        <f t="shared" si="26"/>
        <v>7.716049382716049E-3</v>
      </c>
      <c r="M36" s="73"/>
      <c r="N36" s="74">
        <v>11</v>
      </c>
      <c r="O36" s="75">
        <v>2</v>
      </c>
      <c r="P36" s="76">
        <f t="shared" si="27"/>
        <v>1</v>
      </c>
      <c r="Q36" s="76">
        <f t="shared" si="28"/>
        <v>15</v>
      </c>
      <c r="R36" s="77">
        <f t="shared" si="29"/>
        <v>1.5432098765432098E-3</v>
      </c>
    </row>
    <row r="37" spans="2:23">
      <c r="B37" s="74">
        <v>10</v>
      </c>
      <c r="C37" s="75">
        <v>10</v>
      </c>
      <c r="D37" s="76">
        <f t="shared" si="21"/>
        <v>0</v>
      </c>
      <c r="E37" s="76">
        <f t="shared" si="22"/>
        <v>0</v>
      </c>
      <c r="F37" s="77">
        <f t="shared" si="23"/>
        <v>6.9444444444444441E-3</v>
      </c>
      <c r="G37" s="73"/>
      <c r="H37" s="74">
        <v>10</v>
      </c>
      <c r="I37" s="75">
        <v>6</v>
      </c>
      <c r="J37" s="76">
        <f t="shared" si="24"/>
        <v>1</v>
      </c>
      <c r="K37" s="76">
        <f t="shared" si="25"/>
        <v>14</v>
      </c>
      <c r="L37" s="77">
        <f t="shared" si="26"/>
        <v>1.1574074074074073E-2</v>
      </c>
      <c r="M37" s="73"/>
      <c r="N37" s="74">
        <v>10</v>
      </c>
      <c r="O37" s="75">
        <v>2</v>
      </c>
      <c r="P37" s="76">
        <f t="shared" si="27"/>
        <v>1</v>
      </c>
      <c r="Q37" s="76">
        <f t="shared" si="28"/>
        <v>14</v>
      </c>
      <c r="R37" s="77">
        <f t="shared" si="29"/>
        <v>2.3148148148148147E-3</v>
      </c>
    </row>
    <row r="38" spans="2:23">
      <c r="B38" s="74">
        <v>9</v>
      </c>
      <c r="C38" s="75">
        <v>10</v>
      </c>
      <c r="D38" s="76">
        <f t="shared" si="21"/>
        <v>0</v>
      </c>
      <c r="E38" s="76">
        <f t="shared" si="22"/>
        <v>0</v>
      </c>
      <c r="F38" s="77">
        <f t="shared" si="23"/>
        <v>9.2592592592592587E-3</v>
      </c>
      <c r="G38" s="73"/>
      <c r="H38" s="74">
        <v>9</v>
      </c>
      <c r="I38" s="75">
        <v>6</v>
      </c>
      <c r="J38" s="76">
        <f t="shared" si="24"/>
        <v>1</v>
      </c>
      <c r="K38" s="76">
        <f t="shared" si="25"/>
        <v>13</v>
      </c>
      <c r="L38" s="77">
        <f t="shared" si="26"/>
        <v>1.5432098765432098E-2</v>
      </c>
      <c r="M38" s="73"/>
      <c r="N38" s="74">
        <v>9</v>
      </c>
      <c r="O38" s="75">
        <v>2</v>
      </c>
      <c r="P38" s="76">
        <f t="shared" si="27"/>
        <v>1</v>
      </c>
      <c r="Q38" s="76">
        <f t="shared" si="28"/>
        <v>13</v>
      </c>
      <c r="R38" s="77">
        <f t="shared" si="29"/>
        <v>3.0864197530864196E-3</v>
      </c>
    </row>
    <row r="39" spans="2:23" ht="15.75" thickBot="1">
      <c r="B39" s="74">
        <v>8</v>
      </c>
      <c r="C39" s="75">
        <v>10</v>
      </c>
      <c r="D39" s="76">
        <f t="shared" si="21"/>
        <v>0</v>
      </c>
      <c r="E39" s="76">
        <f t="shared" si="22"/>
        <v>0</v>
      </c>
      <c r="F39" s="77">
        <f t="shared" si="23"/>
        <v>1.1574074074074073E-2</v>
      </c>
      <c r="G39" s="73"/>
      <c r="H39" s="74">
        <v>8</v>
      </c>
      <c r="I39" s="75">
        <v>6</v>
      </c>
      <c r="J39" s="76">
        <f t="shared" si="24"/>
        <v>1</v>
      </c>
      <c r="K39" s="76">
        <f t="shared" si="25"/>
        <v>12</v>
      </c>
      <c r="L39" s="77">
        <f t="shared" si="26"/>
        <v>1.9290123456790126E-2</v>
      </c>
      <c r="M39" s="73"/>
      <c r="N39" s="74">
        <v>8</v>
      </c>
      <c r="O39" s="75">
        <v>2</v>
      </c>
      <c r="P39" s="76">
        <f t="shared" si="27"/>
        <v>1</v>
      </c>
      <c r="Q39" s="76">
        <f t="shared" si="28"/>
        <v>12</v>
      </c>
      <c r="R39" s="77">
        <f t="shared" si="29"/>
        <v>3.8580246913580245E-3</v>
      </c>
    </row>
    <row r="40" spans="2:23" ht="18.75">
      <c r="B40" s="74">
        <v>7</v>
      </c>
      <c r="C40" s="75">
        <v>10</v>
      </c>
      <c r="D40" s="76">
        <f t="shared" si="21"/>
        <v>0</v>
      </c>
      <c r="E40" s="76">
        <f t="shared" si="22"/>
        <v>0</v>
      </c>
      <c r="F40" s="77">
        <f t="shared" si="23"/>
        <v>1.3888888888888888E-2</v>
      </c>
      <c r="G40" s="73"/>
      <c r="H40" s="74">
        <v>7</v>
      </c>
      <c r="I40" s="75">
        <v>6</v>
      </c>
      <c r="J40" s="76">
        <f t="shared" si="24"/>
        <v>1</v>
      </c>
      <c r="K40" s="76">
        <f t="shared" si="25"/>
        <v>11</v>
      </c>
      <c r="L40" s="77">
        <f t="shared" si="26"/>
        <v>2.3148148148148147E-2</v>
      </c>
      <c r="M40" s="73"/>
      <c r="N40" s="74">
        <v>7</v>
      </c>
      <c r="O40" s="75">
        <v>2</v>
      </c>
      <c r="P40" s="76">
        <f t="shared" si="27"/>
        <v>1</v>
      </c>
      <c r="Q40" s="76">
        <f t="shared" si="28"/>
        <v>11</v>
      </c>
      <c r="R40" s="77">
        <f t="shared" si="29"/>
        <v>4.6296296296296294E-3</v>
      </c>
      <c r="T40" s="78" t="s">
        <v>9</v>
      </c>
      <c r="U40" s="93" t="s">
        <v>10</v>
      </c>
      <c r="V40" s="93" t="s">
        <v>8</v>
      </c>
      <c r="W40" s="60" t="s">
        <v>40</v>
      </c>
    </row>
    <row r="41" spans="2:23" ht="18.75">
      <c r="B41" s="74">
        <v>6</v>
      </c>
      <c r="C41" s="75">
        <v>10</v>
      </c>
      <c r="D41" s="76">
        <f t="shared" si="21"/>
        <v>0</v>
      </c>
      <c r="E41" s="76">
        <f t="shared" si="22"/>
        <v>0</v>
      </c>
      <c r="F41" s="77">
        <f t="shared" si="23"/>
        <v>1.1574074074074073E-2</v>
      </c>
      <c r="G41" s="73"/>
      <c r="H41" s="74">
        <v>6</v>
      </c>
      <c r="I41" s="75">
        <v>6</v>
      </c>
      <c r="J41" s="76">
        <f t="shared" si="24"/>
        <v>0</v>
      </c>
      <c r="K41" s="76">
        <f t="shared" si="25"/>
        <v>0</v>
      </c>
      <c r="L41" s="77">
        <f t="shared" si="26"/>
        <v>1.9290123456790126E-2</v>
      </c>
      <c r="M41" s="73"/>
      <c r="N41" s="74">
        <v>6</v>
      </c>
      <c r="O41" s="75">
        <v>2</v>
      </c>
      <c r="P41" s="76">
        <f t="shared" si="27"/>
        <v>1</v>
      </c>
      <c r="Q41" s="76">
        <f t="shared" si="28"/>
        <v>10</v>
      </c>
      <c r="R41" s="77">
        <f t="shared" si="29"/>
        <v>3.8580246913580245E-3</v>
      </c>
      <c r="T41" s="94">
        <v>12</v>
      </c>
      <c r="U41" s="95">
        <v>1</v>
      </c>
      <c r="V41" s="96">
        <f t="shared" ref="V41:V51" si="30">U41/$U$52</f>
        <v>2.7777777777777776E-2</v>
      </c>
      <c r="W41" s="97">
        <f>V41</f>
        <v>2.7777777777777776E-2</v>
      </c>
    </row>
    <row r="42" spans="2:23" ht="18.75">
      <c r="B42" s="74">
        <v>5</v>
      </c>
      <c r="C42" s="75">
        <v>10</v>
      </c>
      <c r="D42" s="76">
        <f t="shared" si="21"/>
        <v>0</v>
      </c>
      <c r="E42" s="76">
        <f t="shared" si="22"/>
        <v>0</v>
      </c>
      <c r="F42" s="77">
        <f t="shared" si="23"/>
        <v>9.2592592592592587E-3</v>
      </c>
      <c r="G42" s="73"/>
      <c r="H42" s="74">
        <v>5</v>
      </c>
      <c r="I42" s="75">
        <v>6</v>
      </c>
      <c r="J42" s="76">
        <f t="shared" si="24"/>
        <v>0</v>
      </c>
      <c r="K42" s="76">
        <f t="shared" si="25"/>
        <v>0</v>
      </c>
      <c r="L42" s="77">
        <f t="shared" si="26"/>
        <v>1.5432098765432098E-2</v>
      </c>
      <c r="M42" s="73"/>
      <c r="N42" s="74">
        <v>5</v>
      </c>
      <c r="O42" s="75">
        <v>2</v>
      </c>
      <c r="P42" s="76">
        <f t="shared" si="27"/>
        <v>1</v>
      </c>
      <c r="Q42" s="76">
        <f t="shared" si="28"/>
        <v>9</v>
      </c>
      <c r="R42" s="77">
        <f t="shared" si="29"/>
        <v>3.0864197530864196E-3</v>
      </c>
      <c r="T42" s="94">
        <v>11</v>
      </c>
      <c r="U42" s="95">
        <v>2</v>
      </c>
      <c r="V42" s="96">
        <f t="shared" si="30"/>
        <v>5.5555555555555552E-2</v>
      </c>
      <c r="W42" s="97">
        <f>W41+V42</f>
        <v>8.3333333333333329E-2</v>
      </c>
    </row>
    <row r="43" spans="2:23" ht="18.75">
      <c r="B43" s="74">
        <v>4</v>
      </c>
      <c r="C43" s="75">
        <v>10</v>
      </c>
      <c r="D43" s="76">
        <f t="shared" si="21"/>
        <v>0</v>
      </c>
      <c r="E43" s="76">
        <f t="shared" si="22"/>
        <v>0</v>
      </c>
      <c r="F43" s="77">
        <f t="shared" si="23"/>
        <v>6.9444444444444441E-3</v>
      </c>
      <c r="G43" s="73"/>
      <c r="H43" s="74">
        <v>4</v>
      </c>
      <c r="I43" s="75">
        <v>6</v>
      </c>
      <c r="J43" s="76">
        <f t="shared" si="24"/>
        <v>0</v>
      </c>
      <c r="K43" s="76">
        <f t="shared" si="25"/>
        <v>0</v>
      </c>
      <c r="L43" s="77">
        <f t="shared" si="26"/>
        <v>1.1574074074074073E-2</v>
      </c>
      <c r="M43" s="73"/>
      <c r="N43" s="74">
        <v>4</v>
      </c>
      <c r="O43" s="75">
        <v>2</v>
      </c>
      <c r="P43" s="76">
        <f t="shared" si="27"/>
        <v>1</v>
      </c>
      <c r="Q43" s="76">
        <f t="shared" si="28"/>
        <v>8</v>
      </c>
      <c r="R43" s="77">
        <f t="shared" si="29"/>
        <v>2.3148148148148147E-3</v>
      </c>
      <c r="T43" s="94">
        <v>10</v>
      </c>
      <c r="U43" s="95">
        <v>3</v>
      </c>
      <c r="V43" s="96">
        <f t="shared" si="30"/>
        <v>8.3333333333333329E-2</v>
      </c>
      <c r="W43" s="97">
        <f t="shared" ref="W43:W51" si="31">W42+V43</f>
        <v>0.16666666666666666</v>
      </c>
    </row>
    <row r="44" spans="2:23" ht="18.75">
      <c r="B44" s="74">
        <v>3</v>
      </c>
      <c r="C44" s="75">
        <v>10</v>
      </c>
      <c r="D44" s="76">
        <f t="shared" si="21"/>
        <v>0</v>
      </c>
      <c r="E44" s="76">
        <f t="shared" si="22"/>
        <v>0</v>
      </c>
      <c r="F44" s="77">
        <f t="shared" si="23"/>
        <v>4.6296296296296294E-3</v>
      </c>
      <c r="G44" s="73"/>
      <c r="H44" s="74">
        <v>3</v>
      </c>
      <c r="I44" s="75">
        <v>6</v>
      </c>
      <c r="J44" s="76">
        <f t="shared" si="24"/>
        <v>0</v>
      </c>
      <c r="K44" s="76">
        <f t="shared" si="25"/>
        <v>0</v>
      </c>
      <c r="L44" s="77">
        <f t="shared" si="26"/>
        <v>7.716049382716049E-3</v>
      </c>
      <c r="M44" s="73"/>
      <c r="N44" s="74">
        <v>3</v>
      </c>
      <c r="O44" s="75">
        <v>2</v>
      </c>
      <c r="P44" s="76">
        <f t="shared" si="27"/>
        <v>1</v>
      </c>
      <c r="Q44" s="76">
        <f t="shared" si="28"/>
        <v>7</v>
      </c>
      <c r="R44" s="77">
        <f t="shared" si="29"/>
        <v>1.5432098765432098E-3</v>
      </c>
      <c r="T44" s="94">
        <v>9</v>
      </c>
      <c r="U44" s="95">
        <v>4</v>
      </c>
      <c r="V44" s="96">
        <f t="shared" si="30"/>
        <v>0.1111111111111111</v>
      </c>
      <c r="W44" s="97">
        <f t="shared" si="31"/>
        <v>0.27777777777777779</v>
      </c>
    </row>
    <row r="45" spans="2:23" ht="19.5" thickBot="1">
      <c r="B45" s="85">
        <v>2</v>
      </c>
      <c r="C45" s="86">
        <v>10</v>
      </c>
      <c r="D45" s="87">
        <f t="shared" si="21"/>
        <v>0</v>
      </c>
      <c r="E45" s="87">
        <f t="shared" si="22"/>
        <v>0</v>
      </c>
      <c r="F45" s="88">
        <f t="shared" si="23"/>
        <v>2.3148148148148147E-3</v>
      </c>
      <c r="G45" s="73"/>
      <c r="H45" s="85">
        <v>2</v>
      </c>
      <c r="I45" s="86">
        <v>6</v>
      </c>
      <c r="J45" s="87">
        <f t="shared" si="24"/>
        <v>0</v>
      </c>
      <c r="K45" s="87">
        <f t="shared" si="25"/>
        <v>0</v>
      </c>
      <c r="L45" s="88">
        <f t="shared" si="26"/>
        <v>3.8580246913580245E-3</v>
      </c>
      <c r="M45" s="73"/>
      <c r="N45" s="85">
        <v>2</v>
      </c>
      <c r="O45" s="86">
        <v>2</v>
      </c>
      <c r="P45" s="87">
        <f t="shared" si="27"/>
        <v>0</v>
      </c>
      <c r="Q45" s="87">
        <f t="shared" si="28"/>
        <v>0</v>
      </c>
      <c r="R45" s="88">
        <f t="shared" si="29"/>
        <v>7.716049382716049E-4</v>
      </c>
      <c r="T45" s="94">
        <v>8</v>
      </c>
      <c r="U45" s="95">
        <v>5</v>
      </c>
      <c r="V45" s="96">
        <f t="shared" si="30"/>
        <v>0.1388888888888889</v>
      </c>
      <c r="W45" s="97">
        <f t="shared" si="31"/>
        <v>0.41666666666666669</v>
      </c>
    </row>
    <row r="46" spans="2:23" ht="19.5" thickBo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T46" s="94">
        <v>7</v>
      </c>
      <c r="U46" s="95">
        <v>6</v>
      </c>
      <c r="V46" s="96">
        <f t="shared" si="30"/>
        <v>0.16666666666666666</v>
      </c>
      <c r="W46" s="97">
        <f t="shared" si="31"/>
        <v>0.58333333333333337</v>
      </c>
    </row>
    <row r="47" spans="2:23" ht="19.5" thickBot="1">
      <c r="B47" s="70" t="s">
        <v>4</v>
      </c>
      <c r="C47" s="71" t="s">
        <v>5</v>
      </c>
      <c r="D47" s="71" t="s">
        <v>6</v>
      </c>
      <c r="E47" s="71" t="s">
        <v>7</v>
      </c>
      <c r="F47" s="72" t="s">
        <v>8</v>
      </c>
      <c r="G47" s="73"/>
      <c r="H47" s="70" t="s">
        <v>4</v>
      </c>
      <c r="I47" s="71" t="s">
        <v>5</v>
      </c>
      <c r="J47" s="71" t="s">
        <v>6</v>
      </c>
      <c r="K47" s="71" t="s">
        <v>7</v>
      </c>
      <c r="L47" s="72" t="s">
        <v>8</v>
      </c>
      <c r="M47" s="73"/>
      <c r="N47" s="73"/>
      <c r="O47" s="73"/>
      <c r="P47" s="73"/>
      <c r="Q47" s="73"/>
      <c r="R47" s="73"/>
      <c r="T47" s="94">
        <v>6</v>
      </c>
      <c r="U47" s="95">
        <v>5</v>
      </c>
      <c r="V47" s="96">
        <f t="shared" si="30"/>
        <v>0.1388888888888889</v>
      </c>
      <c r="W47" s="97">
        <f t="shared" si="31"/>
        <v>0.72222222222222232</v>
      </c>
    </row>
    <row r="48" spans="2:23" ht="19.5" thickBot="1">
      <c r="B48" s="74">
        <v>12</v>
      </c>
      <c r="C48" s="75">
        <v>9</v>
      </c>
      <c r="D48" s="76">
        <f t="shared" ref="D48:D58" si="32">IF($I$3+B48-C48&gt;0, 1, 0)</f>
        <v>1</v>
      </c>
      <c r="E48" s="76">
        <f t="shared" ref="E48:E58" si="33">D48*(B48+$B$3-$F$3)</f>
        <v>16</v>
      </c>
      <c r="F48" s="77">
        <f t="shared" ref="F48:F58" si="34">V41*$V$44</f>
        <v>3.0864197530864196E-3</v>
      </c>
      <c r="G48" s="73"/>
      <c r="H48" s="74">
        <v>12</v>
      </c>
      <c r="I48" s="75">
        <v>5</v>
      </c>
      <c r="J48" s="76">
        <f t="shared" ref="J48:J58" si="35">IF($I$3+H48-I48&gt;0, 1, 0)</f>
        <v>1</v>
      </c>
      <c r="K48" s="76">
        <f t="shared" ref="K48:K58" si="36">J48*(H48+$B$3-$F$3)</f>
        <v>16</v>
      </c>
      <c r="L48" s="77">
        <f t="shared" ref="L48:L58" si="37">V41*$V$48</f>
        <v>3.0864197530864196E-3</v>
      </c>
      <c r="M48" s="73"/>
      <c r="N48" s="73"/>
      <c r="O48" s="124" t="s">
        <v>14</v>
      </c>
      <c r="P48" s="125"/>
      <c r="Q48" s="98"/>
      <c r="R48" s="98"/>
      <c r="T48" s="94">
        <v>5</v>
      </c>
      <c r="U48" s="95">
        <v>4</v>
      </c>
      <c r="V48" s="96">
        <f t="shared" si="30"/>
        <v>0.1111111111111111</v>
      </c>
      <c r="W48" s="97">
        <f t="shared" si="31"/>
        <v>0.83333333333333348</v>
      </c>
    </row>
    <row r="49" spans="2:23" ht="18.75">
      <c r="B49" s="74">
        <v>11</v>
      </c>
      <c r="C49" s="75">
        <v>9</v>
      </c>
      <c r="D49" s="76">
        <f t="shared" si="32"/>
        <v>1</v>
      </c>
      <c r="E49" s="76">
        <f t="shared" si="33"/>
        <v>15</v>
      </c>
      <c r="F49" s="77">
        <f t="shared" si="34"/>
        <v>6.1728395061728392E-3</v>
      </c>
      <c r="G49" s="73"/>
      <c r="H49" s="74">
        <v>11</v>
      </c>
      <c r="I49" s="75">
        <v>5</v>
      </c>
      <c r="J49" s="76">
        <f t="shared" si="35"/>
        <v>1</v>
      </c>
      <c r="K49" s="76">
        <f t="shared" si="36"/>
        <v>15</v>
      </c>
      <c r="L49" s="77">
        <f t="shared" si="37"/>
        <v>6.1728395061728392E-3</v>
      </c>
      <c r="M49" s="73"/>
      <c r="O49" s="99">
        <f>SUM(F9:F19)</f>
        <v>2.7777777777777776E-2</v>
      </c>
      <c r="P49" s="100">
        <f>SUM(F48:F58)</f>
        <v>0.1111111111111111</v>
      </c>
      <c r="Q49" s="100">
        <f>SUM(L35:L45)</f>
        <v>0.1388888888888889</v>
      </c>
      <c r="R49" s="101">
        <f>SUM(R22:R32)</f>
        <v>5.5555555555555552E-2</v>
      </c>
      <c r="T49" s="94">
        <v>4</v>
      </c>
      <c r="U49" s="95">
        <v>3</v>
      </c>
      <c r="V49" s="96">
        <f t="shared" si="30"/>
        <v>8.3333333333333329E-2</v>
      </c>
      <c r="W49" s="97">
        <f t="shared" si="31"/>
        <v>0.91666666666666685</v>
      </c>
    </row>
    <row r="50" spans="2:23" ht="19.5" thickBot="1">
      <c r="B50" s="74">
        <v>10</v>
      </c>
      <c r="C50" s="75">
        <v>9</v>
      </c>
      <c r="D50" s="76">
        <f t="shared" si="32"/>
        <v>1</v>
      </c>
      <c r="E50" s="76">
        <f t="shared" si="33"/>
        <v>14</v>
      </c>
      <c r="F50" s="77">
        <f t="shared" si="34"/>
        <v>9.2592592592592587E-3</v>
      </c>
      <c r="G50" s="73"/>
      <c r="H50" s="74">
        <v>10</v>
      </c>
      <c r="I50" s="75">
        <v>5</v>
      </c>
      <c r="J50" s="76">
        <f t="shared" si="35"/>
        <v>1</v>
      </c>
      <c r="K50" s="76">
        <f t="shared" si="36"/>
        <v>14</v>
      </c>
      <c r="L50" s="77">
        <f t="shared" si="37"/>
        <v>9.2592592592592587E-3</v>
      </c>
      <c r="M50" s="73"/>
      <c r="O50" s="102">
        <f>SUM(F22:F32)</f>
        <v>5.5555555555555552E-2</v>
      </c>
      <c r="P50" s="103">
        <f>SUM(L9:L19)</f>
        <v>0.1388888888888889</v>
      </c>
      <c r="Q50" s="103">
        <f>SUM(L48:L58)</f>
        <v>0.1111111111111111</v>
      </c>
      <c r="R50" s="104">
        <f>SUM(R35:R45)</f>
        <v>2.7777777777777776E-2</v>
      </c>
      <c r="T50" s="94">
        <v>3</v>
      </c>
      <c r="U50" s="95">
        <v>2</v>
      </c>
      <c r="V50" s="96">
        <f t="shared" si="30"/>
        <v>5.5555555555555552E-2</v>
      </c>
      <c r="W50" s="97">
        <f t="shared" si="31"/>
        <v>0.97222222222222243</v>
      </c>
    </row>
    <row r="51" spans="2:23" ht="19.5" thickBot="1">
      <c r="B51" s="74">
        <v>9</v>
      </c>
      <c r="C51" s="75">
        <v>9</v>
      </c>
      <c r="D51" s="76">
        <f t="shared" si="32"/>
        <v>0</v>
      </c>
      <c r="E51" s="76">
        <f t="shared" si="33"/>
        <v>0</v>
      </c>
      <c r="F51" s="77">
        <f t="shared" si="34"/>
        <v>1.2345679012345678E-2</v>
      </c>
      <c r="G51" s="73"/>
      <c r="H51" s="74">
        <v>9</v>
      </c>
      <c r="I51" s="75">
        <v>5</v>
      </c>
      <c r="J51" s="76">
        <f t="shared" si="35"/>
        <v>1</v>
      </c>
      <c r="K51" s="76">
        <f t="shared" si="36"/>
        <v>13</v>
      </c>
      <c r="L51" s="77">
        <f t="shared" si="37"/>
        <v>1.2345679012345678E-2</v>
      </c>
      <c r="M51" s="73"/>
      <c r="O51" s="105">
        <f>SUM(F35:F45)</f>
        <v>8.3333333333333329E-2</v>
      </c>
      <c r="P51" s="106">
        <f>SUM(L22:L32)</f>
        <v>0.16666666666666666</v>
      </c>
      <c r="Q51" s="106">
        <f>SUM(R9:R19)</f>
        <v>8.3333333333333329E-2</v>
      </c>
      <c r="R51" s="107">
        <f>O49+O50+O51+P49+P50+P51+Q49+Q50+Q51+R49+R50</f>
        <v>1.0000000000000002</v>
      </c>
      <c r="T51" s="108">
        <v>2</v>
      </c>
      <c r="U51" s="109">
        <v>1</v>
      </c>
      <c r="V51" s="110">
        <f t="shared" si="30"/>
        <v>2.7777777777777776E-2</v>
      </c>
      <c r="W51" s="111">
        <f t="shared" si="31"/>
        <v>1.0000000000000002</v>
      </c>
    </row>
    <row r="52" spans="2:23" ht="19.5" thickBot="1">
      <c r="B52" s="74">
        <v>8</v>
      </c>
      <c r="C52" s="75">
        <v>9</v>
      </c>
      <c r="D52" s="76">
        <f t="shared" si="32"/>
        <v>0</v>
      </c>
      <c r="E52" s="76">
        <f t="shared" si="33"/>
        <v>0</v>
      </c>
      <c r="F52" s="77">
        <f t="shared" si="34"/>
        <v>1.5432098765432098E-2</v>
      </c>
      <c r="G52" s="73"/>
      <c r="H52" s="74">
        <v>8</v>
      </c>
      <c r="I52" s="75">
        <v>5</v>
      </c>
      <c r="J52" s="76">
        <f t="shared" si="35"/>
        <v>1</v>
      </c>
      <c r="K52" s="76">
        <f t="shared" si="36"/>
        <v>12</v>
      </c>
      <c r="L52" s="77">
        <f t="shared" si="37"/>
        <v>1.5432098765432098E-2</v>
      </c>
      <c r="M52" s="73"/>
      <c r="R52" s="73"/>
      <c r="T52" s="112"/>
      <c r="U52" s="113">
        <f>SUM(U41:U51)</f>
        <v>36</v>
      </c>
      <c r="V52" s="112"/>
      <c r="W52" s="112"/>
    </row>
    <row r="53" spans="2:23">
      <c r="B53" s="74">
        <v>7</v>
      </c>
      <c r="C53" s="75">
        <v>9</v>
      </c>
      <c r="D53" s="76">
        <f t="shared" si="32"/>
        <v>0</v>
      </c>
      <c r="E53" s="76">
        <f t="shared" si="33"/>
        <v>0</v>
      </c>
      <c r="F53" s="77">
        <f t="shared" si="34"/>
        <v>1.8518518518518517E-2</v>
      </c>
      <c r="G53" s="73"/>
      <c r="H53" s="74">
        <v>7</v>
      </c>
      <c r="I53" s="75">
        <v>5</v>
      </c>
      <c r="J53" s="76">
        <f t="shared" si="35"/>
        <v>1</v>
      </c>
      <c r="K53" s="76">
        <f t="shared" si="36"/>
        <v>11</v>
      </c>
      <c r="L53" s="77">
        <f t="shared" si="37"/>
        <v>1.8518518518518517E-2</v>
      </c>
      <c r="M53" s="73"/>
      <c r="N53" s="73"/>
      <c r="O53" s="73"/>
      <c r="P53" s="73"/>
      <c r="Q53" s="73"/>
      <c r="R53" s="73"/>
    </row>
    <row r="54" spans="2:23">
      <c r="B54" s="74">
        <v>6</v>
      </c>
      <c r="C54" s="75">
        <v>9</v>
      </c>
      <c r="D54" s="76">
        <f t="shared" si="32"/>
        <v>0</v>
      </c>
      <c r="E54" s="76">
        <f t="shared" si="33"/>
        <v>0</v>
      </c>
      <c r="F54" s="77">
        <f t="shared" si="34"/>
        <v>1.5432098765432098E-2</v>
      </c>
      <c r="G54" s="73"/>
      <c r="H54" s="74">
        <v>6</v>
      </c>
      <c r="I54" s="75">
        <v>5</v>
      </c>
      <c r="J54" s="76">
        <f t="shared" si="35"/>
        <v>1</v>
      </c>
      <c r="K54" s="76">
        <f t="shared" si="36"/>
        <v>10</v>
      </c>
      <c r="L54" s="77">
        <f t="shared" si="37"/>
        <v>1.5432098765432098E-2</v>
      </c>
      <c r="M54" s="73"/>
      <c r="N54" s="73"/>
      <c r="O54" s="73"/>
      <c r="P54" s="73"/>
      <c r="Q54" s="73"/>
      <c r="R54" s="73"/>
    </row>
    <row r="55" spans="2:23">
      <c r="B55" s="74">
        <v>5</v>
      </c>
      <c r="C55" s="75">
        <v>9</v>
      </c>
      <c r="D55" s="76">
        <f t="shared" si="32"/>
        <v>0</v>
      </c>
      <c r="E55" s="76">
        <f t="shared" si="33"/>
        <v>0</v>
      </c>
      <c r="F55" s="77">
        <f t="shared" si="34"/>
        <v>1.2345679012345678E-2</v>
      </c>
      <c r="G55" s="73"/>
      <c r="H55" s="74">
        <v>5</v>
      </c>
      <c r="I55" s="75">
        <v>5</v>
      </c>
      <c r="J55" s="76">
        <f t="shared" si="35"/>
        <v>0</v>
      </c>
      <c r="K55" s="76">
        <f t="shared" si="36"/>
        <v>0</v>
      </c>
      <c r="L55" s="77">
        <f t="shared" si="37"/>
        <v>1.2345679012345678E-2</v>
      </c>
      <c r="M55" s="73"/>
      <c r="R55" s="73"/>
    </row>
    <row r="56" spans="2:23">
      <c r="B56" s="74">
        <v>4</v>
      </c>
      <c r="C56" s="75">
        <v>9</v>
      </c>
      <c r="D56" s="76">
        <f t="shared" si="32"/>
        <v>0</v>
      </c>
      <c r="E56" s="76">
        <f t="shared" si="33"/>
        <v>0</v>
      </c>
      <c r="F56" s="77">
        <f t="shared" si="34"/>
        <v>9.2592592592592587E-3</v>
      </c>
      <c r="G56" s="73"/>
      <c r="H56" s="74">
        <v>4</v>
      </c>
      <c r="I56" s="75">
        <v>5</v>
      </c>
      <c r="J56" s="76">
        <f t="shared" si="35"/>
        <v>0</v>
      </c>
      <c r="K56" s="76">
        <f t="shared" si="36"/>
        <v>0</v>
      </c>
      <c r="L56" s="77">
        <f t="shared" si="37"/>
        <v>9.2592592592592587E-3</v>
      </c>
      <c r="M56" s="73"/>
      <c r="R56" s="73"/>
    </row>
    <row r="57" spans="2:23">
      <c r="B57" s="74">
        <v>3</v>
      </c>
      <c r="C57" s="75">
        <v>9</v>
      </c>
      <c r="D57" s="76">
        <f t="shared" si="32"/>
        <v>0</v>
      </c>
      <c r="E57" s="76">
        <f t="shared" si="33"/>
        <v>0</v>
      </c>
      <c r="F57" s="77">
        <f t="shared" si="34"/>
        <v>6.1728395061728392E-3</v>
      </c>
      <c r="G57" s="73"/>
      <c r="H57" s="74">
        <v>3</v>
      </c>
      <c r="I57" s="75">
        <v>5</v>
      </c>
      <c r="J57" s="76">
        <f t="shared" si="35"/>
        <v>0</v>
      </c>
      <c r="K57" s="76">
        <f t="shared" si="36"/>
        <v>0</v>
      </c>
      <c r="L57" s="77">
        <f t="shared" si="37"/>
        <v>6.1728395061728392E-3</v>
      </c>
      <c r="M57" s="73"/>
      <c r="R57" s="73"/>
    </row>
    <row r="58" spans="2:23" ht="15.75" thickBot="1">
      <c r="B58" s="85">
        <v>2</v>
      </c>
      <c r="C58" s="86">
        <v>9</v>
      </c>
      <c r="D58" s="87">
        <f t="shared" si="32"/>
        <v>0</v>
      </c>
      <c r="E58" s="87">
        <f t="shared" si="33"/>
        <v>0</v>
      </c>
      <c r="F58" s="88">
        <f t="shared" si="34"/>
        <v>3.0864197530864196E-3</v>
      </c>
      <c r="G58" s="73"/>
      <c r="H58" s="85">
        <v>2</v>
      </c>
      <c r="I58" s="86">
        <v>5</v>
      </c>
      <c r="J58" s="87">
        <f t="shared" si="35"/>
        <v>0</v>
      </c>
      <c r="K58" s="87">
        <f t="shared" si="36"/>
        <v>0</v>
      </c>
      <c r="L58" s="88">
        <f t="shared" si="37"/>
        <v>3.0864197530864196E-3</v>
      </c>
      <c r="M58" s="73"/>
      <c r="R58" s="73"/>
    </row>
    <row r="75" spans="19:22" ht="15.75">
      <c r="S75" s="114"/>
      <c r="U75" s="114"/>
      <c r="V75" s="115"/>
    </row>
  </sheetData>
  <mergeCells count="16">
    <mergeCell ref="T8:V8"/>
    <mergeCell ref="O48:P48"/>
    <mergeCell ref="B2:C2"/>
    <mergeCell ref="D2:E2"/>
    <mergeCell ref="B3:C3"/>
    <mergeCell ref="D3:E3"/>
    <mergeCell ref="B5:C5"/>
    <mergeCell ref="D5:E5"/>
    <mergeCell ref="B6:C6"/>
    <mergeCell ref="D6:E6"/>
    <mergeCell ref="F5:I5"/>
    <mergeCell ref="F6:I6"/>
    <mergeCell ref="K2:L2"/>
    <mergeCell ref="K3:L3"/>
    <mergeCell ref="K5:L5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71"/>
  <sheetViews>
    <sheetView workbookViewId="0">
      <selection activeCell="V4" sqref="V4:X8"/>
    </sheetView>
  </sheetViews>
  <sheetFormatPr baseColWidth="10" defaultRowHeight="15.75"/>
  <cols>
    <col min="1" max="1" width="2.85546875" style="1" customWidth="1"/>
    <col min="2" max="6" width="14.28515625" style="1" customWidth="1"/>
    <col min="7" max="7" width="5.7109375" style="1" customWidth="1"/>
    <col min="8" max="12" width="12.28515625" style="1" customWidth="1"/>
    <col min="13" max="13" width="5.7109375" style="1" customWidth="1"/>
    <col min="14" max="16" width="13.5703125" style="1" customWidth="1"/>
    <col min="17" max="17" width="5.7109375" style="1" customWidth="1"/>
    <col min="18" max="20" width="13.5703125" style="1" customWidth="1"/>
    <col min="21" max="21" width="5.7109375" style="1" customWidth="1"/>
    <col min="22" max="24" width="13.5703125" style="1" customWidth="1"/>
    <col min="25" max="25" width="7.140625" style="1" customWidth="1"/>
    <col min="26" max="28" width="12.28515625" style="1" customWidth="1"/>
    <col min="29" max="979" width="0" style="1" hidden="1" customWidth="1"/>
    <col min="980" max="16384" width="11.42578125" style="1"/>
  </cols>
  <sheetData>
    <row r="1" spans="2:24" ht="7.5" customHeight="1"/>
    <row r="2" spans="2:24" ht="18.75">
      <c r="B2" s="44"/>
      <c r="C2" s="44"/>
      <c r="D2" s="1" t="s">
        <v>46</v>
      </c>
      <c r="E2" s="39" t="s">
        <v>47</v>
      </c>
      <c r="F2" s="1" t="s">
        <v>48</v>
      </c>
      <c r="G2" s="27"/>
      <c r="H2" s="44"/>
      <c r="I2" s="44"/>
      <c r="J2" s="1" t="s">
        <v>46</v>
      </c>
      <c r="K2" s="39" t="s">
        <v>47</v>
      </c>
      <c r="L2" s="1" t="s">
        <v>48</v>
      </c>
      <c r="M2" s="27"/>
      <c r="N2" s="142" t="s">
        <v>38</v>
      </c>
      <c r="O2" s="142"/>
      <c r="P2" s="142"/>
      <c r="R2" s="142" t="s">
        <v>24</v>
      </c>
      <c r="S2" s="142"/>
      <c r="T2" s="142"/>
      <c r="V2" s="140" t="s">
        <v>39</v>
      </c>
      <c r="W2" s="140"/>
      <c r="X2" s="140"/>
    </row>
    <row r="3" spans="2:24" ht="16.5" thickBot="1">
      <c r="B3" s="44" t="s">
        <v>49</v>
      </c>
      <c r="C3" s="47">
        <v>12.48</v>
      </c>
      <c r="D3" s="49">
        <f>C3*2</f>
        <v>24.96</v>
      </c>
      <c r="E3" s="45">
        <f>C3*3</f>
        <v>37.44</v>
      </c>
      <c r="F3" s="45">
        <f>C3*5</f>
        <v>62.400000000000006</v>
      </c>
      <c r="H3" s="44" t="s">
        <v>49</v>
      </c>
      <c r="I3" s="50">
        <v>0.99919999999999998</v>
      </c>
      <c r="J3" s="51">
        <f>$I3*2</f>
        <v>1.9984</v>
      </c>
      <c r="K3" s="51">
        <f>$I3*3</f>
        <v>2.9975999999999998</v>
      </c>
      <c r="L3" s="51">
        <f>$I3*5</f>
        <v>4.9959999999999996</v>
      </c>
      <c r="N3" s="28"/>
      <c r="O3" s="29"/>
      <c r="W3" s="29"/>
      <c r="X3" s="3"/>
    </row>
    <row r="4" spans="2:24" ht="19.5" thickBot="1">
      <c r="B4" s="46" t="s">
        <v>50</v>
      </c>
      <c r="C4" s="45">
        <v>9.67</v>
      </c>
      <c r="D4" s="49">
        <f t="shared" ref="D4:D9" si="0">C4*2</f>
        <v>19.34</v>
      </c>
      <c r="E4" s="48">
        <f t="shared" ref="E4:E9" si="1">C4*3</f>
        <v>29.009999999999998</v>
      </c>
      <c r="F4" s="45">
        <f t="shared" ref="F4:F9" si="2">C4*5</f>
        <v>48.35</v>
      </c>
      <c r="H4" s="46" t="s">
        <v>50</v>
      </c>
      <c r="I4" s="52">
        <v>0.98839999999999995</v>
      </c>
      <c r="J4" s="51">
        <f t="shared" ref="J4:J8" si="3">$I4*2</f>
        <v>1.9767999999999999</v>
      </c>
      <c r="K4" s="51">
        <f t="shared" ref="K4:K8" si="4">$I4*3</f>
        <v>2.9651999999999998</v>
      </c>
      <c r="L4" s="51">
        <f t="shared" ref="L4:L8" si="5">$I4*5</f>
        <v>4.9420000000000002</v>
      </c>
      <c r="N4" s="30" t="s">
        <v>0</v>
      </c>
      <c r="O4" s="30" t="s">
        <v>1</v>
      </c>
      <c r="P4" s="30" t="s">
        <v>3</v>
      </c>
      <c r="R4" s="30" t="s">
        <v>0</v>
      </c>
      <c r="S4" s="30" t="s">
        <v>1</v>
      </c>
      <c r="T4" s="30" t="s">
        <v>3</v>
      </c>
      <c r="V4" s="30" t="s">
        <v>0</v>
      </c>
      <c r="W4" s="30" t="s">
        <v>1</v>
      </c>
      <c r="X4" s="30" t="s">
        <v>3</v>
      </c>
    </row>
    <row r="5" spans="2:24" ht="19.5" thickBot="1">
      <c r="B5" s="46" t="s">
        <v>51</v>
      </c>
      <c r="C5" s="45">
        <v>6.61</v>
      </c>
      <c r="D5" s="49">
        <f t="shared" si="0"/>
        <v>13.22</v>
      </c>
      <c r="E5" s="45">
        <f t="shared" si="1"/>
        <v>19.830000000000002</v>
      </c>
      <c r="F5" s="45">
        <f t="shared" si="2"/>
        <v>33.050000000000004</v>
      </c>
      <c r="H5" s="46" t="s">
        <v>51</v>
      </c>
      <c r="I5" s="52">
        <v>0.94599999999999995</v>
      </c>
      <c r="J5" s="51">
        <f t="shared" si="3"/>
        <v>1.8919999999999999</v>
      </c>
      <c r="K5" s="51">
        <f t="shared" si="4"/>
        <v>2.8380000000000001</v>
      </c>
      <c r="L5" s="51">
        <f t="shared" si="5"/>
        <v>4.7299999999999995</v>
      </c>
      <c r="N5" s="31">
        <v>1</v>
      </c>
      <c r="O5" s="31">
        <v>3</v>
      </c>
      <c r="P5" s="31">
        <v>2</v>
      </c>
      <c r="Q5" s="32"/>
      <c r="R5" s="31">
        <v>4</v>
      </c>
      <c r="S5" s="31">
        <v>5</v>
      </c>
      <c r="T5" s="31">
        <v>5</v>
      </c>
      <c r="V5" s="31">
        <v>7</v>
      </c>
      <c r="W5" s="31">
        <v>8</v>
      </c>
      <c r="X5" s="31">
        <v>6</v>
      </c>
    </row>
    <row r="6" spans="2:24" ht="19.5" thickBot="1">
      <c r="B6" s="46" t="s">
        <v>52</v>
      </c>
      <c r="C6" s="45">
        <v>5.14</v>
      </c>
      <c r="D6" s="49">
        <f t="shared" si="0"/>
        <v>10.28</v>
      </c>
      <c r="E6" s="45">
        <f t="shared" si="1"/>
        <v>15.419999999999998</v>
      </c>
      <c r="F6" s="45">
        <f t="shared" si="2"/>
        <v>25.7</v>
      </c>
      <c r="H6" s="46" t="s">
        <v>52</v>
      </c>
      <c r="I6" s="52">
        <v>0.90280000000000005</v>
      </c>
      <c r="J6" s="51">
        <f t="shared" si="3"/>
        <v>1.8056000000000001</v>
      </c>
      <c r="K6" s="51">
        <f t="shared" si="4"/>
        <v>2.7084000000000001</v>
      </c>
      <c r="L6" s="51">
        <f t="shared" si="5"/>
        <v>4.5140000000000002</v>
      </c>
      <c r="N6" s="33"/>
      <c r="O6" s="33"/>
      <c r="P6" s="34"/>
      <c r="R6" s="33"/>
      <c r="S6" s="33"/>
      <c r="T6" s="34"/>
      <c r="V6" s="33"/>
      <c r="W6" s="33"/>
      <c r="X6" s="34"/>
    </row>
    <row r="7" spans="2:24" ht="18.75">
      <c r="B7" s="46" t="s">
        <v>53</v>
      </c>
      <c r="C7" s="45">
        <v>3.19</v>
      </c>
      <c r="D7" s="49">
        <f t="shared" si="0"/>
        <v>6.38</v>
      </c>
      <c r="E7" s="45">
        <f t="shared" si="1"/>
        <v>9.57</v>
      </c>
      <c r="F7" s="45">
        <f t="shared" si="2"/>
        <v>15.95</v>
      </c>
      <c r="H7" s="46" t="s">
        <v>53</v>
      </c>
      <c r="I7" s="52">
        <v>0.84099999999999997</v>
      </c>
      <c r="J7" s="51">
        <f t="shared" si="3"/>
        <v>1.6819999999999999</v>
      </c>
      <c r="K7" s="51">
        <f t="shared" si="4"/>
        <v>2.5229999999999997</v>
      </c>
      <c r="L7" s="51">
        <f t="shared" si="5"/>
        <v>4.2050000000000001</v>
      </c>
      <c r="N7" s="35" t="s">
        <v>15</v>
      </c>
      <c r="O7" s="35" t="s">
        <v>16</v>
      </c>
      <c r="P7" s="35" t="s">
        <v>11</v>
      </c>
      <c r="R7" s="35" t="s">
        <v>15</v>
      </c>
      <c r="S7" s="35" t="s">
        <v>16</v>
      </c>
      <c r="T7" s="35" t="s">
        <v>11</v>
      </c>
      <c r="V7" s="35" t="s">
        <v>15</v>
      </c>
      <c r="W7" s="35" t="s">
        <v>16</v>
      </c>
      <c r="X7" s="35" t="s">
        <v>11</v>
      </c>
    </row>
    <row r="8" spans="2:24" ht="19.5" thickBot="1">
      <c r="B8" s="46" t="s">
        <v>54</v>
      </c>
      <c r="C8" s="45">
        <v>2.65</v>
      </c>
      <c r="D8" s="49">
        <f t="shared" si="0"/>
        <v>5.3</v>
      </c>
      <c r="E8" s="45">
        <f t="shared" si="1"/>
        <v>7.9499999999999993</v>
      </c>
      <c r="F8" s="45">
        <f t="shared" si="2"/>
        <v>13.25</v>
      </c>
      <c r="H8" s="46" t="s">
        <v>54</v>
      </c>
      <c r="I8" s="52">
        <v>0.76080000000000003</v>
      </c>
      <c r="J8" s="51">
        <f t="shared" si="3"/>
        <v>1.5216000000000001</v>
      </c>
      <c r="K8" s="51">
        <f t="shared" si="4"/>
        <v>2.2824</v>
      </c>
      <c r="L8" s="51">
        <f t="shared" si="5"/>
        <v>3.8040000000000003</v>
      </c>
      <c r="N8" s="36">
        <v>0.76100000000000001</v>
      </c>
      <c r="O8" s="36">
        <v>0.23899999999999999</v>
      </c>
      <c r="P8" s="37">
        <v>2</v>
      </c>
      <c r="R8" s="36">
        <v>0.66400000000000003</v>
      </c>
      <c r="S8" s="36">
        <v>0.33600000000000002</v>
      </c>
      <c r="T8" s="37">
        <v>2.6</v>
      </c>
      <c r="V8" s="36">
        <v>0.66400000000000003</v>
      </c>
      <c r="W8" s="36">
        <v>0.33600000000000002</v>
      </c>
      <c r="X8" s="37">
        <v>3.3</v>
      </c>
    </row>
    <row r="9" spans="2:24">
      <c r="B9" s="1" t="s">
        <v>60</v>
      </c>
      <c r="C9" s="38">
        <v>1.73</v>
      </c>
      <c r="D9" s="49">
        <f t="shared" si="0"/>
        <v>3.46</v>
      </c>
      <c r="E9" s="45">
        <f t="shared" si="1"/>
        <v>5.1899999999999995</v>
      </c>
      <c r="F9" s="45">
        <f t="shared" si="2"/>
        <v>8.65</v>
      </c>
      <c r="H9" s="1" t="s">
        <v>60</v>
      </c>
      <c r="I9" s="53">
        <v>0.66439999999999999</v>
      </c>
      <c r="J9" s="51">
        <f>$I9*2</f>
        <v>1.3288</v>
      </c>
      <c r="K9" s="51">
        <f>$I9*3</f>
        <v>1.9931999999999999</v>
      </c>
      <c r="L9" s="51">
        <f>$I9*5</f>
        <v>3.3220000000000001</v>
      </c>
      <c r="N9" s="28"/>
      <c r="O9" s="29"/>
    </row>
    <row r="10" spans="2:24" ht="16.5" thickBot="1">
      <c r="C10" s="43" t="s">
        <v>55</v>
      </c>
      <c r="D10" s="4" t="s">
        <v>58</v>
      </c>
      <c r="E10" s="1" t="s">
        <v>59</v>
      </c>
      <c r="I10" s="42" t="s">
        <v>61</v>
      </c>
      <c r="K10" s="1" t="s">
        <v>62</v>
      </c>
      <c r="N10" s="28"/>
      <c r="O10" s="29"/>
    </row>
    <row r="11" spans="2:24" ht="18.75">
      <c r="B11" s="4"/>
      <c r="N11" s="30" t="s">
        <v>0</v>
      </c>
      <c r="O11" s="30" t="s">
        <v>1</v>
      </c>
      <c r="P11" s="30" t="s">
        <v>3</v>
      </c>
      <c r="R11" s="30" t="s">
        <v>0</v>
      </c>
      <c r="S11" s="30" t="s">
        <v>1</v>
      </c>
      <c r="T11" s="30" t="s">
        <v>3</v>
      </c>
      <c r="V11" s="30" t="s">
        <v>0</v>
      </c>
      <c r="W11" s="30" t="s">
        <v>1</v>
      </c>
      <c r="X11" s="30" t="s">
        <v>3</v>
      </c>
    </row>
    <row r="12" spans="2:24" ht="19.5" thickBot="1">
      <c r="B12" s="44"/>
      <c r="C12" s="44"/>
      <c r="D12" s="1" t="s">
        <v>46</v>
      </c>
      <c r="E12" s="39" t="s">
        <v>47</v>
      </c>
      <c r="F12" s="1" t="s">
        <v>48</v>
      </c>
      <c r="H12" s="141" t="s">
        <v>65</v>
      </c>
      <c r="I12" s="141"/>
      <c r="J12" s="141"/>
      <c r="K12" s="141"/>
      <c r="L12" s="141"/>
      <c r="N12" s="31">
        <v>3</v>
      </c>
      <c r="O12" s="31">
        <v>3</v>
      </c>
      <c r="P12" s="31">
        <v>2</v>
      </c>
      <c r="R12" s="31">
        <v>6</v>
      </c>
      <c r="S12" s="31">
        <v>5</v>
      </c>
      <c r="T12" s="31">
        <v>5</v>
      </c>
      <c r="V12" s="31">
        <v>9</v>
      </c>
      <c r="W12" s="31">
        <v>8</v>
      </c>
      <c r="X12" s="31">
        <v>6</v>
      </c>
    </row>
    <row r="13" spans="2:24" ht="19.5" thickBot="1">
      <c r="B13" s="44" t="s">
        <v>49</v>
      </c>
      <c r="C13" s="47">
        <v>18.829999999999998</v>
      </c>
      <c r="D13" s="49">
        <f>C13*2</f>
        <v>37.659999999999997</v>
      </c>
      <c r="E13" s="45">
        <f>C13*3</f>
        <v>56.489999999999995</v>
      </c>
      <c r="F13" s="45">
        <f>C13*5</f>
        <v>94.149999999999991</v>
      </c>
      <c r="H13" s="141"/>
      <c r="I13" s="141"/>
      <c r="J13" s="141"/>
      <c r="K13" s="141"/>
      <c r="L13" s="141"/>
      <c r="N13" s="33"/>
      <c r="O13" s="33"/>
      <c r="P13" s="34"/>
      <c r="R13" s="33"/>
      <c r="S13" s="33"/>
      <c r="T13" s="34"/>
      <c r="V13" s="33"/>
      <c r="W13" s="33"/>
      <c r="X13" s="34"/>
    </row>
    <row r="14" spans="2:24" ht="19.5" thickBot="1">
      <c r="B14" s="46" t="s">
        <v>50</v>
      </c>
      <c r="C14" s="45">
        <v>16.27</v>
      </c>
      <c r="D14" s="49">
        <f t="shared" ref="D14:D19" si="6">C14*2</f>
        <v>32.54</v>
      </c>
      <c r="E14" s="48">
        <f t="shared" ref="E14:E19" si="7">C14*3</f>
        <v>48.81</v>
      </c>
      <c r="F14" s="45">
        <f t="shared" ref="F14:F19" si="8">C14*5</f>
        <v>81.349999999999994</v>
      </c>
      <c r="H14" s="141"/>
      <c r="I14" s="141"/>
      <c r="J14" s="141"/>
      <c r="K14" s="141"/>
      <c r="L14" s="141"/>
      <c r="N14" s="35" t="s">
        <v>15</v>
      </c>
      <c r="O14" s="35" t="s">
        <v>16</v>
      </c>
      <c r="P14" s="35" t="s">
        <v>11</v>
      </c>
      <c r="R14" s="35" t="s">
        <v>15</v>
      </c>
      <c r="S14" s="35" t="s">
        <v>16</v>
      </c>
      <c r="T14" s="35" t="s">
        <v>11</v>
      </c>
      <c r="V14" s="35" t="s">
        <v>15</v>
      </c>
      <c r="W14" s="35" t="s">
        <v>16</v>
      </c>
      <c r="X14" s="35" t="s">
        <v>11</v>
      </c>
    </row>
    <row r="15" spans="2:24" ht="19.5" thickBot="1">
      <c r="B15" s="46" t="s">
        <v>51</v>
      </c>
      <c r="C15" s="45">
        <v>13.03</v>
      </c>
      <c r="D15" s="49">
        <f t="shared" si="6"/>
        <v>26.06</v>
      </c>
      <c r="E15" s="45">
        <f t="shared" si="7"/>
        <v>39.089999999999996</v>
      </c>
      <c r="F15" s="45">
        <f t="shared" si="8"/>
        <v>65.149999999999991</v>
      </c>
      <c r="H15" s="141"/>
      <c r="I15" s="141"/>
      <c r="J15" s="141"/>
      <c r="K15" s="141"/>
      <c r="L15" s="141"/>
      <c r="N15" s="36">
        <v>0.55600000000000005</v>
      </c>
      <c r="O15" s="36">
        <v>0.44400000000000001</v>
      </c>
      <c r="P15" s="37">
        <v>4.2</v>
      </c>
      <c r="R15" s="36">
        <v>0.44400000000000001</v>
      </c>
      <c r="S15" s="36">
        <v>0.55600000000000005</v>
      </c>
      <c r="T15" s="37">
        <v>5.0999999999999996</v>
      </c>
      <c r="V15" s="36">
        <v>0.44400000000000001</v>
      </c>
      <c r="W15" s="36">
        <v>0.55600000000000005</v>
      </c>
      <c r="X15" s="37">
        <v>6.2</v>
      </c>
    </row>
    <row r="16" spans="2:24">
      <c r="B16" s="46" t="s">
        <v>52</v>
      </c>
      <c r="C16" s="45">
        <v>11.19</v>
      </c>
      <c r="D16" s="49">
        <f t="shared" si="6"/>
        <v>22.38</v>
      </c>
      <c r="E16" s="45">
        <f t="shared" si="7"/>
        <v>33.57</v>
      </c>
      <c r="F16" s="45">
        <f t="shared" si="8"/>
        <v>55.949999999999996</v>
      </c>
      <c r="H16" s="141"/>
      <c r="I16" s="141"/>
      <c r="J16" s="141"/>
      <c r="K16" s="141"/>
      <c r="L16" s="141"/>
      <c r="Q16" s="32"/>
      <c r="S16" s="32"/>
    </row>
    <row r="17" spans="2:25" ht="16.5" thickBot="1">
      <c r="B17" s="46" t="s">
        <v>53</v>
      </c>
      <c r="C17" s="45">
        <v>9.27</v>
      </c>
      <c r="D17" s="49">
        <f t="shared" si="6"/>
        <v>18.54</v>
      </c>
      <c r="E17" s="45">
        <f t="shared" si="7"/>
        <v>27.81</v>
      </c>
      <c r="F17" s="45">
        <f t="shared" si="8"/>
        <v>46.349999999999994</v>
      </c>
      <c r="H17" s="141"/>
      <c r="I17" s="141"/>
      <c r="J17" s="141"/>
      <c r="K17" s="141"/>
      <c r="L17" s="141"/>
      <c r="N17" s="27"/>
    </row>
    <row r="18" spans="2:25" ht="18.75">
      <c r="B18" s="46" t="s">
        <v>54</v>
      </c>
      <c r="C18" s="45">
        <v>7.36</v>
      </c>
      <c r="D18" s="49">
        <f t="shared" si="6"/>
        <v>14.72</v>
      </c>
      <c r="E18" s="45">
        <f t="shared" si="7"/>
        <v>22.080000000000002</v>
      </c>
      <c r="F18" s="45">
        <f t="shared" si="8"/>
        <v>36.800000000000004</v>
      </c>
      <c r="H18" s="141"/>
      <c r="I18" s="141"/>
      <c r="J18" s="141"/>
      <c r="K18" s="141"/>
      <c r="L18" s="141"/>
      <c r="N18" s="30" t="s">
        <v>0</v>
      </c>
      <c r="O18" s="30" t="s">
        <v>1</v>
      </c>
      <c r="P18" s="30" t="s">
        <v>3</v>
      </c>
      <c r="R18" s="30" t="s">
        <v>0</v>
      </c>
      <c r="S18" s="30" t="s">
        <v>1</v>
      </c>
      <c r="T18" s="30" t="s">
        <v>3</v>
      </c>
      <c r="V18" s="30" t="s">
        <v>0</v>
      </c>
      <c r="W18" s="30" t="s">
        <v>1</v>
      </c>
      <c r="X18" s="30" t="s">
        <v>3</v>
      </c>
    </row>
    <row r="19" spans="2:25" ht="19.5" thickBot="1">
      <c r="B19" s="1" t="s">
        <v>60</v>
      </c>
      <c r="C19" s="38">
        <v>5.57</v>
      </c>
      <c r="D19" s="49">
        <f t="shared" si="6"/>
        <v>11.14</v>
      </c>
      <c r="E19" s="45">
        <f t="shared" si="7"/>
        <v>16.71</v>
      </c>
      <c r="F19" s="45">
        <f t="shared" si="8"/>
        <v>27.85</v>
      </c>
      <c r="H19" s="141"/>
      <c r="I19" s="141"/>
      <c r="J19" s="141"/>
      <c r="K19" s="141"/>
      <c r="L19" s="141"/>
      <c r="N19" s="31">
        <v>5</v>
      </c>
      <c r="O19" s="31">
        <v>3</v>
      </c>
      <c r="P19" s="31">
        <v>2</v>
      </c>
      <c r="R19" s="31">
        <v>8</v>
      </c>
      <c r="S19" s="31">
        <v>5</v>
      </c>
      <c r="T19" s="31">
        <v>5</v>
      </c>
      <c r="V19" s="31">
        <v>11</v>
      </c>
      <c r="W19" s="31">
        <v>8</v>
      </c>
      <c r="X19" s="31">
        <v>6</v>
      </c>
    </row>
    <row r="20" spans="2:25" ht="19.5" thickBot="1">
      <c r="C20" s="143" t="s">
        <v>70</v>
      </c>
      <c r="D20" s="1" t="s">
        <v>56</v>
      </c>
      <c r="E20" s="1" t="s">
        <v>57</v>
      </c>
      <c r="N20" s="33"/>
      <c r="O20" s="33"/>
      <c r="P20" s="34"/>
      <c r="R20" s="33"/>
      <c r="S20" s="33"/>
      <c r="T20" s="34"/>
      <c r="V20" s="33"/>
      <c r="W20" s="33"/>
      <c r="X20" s="34"/>
    </row>
    <row r="21" spans="2:25" ht="18.75">
      <c r="N21" s="35" t="s">
        <v>15</v>
      </c>
      <c r="O21" s="35" t="s">
        <v>16</v>
      </c>
      <c r="P21" s="35" t="s">
        <v>11</v>
      </c>
      <c r="Q21" s="4"/>
      <c r="R21" s="35" t="s">
        <v>15</v>
      </c>
      <c r="S21" s="35" t="s">
        <v>16</v>
      </c>
      <c r="T21" s="35" t="s">
        <v>11</v>
      </c>
      <c r="V21" s="35" t="s">
        <v>15</v>
      </c>
      <c r="W21" s="35" t="s">
        <v>16</v>
      </c>
      <c r="X21" s="35" t="s">
        <v>11</v>
      </c>
    </row>
    <row r="22" spans="2:25" ht="19.5" thickBot="1">
      <c r="C22" s="141" t="s">
        <v>66</v>
      </c>
      <c r="D22" s="141"/>
      <c r="E22" s="141"/>
      <c r="F22" s="141"/>
      <c r="G22" s="141"/>
      <c r="H22" s="141"/>
      <c r="I22" s="141"/>
      <c r="J22" s="141"/>
      <c r="K22" s="141"/>
      <c r="L22" s="141"/>
      <c r="N22" s="36">
        <v>0.33600000000000002</v>
      </c>
      <c r="O22" s="36">
        <v>0.66400000000000003</v>
      </c>
      <c r="P22" s="37">
        <v>7.3</v>
      </c>
      <c r="Q22" s="4"/>
      <c r="R22" s="36">
        <v>0.23899999999999999</v>
      </c>
      <c r="S22" s="36">
        <v>0.76100000000000001</v>
      </c>
      <c r="T22" s="37">
        <v>8.1</v>
      </c>
      <c r="V22" s="36">
        <v>0.23899999999999999</v>
      </c>
      <c r="W22" s="36">
        <v>0.76100000000000001</v>
      </c>
      <c r="X22" s="37">
        <v>9.6999999999999993</v>
      </c>
    </row>
    <row r="23" spans="2:25"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N23" s="39"/>
      <c r="Q23" s="4"/>
      <c r="R23" s="4"/>
      <c r="S23" s="4"/>
      <c r="T23" s="4"/>
    </row>
    <row r="24" spans="2:25" ht="16.5" thickBot="1">
      <c r="C24" s="54"/>
      <c r="G24" s="4"/>
      <c r="H24" s="4"/>
      <c r="Q24" s="4"/>
      <c r="R24" s="4"/>
      <c r="S24" s="4"/>
      <c r="T24" s="4"/>
    </row>
    <row r="25" spans="2:25" ht="18.75">
      <c r="C25" s="141" t="s">
        <v>67</v>
      </c>
      <c r="D25" s="141"/>
      <c r="E25" s="141"/>
      <c r="F25" s="141"/>
      <c r="G25" s="141"/>
      <c r="H25" s="141"/>
      <c r="I25" s="141"/>
      <c r="J25" s="141"/>
      <c r="K25" s="141"/>
      <c r="L25" s="141"/>
      <c r="N25" s="30" t="s">
        <v>0</v>
      </c>
      <c r="O25" s="30" t="s">
        <v>1</v>
      </c>
      <c r="P25" s="30" t="s">
        <v>3</v>
      </c>
      <c r="Q25" s="4"/>
      <c r="R25" s="30" t="s">
        <v>0</v>
      </c>
      <c r="S25" s="30" t="s">
        <v>1</v>
      </c>
      <c r="T25" s="30" t="s">
        <v>3</v>
      </c>
      <c r="V25" s="30" t="s">
        <v>0</v>
      </c>
      <c r="W25" s="30" t="s">
        <v>1</v>
      </c>
      <c r="X25" s="30" t="s">
        <v>3</v>
      </c>
    </row>
    <row r="26" spans="2:25" ht="19.5" thickBot="1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4"/>
      <c r="N26" s="31">
        <v>7</v>
      </c>
      <c r="O26" s="31">
        <v>3</v>
      </c>
      <c r="P26" s="31">
        <v>2</v>
      </c>
      <c r="R26" s="31">
        <v>10</v>
      </c>
      <c r="S26" s="31">
        <v>5</v>
      </c>
      <c r="T26" s="31">
        <v>5</v>
      </c>
      <c r="V26" s="31">
        <v>13</v>
      </c>
      <c r="W26" s="31">
        <v>8</v>
      </c>
      <c r="X26" s="31">
        <v>6</v>
      </c>
    </row>
    <row r="27" spans="2:25" ht="19.5" thickBot="1">
      <c r="G27" s="4"/>
      <c r="H27" s="4"/>
      <c r="K27" s="4"/>
      <c r="L27" s="4"/>
      <c r="M27" s="4"/>
      <c r="N27" s="33"/>
      <c r="O27" s="33"/>
      <c r="P27" s="34"/>
      <c r="R27" s="33"/>
      <c r="S27" s="33"/>
      <c r="T27" s="34"/>
      <c r="V27" s="33"/>
      <c r="W27" s="33"/>
      <c r="X27" s="34"/>
    </row>
    <row r="28" spans="2:25" ht="18.75" customHeight="1">
      <c r="C28" s="141" t="s">
        <v>68</v>
      </c>
      <c r="D28" s="141"/>
      <c r="E28" s="141"/>
      <c r="F28" s="141"/>
      <c r="G28" s="141"/>
      <c r="H28" s="141"/>
      <c r="I28" s="141"/>
      <c r="J28" s="141"/>
      <c r="K28" s="141"/>
      <c r="L28" s="141"/>
      <c r="M28" s="41"/>
      <c r="N28" s="35" t="s">
        <v>15</v>
      </c>
      <c r="O28" s="35" t="s">
        <v>16</v>
      </c>
      <c r="P28" s="35" t="s">
        <v>11</v>
      </c>
      <c r="R28" s="35" t="s">
        <v>15</v>
      </c>
      <c r="S28" s="35" t="s">
        <v>16</v>
      </c>
      <c r="T28" s="35" t="s">
        <v>11</v>
      </c>
      <c r="V28" s="35" t="s">
        <v>15</v>
      </c>
      <c r="W28" s="35" t="s">
        <v>16</v>
      </c>
      <c r="X28" s="35" t="s">
        <v>11</v>
      </c>
    </row>
    <row r="29" spans="2:25" ht="18.75" customHeight="1" thickBot="1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41"/>
      <c r="N29" s="36">
        <v>0.159</v>
      </c>
      <c r="O29" s="36">
        <v>0.84099999999999997</v>
      </c>
      <c r="P29" s="37">
        <v>10.5</v>
      </c>
      <c r="R29" s="36">
        <v>9.7000000000000003E-2</v>
      </c>
      <c r="S29" s="36">
        <v>0.90300000000000002</v>
      </c>
      <c r="T29" s="37">
        <v>11.1</v>
      </c>
      <c r="V29" s="36">
        <v>9.7000000000000003E-2</v>
      </c>
      <c r="W29" s="36">
        <v>0.90300000000000002</v>
      </c>
      <c r="X29" s="37">
        <v>12.9</v>
      </c>
    </row>
    <row r="30" spans="2:25" ht="18.75" customHeight="1">
      <c r="C30" s="54"/>
      <c r="I30" s="55"/>
      <c r="J30" s="41"/>
      <c r="K30" s="29"/>
      <c r="L30" s="41"/>
      <c r="M30" s="41"/>
      <c r="N30" s="41"/>
      <c r="O30" s="41"/>
      <c r="P30" s="41"/>
      <c r="Q30" s="4"/>
      <c r="R30" s="40"/>
      <c r="S30" s="41"/>
      <c r="T30" s="41"/>
    </row>
    <row r="31" spans="2:25" ht="18.75" customHeight="1">
      <c r="C31" s="141" t="s">
        <v>69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41"/>
      <c r="N31" s="41"/>
      <c r="O31" s="41"/>
      <c r="P31" s="41"/>
      <c r="Q31" s="4"/>
      <c r="R31" s="40"/>
      <c r="S31" s="41"/>
      <c r="T31" s="41"/>
    </row>
    <row r="32" spans="2:25" ht="18.75" customHeight="1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41"/>
      <c r="N32" s="41"/>
      <c r="O32" s="41"/>
      <c r="P32" s="41"/>
      <c r="Q32" s="4"/>
      <c r="W32" s="42"/>
      <c r="X32" s="42"/>
      <c r="Y32" s="42"/>
    </row>
    <row r="33" spans="2:25">
      <c r="B33" s="4"/>
      <c r="C33" s="54"/>
      <c r="D33" s="54"/>
      <c r="E33" s="54"/>
      <c r="F33" s="54"/>
      <c r="G33" s="54"/>
      <c r="H33" s="54"/>
      <c r="I33" s="56"/>
      <c r="J33" s="4"/>
      <c r="K33" s="4"/>
      <c r="L33" s="4"/>
      <c r="M33" s="4"/>
    </row>
    <row r="34" spans="2:25">
      <c r="B34" s="43"/>
      <c r="C34" s="54"/>
      <c r="D34" s="54"/>
      <c r="E34" s="54"/>
      <c r="F34" s="54"/>
      <c r="G34" s="55"/>
      <c r="H34" s="55"/>
      <c r="I34" s="57"/>
      <c r="J34" s="43"/>
      <c r="K34" s="43"/>
      <c r="L34" s="43"/>
      <c r="M34" s="43"/>
    </row>
    <row r="35" spans="2:25">
      <c r="B35" s="4"/>
      <c r="D35" s="54"/>
      <c r="E35" s="54"/>
      <c r="F35" s="54"/>
      <c r="G35" s="55"/>
      <c r="H35" s="55"/>
      <c r="I35" s="4"/>
      <c r="J35" s="4"/>
      <c r="K35" s="4"/>
      <c r="L35" s="4"/>
      <c r="M35" s="4"/>
    </row>
    <row r="36" spans="2:25">
      <c r="B36" s="4"/>
      <c r="C36" s="56"/>
      <c r="D36" s="56"/>
      <c r="E36" s="56"/>
      <c r="F36" s="56"/>
      <c r="G36" s="56"/>
      <c r="H36" s="56"/>
      <c r="I36" s="4"/>
      <c r="J36" s="4"/>
      <c r="K36" s="4"/>
      <c r="L36" s="4"/>
      <c r="M36" s="4"/>
    </row>
    <row r="37" spans="2: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8" spans="2:25">
      <c r="W48" s="42"/>
      <c r="X48" s="42"/>
      <c r="Y48" s="42"/>
    </row>
    <row r="64" spans="16:16">
      <c r="P64" s="38"/>
    </row>
    <row r="65" spans="14:16">
      <c r="N65" s="29"/>
      <c r="P65" s="29"/>
    </row>
    <row r="66" spans="14:16">
      <c r="P66" s="29"/>
    </row>
    <row r="67" spans="14:16">
      <c r="P67" s="38"/>
    </row>
    <row r="68" spans="14:16">
      <c r="N68" s="29"/>
      <c r="P68" s="29"/>
    </row>
    <row r="69" spans="14:16">
      <c r="P69" s="29"/>
    </row>
    <row r="70" spans="14:16">
      <c r="P70" s="38"/>
    </row>
    <row r="71" spans="14:16">
      <c r="N71" s="29"/>
      <c r="P71" s="29"/>
    </row>
  </sheetData>
  <mergeCells count="8">
    <mergeCell ref="C31:L32"/>
    <mergeCell ref="N2:P2"/>
    <mergeCell ref="R2:T2"/>
    <mergeCell ref="V2:X2"/>
    <mergeCell ref="H12:L19"/>
    <mergeCell ref="C22:L23"/>
    <mergeCell ref="C25:L26"/>
    <mergeCell ref="C28:L29"/>
  </mergeCells>
  <conditionalFormatting sqref="R30:T31 B2:D3 Q30:Q32 D4:D9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:L10 G34:H35 N30:P32 M28:M32 L30 I30:J3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F8 D4:F9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F18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F9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3:D13 D14:D19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F18 D19:F19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F1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:L8 J4:L9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3:L3 J4:L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:L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4"/>
  <sheetViews>
    <sheetView workbookViewId="0">
      <selection activeCell="H19" sqref="H19"/>
    </sheetView>
  </sheetViews>
  <sheetFormatPr baseColWidth="10" defaultRowHeight="18.75"/>
  <cols>
    <col min="1" max="1" width="2" style="5" customWidth="1"/>
    <col min="2" max="2" width="30" style="5" customWidth="1"/>
    <col min="3" max="3" width="18.5703125" style="5" customWidth="1"/>
    <col min="4" max="6" width="12.85546875" style="5" customWidth="1"/>
    <col min="7" max="7" width="17.140625" style="5" customWidth="1"/>
    <col min="8" max="8" width="39.7109375" style="5" customWidth="1"/>
    <col min="9" max="9" width="16.7109375" style="5" customWidth="1"/>
    <col min="10" max="10" width="12.28515625" style="5" customWidth="1"/>
    <col min="11" max="1017" width="12.28515625" style="5" hidden="1" customWidth="1"/>
    <col min="1018" max="1025" width="12.28515625" style="5" customWidth="1"/>
    <col min="1026" max="16384" width="11.42578125" style="6"/>
  </cols>
  <sheetData>
    <row r="1" spans="2:9" ht="19.5" thickBot="1"/>
    <row r="2" spans="2:9" ht="36.75" thickBot="1">
      <c r="C2" s="7" t="s">
        <v>0</v>
      </c>
      <c r="D2" s="8" t="s">
        <v>1</v>
      </c>
      <c r="E2" s="8" t="s">
        <v>3</v>
      </c>
      <c r="F2" s="8" t="s">
        <v>17</v>
      </c>
      <c r="G2" s="8" t="s">
        <v>41</v>
      </c>
      <c r="H2" s="8" t="s">
        <v>18</v>
      </c>
      <c r="I2" s="9" t="s">
        <v>19</v>
      </c>
    </row>
    <row r="3" spans="2:9">
      <c r="B3" s="10" t="s">
        <v>20</v>
      </c>
      <c r="C3" s="25" t="s">
        <v>21</v>
      </c>
      <c r="D3" s="11" t="s">
        <v>22</v>
      </c>
      <c r="E3" s="12">
        <v>0</v>
      </c>
      <c r="F3" s="11" t="s">
        <v>22</v>
      </c>
      <c r="G3" s="11">
        <v>1</v>
      </c>
      <c r="H3" s="12"/>
      <c r="I3" s="13"/>
    </row>
    <row r="4" spans="2:9">
      <c r="B4" s="14" t="s">
        <v>23</v>
      </c>
      <c r="C4" s="20">
        <v>6</v>
      </c>
      <c r="D4" s="15">
        <v>3</v>
      </c>
      <c r="E4" s="15">
        <v>2</v>
      </c>
      <c r="F4" s="15">
        <v>1</v>
      </c>
      <c r="G4" s="15">
        <v>42</v>
      </c>
      <c r="H4" s="15"/>
      <c r="I4" s="16"/>
    </row>
    <row r="5" spans="2:9">
      <c r="B5" s="14" t="s">
        <v>24</v>
      </c>
      <c r="C5" s="20">
        <v>9</v>
      </c>
      <c r="D5" s="15">
        <v>5</v>
      </c>
      <c r="E5" s="15">
        <v>5</v>
      </c>
      <c r="F5" s="15">
        <v>3</v>
      </c>
      <c r="G5" s="15">
        <v>60</v>
      </c>
      <c r="H5" s="17" t="s">
        <v>25</v>
      </c>
      <c r="I5" s="16"/>
    </row>
    <row r="6" spans="2:9">
      <c r="B6" s="14" t="s">
        <v>26</v>
      </c>
      <c r="C6" s="20">
        <v>10</v>
      </c>
      <c r="D6" s="15">
        <v>8</v>
      </c>
      <c r="E6" s="15">
        <v>6</v>
      </c>
      <c r="F6" s="15">
        <v>3</v>
      </c>
      <c r="G6" s="15">
        <v>60</v>
      </c>
      <c r="H6" s="15"/>
      <c r="I6" s="16"/>
    </row>
    <row r="7" spans="2:9" ht="75">
      <c r="B7" s="18" t="s">
        <v>27</v>
      </c>
      <c r="C7" s="20">
        <v>12</v>
      </c>
      <c r="D7" s="15">
        <v>9</v>
      </c>
      <c r="E7" s="15">
        <v>7</v>
      </c>
      <c r="F7" s="15">
        <v>4</v>
      </c>
      <c r="G7" s="15" t="s">
        <v>42</v>
      </c>
      <c r="H7" s="17" t="s">
        <v>28</v>
      </c>
      <c r="I7" s="16">
        <v>6</v>
      </c>
    </row>
    <row r="8" spans="2:9">
      <c r="B8" s="14" t="s">
        <v>29</v>
      </c>
      <c r="C8" s="2" t="s">
        <v>71</v>
      </c>
      <c r="D8" s="15">
        <v>2</v>
      </c>
      <c r="E8" s="15">
        <v>10</v>
      </c>
      <c r="F8" s="15">
        <v>4</v>
      </c>
      <c r="G8" s="15" t="s">
        <v>44</v>
      </c>
      <c r="H8" s="17" t="s">
        <v>30</v>
      </c>
      <c r="I8" s="16"/>
    </row>
    <row r="9" spans="2:9" ht="56.25">
      <c r="B9" s="14" t="s">
        <v>31</v>
      </c>
      <c r="C9" s="20">
        <v>12</v>
      </c>
      <c r="D9" s="15">
        <v>9</v>
      </c>
      <c r="E9" s="15">
        <v>8</v>
      </c>
      <c r="F9" s="15">
        <v>3</v>
      </c>
      <c r="G9" s="15">
        <v>60</v>
      </c>
      <c r="H9" s="17" t="s">
        <v>32</v>
      </c>
      <c r="I9" s="16"/>
    </row>
    <row r="10" spans="2:9">
      <c r="B10" s="14" t="s">
        <v>33</v>
      </c>
      <c r="C10" s="20">
        <v>8</v>
      </c>
      <c r="D10" s="15">
        <v>8</v>
      </c>
      <c r="E10" s="15">
        <v>4</v>
      </c>
      <c r="F10" s="15">
        <v>3</v>
      </c>
      <c r="G10" s="15">
        <v>60</v>
      </c>
      <c r="H10" s="17" t="s">
        <v>25</v>
      </c>
      <c r="I10" s="16"/>
    </row>
    <row r="11" spans="2:9" ht="56.25">
      <c r="B11" s="14" t="s">
        <v>34</v>
      </c>
      <c r="C11" s="20">
        <v>10</v>
      </c>
      <c r="D11" s="15">
        <v>10</v>
      </c>
      <c r="E11" s="15">
        <v>10</v>
      </c>
      <c r="F11" s="15">
        <v>6</v>
      </c>
      <c r="G11" s="15" t="s">
        <v>43</v>
      </c>
      <c r="H11" s="17" t="s">
        <v>35</v>
      </c>
      <c r="I11" s="16">
        <v>6</v>
      </c>
    </row>
    <row r="12" spans="2:9">
      <c r="B12" s="19"/>
      <c r="C12" s="20"/>
      <c r="D12" s="15"/>
      <c r="E12" s="15"/>
      <c r="F12" s="15"/>
      <c r="G12" s="15"/>
      <c r="H12" s="15"/>
      <c r="I12" s="16"/>
    </row>
    <row r="13" spans="2:9">
      <c r="B13" s="20"/>
      <c r="C13" s="20"/>
      <c r="D13" s="15"/>
      <c r="E13" s="15"/>
      <c r="F13" s="15"/>
      <c r="G13" s="15"/>
      <c r="H13" s="15"/>
      <c r="I13" s="16"/>
    </row>
    <row r="14" spans="2:9" ht="19.5" thickBot="1">
      <c r="B14" s="21" t="s">
        <v>36</v>
      </c>
      <c r="C14" s="26">
        <v>10</v>
      </c>
      <c r="D14" s="22">
        <v>8</v>
      </c>
      <c r="E14" s="22">
        <v>7</v>
      </c>
      <c r="F14" s="22">
        <v>3</v>
      </c>
      <c r="G14" s="22">
        <v>60</v>
      </c>
      <c r="H14" s="23" t="s">
        <v>37</v>
      </c>
      <c r="I14" s="24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 des dégâts</vt:lpstr>
      <vt:lpstr>Exemples de résultats</vt:lpstr>
      <vt:lpstr>Armée noire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2020-02-05T14:54:27Z</dcterms:modified>
</cp:coreProperties>
</file>