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VIKRAND KAYO\Documents\"/>
    </mc:Choice>
  </mc:AlternateContent>
  <bookViews>
    <workbookView xWindow="0" yWindow="0" windowWidth="19200" windowHeight="7275" activeTab="5"/>
  </bookViews>
  <sheets>
    <sheet name="MENU " sheetId="6" r:id="rId1"/>
    <sheet name="Feuil1" sheetId="10" r:id="rId2"/>
    <sheet name="Opérations" sheetId="2" r:id="rId3"/>
    <sheet name="Récapitulatif " sheetId="1" r:id="rId4"/>
    <sheet name="Formulaire" sheetId="3" r:id="rId5"/>
    <sheet name="Tableau de Bord" sheetId="8" r:id="rId6"/>
    <sheet name="HISTORIQUES" sheetId="5" r:id="rId7"/>
  </sheets>
  <definedNames>
    <definedName name="_xlnm._FilterDatabase" localSheetId="2" hidden="1">Opérations!$A$1:$I$40</definedName>
    <definedName name="donnéescommandes">Opérations!$A$1:$I$40</definedName>
    <definedName name="donnéestransfert">'Récapitulatif '!$A$1:$J$58</definedName>
    <definedName name="donnéetransfert">'Récapitulatif '!$A$1:$H$58</definedName>
  </definedNames>
  <calcPr calcId="152511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2" l="1"/>
  <c r="I2" i="2"/>
  <c r="H2" i="2"/>
  <c r="G2" i="2"/>
  <c r="F2" i="2"/>
  <c r="E2" i="2"/>
  <c r="D2" i="2"/>
  <c r="C2" i="2"/>
  <c r="A2" i="2"/>
  <c r="B3" i="2"/>
  <c r="I3" i="2"/>
  <c r="H3" i="2"/>
  <c r="G3" i="2"/>
  <c r="F3" i="2"/>
  <c r="E3" i="2"/>
  <c r="D3" i="2"/>
  <c r="C3" i="2"/>
  <c r="A3" i="2"/>
  <c r="C37" i="2" l="1"/>
  <c r="D37" i="2"/>
  <c r="E37" i="2"/>
  <c r="F37" i="2"/>
  <c r="G37" i="2"/>
  <c r="H37" i="2"/>
  <c r="I37" i="2"/>
  <c r="C38" i="2"/>
  <c r="D38" i="2"/>
  <c r="E38" i="2"/>
  <c r="F38" i="2"/>
  <c r="G38" i="2"/>
  <c r="H38" i="2"/>
  <c r="I38" i="2"/>
  <c r="C39" i="2"/>
  <c r="D39" i="2"/>
  <c r="E39" i="2"/>
  <c r="F39" i="2"/>
  <c r="G39" i="2"/>
  <c r="H39" i="2"/>
  <c r="I39" i="2"/>
  <c r="C40" i="2"/>
  <c r="D40" i="2"/>
  <c r="E40" i="2"/>
  <c r="F40" i="2"/>
  <c r="G40" i="2"/>
  <c r="H40" i="2"/>
  <c r="I40" i="2"/>
  <c r="A10" i="2"/>
  <c r="A11" i="2"/>
  <c r="A5" i="2"/>
  <c r="A6" i="2"/>
  <c r="A7" i="2"/>
  <c r="A8" i="2"/>
  <c r="A9" i="2"/>
  <c r="A4" i="2"/>
  <c r="B4" i="2" l="1"/>
  <c r="I4" i="2"/>
  <c r="H4" i="2"/>
  <c r="G4" i="2"/>
  <c r="F4" i="2"/>
  <c r="E4" i="2"/>
  <c r="D4" i="2"/>
  <c r="C4" i="2"/>
  <c r="B5" i="2" l="1"/>
  <c r="I5" i="2"/>
  <c r="H5" i="2"/>
  <c r="G5" i="2"/>
  <c r="F5" i="2"/>
  <c r="E5" i="2"/>
  <c r="D5" i="2"/>
  <c r="C5" i="2"/>
  <c r="B6" i="2"/>
  <c r="I6" i="2"/>
  <c r="H6" i="2"/>
  <c r="G6" i="2"/>
  <c r="F6" i="2"/>
  <c r="E6" i="2"/>
  <c r="D6" i="2"/>
  <c r="C6" i="2"/>
  <c r="B7" i="2"/>
  <c r="I7" i="2"/>
  <c r="H7" i="2"/>
  <c r="G7" i="2"/>
  <c r="F7" i="2"/>
  <c r="E7" i="2"/>
  <c r="D7" i="2"/>
  <c r="C7" i="2"/>
  <c r="B8" i="2"/>
  <c r="I8" i="2"/>
  <c r="H8" i="2"/>
  <c r="G8" i="2"/>
  <c r="F8" i="2"/>
  <c r="E8" i="2"/>
  <c r="D8" i="2"/>
  <c r="C8" i="2"/>
  <c r="I9" i="2"/>
  <c r="H9" i="2"/>
  <c r="G9" i="2"/>
  <c r="F9" i="2"/>
  <c r="E9" i="2"/>
  <c r="D9" i="2"/>
  <c r="C9" i="2"/>
  <c r="I10" i="2"/>
  <c r="H10" i="2"/>
  <c r="G10" i="2"/>
  <c r="F10" i="2"/>
  <c r="E10" i="2"/>
  <c r="D10" i="2"/>
  <c r="C10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I11" i="2"/>
  <c r="H11" i="2"/>
  <c r="G11" i="2"/>
  <c r="F11" i="2"/>
  <c r="E11" i="2"/>
  <c r="D11" i="2"/>
  <c r="C11" i="2"/>
  <c r="I12" i="2"/>
  <c r="H12" i="2"/>
  <c r="G12" i="2"/>
  <c r="F12" i="2"/>
  <c r="E12" i="2"/>
  <c r="D12" i="2"/>
  <c r="C12" i="2"/>
  <c r="I13" i="2"/>
  <c r="H13" i="2"/>
  <c r="G13" i="2"/>
  <c r="F13" i="2"/>
  <c r="E13" i="2"/>
  <c r="D13" i="2"/>
  <c r="C13" i="2"/>
  <c r="I14" i="2"/>
  <c r="I15" i="2"/>
  <c r="I16" i="2"/>
  <c r="I17" i="2"/>
  <c r="I18" i="2"/>
  <c r="I19" i="2"/>
  <c r="E14" i="2"/>
  <c r="E15" i="2"/>
  <c r="E16" i="2"/>
  <c r="H14" i="2"/>
  <c r="G14" i="2"/>
  <c r="F14" i="2"/>
  <c r="D14" i="2"/>
  <c r="C14" i="2"/>
  <c r="H15" i="2"/>
  <c r="G15" i="2"/>
  <c r="F15" i="2"/>
  <c r="D15" i="2"/>
  <c r="C15" i="2"/>
  <c r="E17" i="2"/>
  <c r="H16" i="2"/>
  <c r="G16" i="2"/>
  <c r="F16" i="2"/>
  <c r="D16" i="2"/>
  <c r="C16" i="2"/>
  <c r="H17" i="2"/>
  <c r="G17" i="2"/>
  <c r="F17" i="2"/>
  <c r="D17" i="2"/>
  <c r="C17" i="2"/>
  <c r="C16" i="3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E18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19" i="2"/>
  <c r="F18" i="2"/>
  <c r="H18" i="2"/>
  <c r="G18" i="2"/>
  <c r="C18" i="2"/>
  <c r="D18" i="2"/>
  <c r="H19" i="2"/>
  <c r="G19" i="2"/>
  <c r="F19" i="2"/>
  <c r="D19" i="2"/>
  <c r="C19" i="2"/>
  <c r="H20" i="2"/>
  <c r="G20" i="2"/>
  <c r="F20" i="2"/>
  <c r="D20" i="2"/>
  <c r="C20" i="2"/>
  <c r="H21" i="2" l="1"/>
  <c r="G21" i="2"/>
  <c r="F21" i="2"/>
  <c r="D21" i="2"/>
  <c r="C21" i="2"/>
  <c r="H22" i="2"/>
  <c r="G22" i="2"/>
  <c r="F22" i="2"/>
  <c r="D22" i="2"/>
  <c r="C22" i="2"/>
  <c r="H23" i="2"/>
  <c r="G23" i="2"/>
  <c r="F23" i="2"/>
  <c r="D23" i="2"/>
  <c r="C23" i="2"/>
  <c r="C24" i="2"/>
  <c r="H24" i="2"/>
  <c r="H25" i="2"/>
  <c r="H26" i="2"/>
  <c r="G24" i="2"/>
  <c r="G25" i="2"/>
  <c r="G26" i="2"/>
  <c r="F24" i="2"/>
  <c r="F25" i="2"/>
  <c r="F26" i="2"/>
  <c r="D24" i="2"/>
  <c r="D25" i="2"/>
  <c r="D26" i="2"/>
  <c r="C25" i="2"/>
  <c r="C26" i="2"/>
  <c r="H27" i="2"/>
  <c r="G27" i="2"/>
  <c r="F27" i="2"/>
  <c r="D27" i="2"/>
  <c r="C27" i="2"/>
  <c r="A27" i="2"/>
  <c r="H28" i="2" l="1"/>
  <c r="H29" i="2"/>
  <c r="H30" i="2"/>
  <c r="H31" i="2"/>
  <c r="H32" i="2"/>
  <c r="H33" i="2"/>
  <c r="H34" i="2"/>
  <c r="H35" i="2"/>
  <c r="H36" i="2"/>
  <c r="G28" i="2"/>
  <c r="G29" i="2"/>
  <c r="G30" i="2"/>
  <c r="G31" i="2"/>
  <c r="G32" i="2"/>
  <c r="G33" i="2"/>
  <c r="G34" i="2"/>
  <c r="G35" i="2"/>
  <c r="G36" i="2"/>
  <c r="F28" i="2"/>
  <c r="F29" i="2"/>
  <c r="F30" i="2"/>
  <c r="F31" i="2"/>
  <c r="F32" i="2"/>
  <c r="F33" i="2"/>
  <c r="F34" i="2"/>
  <c r="F35" i="2"/>
  <c r="F36" i="2"/>
  <c r="E36" i="2"/>
  <c r="D28" i="2"/>
  <c r="D29" i="2"/>
  <c r="D30" i="2"/>
  <c r="D31" i="2"/>
  <c r="D32" i="2"/>
  <c r="D33" i="2"/>
  <c r="D34" i="2"/>
  <c r="D35" i="2"/>
  <c r="D36" i="2"/>
  <c r="C28" i="2"/>
  <c r="C29" i="2"/>
  <c r="C30" i="2"/>
  <c r="C31" i="2"/>
  <c r="C32" i="2"/>
  <c r="C33" i="2"/>
  <c r="C34" i="2"/>
  <c r="C35" i="2"/>
  <c r="C36" i="2"/>
  <c r="A1" i="2" l="1"/>
  <c r="B1" i="2"/>
  <c r="K73" i="1"/>
</calcChain>
</file>

<file path=xl/sharedStrings.xml><?xml version="1.0" encoding="utf-8"?>
<sst xmlns="http://schemas.openxmlformats.org/spreadsheetml/2006/main" count="158" uniqueCount="48">
  <si>
    <t>Taux</t>
  </si>
  <si>
    <t>Mt Naira</t>
  </si>
  <si>
    <t>Destinataire</t>
  </si>
  <si>
    <t>Bénéfice activité</t>
  </si>
  <si>
    <t xml:space="preserve">Dépense journaliere </t>
  </si>
  <si>
    <t>bénéfice Journée</t>
  </si>
  <si>
    <t>exp cash</t>
  </si>
  <si>
    <t>Exp MOMO</t>
  </si>
  <si>
    <t>Exp Banque</t>
  </si>
  <si>
    <t xml:space="preserve">Prêt </t>
  </si>
  <si>
    <t>Remboursement</t>
  </si>
  <si>
    <t>Retrait Chèque</t>
  </si>
  <si>
    <t>Retrait cash</t>
  </si>
  <si>
    <t>Date</t>
  </si>
  <si>
    <t>Opération</t>
  </si>
  <si>
    <t>Montant en FRANC CFA</t>
  </si>
  <si>
    <t>Montant en Naira</t>
  </si>
  <si>
    <t>Numéro de Téléphone</t>
  </si>
  <si>
    <t>Nom Expéditeur</t>
  </si>
  <si>
    <t>ivan</t>
  </si>
  <si>
    <t>Total général</t>
  </si>
  <si>
    <t>Somme de Mt Naira</t>
  </si>
  <si>
    <t>HISTORIQUE</t>
  </si>
  <si>
    <t>Numero de Téléphone</t>
  </si>
  <si>
    <t>DATE</t>
  </si>
  <si>
    <t>NUMERO</t>
  </si>
  <si>
    <t>OPERATION</t>
  </si>
  <si>
    <t>SOMME EN FRANCS CFA</t>
  </si>
  <si>
    <t>TAUX</t>
  </si>
  <si>
    <t>SOMME NAIRA</t>
  </si>
  <si>
    <t>(Tous)</t>
  </si>
  <si>
    <t>momii</t>
  </si>
  <si>
    <t>hbj</t>
  </si>
  <si>
    <t>NOM EXPEDITEUR</t>
  </si>
  <si>
    <t>DESTINATAIRE</t>
  </si>
  <si>
    <t>ACCESS BANK_ 1234567892</t>
  </si>
  <si>
    <t>popi</t>
  </si>
  <si>
    <t>momo</t>
  </si>
  <si>
    <t>vv</t>
  </si>
  <si>
    <t>uba1235321245</t>
  </si>
  <si>
    <t>ludi</t>
  </si>
  <si>
    <t>hgjfgjfg</t>
  </si>
  <si>
    <t>mm</t>
  </si>
  <si>
    <t>uba256+3215236258</t>
  </si>
  <si>
    <t>Étiquettes de lignes</t>
  </si>
  <si>
    <t>Somme de Exp MOMO</t>
  </si>
  <si>
    <t>Somme de exp cash</t>
  </si>
  <si>
    <t>(vide)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</si>
</sst>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_-* #,##0.00\ [$FCFA-2C0C]_-;\-* #,##0.00\ [$FCFA-2C0C]_-;_-* &quot;-&quot;??\ [$FCFA-2C0C]_-;_-@_-"/>
    <numFmt numFmtId="166" formatCode="_-[$₦-469]\ * #,##0_-;\-[$₦-469]\ * #,##0_-;_-[$₦-469]\ * &quot;-&quot;_-;_-@_-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0"/>
      <name val="Arial Narrow"/>
      <family val="2"/>
    </font>
    <font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lef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3" xfId="0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66" fontId="0" fillId="0" borderId="0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vertical="center" wrapText="1"/>
    </xf>
    <xf numFmtId="164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right"/>
      <protection locked="0"/>
    </xf>
    <xf numFmtId="165" fontId="1" fillId="2" borderId="1" xfId="0" applyNumberFormat="1" applyFont="1" applyFill="1" applyBorder="1" applyAlignment="1" applyProtection="1">
      <alignment horizontal="right" vertical="center"/>
      <protection locked="0"/>
    </xf>
    <xf numFmtId="166" fontId="1" fillId="2" borderId="1" xfId="0" applyNumberFormat="1" applyFont="1" applyFill="1" applyBorder="1" applyProtection="1">
      <protection locked="0"/>
    </xf>
    <xf numFmtId="0" fontId="0" fillId="2" borderId="0" xfId="0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</xf>
    <xf numFmtId="0" fontId="0" fillId="4" borderId="0" xfId="0" applyFill="1" applyProtection="1">
      <protection locked="0"/>
    </xf>
    <xf numFmtId="0" fontId="0" fillId="4" borderId="0" xfId="0" applyFill="1"/>
    <xf numFmtId="0" fontId="0" fillId="4" borderId="4" xfId="0" applyFill="1" applyBorder="1"/>
    <xf numFmtId="0" fontId="0" fillId="4" borderId="4" xfId="0" applyFill="1" applyBorder="1" applyAlignment="1" applyProtection="1">
      <alignment horizontal="left"/>
      <protection locked="0"/>
    </xf>
    <xf numFmtId="0" fontId="0" fillId="4" borderId="4" xfId="0" applyFill="1" applyBorder="1" applyProtection="1">
      <protection locked="0"/>
    </xf>
    <xf numFmtId="0" fontId="5" fillId="4" borderId="4" xfId="0" applyFont="1" applyFill="1" applyBorder="1" applyProtection="1">
      <protection locked="0"/>
    </xf>
    <xf numFmtId="0" fontId="0" fillId="4" borderId="4" xfId="0" applyNumberFormat="1" applyFill="1" applyBorder="1" applyProtection="1">
      <protection locked="0"/>
    </xf>
    <xf numFmtId="0" fontId="0" fillId="5" borderId="0" xfId="0" applyFill="1"/>
    <xf numFmtId="0" fontId="0" fillId="6" borderId="0" xfId="0" applyFill="1"/>
    <xf numFmtId="0" fontId="0" fillId="4" borderId="4" xfId="0" applyFill="1" applyBorder="1" applyAlignment="1" applyProtection="1">
      <alignment horizontal="left" indent="1"/>
      <protection locked="0"/>
    </xf>
    <xf numFmtId="0" fontId="0" fillId="4" borderId="4" xfId="0" applyFill="1" applyBorder="1" applyAlignment="1" applyProtection="1">
      <alignment horizontal="left" indent="2"/>
      <protection locked="0"/>
    </xf>
    <xf numFmtId="14" fontId="0" fillId="4" borderId="4" xfId="0" applyNumberFormat="1" applyFill="1" applyBorder="1" applyAlignment="1" applyProtection="1">
      <alignment horizontal="left"/>
      <protection locked="0"/>
    </xf>
    <xf numFmtId="14" fontId="2" fillId="0" borderId="0" xfId="0" applyNumberFormat="1" applyFont="1" applyAlignment="1">
      <alignment horizontal="left" vertical="center" wrapText="1"/>
    </xf>
    <xf numFmtId="0" fontId="0" fillId="0" borderId="0" xfId="0" pivotButton="1"/>
    <xf numFmtId="14" fontId="0" fillId="0" borderId="0" xfId="0" applyNumberFormat="1" applyAlignment="1">
      <alignment horizontal="left"/>
    </xf>
    <xf numFmtId="0" fontId="0" fillId="0" borderId="0" xfId="0" applyNumberFormat="1"/>
    <xf numFmtId="21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4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ont>
        <color rgb="FFFF0000"/>
      </font>
    </dxf>
    <dxf>
      <font>
        <color rgb="FFFF0000"/>
      </font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theme="0" tint="-4.9989318521683403E-2"/>
        </patternFill>
      </fill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628649</xdr:colOff>
      <xdr:row>6</xdr:row>
      <xdr:rowOff>152399</xdr:rowOff>
    </xdr:from>
    <xdr:to>
      <xdr:col>3</xdr:col>
      <xdr:colOff>228600</xdr:colOff>
      <xdr:row>14</xdr:row>
      <xdr:rowOff>28574</xdr:rowOff>
    </xdr:to>
    <xdr:sp macro="" textlink="">
      <xdr:nvSpPr>
        <xdr:cNvPr id="5" name="Rectangle avec flèche vers la droite 4"/>
        <xdr:cNvSpPr/>
      </xdr:nvSpPr>
      <xdr:spPr>
        <a:xfrm>
          <a:off x="628649" y="1295399"/>
          <a:ext cx="1885951" cy="1400175"/>
        </a:xfrm>
        <a:prstGeom prst="rightArrowCallout">
          <a:avLst/>
        </a:prstGeom>
        <a:ln>
          <a:solidFill>
            <a:srgbClr val="C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2800" b="1"/>
        </a:p>
        <a:p>
          <a:pPr algn="l"/>
          <a:r>
            <a:rPr lang="fr-FR" sz="2800" b="1"/>
            <a:t>MENU</a:t>
          </a:r>
        </a:p>
      </xdr:txBody>
    </xdr:sp>
    <xdr:clientData/>
  </xdr:twoCellAnchor>
  <xdr:twoCellAnchor>
    <xdr:from>
      <xdr:col>3</xdr:col>
      <xdr:colOff>571500</xdr:colOff>
      <xdr:row>1</xdr:row>
      <xdr:rowOff>19051</xdr:rowOff>
    </xdr:from>
    <xdr:to>
      <xdr:col>9</xdr:col>
      <xdr:colOff>66675</xdr:colOff>
      <xdr:row>20</xdr:row>
      <xdr:rowOff>76200</xdr:rowOff>
    </xdr:to>
    <xdr:sp macro="" textlink="">
      <xdr:nvSpPr>
        <xdr:cNvPr id="6" name="Rectangle à coins arrondis 5"/>
        <xdr:cNvSpPr/>
      </xdr:nvSpPr>
      <xdr:spPr>
        <a:xfrm>
          <a:off x="2857500" y="209551"/>
          <a:ext cx="4067175" cy="3676649"/>
        </a:xfrm>
        <a:prstGeom prst="roundRect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4</xdr:col>
      <xdr:colOff>704850</xdr:colOff>
      <xdr:row>3</xdr:row>
      <xdr:rowOff>152400</xdr:rowOff>
    </xdr:from>
    <xdr:to>
      <xdr:col>7</xdr:col>
      <xdr:colOff>619125</xdr:colOff>
      <xdr:row>6</xdr:row>
      <xdr:rowOff>171450</xdr:rowOff>
    </xdr:to>
    <xdr:sp macro="[0]!formulaire" textlink="">
      <xdr:nvSpPr>
        <xdr:cNvPr id="7" name="Rectangle 6"/>
        <xdr:cNvSpPr/>
      </xdr:nvSpPr>
      <xdr:spPr>
        <a:xfrm>
          <a:off x="3752850" y="723900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FORMULAIRE</a:t>
          </a:r>
          <a:r>
            <a:rPr lang="fr-FR" sz="1400" b="1" baseline="0"/>
            <a:t> DE REMPLISSAGE</a:t>
          </a:r>
          <a:endParaRPr lang="fr-FR" sz="1400" b="1"/>
        </a:p>
      </xdr:txBody>
    </xdr:sp>
    <xdr:clientData/>
  </xdr:twoCellAnchor>
  <xdr:twoCellAnchor>
    <xdr:from>
      <xdr:col>4</xdr:col>
      <xdr:colOff>704850</xdr:colOff>
      <xdr:row>9</xdr:row>
      <xdr:rowOff>0</xdr:rowOff>
    </xdr:from>
    <xdr:to>
      <xdr:col>7</xdr:col>
      <xdr:colOff>619125</xdr:colOff>
      <xdr:row>12</xdr:row>
      <xdr:rowOff>19050</xdr:rowOff>
    </xdr:to>
    <xdr:sp macro="[0]!historique" textlink="">
      <xdr:nvSpPr>
        <xdr:cNvPr id="8" name="Rectangle 7"/>
        <xdr:cNvSpPr/>
      </xdr:nvSpPr>
      <xdr:spPr>
        <a:xfrm>
          <a:off x="3752850" y="1714500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HISTORIQUES</a:t>
          </a:r>
        </a:p>
      </xdr:txBody>
    </xdr:sp>
    <xdr:clientData/>
  </xdr:twoCellAnchor>
  <xdr:twoCellAnchor>
    <xdr:from>
      <xdr:col>4</xdr:col>
      <xdr:colOff>752475</xdr:colOff>
      <xdr:row>14</xdr:row>
      <xdr:rowOff>38100</xdr:rowOff>
    </xdr:from>
    <xdr:to>
      <xdr:col>7</xdr:col>
      <xdr:colOff>666750</xdr:colOff>
      <xdr:row>17</xdr:row>
      <xdr:rowOff>57150</xdr:rowOff>
    </xdr:to>
    <xdr:sp macro="[0]!tableaudebord" textlink="">
      <xdr:nvSpPr>
        <xdr:cNvPr id="9" name="Rectangle 8"/>
        <xdr:cNvSpPr/>
      </xdr:nvSpPr>
      <xdr:spPr>
        <a:xfrm>
          <a:off x="3800475" y="2705100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TABLEAU DE BORD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752475</xdr:colOff>
      <xdr:row>1</xdr:row>
      <xdr:rowOff>28575</xdr:rowOff>
    </xdr:from>
    <xdr:to>
      <xdr:col>3</xdr:col>
      <xdr:colOff>0</xdr:colOff>
      <xdr:row>2</xdr:row>
      <xdr:rowOff>152400</xdr:rowOff>
    </xdr:to>
    <xdr:sp macro="" textlink="">
      <xdr:nvSpPr>
        <xdr:cNvPr id="2" name="Rogner un rectangle avec un coin du même côté 1"/>
        <xdr:cNvSpPr/>
      </xdr:nvSpPr>
      <xdr:spPr>
        <a:xfrm>
          <a:off x="752475" y="219075"/>
          <a:ext cx="3971925" cy="314325"/>
        </a:xfrm>
        <a:prstGeom prst="snip2Same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600" b="1">
              <a:solidFill>
                <a:srgbClr val="C00000"/>
              </a:solidFill>
              <a:latin typeface="Arial Narrow" panose="020B0606020202030204" pitchFamily="34" charset="0"/>
            </a:rPr>
            <a:t>FORMULAIRE</a:t>
          </a:r>
          <a:r>
            <a:rPr lang="fr-FR" sz="1600" b="1" baseline="0">
              <a:solidFill>
                <a:srgbClr val="C00000"/>
              </a:solidFill>
              <a:latin typeface="Arial Narrow" panose="020B0606020202030204" pitchFamily="34" charset="0"/>
            </a:rPr>
            <a:t> DE SAISIE</a:t>
          </a:r>
          <a:endParaRPr lang="fr-FR" sz="1100" b="1">
            <a:solidFill>
              <a:srgbClr val="C00000"/>
            </a:solidFill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3</xdr:col>
      <xdr:colOff>66676</xdr:colOff>
      <xdr:row>3</xdr:row>
      <xdr:rowOff>0</xdr:rowOff>
    </xdr:from>
    <xdr:to>
      <xdr:col>5</xdr:col>
      <xdr:colOff>605118</xdr:colOff>
      <xdr:row>18</xdr:row>
      <xdr:rowOff>11206</xdr:rowOff>
    </xdr:to>
    <xdr:sp macro="" textlink="">
      <xdr:nvSpPr>
        <xdr:cNvPr id="3" name="Arrondir un rectangle à un seul coin 2"/>
        <xdr:cNvSpPr/>
      </xdr:nvSpPr>
      <xdr:spPr>
        <a:xfrm>
          <a:off x="5725647" y="582706"/>
          <a:ext cx="2062442" cy="3384176"/>
        </a:xfrm>
        <a:prstGeom prst="round1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437028</xdr:colOff>
      <xdr:row>3</xdr:row>
      <xdr:rowOff>302559</xdr:rowOff>
    </xdr:from>
    <xdr:to>
      <xdr:col>5</xdr:col>
      <xdr:colOff>313763</xdr:colOff>
      <xdr:row>7</xdr:row>
      <xdr:rowOff>145676</xdr:rowOff>
    </xdr:to>
    <xdr:sp macro="[0]!enregistrer" textlink="">
      <xdr:nvSpPr>
        <xdr:cNvPr id="4" name="Rectangle à coins arrondis 3"/>
        <xdr:cNvSpPr/>
      </xdr:nvSpPr>
      <xdr:spPr>
        <a:xfrm>
          <a:off x="6095999" y="885265"/>
          <a:ext cx="1400735" cy="717176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Enregistrer</a:t>
          </a:r>
        </a:p>
      </xdr:txBody>
    </xdr:sp>
    <xdr:clientData/>
  </xdr:twoCellAnchor>
  <xdr:twoCellAnchor>
    <xdr:from>
      <xdr:col>3</xdr:col>
      <xdr:colOff>432546</xdr:colOff>
      <xdr:row>9</xdr:row>
      <xdr:rowOff>17929</xdr:rowOff>
    </xdr:from>
    <xdr:to>
      <xdr:col>5</xdr:col>
      <xdr:colOff>324970</xdr:colOff>
      <xdr:row>11</xdr:row>
      <xdr:rowOff>298075</xdr:rowOff>
    </xdr:to>
    <xdr:sp macro="[0]!réinitialiser" textlink="">
      <xdr:nvSpPr>
        <xdr:cNvPr id="5" name="Rectangle à coins arrondis 4"/>
        <xdr:cNvSpPr/>
      </xdr:nvSpPr>
      <xdr:spPr>
        <a:xfrm>
          <a:off x="6091517" y="1911723"/>
          <a:ext cx="1416424" cy="717176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Réinitialiser</a:t>
          </a:r>
        </a:p>
      </xdr:txBody>
    </xdr:sp>
    <xdr:clientData/>
  </xdr:twoCellAnchor>
  <xdr:twoCellAnchor>
    <xdr:from>
      <xdr:col>3</xdr:col>
      <xdr:colOff>405652</xdr:colOff>
      <xdr:row>13</xdr:row>
      <xdr:rowOff>159124</xdr:rowOff>
    </xdr:from>
    <xdr:to>
      <xdr:col>5</xdr:col>
      <xdr:colOff>347382</xdr:colOff>
      <xdr:row>17</xdr:row>
      <xdr:rowOff>2241</xdr:rowOff>
    </xdr:to>
    <xdr:sp macro="[0]!tableaudebord" textlink="">
      <xdr:nvSpPr>
        <xdr:cNvPr id="6" name="Rectangle à coins arrondis 5"/>
        <xdr:cNvSpPr/>
      </xdr:nvSpPr>
      <xdr:spPr>
        <a:xfrm>
          <a:off x="6064623" y="2926977"/>
          <a:ext cx="1465730" cy="717176"/>
        </a:xfrm>
        <a:prstGeom prst="roundRect">
          <a:avLst/>
        </a:prstGeom>
        <a:solidFill>
          <a:srgbClr val="C00000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TABLEAU</a:t>
          </a:r>
          <a:r>
            <a:rPr lang="fr-FR" sz="1400" b="1" baseline="0"/>
            <a:t> DE BORD</a:t>
          </a:r>
          <a:endParaRPr lang="fr-FR" sz="1400" b="1"/>
        </a:p>
      </xdr:txBody>
    </xdr:sp>
    <xdr:clientData/>
  </xdr:twoCellAnchor>
  <xdr:twoCellAnchor>
    <xdr:from>
      <xdr:col>7</xdr:col>
      <xdr:colOff>672353</xdr:colOff>
      <xdr:row>9</xdr:row>
      <xdr:rowOff>235325</xdr:rowOff>
    </xdr:from>
    <xdr:to>
      <xdr:col>10</xdr:col>
      <xdr:colOff>586628</xdr:colOff>
      <xdr:row>12</xdr:row>
      <xdr:rowOff>75081</xdr:rowOff>
    </xdr:to>
    <xdr:sp macro="[0]!historique" textlink="">
      <xdr:nvSpPr>
        <xdr:cNvPr id="7" name="Rectangle 6"/>
        <xdr:cNvSpPr/>
      </xdr:nvSpPr>
      <xdr:spPr>
        <a:xfrm>
          <a:off x="9379324" y="2129119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Aller à HISTORIQUES</a:t>
          </a:r>
        </a:p>
      </xdr:txBody>
    </xdr:sp>
    <xdr:clientData/>
  </xdr:twoCellAnchor>
  <xdr:twoCellAnchor>
    <xdr:from>
      <xdr:col>7</xdr:col>
      <xdr:colOff>663949</xdr:colOff>
      <xdr:row>15</xdr:row>
      <xdr:rowOff>38101</xdr:rowOff>
    </xdr:from>
    <xdr:to>
      <xdr:col>10</xdr:col>
      <xdr:colOff>578224</xdr:colOff>
      <xdr:row>17</xdr:row>
      <xdr:rowOff>191621</xdr:rowOff>
    </xdr:to>
    <xdr:sp macro="[0]!menu" textlink="">
      <xdr:nvSpPr>
        <xdr:cNvPr id="8" name="Rectangle 7"/>
        <xdr:cNvSpPr/>
      </xdr:nvSpPr>
      <xdr:spPr>
        <a:xfrm>
          <a:off x="9370920" y="3242983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Retour</a:t>
          </a:r>
          <a:r>
            <a:rPr lang="fr-FR" sz="1400" b="1" baseline="0"/>
            <a:t> au MENU</a:t>
          </a:r>
          <a:endParaRPr lang="fr-FR" sz="1400" b="1"/>
        </a:p>
      </xdr:txBody>
    </xdr:sp>
    <xdr:clientData/>
  </xdr:twoCellAnchor>
  <xdr:twoCellAnchor>
    <xdr:from>
      <xdr:col>7</xdr:col>
      <xdr:colOff>648260</xdr:colOff>
      <xdr:row>4</xdr:row>
      <xdr:rowOff>67235</xdr:rowOff>
    </xdr:from>
    <xdr:to>
      <xdr:col>10</xdr:col>
      <xdr:colOff>562535</xdr:colOff>
      <xdr:row>7</xdr:row>
      <xdr:rowOff>97491</xdr:rowOff>
    </xdr:to>
    <xdr:sp macro="[0]!tableaudebord" textlink="">
      <xdr:nvSpPr>
        <xdr:cNvPr id="11" name="Rectangle 10"/>
        <xdr:cNvSpPr/>
      </xdr:nvSpPr>
      <xdr:spPr>
        <a:xfrm>
          <a:off x="9355231" y="963706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Aller à TABLEAU DE BORD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24093</xdr:colOff>
      <xdr:row>8</xdr:row>
      <xdr:rowOff>22413</xdr:rowOff>
    </xdr:from>
    <xdr:to>
      <xdr:col>9</xdr:col>
      <xdr:colOff>700368</xdr:colOff>
      <xdr:row>11</xdr:row>
      <xdr:rowOff>41463</xdr:rowOff>
    </xdr:to>
    <xdr:sp macro="[0]!formulaire" textlink="">
      <xdr:nvSpPr>
        <xdr:cNvPr id="2" name="Rectangle 1"/>
        <xdr:cNvSpPr/>
      </xdr:nvSpPr>
      <xdr:spPr>
        <a:xfrm>
          <a:off x="5358093" y="1546413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Aller</a:t>
          </a:r>
          <a:r>
            <a:rPr lang="fr-FR" sz="1200" b="1" baseline="0"/>
            <a:t> au FORMULAIRE</a:t>
          </a:r>
          <a:endParaRPr lang="fr-FR" sz="1200" b="1"/>
        </a:p>
      </xdr:txBody>
    </xdr:sp>
    <xdr:clientData/>
  </xdr:twoCellAnchor>
  <xdr:twoCellAnchor>
    <xdr:from>
      <xdr:col>7</xdr:col>
      <xdr:colOff>15689</xdr:colOff>
      <xdr:row>13</xdr:row>
      <xdr:rowOff>183777</xdr:rowOff>
    </xdr:from>
    <xdr:to>
      <xdr:col>9</xdr:col>
      <xdr:colOff>691964</xdr:colOff>
      <xdr:row>17</xdr:row>
      <xdr:rowOff>12327</xdr:rowOff>
    </xdr:to>
    <xdr:sp macro="[0]!menu" textlink="">
      <xdr:nvSpPr>
        <xdr:cNvPr id="3" name="Rectangle 2"/>
        <xdr:cNvSpPr/>
      </xdr:nvSpPr>
      <xdr:spPr>
        <a:xfrm>
          <a:off x="5349689" y="2660277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Retour</a:t>
          </a:r>
          <a:r>
            <a:rPr lang="fr-FR" sz="1200" b="1" baseline="0"/>
            <a:t> au MENU</a:t>
          </a:r>
          <a:endParaRPr lang="fr-FR" sz="1200" b="1"/>
        </a:p>
      </xdr:txBody>
    </xdr:sp>
    <xdr:clientData/>
  </xdr:twoCellAnchor>
  <xdr:twoCellAnchor>
    <xdr:from>
      <xdr:col>7</xdr:col>
      <xdr:colOff>0</xdr:colOff>
      <xdr:row>2</xdr:row>
      <xdr:rowOff>0</xdr:rowOff>
    </xdr:from>
    <xdr:to>
      <xdr:col>9</xdr:col>
      <xdr:colOff>676275</xdr:colOff>
      <xdr:row>5</xdr:row>
      <xdr:rowOff>19050</xdr:rowOff>
    </xdr:to>
    <xdr:sp macro="[0]!historique" textlink="">
      <xdr:nvSpPr>
        <xdr:cNvPr id="4" name="Rectangle 3"/>
        <xdr:cNvSpPr/>
      </xdr:nvSpPr>
      <xdr:spPr>
        <a:xfrm>
          <a:off x="5334000" y="381000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Aller à HISTORIQUES</a:t>
          </a:r>
        </a:p>
      </xdr:txBody>
    </xdr:sp>
    <xdr:clientData/>
  </xdr:twoCellAnchor>
  <xdr:twoCellAnchor>
    <xdr:from>
      <xdr:col>0</xdr:col>
      <xdr:colOff>133350</xdr:colOff>
      <xdr:row>1</xdr:row>
      <xdr:rowOff>47625</xdr:rowOff>
    </xdr:from>
    <xdr:to>
      <xdr:col>2</xdr:col>
      <xdr:colOff>66675</xdr:colOff>
      <xdr:row>4</xdr:row>
      <xdr:rowOff>133350</xdr:rowOff>
    </xdr:to>
    <xdr:sp macro="" textlink="">
      <xdr:nvSpPr>
        <xdr:cNvPr id="5" name="Rectangle à coins arrondis 4"/>
        <xdr:cNvSpPr/>
      </xdr:nvSpPr>
      <xdr:spPr>
        <a:xfrm>
          <a:off x="133350" y="238125"/>
          <a:ext cx="1457325" cy="6572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latin typeface="Berlin Sans FB Demi" panose="020E0802020502020306" pitchFamily="34" charset="0"/>
            </a:rPr>
            <a:t>BENEFICE DU JOUR</a:t>
          </a:r>
        </a:p>
      </xdr:txBody>
    </xdr:sp>
    <xdr:clientData/>
  </xdr:twoCellAnchor>
  <xdr:twoCellAnchor>
    <xdr:from>
      <xdr:col>0</xdr:col>
      <xdr:colOff>171450</xdr:colOff>
      <xdr:row>5</xdr:row>
      <xdr:rowOff>66675</xdr:rowOff>
    </xdr:from>
    <xdr:to>
      <xdr:col>2</xdr:col>
      <xdr:colOff>76200</xdr:colOff>
      <xdr:row>7</xdr:row>
      <xdr:rowOff>0</xdr:rowOff>
    </xdr:to>
    <xdr:sp macro="" textlink="">
      <xdr:nvSpPr>
        <xdr:cNvPr id="6" name="Rectangle 5"/>
        <xdr:cNvSpPr/>
      </xdr:nvSpPr>
      <xdr:spPr>
        <a:xfrm>
          <a:off x="171450" y="1019175"/>
          <a:ext cx="1428750" cy="3143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695325</xdr:colOff>
      <xdr:row>1</xdr:row>
      <xdr:rowOff>47625</xdr:rowOff>
    </xdr:from>
    <xdr:to>
      <xdr:col>4</xdr:col>
      <xdr:colOff>628650</xdr:colOff>
      <xdr:row>4</xdr:row>
      <xdr:rowOff>133350</xdr:rowOff>
    </xdr:to>
    <xdr:sp macro="" textlink="">
      <xdr:nvSpPr>
        <xdr:cNvPr id="7" name="Rectangle à coins arrondis 6"/>
        <xdr:cNvSpPr/>
      </xdr:nvSpPr>
      <xdr:spPr>
        <a:xfrm>
          <a:off x="2219325" y="238125"/>
          <a:ext cx="1457325" cy="6572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latin typeface="Berlin Sans FB Demi" panose="020E0802020502020306" pitchFamily="34" charset="0"/>
            </a:rPr>
            <a:t>BEBEFICE DU </a:t>
          </a:r>
          <a:r>
            <a:rPr lang="fr-FR" sz="1400" baseline="0">
              <a:latin typeface="Berlin Sans FB Demi" panose="020E0802020502020306" pitchFamily="34" charset="0"/>
            </a:rPr>
            <a:t> MOIS</a:t>
          </a:r>
          <a:endParaRPr lang="fr-FR" sz="1400">
            <a:latin typeface="Berlin Sans FB Demi" panose="020E0802020502020306" pitchFamily="34" charset="0"/>
          </a:endParaRPr>
        </a:p>
      </xdr:txBody>
    </xdr:sp>
    <xdr:clientData/>
  </xdr:twoCellAnchor>
  <xdr:twoCellAnchor>
    <xdr:from>
      <xdr:col>2</xdr:col>
      <xdr:colOff>733425</xdr:colOff>
      <xdr:row>5</xdr:row>
      <xdr:rowOff>66675</xdr:rowOff>
    </xdr:from>
    <xdr:to>
      <xdr:col>4</xdr:col>
      <xdr:colOff>638175</xdr:colOff>
      <xdr:row>7</xdr:row>
      <xdr:rowOff>0</xdr:rowOff>
    </xdr:to>
    <xdr:sp macro="" textlink="">
      <xdr:nvSpPr>
        <xdr:cNvPr id="8" name="Rectangle 7"/>
        <xdr:cNvSpPr/>
      </xdr:nvSpPr>
      <xdr:spPr>
        <a:xfrm>
          <a:off x="2257425" y="1019175"/>
          <a:ext cx="1428750" cy="3143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142875</xdr:colOff>
      <xdr:row>8</xdr:row>
      <xdr:rowOff>104775</xdr:rowOff>
    </xdr:from>
    <xdr:to>
      <xdr:col>2</xdr:col>
      <xdr:colOff>76200</xdr:colOff>
      <xdr:row>12</xdr:row>
      <xdr:rowOff>0</xdr:rowOff>
    </xdr:to>
    <xdr:sp macro="" textlink="">
      <xdr:nvSpPr>
        <xdr:cNvPr id="9" name="Rectangle à coins arrondis 8"/>
        <xdr:cNvSpPr/>
      </xdr:nvSpPr>
      <xdr:spPr>
        <a:xfrm>
          <a:off x="142875" y="1628775"/>
          <a:ext cx="1457325" cy="6572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latin typeface="Berlin Sans FB Demi" panose="020E0802020502020306" pitchFamily="34" charset="0"/>
            </a:rPr>
            <a:t>DETTES</a:t>
          </a:r>
        </a:p>
      </xdr:txBody>
    </xdr:sp>
    <xdr:clientData/>
  </xdr:twoCellAnchor>
  <xdr:twoCellAnchor>
    <xdr:from>
      <xdr:col>0</xdr:col>
      <xdr:colOff>180975</xdr:colOff>
      <xdr:row>12</xdr:row>
      <xdr:rowOff>123825</xdr:rowOff>
    </xdr:from>
    <xdr:to>
      <xdr:col>2</xdr:col>
      <xdr:colOff>85725</xdr:colOff>
      <xdr:row>14</xdr:row>
      <xdr:rowOff>57150</xdr:rowOff>
    </xdr:to>
    <xdr:sp macro="" textlink="">
      <xdr:nvSpPr>
        <xdr:cNvPr id="10" name="Rectangle 9"/>
        <xdr:cNvSpPr/>
      </xdr:nvSpPr>
      <xdr:spPr>
        <a:xfrm>
          <a:off x="180975" y="2409825"/>
          <a:ext cx="1428750" cy="3143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2</xdr:col>
      <xdr:colOff>742950</xdr:colOff>
      <xdr:row>8</xdr:row>
      <xdr:rowOff>114300</xdr:rowOff>
    </xdr:from>
    <xdr:to>
      <xdr:col>4</xdr:col>
      <xdr:colOff>676275</xdr:colOff>
      <xdr:row>12</xdr:row>
      <xdr:rowOff>9525</xdr:rowOff>
    </xdr:to>
    <xdr:sp macro="" textlink="">
      <xdr:nvSpPr>
        <xdr:cNvPr id="11" name="Rectangle à coins arrondis 10"/>
        <xdr:cNvSpPr/>
      </xdr:nvSpPr>
      <xdr:spPr>
        <a:xfrm>
          <a:off x="2266950" y="1638300"/>
          <a:ext cx="1457325" cy="6572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400">
              <a:latin typeface="Berlin Sans FB Demi" panose="020E0802020502020306" pitchFamily="34" charset="0"/>
            </a:rPr>
            <a:t>CAISSE DU JOUR</a:t>
          </a:r>
        </a:p>
      </xdr:txBody>
    </xdr:sp>
    <xdr:clientData/>
  </xdr:twoCellAnchor>
  <xdr:twoCellAnchor>
    <xdr:from>
      <xdr:col>3</xdr:col>
      <xdr:colOff>19050</xdr:colOff>
      <xdr:row>12</xdr:row>
      <xdr:rowOff>133350</xdr:rowOff>
    </xdr:from>
    <xdr:to>
      <xdr:col>4</xdr:col>
      <xdr:colOff>685800</xdr:colOff>
      <xdr:row>14</xdr:row>
      <xdr:rowOff>66675</xdr:rowOff>
    </xdr:to>
    <xdr:sp macro="" textlink="">
      <xdr:nvSpPr>
        <xdr:cNvPr id="12" name="Rectangle 11"/>
        <xdr:cNvSpPr/>
      </xdr:nvSpPr>
      <xdr:spPr>
        <a:xfrm>
          <a:off x="2305050" y="2419350"/>
          <a:ext cx="1428750" cy="3143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3</xdr:col>
      <xdr:colOff>19050</xdr:colOff>
      <xdr:row>15</xdr:row>
      <xdr:rowOff>66675</xdr:rowOff>
    </xdr:from>
    <xdr:to>
      <xdr:col>4</xdr:col>
      <xdr:colOff>714375</xdr:colOff>
      <xdr:row>18</xdr:row>
      <xdr:rowOff>152400</xdr:rowOff>
    </xdr:to>
    <xdr:sp macro="" textlink="">
      <xdr:nvSpPr>
        <xdr:cNvPr id="13" name="Rectangle à coins arrondis 12"/>
        <xdr:cNvSpPr/>
      </xdr:nvSpPr>
      <xdr:spPr>
        <a:xfrm>
          <a:off x="2305050" y="2924175"/>
          <a:ext cx="1457325" cy="6572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200">
              <a:latin typeface="Berlin Sans FB Demi" panose="020E0802020502020306" pitchFamily="34" charset="0"/>
            </a:rPr>
            <a:t>A RECOUVRIR</a:t>
          </a:r>
        </a:p>
      </xdr:txBody>
    </xdr:sp>
    <xdr:clientData/>
  </xdr:twoCellAnchor>
  <xdr:twoCellAnchor>
    <xdr:from>
      <xdr:col>3</xdr:col>
      <xdr:colOff>57150</xdr:colOff>
      <xdr:row>19</xdr:row>
      <xdr:rowOff>85725</xdr:rowOff>
    </xdr:from>
    <xdr:to>
      <xdr:col>4</xdr:col>
      <xdr:colOff>723900</xdr:colOff>
      <xdr:row>21</xdr:row>
      <xdr:rowOff>19050</xdr:rowOff>
    </xdr:to>
    <xdr:sp macro="" textlink="">
      <xdr:nvSpPr>
        <xdr:cNvPr id="14" name="Rectangle 13"/>
        <xdr:cNvSpPr/>
      </xdr:nvSpPr>
      <xdr:spPr>
        <a:xfrm>
          <a:off x="2343150" y="3705225"/>
          <a:ext cx="1428750" cy="3143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190500</xdr:colOff>
      <xdr:row>15</xdr:row>
      <xdr:rowOff>57150</xdr:rowOff>
    </xdr:from>
    <xdr:to>
      <xdr:col>2</xdr:col>
      <xdr:colOff>123825</xdr:colOff>
      <xdr:row>18</xdr:row>
      <xdr:rowOff>142875</xdr:rowOff>
    </xdr:to>
    <xdr:sp macro="" textlink="">
      <xdr:nvSpPr>
        <xdr:cNvPr id="15" name="Rectangle à coins arrondis 14"/>
        <xdr:cNvSpPr/>
      </xdr:nvSpPr>
      <xdr:spPr>
        <a:xfrm>
          <a:off x="190500" y="2914650"/>
          <a:ext cx="1457325" cy="657225"/>
        </a:xfrm>
        <a:prstGeom prst="roundRect">
          <a:avLst/>
        </a:prstGeom>
        <a:solidFill>
          <a:schemeClr val="tx2">
            <a:lumMod val="40000"/>
            <a:lumOff val="60000"/>
          </a:schemeClr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fr-FR" sz="1200">
              <a:latin typeface="Berlin Sans FB Demi" panose="020E0802020502020306" pitchFamily="34" charset="0"/>
            </a:rPr>
            <a:t>RECOUVREMENT</a:t>
          </a:r>
        </a:p>
      </xdr:txBody>
    </xdr:sp>
    <xdr:clientData/>
  </xdr:twoCellAnchor>
  <xdr:twoCellAnchor>
    <xdr:from>
      <xdr:col>0</xdr:col>
      <xdr:colOff>228600</xdr:colOff>
      <xdr:row>19</xdr:row>
      <xdr:rowOff>76200</xdr:rowOff>
    </xdr:from>
    <xdr:to>
      <xdr:col>2</xdr:col>
      <xdr:colOff>133350</xdr:colOff>
      <xdr:row>21</xdr:row>
      <xdr:rowOff>9525</xdr:rowOff>
    </xdr:to>
    <xdr:sp macro="" textlink="">
      <xdr:nvSpPr>
        <xdr:cNvPr id="16" name="Rectangle 15"/>
        <xdr:cNvSpPr/>
      </xdr:nvSpPr>
      <xdr:spPr>
        <a:xfrm>
          <a:off x="228600" y="3695700"/>
          <a:ext cx="1428750" cy="314325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395568</xdr:colOff>
      <xdr:row>7</xdr:row>
      <xdr:rowOff>22413</xdr:rowOff>
    </xdr:from>
    <xdr:to>
      <xdr:col>6</xdr:col>
      <xdr:colOff>309843</xdr:colOff>
      <xdr:row>10</xdr:row>
      <xdr:rowOff>41463</xdr:rowOff>
    </xdr:to>
    <xdr:sp macro="[0]!formulaire" textlink="">
      <xdr:nvSpPr>
        <xdr:cNvPr id="2" name="Rectangle 1"/>
        <xdr:cNvSpPr/>
      </xdr:nvSpPr>
      <xdr:spPr>
        <a:xfrm>
          <a:off x="4415118" y="1355913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Aller</a:t>
          </a:r>
          <a:r>
            <a:rPr lang="fr-FR" sz="1200" b="1" baseline="0"/>
            <a:t> au FORMULAIRE</a:t>
          </a:r>
          <a:endParaRPr lang="fr-FR" sz="1200" b="1"/>
        </a:p>
      </xdr:txBody>
    </xdr:sp>
    <xdr:clientData/>
  </xdr:twoCellAnchor>
  <xdr:twoCellAnchor>
    <xdr:from>
      <xdr:col>3</xdr:col>
      <xdr:colOff>387164</xdr:colOff>
      <xdr:row>12</xdr:row>
      <xdr:rowOff>183777</xdr:rowOff>
    </xdr:from>
    <xdr:to>
      <xdr:col>6</xdr:col>
      <xdr:colOff>301439</xdr:colOff>
      <xdr:row>16</xdr:row>
      <xdr:rowOff>12327</xdr:rowOff>
    </xdr:to>
    <xdr:sp macro="[0]!menu" textlink="">
      <xdr:nvSpPr>
        <xdr:cNvPr id="3" name="Rectangle 2"/>
        <xdr:cNvSpPr/>
      </xdr:nvSpPr>
      <xdr:spPr>
        <a:xfrm>
          <a:off x="4406714" y="2469777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Retour</a:t>
          </a:r>
          <a:r>
            <a:rPr lang="fr-FR" sz="1200" b="1" baseline="0"/>
            <a:t> au MENU</a:t>
          </a:r>
          <a:endParaRPr lang="fr-FR" sz="1200" b="1"/>
        </a:p>
      </xdr:txBody>
    </xdr:sp>
    <xdr:clientData/>
  </xdr:twoCellAnchor>
  <xdr:twoCellAnchor>
    <xdr:from>
      <xdr:col>3</xdr:col>
      <xdr:colOff>371475</xdr:colOff>
      <xdr:row>1</xdr:row>
      <xdr:rowOff>0</xdr:rowOff>
    </xdr:from>
    <xdr:to>
      <xdr:col>6</xdr:col>
      <xdr:colOff>285750</xdr:colOff>
      <xdr:row>4</xdr:row>
      <xdr:rowOff>19050</xdr:rowOff>
    </xdr:to>
    <xdr:sp macro="[0]!tableaudebord" textlink="">
      <xdr:nvSpPr>
        <xdr:cNvPr id="4" name="Rectangle 3"/>
        <xdr:cNvSpPr/>
      </xdr:nvSpPr>
      <xdr:spPr>
        <a:xfrm>
          <a:off x="4391025" y="190500"/>
          <a:ext cx="2200275" cy="590550"/>
        </a:xfrm>
        <a:prstGeom prst="rect">
          <a:avLst/>
        </a:prstGeom>
        <a:solidFill>
          <a:srgbClr val="C00000"/>
        </a:solidFill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 prst="cross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/>
            <a:t>Aller à TABLEAU DE BORD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VIKRAND KAYO" refreshedDate="43777.525023032409" createdVersion="5" refreshedVersion="5" minRefreshableVersion="3" recordCount="23">
  <cacheSource type="worksheet">
    <worksheetSource name="donnéestransfert"/>
  </cacheSource>
  <cacheFields count="10">
    <cacheField name="date" numFmtId="14">
      <sharedItems containsDate="1" containsBlank="1" containsMixedTypes="1" minDate="2019-11-21T00:00:00" maxDate="2019-12-29T00:00:00" count="7">
        <m/>
        <d v="2019-11-21T00:00:00"/>
        <d v="2019-11-28T00:00:00"/>
        <d v="2019-12-28T00:00:00"/>
        <n v="655982346"/>
        <s v="Prêt "/>
        <d v="2019-12-26T00:00:00"/>
      </sharedItems>
    </cacheField>
    <cacheField name="Nom expediteur" numFmtId="0">
      <sharedItems containsBlank="1" count="5">
        <m/>
        <s v="moi"/>
        <s v="hbj"/>
        <s v="momii"/>
        <s v="mom"/>
      </sharedItems>
    </cacheField>
    <cacheField name="Numero de tel" numFmtId="0">
      <sharedItems containsString="0" containsBlank="1" containsNumber="1" containsInteger="1" minValue="655982344" maxValue="656232425" count="4">
        <m/>
        <n v="656232425"/>
        <n v="655982346"/>
        <n v="655982344"/>
      </sharedItems>
    </cacheField>
    <cacheField name="opération" numFmtId="0">
      <sharedItems containsBlank="1" count="4">
        <m/>
        <s v="Remboursement"/>
        <s v="Prêt "/>
        <s v="Exp MOMO"/>
      </sharedItems>
    </cacheField>
    <cacheField name="Mt en FRANC CFA" numFmtId="165">
      <sharedItems containsString="0" containsBlank="1" containsNumber="1" containsInteger="1" minValue="5222" maxValue="250000"/>
    </cacheField>
    <cacheField name="Taux" numFmtId="0">
      <sharedItems containsString="0" containsBlank="1" containsNumber="1" containsInteger="1" minValue="550" maxValue="550"/>
    </cacheField>
    <cacheField name="Mt Naira" numFmtId="166">
      <sharedItems containsString="0" containsBlank="1" containsNumber="1" minValue="2872.1" maxValue="137500" count="3">
        <m/>
        <n v="137500"/>
        <n v="2872.1"/>
      </sharedItems>
    </cacheField>
    <cacheField name="Destinataire" numFmtId="0">
      <sharedItems containsBlank="1" count="3">
        <m/>
        <s v="mama"/>
        <s v="plio"/>
      </sharedItems>
    </cacheField>
    <cacheField name="Bénéfice activité" numFmtId="0">
      <sharedItems containsNonDate="0" containsString="0" containsBlank="1"/>
    </cacheField>
    <cacheField name="Dépense journaliere 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VIKRAND KAYO" refreshedDate="43787.476432407406" createdVersion="5" refreshedVersion="5" minRefreshableVersion="3" recordCount="37">
  <cacheSource type="worksheet">
    <worksheetSource name="donnéescommandes"/>
  </cacheSource>
  <cacheFields count="9">
    <cacheField name="DATE" numFmtId="0">
      <sharedItems containsNonDate="0" containsDate="1" containsString="0" containsBlank="1" minDate="1899-12-30T00:00:00" maxDate="2019-12-15T00:00:00" count="8">
        <d v="2019-12-14T00:00:00"/>
        <d v="2019-11-14T00:00:00"/>
        <d v="2013-05-05T00:00:00"/>
        <d v="1899-12-30T00:00:00"/>
        <d v="2005-02-02T00:00:00"/>
        <d v="2005-02-12T00:00:00"/>
        <d v="2015-05-12T00:00:00"/>
        <m/>
      </sharedItems>
    </cacheField>
    <cacheField name="NOM EXPEDITEUR" numFmtId="0">
      <sharedItems containsBlank="1"/>
    </cacheField>
    <cacheField name="exp cash" numFmtId="0">
      <sharedItems containsSemiMixedTypes="0" containsString="0" containsNumber="1" containsInteger="1" minValue="0" maxValue="0"/>
    </cacheField>
    <cacheField name="Exp MOMO" numFmtId="0">
      <sharedItems containsSemiMixedTypes="0" containsString="0" containsNumber="1" containsInteger="1" minValue="0" maxValue="500000"/>
    </cacheField>
    <cacheField name="Exp Banque" numFmtId="0">
      <sharedItems containsSemiMixedTypes="0" containsString="0" containsNumber="1" containsInteger="1" minValue="0" maxValue="50000"/>
    </cacheField>
    <cacheField name="Prêt " numFmtId="0">
      <sharedItems containsSemiMixedTypes="0" containsString="0" containsNumber="1" containsInteger="1" minValue="0" maxValue="1000000"/>
    </cacheField>
    <cacheField name="Remboursement" numFmtId="0">
      <sharedItems containsSemiMixedTypes="0" containsString="0" containsNumber="1" containsInteger="1" minValue="0" maxValue="1000000"/>
    </cacheField>
    <cacheField name="Retrait Chèque" numFmtId="0">
      <sharedItems containsSemiMixedTypes="0" containsString="0" containsNumber="1" containsInteger="1" minValue="0" maxValue="2000000"/>
    </cacheField>
    <cacheField name="Retrait cash" numFmtId="0">
      <sharedItems containsSemiMixedTypes="0" containsString="0" containsNumber="1" containsInteger="1" minValue="0" maxValue="20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3">
  <r>
    <x v="0"/>
    <x v="0"/>
    <x v="0"/>
    <x v="0"/>
    <m/>
    <m/>
    <x v="0"/>
    <x v="0"/>
    <m/>
    <m/>
  </r>
  <r>
    <x v="0"/>
    <x v="0"/>
    <x v="0"/>
    <x v="0"/>
    <m/>
    <m/>
    <x v="0"/>
    <x v="0"/>
    <m/>
    <m/>
  </r>
  <r>
    <x v="0"/>
    <x v="0"/>
    <x v="0"/>
    <x v="0"/>
    <m/>
    <m/>
    <x v="0"/>
    <x v="0"/>
    <m/>
    <m/>
  </r>
  <r>
    <x v="1"/>
    <x v="1"/>
    <x v="1"/>
    <x v="1"/>
    <n v="250000"/>
    <n v="550"/>
    <x v="1"/>
    <x v="1"/>
    <m/>
    <m/>
  </r>
  <r>
    <x v="2"/>
    <x v="2"/>
    <x v="2"/>
    <x v="2"/>
    <n v="5222"/>
    <n v="550"/>
    <x v="2"/>
    <x v="2"/>
    <m/>
    <m/>
  </r>
  <r>
    <x v="2"/>
    <x v="2"/>
    <x v="2"/>
    <x v="2"/>
    <n v="5222"/>
    <n v="550"/>
    <x v="2"/>
    <x v="2"/>
    <m/>
    <m/>
  </r>
  <r>
    <x v="2"/>
    <x v="2"/>
    <x v="2"/>
    <x v="2"/>
    <n v="5222"/>
    <n v="550"/>
    <x v="2"/>
    <x v="2"/>
    <m/>
    <m/>
  </r>
  <r>
    <x v="2"/>
    <x v="2"/>
    <x v="2"/>
    <x v="2"/>
    <n v="5222"/>
    <n v="550"/>
    <x v="2"/>
    <x v="2"/>
    <m/>
    <m/>
  </r>
  <r>
    <x v="2"/>
    <x v="2"/>
    <x v="2"/>
    <x v="2"/>
    <n v="5222"/>
    <n v="550"/>
    <x v="2"/>
    <x v="2"/>
    <m/>
    <m/>
  </r>
  <r>
    <x v="3"/>
    <x v="3"/>
    <x v="2"/>
    <x v="2"/>
    <n v="5222"/>
    <n v="550"/>
    <x v="2"/>
    <x v="2"/>
    <m/>
    <m/>
  </r>
  <r>
    <x v="3"/>
    <x v="3"/>
    <x v="2"/>
    <x v="2"/>
    <n v="5222"/>
    <n v="550"/>
    <x v="2"/>
    <x v="2"/>
    <m/>
    <m/>
  </r>
  <r>
    <x v="4"/>
    <x v="3"/>
    <x v="2"/>
    <x v="2"/>
    <n v="5222"/>
    <n v="550"/>
    <x v="2"/>
    <x v="2"/>
    <m/>
    <m/>
  </r>
  <r>
    <x v="5"/>
    <x v="3"/>
    <x v="2"/>
    <x v="2"/>
    <n v="5222"/>
    <n v="550"/>
    <x v="2"/>
    <x v="2"/>
    <m/>
    <m/>
  </r>
  <r>
    <x v="3"/>
    <x v="3"/>
    <x v="2"/>
    <x v="3"/>
    <n v="5222"/>
    <n v="550"/>
    <x v="2"/>
    <x v="2"/>
    <m/>
    <m/>
  </r>
  <r>
    <x v="3"/>
    <x v="3"/>
    <x v="2"/>
    <x v="3"/>
    <n v="5222"/>
    <n v="550"/>
    <x v="2"/>
    <x v="2"/>
    <m/>
    <m/>
  </r>
  <r>
    <x v="3"/>
    <x v="4"/>
    <x v="3"/>
    <x v="1"/>
    <n v="5222"/>
    <n v="550"/>
    <x v="2"/>
    <x v="2"/>
    <m/>
    <m/>
  </r>
  <r>
    <x v="3"/>
    <x v="4"/>
    <x v="3"/>
    <x v="1"/>
    <n v="5222"/>
    <n v="550"/>
    <x v="2"/>
    <x v="2"/>
    <m/>
    <m/>
  </r>
  <r>
    <x v="3"/>
    <x v="4"/>
    <x v="3"/>
    <x v="1"/>
    <n v="5222"/>
    <n v="550"/>
    <x v="2"/>
    <x v="2"/>
    <m/>
    <m/>
  </r>
  <r>
    <x v="3"/>
    <x v="4"/>
    <x v="3"/>
    <x v="1"/>
    <n v="5222"/>
    <n v="550"/>
    <x v="2"/>
    <x v="2"/>
    <m/>
    <m/>
  </r>
  <r>
    <x v="3"/>
    <x v="4"/>
    <x v="3"/>
    <x v="1"/>
    <n v="5222"/>
    <n v="550"/>
    <x v="2"/>
    <x v="2"/>
    <m/>
    <m/>
  </r>
  <r>
    <x v="3"/>
    <x v="4"/>
    <x v="3"/>
    <x v="1"/>
    <n v="5222"/>
    <n v="550"/>
    <x v="2"/>
    <x v="2"/>
    <m/>
    <m/>
  </r>
  <r>
    <x v="6"/>
    <x v="4"/>
    <x v="3"/>
    <x v="1"/>
    <n v="5222"/>
    <n v="550"/>
    <x v="2"/>
    <x v="2"/>
    <m/>
    <m/>
  </r>
  <r>
    <x v="0"/>
    <x v="4"/>
    <x v="3"/>
    <x v="1"/>
    <n v="5222"/>
    <n v="550"/>
    <x v="2"/>
    <x v="2"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7">
  <r>
    <x v="0"/>
    <s v="mm"/>
    <n v="0"/>
    <n v="0"/>
    <n v="0"/>
    <n v="0"/>
    <n v="0"/>
    <n v="0"/>
    <n v="20000"/>
  </r>
  <r>
    <x v="0"/>
    <s v="mm"/>
    <n v="0"/>
    <n v="0"/>
    <n v="0"/>
    <n v="0"/>
    <n v="0"/>
    <n v="0"/>
    <n v="20000"/>
  </r>
  <r>
    <x v="0"/>
    <s v="mm"/>
    <n v="0"/>
    <n v="0"/>
    <n v="0"/>
    <n v="0"/>
    <n v="20000"/>
    <n v="0"/>
    <n v="0"/>
  </r>
  <r>
    <x v="1"/>
    <s v="mm"/>
    <n v="0"/>
    <n v="0"/>
    <n v="0"/>
    <n v="0"/>
    <n v="20000"/>
    <n v="0"/>
    <n v="0"/>
  </r>
  <r>
    <x v="2"/>
    <s v="mm"/>
    <n v="0"/>
    <n v="0"/>
    <n v="0"/>
    <n v="0"/>
    <n v="20000"/>
    <n v="0"/>
    <n v="0"/>
  </r>
  <r>
    <x v="2"/>
    <m/>
    <n v="0"/>
    <n v="0"/>
    <n v="0"/>
    <n v="0"/>
    <n v="20000"/>
    <n v="0"/>
    <n v="0"/>
  </r>
  <r>
    <x v="2"/>
    <m/>
    <n v="0"/>
    <n v="0"/>
    <n v="0"/>
    <n v="0"/>
    <n v="0"/>
    <n v="0"/>
    <n v="20000"/>
  </r>
  <r>
    <x v="2"/>
    <m/>
    <n v="0"/>
    <n v="0"/>
    <n v="0"/>
    <n v="0"/>
    <n v="0"/>
    <n v="0"/>
    <n v="20000"/>
  </r>
  <r>
    <x v="2"/>
    <m/>
    <n v="0"/>
    <n v="0"/>
    <n v="0"/>
    <n v="0"/>
    <n v="0"/>
    <n v="0"/>
    <n v="20000"/>
  </r>
  <r>
    <x v="2"/>
    <m/>
    <n v="0"/>
    <n v="0"/>
    <n v="50000"/>
    <n v="0"/>
    <n v="0"/>
    <n v="0"/>
    <n v="0"/>
  </r>
  <r>
    <x v="2"/>
    <m/>
    <n v="0"/>
    <n v="0"/>
    <n v="50000"/>
    <n v="0"/>
    <n v="0"/>
    <n v="0"/>
    <n v="0"/>
  </r>
  <r>
    <x v="2"/>
    <m/>
    <n v="0"/>
    <n v="0"/>
    <n v="50000"/>
    <n v="0"/>
    <n v="0"/>
    <n v="0"/>
    <n v="0"/>
  </r>
  <r>
    <x v="2"/>
    <m/>
    <n v="0"/>
    <n v="0"/>
    <n v="50000"/>
    <n v="0"/>
    <n v="0"/>
    <n v="0"/>
    <n v="0"/>
  </r>
  <r>
    <x v="3"/>
    <m/>
    <n v="0"/>
    <n v="0"/>
    <n v="50000"/>
    <n v="0"/>
    <n v="0"/>
    <n v="0"/>
    <n v="0"/>
  </r>
  <r>
    <x v="2"/>
    <m/>
    <n v="0"/>
    <n v="0"/>
    <n v="50000"/>
    <n v="0"/>
    <n v="0"/>
    <n v="0"/>
    <n v="0"/>
  </r>
  <r>
    <x v="4"/>
    <m/>
    <n v="0"/>
    <n v="500000"/>
    <n v="0"/>
    <n v="0"/>
    <n v="0"/>
    <n v="0"/>
    <n v="0"/>
  </r>
  <r>
    <x v="4"/>
    <m/>
    <n v="0"/>
    <n v="500000"/>
    <n v="0"/>
    <n v="0"/>
    <n v="0"/>
    <n v="0"/>
    <n v="0"/>
  </r>
  <r>
    <x v="4"/>
    <m/>
    <n v="0"/>
    <n v="500000"/>
    <n v="0"/>
    <n v="0"/>
    <n v="0"/>
    <n v="0"/>
    <n v="0"/>
  </r>
  <r>
    <x v="4"/>
    <m/>
    <n v="0"/>
    <n v="0"/>
    <n v="0"/>
    <n v="0"/>
    <n v="500000"/>
    <n v="0"/>
    <n v="0"/>
  </r>
  <r>
    <x v="5"/>
    <m/>
    <n v="0"/>
    <n v="0"/>
    <n v="0"/>
    <n v="500000"/>
    <n v="0"/>
    <n v="0"/>
    <n v="0"/>
  </r>
  <r>
    <x v="5"/>
    <m/>
    <n v="0"/>
    <n v="0"/>
    <n v="0"/>
    <n v="500000"/>
    <n v="0"/>
    <n v="0"/>
    <n v="0"/>
  </r>
  <r>
    <x v="3"/>
    <m/>
    <n v="0"/>
    <n v="0"/>
    <n v="0"/>
    <n v="0"/>
    <n v="0"/>
    <n v="0"/>
    <n v="0"/>
  </r>
  <r>
    <x v="6"/>
    <m/>
    <n v="0"/>
    <n v="0"/>
    <n v="0"/>
    <n v="0"/>
    <n v="1000000"/>
    <n v="0"/>
    <n v="0"/>
  </r>
  <r>
    <x v="3"/>
    <m/>
    <n v="0"/>
    <n v="0"/>
    <n v="0"/>
    <n v="1000000"/>
    <n v="0"/>
    <n v="0"/>
    <n v="0"/>
  </r>
  <r>
    <x v="7"/>
    <m/>
    <n v="0"/>
    <n v="0"/>
    <n v="0"/>
    <n v="1000000"/>
    <n v="0"/>
    <n v="0"/>
    <n v="0"/>
  </r>
  <r>
    <x v="7"/>
    <m/>
    <n v="0"/>
    <n v="0"/>
    <n v="0"/>
    <n v="0"/>
    <n v="0"/>
    <n v="2000000"/>
    <n v="0"/>
  </r>
  <r>
    <x v="7"/>
    <m/>
    <n v="0"/>
    <n v="0"/>
    <n v="0"/>
    <n v="0"/>
    <n v="0"/>
    <n v="2000000"/>
    <n v="0"/>
  </r>
  <r>
    <x v="7"/>
    <m/>
    <n v="0"/>
    <n v="0"/>
    <n v="0"/>
    <n v="0"/>
    <n v="0"/>
    <n v="2000000"/>
    <n v="0"/>
  </r>
  <r>
    <x v="7"/>
    <m/>
    <n v="0"/>
    <n v="0"/>
    <n v="0"/>
    <n v="0"/>
    <n v="0"/>
    <n v="2000000"/>
    <n v="0"/>
  </r>
  <r>
    <x v="7"/>
    <m/>
    <n v="0"/>
    <n v="0"/>
    <n v="0"/>
    <n v="0"/>
    <n v="0"/>
    <n v="2000000"/>
    <n v="0"/>
  </r>
  <r>
    <x v="7"/>
    <m/>
    <n v="0"/>
    <n v="0"/>
    <n v="0"/>
    <n v="0"/>
    <n v="0"/>
    <n v="0"/>
    <n v="0"/>
  </r>
  <r>
    <x v="7"/>
    <m/>
    <n v="0"/>
    <n v="0"/>
    <n v="0"/>
    <n v="0"/>
    <n v="0"/>
    <n v="0"/>
    <n v="0"/>
  </r>
  <r>
    <x v="7"/>
    <m/>
    <n v="0"/>
    <n v="0"/>
    <n v="0"/>
    <n v="0"/>
    <n v="0"/>
    <n v="0"/>
    <n v="0"/>
  </r>
  <r>
    <x v="7"/>
    <m/>
    <n v="0"/>
    <n v="0"/>
    <n v="0"/>
    <n v="0"/>
    <n v="0"/>
    <n v="0"/>
    <n v="0"/>
  </r>
  <r>
    <x v="7"/>
    <m/>
    <n v="0"/>
    <n v="0"/>
    <n v="0"/>
    <n v="0"/>
    <n v="0"/>
    <n v="0"/>
    <n v="0"/>
  </r>
  <r>
    <x v="7"/>
    <m/>
    <n v="0"/>
    <n v="0"/>
    <n v="0"/>
    <n v="0"/>
    <n v="0"/>
    <n v="0"/>
    <n v="0"/>
  </r>
  <r>
    <x v="7"/>
    <m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12:B21" firstHeaderRow="1" firstDataRow="1" firstDataCol="1"/>
  <pivotFields count="9">
    <pivotField axis="axisRow" showAll="0" sortType="descending">
      <items count="9">
        <item x="7"/>
        <item x="0"/>
        <item x="1"/>
        <item x="6"/>
        <item x="2"/>
        <item x="5"/>
        <item x="4"/>
        <item x="3"/>
        <item t="default"/>
      </items>
    </pivotField>
    <pivotField showAll="0"/>
    <pivotField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omme de Exp MOMO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>
  <location ref="A1:B10" firstHeaderRow="1" firstDataRow="1" firstDataCol="1"/>
  <pivotFields count="9">
    <pivotField axis="axisRow" showAll="0" sortType="descending">
      <items count="9">
        <item x="7"/>
        <item x="0"/>
        <item x="1"/>
        <item x="6"/>
        <item x="2"/>
        <item x="5"/>
        <item x="4"/>
        <item x="3"/>
        <item t="default"/>
      </items>
    </pivotField>
    <pivotField showAll="0"/>
    <pivotField dataField="1"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Somme de exp cash" fld="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eau croisé dynamique4" cacheId="0" applyNumberFormats="0" applyBorderFormats="0" applyFontFormats="0" applyPatternFormats="0" applyAlignmentFormats="0" applyWidthHeightFormats="1" dataCaption="Valeurs" updatedVersion="5" minRefreshableVersion="3" useAutoFormatting="1" itemPrintTitles="1" createdVersion="5" indent="0" outline="1" outlineData="1" multipleFieldFilters="0" rowHeaderCaption="HISTORIQUE">
  <location ref="A9:B23" firstHeaderRow="1" firstDataRow="1" firstDataCol="1" rowPageCount="3" colPageCount="1"/>
  <pivotFields count="10">
    <pivotField axis="axisRow" showAll="0">
      <items count="8">
        <item x="4"/>
        <item x="5"/>
        <item x="1"/>
        <item x="2"/>
        <item x="6"/>
        <item x="3"/>
        <item x="0"/>
        <item t="default"/>
      </items>
    </pivotField>
    <pivotField axis="axisRow" showAll="0">
      <items count="6">
        <item x="2"/>
        <item x="1"/>
        <item x="4"/>
        <item x="3"/>
        <item x="0"/>
        <item t="default"/>
      </items>
    </pivotField>
    <pivotField name="Numero de Téléphone" axis="axisPage" showAll="0">
      <items count="5">
        <item x="3"/>
        <item x="2"/>
        <item x="1"/>
        <item x="0"/>
        <item t="default"/>
      </items>
    </pivotField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axis="axisPage" dataField="1" showAll="0">
      <items count="4">
        <item x="2"/>
        <item x="1"/>
        <item x="0"/>
        <item t="default"/>
      </items>
    </pivotField>
    <pivotField axis="axisPage" showAll="0">
      <items count="4">
        <item x="1"/>
        <item x="2"/>
        <item x="0"/>
        <item t="default"/>
      </items>
    </pivotField>
    <pivotField showAll="0"/>
    <pivotField showAll="0"/>
  </pivotFields>
  <rowFields count="3">
    <field x="0"/>
    <field x="1"/>
    <field x="3"/>
  </rowFields>
  <rowItems count="14">
    <i>
      <x/>
    </i>
    <i r="1">
      <x v="3"/>
    </i>
    <i r="2">
      <x v="1"/>
    </i>
    <i>
      <x v="1"/>
    </i>
    <i r="1">
      <x v="3"/>
    </i>
    <i r="2">
      <x v="1"/>
    </i>
    <i>
      <x v="3"/>
    </i>
    <i r="1">
      <x/>
    </i>
    <i r="2">
      <x v="1"/>
    </i>
    <i>
      <x v="5"/>
    </i>
    <i r="1">
      <x v="3"/>
    </i>
    <i r="2">
      <x/>
    </i>
    <i r="2">
      <x v="1"/>
    </i>
    <i t="grand">
      <x/>
    </i>
  </rowItems>
  <colItems count="1">
    <i/>
  </colItems>
  <pageFields count="3">
    <pageField fld="2" item="1" hier="-1"/>
    <pageField fld="7" hier="-1"/>
    <pageField fld="6" item="0" hier="-1"/>
  </pageFields>
  <dataFields count="1">
    <dataField name="Somme de Mt Naira" fld="6" baseField="0" baseItem="0"/>
  </dataFields>
  <formats count="40">
    <format dxfId="39">
      <pivotArea dataOnly="0" labelOnly="1" outline="0" fieldPosition="0">
        <references count="1">
          <reference field="2" count="0"/>
        </references>
      </pivotArea>
    </format>
    <format dxfId="38">
      <pivotArea dataOnly="0" labelOnly="1" outline="0" fieldPosition="0">
        <references count="1">
          <reference field="7" count="0"/>
        </references>
      </pivotArea>
    </format>
    <format dxfId="37">
      <pivotArea dataOnly="0" labelOnly="1" outline="0" fieldPosition="0">
        <references count="1">
          <reference field="1" count="0"/>
        </references>
      </pivotArea>
    </format>
    <format dxfId="36">
      <pivotArea dataOnly="0" labelOnly="1" outline="0" fieldPosition="0">
        <references count="1">
          <reference field="6" count="0"/>
        </references>
      </pivotArea>
    </format>
    <format dxfId="35">
      <pivotArea field="0" type="button" dataOnly="0" labelOnly="1" outline="0" axis="axisRow" fieldPosition="0"/>
    </format>
    <format dxfId="34">
      <pivotArea dataOnly="0" labelOnly="1" fieldPosition="0">
        <references count="1">
          <reference field="0" count="4">
            <x v="0"/>
            <x v="1"/>
            <x v="3"/>
            <x v="5"/>
          </reference>
        </references>
      </pivotArea>
    </format>
    <format dxfId="33">
      <pivotArea dataOnly="0" labelOnly="1" grandRow="1" outline="0" fieldPosition="0"/>
    </format>
    <format dxfId="32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31">
      <pivotArea outline="0" collapsedLevelsAreSubtotals="1" fieldPosition="0"/>
    </format>
    <format dxfId="30">
      <pivotArea dataOnly="0" labelOnly="1" outline="0" axis="axisValues" fieldPosition="0"/>
    </format>
    <format dxfId="29">
      <pivotArea type="all" dataOnly="0" outline="0" fieldPosition="0"/>
    </format>
    <format dxfId="28">
      <pivotArea field="0" type="button" dataOnly="0" labelOnly="1" outline="0" axis="axisRow" fieldPosition="0"/>
    </format>
    <format dxfId="27">
      <pivotArea dataOnly="0" labelOnly="1" outline="0" axis="axisValues" fieldPosition="0"/>
    </format>
    <format dxfId="26">
      <pivotArea dataOnly="0" labelOnly="1" fieldPosition="0">
        <references count="2">
          <reference field="0" count="1" selected="0">
            <x v="0"/>
          </reference>
          <reference field="3" count="2">
            <x v="0"/>
            <x v="1"/>
          </reference>
        </references>
      </pivotArea>
    </format>
    <format dxfId="25">
      <pivotArea field="0" type="button" dataOnly="0" labelOnly="1" outline="0" axis="axisRow" fieldPosition="0"/>
    </format>
    <format dxfId="24">
      <pivotArea dataOnly="0" labelOnly="1" outline="0" axis="axisValues" fieldPosition="0"/>
    </format>
    <format dxfId="23">
      <pivotArea type="all" dataOnly="0" outline="0" fieldPosition="0"/>
    </format>
    <format dxfId="22">
      <pivotArea outline="0" collapsedLevelsAreSubtotals="1" fieldPosition="0"/>
    </format>
    <format dxfId="21">
      <pivotArea field="0" type="button" dataOnly="0" labelOnly="1" outline="0" axis="axisRow" fieldPosition="0"/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dataOnly="0" labelOnly="1" outline="0" axis="axisValues" fieldPosition="0"/>
    </format>
    <format dxfId="16">
      <pivotArea dataOnly="0" labelOnly="1" fieldPosition="0">
        <references count="1">
          <reference field="0" count="4">
            <x v="0"/>
            <x v="1"/>
            <x v="3"/>
            <x v="5"/>
          </reference>
        </references>
      </pivotArea>
    </format>
    <format dxfId="15">
      <pivotArea dataOnly="0" labelOnly="1" grandRow="1" outline="0" fieldPosition="0"/>
    </format>
    <format dxfId="14">
      <pivotArea dataOnly="0" labelOnly="1" fieldPosition="0">
        <references count="2">
          <reference field="0" count="1" selected="0">
            <x v="0"/>
          </reference>
          <reference field="1" count="2">
            <x v="0"/>
            <x v="3"/>
          </reference>
        </references>
      </pivotArea>
    </format>
    <format dxfId="13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3" count="2">
            <x v="0"/>
            <x v="1"/>
          </reference>
        </references>
      </pivotArea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field="0" type="button" dataOnly="0" labelOnly="1" outline="0" axis="axisRow" fieldPosition="0"/>
    </format>
    <format dxfId="9">
      <pivotArea dataOnly="0" labelOnly="1" outline="0" axis="axisValues" fieldPosition="0"/>
    </format>
    <format dxfId="8">
      <pivotArea dataOnly="0" labelOnly="1" fieldPosition="0">
        <references count="1">
          <reference field="0" count="4">
            <x v="0"/>
            <x v="1"/>
            <x v="3"/>
            <x v="5"/>
          </reference>
        </references>
      </pivotArea>
    </format>
    <format dxfId="7">
      <pivotArea dataOnly="0" labelOnly="1" grandRow="1" outline="0" fieldPosition="0"/>
    </format>
    <format dxfId="6">
      <pivotArea dataOnly="0" labelOnly="1" fieldPosition="0">
        <references count="2">
          <reference field="0" count="1" selected="0">
            <x v="0"/>
          </reference>
          <reference field="1" count="2">
            <x v="0"/>
            <x v="3"/>
          </reference>
        </references>
      </pivotArea>
    </format>
    <format dxfId="5">
      <pivotArea dataOnly="0" labelOnly="1" fieldPosition="0">
        <references count="3">
          <reference field="0" count="1" selected="0">
            <x v="0"/>
          </reference>
          <reference field="1" count="1" selected="0">
            <x v="3"/>
          </reference>
          <reference field="3" count="2">
            <x v="0"/>
            <x v="1"/>
          </reference>
        </references>
      </pivotArea>
    </format>
    <format dxfId="4">
      <pivotArea type="all" dataOnly="0" outline="0" fieldPosition="0"/>
    </format>
    <format dxfId="3">
      <pivotArea outline="0" collapsedLevelsAreSubtotals="1" fieldPosition="0"/>
    </format>
    <format dxfId="2">
      <pivotArea field="0" type="button" dataOnly="0" labelOnly="1" outline="0" axis="axisRow" fieldPosition="0"/>
    </format>
    <format dxfId="1">
      <pivotArea dataOnly="0" labelOnly="1" outline="0" axis="axisValues" fieldPosition="0"/>
    </format>
    <format dxfId="0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>
      <selection sqref="A1:XFD1048576"/>
    </sheetView>
  </sheetViews>
  <sheetFormatPr baseColWidth="10" defaultRowHeight="15" x14ac:dyDescent="0.25"/>
  <cols>
    <col min="1" max="16384" width="11.42578125" style="30"/>
  </cols>
  <sheetData/>
  <sheetProtection sheet="1" objects="1" scenarios="1" selectLockedCell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workbookViewId="0">
      <selection activeCell="E12" sqref="E12"/>
    </sheetView>
  </sheetViews>
  <sheetFormatPr baseColWidth="10" defaultRowHeight="15" x14ac:dyDescent="0.25"/>
  <cols>
    <col min="1" max="1" width="21" customWidth="1"/>
    <col min="2" max="2" width="21.28515625" customWidth="1"/>
  </cols>
  <sheetData>
    <row r="1" spans="1:2" x14ac:dyDescent="0.25">
      <c r="A1" s="36" t="s">
        <v>44</v>
      </c>
      <c r="B1" t="s">
        <v>46</v>
      </c>
    </row>
    <row r="2" spans="1:2" x14ac:dyDescent="0.25">
      <c r="A2" s="40" t="s">
        <v>47</v>
      </c>
      <c r="B2" s="38">
        <v>0</v>
      </c>
    </row>
    <row r="3" spans="1:2" x14ac:dyDescent="0.25">
      <c r="A3" s="37">
        <v>43813</v>
      </c>
      <c r="B3" s="38">
        <v>0</v>
      </c>
    </row>
    <row r="4" spans="1:2" x14ac:dyDescent="0.25">
      <c r="A4" s="37">
        <v>43783</v>
      </c>
      <c r="B4" s="38">
        <v>0</v>
      </c>
    </row>
    <row r="5" spans="1:2" x14ac:dyDescent="0.25">
      <c r="A5" s="37">
        <v>42136</v>
      </c>
      <c r="B5" s="38">
        <v>0</v>
      </c>
    </row>
    <row r="6" spans="1:2" x14ac:dyDescent="0.25">
      <c r="A6" s="37">
        <v>41399</v>
      </c>
      <c r="B6" s="38">
        <v>0</v>
      </c>
    </row>
    <row r="7" spans="1:2" x14ac:dyDescent="0.25">
      <c r="A7" s="37">
        <v>38395</v>
      </c>
      <c r="B7" s="38">
        <v>0</v>
      </c>
    </row>
    <row r="8" spans="1:2" x14ac:dyDescent="0.25">
      <c r="A8" s="37">
        <v>38385</v>
      </c>
      <c r="B8" s="38">
        <v>0</v>
      </c>
    </row>
    <row r="9" spans="1:2" x14ac:dyDescent="0.25">
      <c r="A9" s="39">
        <v>0</v>
      </c>
      <c r="B9" s="38">
        <v>0</v>
      </c>
    </row>
    <row r="10" spans="1:2" x14ac:dyDescent="0.25">
      <c r="A10" s="40" t="s">
        <v>20</v>
      </c>
      <c r="B10" s="38">
        <v>0</v>
      </c>
    </row>
    <row r="12" spans="1:2" x14ac:dyDescent="0.25">
      <c r="A12" s="36" t="s">
        <v>44</v>
      </c>
      <c r="B12" t="s">
        <v>45</v>
      </c>
    </row>
    <row r="13" spans="1:2" x14ac:dyDescent="0.25">
      <c r="A13" s="40" t="s">
        <v>47</v>
      </c>
      <c r="B13" s="38">
        <v>0</v>
      </c>
    </row>
    <row r="14" spans="1:2" x14ac:dyDescent="0.25">
      <c r="A14" s="37">
        <v>43813</v>
      </c>
      <c r="B14" s="38">
        <v>0</v>
      </c>
    </row>
    <row r="15" spans="1:2" x14ac:dyDescent="0.25">
      <c r="A15" s="37">
        <v>43783</v>
      </c>
      <c r="B15" s="38">
        <v>0</v>
      </c>
    </row>
    <row r="16" spans="1:2" x14ac:dyDescent="0.25">
      <c r="A16" s="37">
        <v>42136</v>
      </c>
      <c r="B16" s="38">
        <v>0</v>
      </c>
    </row>
    <row r="17" spans="1:2" x14ac:dyDescent="0.25">
      <c r="A17" s="37">
        <v>41399</v>
      </c>
      <c r="B17" s="38">
        <v>0</v>
      </c>
    </row>
    <row r="18" spans="1:2" x14ac:dyDescent="0.25">
      <c r="A18" s="37">
        <v>38395</v>
      </c>
      <c r="B18" s="38">
        <v>0</v>
      </c>
    </row>
    <row r="19" spans="1:2" x14ac:dyDescent="0.25">
      <c r="A19" s="37">
        <v>38385</v>
      </c>
      <c r="B19" s="38">
        <v>1500000</v>
      </c>
    </row>
    <row r="20" spans="1:2" x14ac:dyDescent="0.25">
      <c r="A20" s="39">
        <v>0</v>
      </c>
      <c r="B20" s="38">
        <v>0</v>
      </c>
    </row>
    <row r="21" spans="1:2" x14ac:dyDescent="0.25">
      <c r="A21" s="40" t="s">
        <v>20</v>
      </c>
      <c r="B21" s="38">
        <v>1500000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40"/>
  <sheetViews>
    <sheetView workbookViewId="0">
      <selection activeCell="A2" sqref="A2"/>
    </sheetView>
  </sheetViews>
  <sheetFormatPr baseColWidth="10" defaultRowHeight="15" x14ac:dyDescent="0.25"/>
  <cols>
    <col min="1" max="1" width="11.85546875" bestFit="1" customWidth="1"/>
    <col min="2" max="2" width="17.140625" customWidth="1"/>
    <col min="3" max="3" width="9.140625" bestFit="1" customWidth="1"/>
    <col min="4" max="4" width="7.85546875" bestFit="1" customWidth="1"/>
    <col min="5" max="6" width="8" bestFit="1" customWidth="1"/>
    <col min="7" max="7" width="16.28515625" bestFit="1" customWidth="1"/>
    <col min="8" max="8" width="8" bestFit="1" customWidth="1"/>
    <col min="9" max="9" width="7.28515625" bestFit="1" customWidth="1"/>
  </cols>
  <sheetData>
    <row r="1" spans="1:9" s="2" customFormat="1" ht="31.5" x14ac:dyDescent="0.25">
      <c r="A1" s="2" t="str">
        <f>'Récapitulatif '!A1:A1074</f>
        <v>DATE</v>
      </c>
      <c r="B1" s="2" t="str">
        <f>'Récapitulatif '!B:B</f>
        <v>NOM EXPEDITEUR</v>
      </c>
      <c r="C1" s="2" t="s">
        <v>6</v>
      </c>
      <c r="D1" s="2" t="s">
        <v>7</v>
      </c>
      <c r="E1" s="2" t="s">
        <v>8</v>
      </c>
      <c r="F1" s="2" t="s">
        <v>9</v>
      </c>
      <c r="G1" s="2" t="s">
        <v>10</v>
      </c>
      <c r="H1" s="2" t="s">
        <v>11</v>
      </c>
      <c r="I1" s="2" t="s">
        <v>12</v>
      </c>
    </row>
    <row r="2" spans="1:9" s="2" customFormat="1" ht="15.75" x14ac:dyDescent="0.25">
      <c r="A2" s="35">
        <f>'Récapitulatif '!A3</f>
        <v>43813</v>
      </c>
      <c r="B2" s="2" t="str">
        <f>'Récapitulatif '!B3</f>
        <v>mm</v>
      </c>
      <c r="C2">
        <f>IF('Récapitulatif '!D3=Opérations!$C$1,'Récapitulatif '!E3,0)</f>
        <v>0</v>
      </c>
      <c r="D2">
        <f>IF('Récapitulatif '!D3=Opérations!$D$1,'Récapitulatif '!E3,0)</f>
        <v>20000</v>
      </c>
      <c r="E2">
        <f>IF('Récapitulatif '!D3=Opérations!$E$1,'Récapitulatif '!E3,0)</f>
        <v>0</v>
      </c>
      <c r="F2">
        <f>IF('Récapitulatif '!D3=Opérations!$F$1,'Récapitulatif '!E3,0)</f>
        <v>0</v>
      </c>
      <c r="G2">
        <f>IF('Récapitulatif '!D3=Opérations!$G$1,'Récapitulatif '!E3,0)</f>
        <v>0</v>
      </c>
      <c r="H2">
        <f>IF('Récapitulatif '!D3=Opérations!$H$1,'Récapitulatif '!E3,0)</f>
        <v>0</v>
      </c>
      <c r="I2">
        <f>IF('Récapitulatif '!D3=Opérations!$I$1,'Récapitulatif '!E3,0)</f>
        <v>0</v>
      </c>
    </row>
    <row r="3" spans="1:9" s="2" customFormat="1" ht="15.75" x14ac:dyDescent="0.25">
      <c r="A3" s="35">
        <f>'Récapitulatif '!A4</f>
        <v>0</v>
      </c>
      <c r="B3" s="2" t="str">
        <f>'Récapitulatif '!B4</f>
        <v>mm</v>
      </c>
      <c r="C3">
        <f>IF('Récapitulatif '!D4=Opérations!$C$1,'Récapitulatif '!E4,0)</f>
        <v>0</v>
      </c>
      <c r="D3">
        <f>IF('Récapitulatif '!D4=Opérations!$D$1,'Récapitulatif '!E4,0)</f>
        <v>20000</v>
      </c>
      <c r="E3">
        <f>IF('Récapitulatif '!D4=Opérations!$E$1,'Récapitulatif '!E4,0)</f>
        <v>0</v>
      </c>
      <c r="F3">
        <f>IF('Récapitulatif '!D4=Opérations!$F$1,'Récapitulatif '!E4,0)</f>
        <v>0</v>
      </c>
      <c r="G3">
        <f>IF('Récapitulatif '!D4=Opérations!$G$1,'Récapitulatif '!E4,0)</f>
        <v>0</v>
      </c>
      <c r="H3">
        <f>IF('Récapitulatif '!D4=Opérations!$H$1,'Récapitulatif '!E4,0)</f>
        <v>0</v>
      </c>
      <c r="I3">
        <f>IF('Récapitulatif '!D4=Opérations!$I$1,'Récapitulatif '!E4,0)</f>
        <v>0</v>
      </c>
    </row>
    <row r="4" spans="1:9" s="2" customFormat="1" ht="15.75" x14ac:dyDescent="0.25">
      <c r="A4" s="35">
        <f>'Récapitulatif '!A5</f>
        <v>43813</v>
      </c>
      <c r="B4" s="2" t="str">
        <f>'Récapitulatif '!B5</f>
        <v>mm</v>
      </c>
      <c r="C4">
        <f>IF('Récapitulatif '!D5=Opérations!$C$1,'Récapitulatif '!E5,0)</f>
        <v>0</v>
      </c>
      <c r="D4">
        <f>IF('Récapitulatif '!D5=Opérations!$D$1,'Récapitulatif '!E5,0)</f>
        <v>0</v>
      </c>
      <c r="E4">
        <f>IF('Récapitulatif '!D5=Opérations!$E$1,'Récapitulatif '!E5,0)</f>
        <v>0</v>
      </c>
      <c r="F4">
        <f>IF('Récapitulatif '!D5=Opérations!$F$1,'Récapitulatif '!E5,0)</f>
        <v>0</v>
      </c>
      <c r="G4">
        <f>IF('Récapitulatif '!D5=Opérations!$G$1,'Récapitulatif '!E5,0)</f>
        <v>0</v>
      </c>
      <c r="H4">
        <f>IF('Récapitulatif '!D5=Opérations!$H$1,'Récapitulatif '!E5,0)</f>
        <v>0</v>
      </c>
      <c r="I4">
        <f>IF('Récapitulatif '!D5=Opérations!$I$1,'Récapitulatif '!E5,0)</f>
        <v>20000</v>
      </c>
    </row>
    <row r="5" spans="1:9" s="2" customFormat="1" ht="15.75" x14ac:dyDescent="0.25">
      <c r="A5" s="35">
        <f>'Récapitulatif '!A6</f>
        <v>43813</v>
      </c>
      <c r="B5" s="2" t="str">
        <f>'Récapitulatif '!B6</f>
        <v>mm</v>
      </c>
      <c r="C5">
        <f>IF('Récapitulatif '!D6=Opérations!$C$1,'Récapitulatif '!E6,0)</f>
        <v>0</v>
      </c>
      <c r="D5">
        <f>IF('Récapitulatif '!D6=Opérations!$D$1,'Récapitulatif '!E6,0)</f>
        <v>0</v>
      </c>
      <c r="E5">
        <f>IF('Récapitulatif '!D6=Opérations!$E$1,'Récapitulatif '!E6,0)</f>
        <v>0</v>
      </c>
      <c r="F5">
        <f>IF('Récapitulatif '!D6=Opérations!$F$1,'Récapitulatif '!E6,0)</f>
        <v>0</v>
      </c>
      <c r="G5">
        <f>IF('Récapitulatif '!D6=Opérations!$G$1,'Récapitulatif '!E6,0)</f>
        <v>0</v>
      </c>
      <c r="H5">
        <f>IF('Récapitulatif '!D6=Opérations!$H$1,'Récapitulatif '!E6,0)</f>
        <v>0</v>
      </c>
      <c r="I5">
        <f>IF('Récapitulatif '!D6=Opérations!$I$1,'Récapitulatif '!E6,0)</f>
        <v>20000</v>
      </c>
    </row>
    <row r="6" spans="1:9" s="2" customFormat="1" ht="15.75" x14ac:dyDescent="0.25">
      <c r="A6" s="35">
        <f>'Récapitulatif '!A7</f>
        <v>43813</v>
      </c>
      <c r="B6" s="2" t="str">
        <f>'Récapitulatif '!B7</f>
        <v>mm</v>
      </c>
      <c r="C6">
        <f>IF('Récapitulatif '!D7=Opérations!$C$1,'Récapitulatif '!E7,0)</f>
        <v>0</v>
      </c>
      <c r="D6">
        <f>IF('Récapitulatif '!D7=Opérations!$D$1,'Récapitulatif '!E7,0)</f>
        <v>0</v>
      </c>
      <c r="E6">
        <f>IF('Récapitulatif '!D7=Opérations!$E$1,'Récapitulatif '!E7,0)</f>
        <v>0</v>
      </c>
      <c r="F6">
        <f>IF('Récapitulatif '!D7=Opérations!$F$1,'Récapitulatif '!E7,0)</f>
        <v>0</v>
      </c>
      <c r="G6">
        <f>IF('Récapitulatif '!D7=Opérations!$G$1,'Récapitulatif '!E7,0)</f>
        <v>20000</v>
      </c>
      <c r="H6">
        <f>IF('Récapitulatif '!D7=Opérations!$H$1,'Récapitulatif '!E7,0)</f>
        <v>0</v>
      </c>
      <c r="I6">
        <f>IF('Récapitulatif '!D7=Opérations!$I$1,'Récapitulatif '!E7,0)</f>
        <v>0</v>
      </c>
    </row>
    <row r="7" spans="1:9" s="2" customFormat="1" ht="15.75" x14ac:dyDescent="0.25">
      <c r="A7" s="35">
        <f>'Récapitulatif '!A8</f>
        <v>43783</v>
      </c>
      <c r="B7" s="2" t="str">
        <f>'Récapitulatif '!B8</f>
        <v>mm</v>
      </c>
      <c r="C7">
        <f>IF('Récapitulatif '!D8=Opérations!$C$1,'Récapitulatif '!E8,0)</f>
        <v>0</v>
      </c>
      <c r="D7">
        <f>IF('Récapitulatif '!D8=Opérations!$D$1,'Récapitulatif '!E8,0)</f>
        <v>0</v>
      </c>
      <c r="E7">
        <f>IF('Récapitulatif '!D8=Opérations!$E$1,'Récapitulatif '!E8,0)</f>
        <v>0</v>
      </c>
      <c r="F7">
        <f>IF('Récapitulatif '!D8=Opérations!$F$1,'Récapitulatif '!E8,0)</f>
        <v>0</v>
      </c>
      <c r="G7">
        <f>IF('Récapitulatif '!D8=Opérations!$G$1,'Récapitulatif '!E8,0)</f>
        <v>20000</v>
      </c>
      <c r="H7">
        <f>IF('Récapitulatif '!D8=Opérations!$H$1,'Récapitulatif '!E8,0)</f>
        <v>0</v>
      </c>
      <c r="I7">
        <f>IF('Récapitulatif '!D8=Opérations!$I$1,'Récapitulatif '!E8,0)</f>
        <v>0</v>
      </c>
    </row>
    <row r="8" spans="1:9" s="2" customFormat="1" ht="15.75" x14ac:dyDescent="0.25">
      <c r="A8" s="35">
        <f>'Récapitulatif '!A9</f>
        <v>43813</v>
      </c>
      <c r="B8" s="2" t="str">
        <f>'Récapitulatif '!B9</f>
        <v>mm</v>
      </c>
      <c r="C8">
        <f>IF('Récapitulatif '!D9=Opérations!$C$1,'Récapitulatif '!E9,0)</f>
        <v>0</v>
      </c>
      <c r="D8">
        <f>IF('Récapitulatif '!D9=Opérations!$D$1,'Récapitulatif '!E9,0)</f>
        <v>0</v>
      </c>
      <c r="E8">
        <f>IF('Récapitulatif '!D9=Opérations!$E$1,'Récapitulatif '!E9,0)</f>
        <v>0</v>
      </c>
      <c r="F8">
        <f>IF('Récapitulatif '!D9=Opérations!$F$1,'Récapitulatif '!E9,0)</f>
        <v>0</v>
      </c>
      <c r="G8">
        <f>IF('Récapitulatif '!D9=Opérations!$G$1,'Récapitulatif '!E9,0)</f>
        <v>20000</v>
      </c>
      <c r="H8">
        <f>IF('Récapitulatif '!D9=Opérations!$H$1,'Récapitulatif '!E9,0)</f>
        <v>0</v>
      </c>
      <c r="I8">
        <f>IF('Récapitulatif '!D9=Opérations!$I$1,'Récapitulatif '!E9,0)</f>
        <v>0</v>
      </c>
    </row>
    <row r="9" spans="1:9" s="2" customFormat="1" ht="15.75" x14ac:dyDescent="0.25">
      <c r="A9" s="35">
        <f>'Récapitulatif '!A10</f>
        <v>41399</v>
      </c>
      <c r="C9">
        <f>IF('Récapitulatif '!D10=Opérations!$C$1,'Récapitulatif '!E10,0)</f>
        <v>0</v>
      </c>
      <c r="D9">
        <f>IF('Récapitulatif '!D10=Opérations!$D$1,'Récapitulatif '!E10,0)</f>
        <v>0</v>
      </c>
      <c r="E9">
        <f>IF('Récapitulatif '!D10=Opérations!$E$1,'Récapitulatif '!E10,0)</f>
        <v>0</v>
      </c>
      <c r="F9">
        <f>IF('Récapitulatif '!D10=Opérations!$F$1,'Récapitulatif '!E10,0)</f>
        <v>0</v>
      </c>
      <c r="G9">
        <f>IF('Récapitulatif '!D10=Opérations!$G$1,'Récapitulatif '!E10,0)</f>
        <v>20000</v>
      </c>
      <c r="H9">
        <f>IF('Récapitulatif '!D10=Opérations!$H$1,'Récapitulatif '!E10,0)</f>
        <v>0</v>
      </c>
      <c r="I9">
        <f>IF('Récapitulatif '!D10=Opérations!$I$1,'Récapitulatif '!E10,0)</f>
        <v>0</v>
      </c>
    </row>
    <row r="10" spans="1:9" s="2" customFormat="1" ht="15.75" x14ac:dyDescent="0.25">
      <c r="A10" s="35">
        <f>'Récapitulatif '!A11</f>
        <v>41399</v>
      </c>
      <c r="C10">
        <f>IF('Récapitulatif '!D11=Opérations!$C$1,'Récapitulatif '!E11,0)</f>
        <v>0</v>
      </c>
      <c r="D10">
        <f>IF('Récapitulatif '!D11=Opérations!$D$1,'Récapitulatif '!E11,0)</f>
        <v>0</v>
      </c>
      <c r="E10">
        <f>IF('Récapitulatif '!D11=Opérations!$E$1,'Récapitulatif '!E11,0)</f>
        <v>0</v>
      </c>
      <c r="F10">
        <f>IF('Récapitulatif '!D11=Opérations!$F$1,'Récapitulatif '!E11,0)</f>
        <v>0</v>
      </c>
      <c r="G10">
        <f>IF('Récapitulatif '!D11=Opérations!$G$1,'Récapitulatif '!E11,0)</f>
        <v>0</v>
      </c>
      <c r="H10">
        <f>IF('Récapitulatif '!D11=Opérations!$H$1,'Récapitulatif '!E11,0)</f>
        <v>0</v>
      </c>
      <c r="I10">
        <f>IF('Récapitulatif '!D11=Opérations!$I$1,'Récapitulatif '!E11,0)</f>
        <v>20000</v>
      </c>
    </row>
    <row r="11" spans="1:9" s="2" customFormat="1" ht="15.75" x14ac:dyDescent="0.25">
      <c r="A11" s="35">
        <f>'Récapitulatif '!A12</f>
        <v>41399</v>
      </c>
      <c r="C11">
        <f>IF('Récapitulatif '!D12=Opérations!$C$1,'Récapitulatif '!E12,0)</f>
        <v>0</v>
      </c>
      <c r="D11">
        <f>IF('Récapitulatif '!D12=Opérations!$D$1,'Récapitulatif '!E12,0)</f>
        <v>0</v>
      </c>
      <c r="E11">
        <f>IF('Récapitulatif '!D12=Opérations!$E$1,'Récapitulatif '!E12,0)</f>
        <v>0</v>
      </c>
      <c r="F11">
        <f>IF('Récapitulatif '!D12=Opérations!$F$1,'Récapitulatif '!E12,0)</f>
        <v>0</v>
      </c>
      <c r="G11">
        <f>IF('Récapitulatif '!D12=Opérations!$G$1,'Récapitulatif '!E12,0)</f>
        <v>0</v>
      </c>
      <c r="H11">
        <f>IF('Récapitulatif '!D12=Opérations!$H$1,'Récapitulatif '!E12,0)</f>
        <v>0</v>
      </c>
      <c r="I11">
        <f>IF('Récapitulatif '!D12=Opérations!$I$1,'Récapitulatif '!E12,0)</f>
        <v>20000</v>
      </c>
    </row>
    <row r="12" spans="1:9" s="2" customFormat="1" ht="15.75" x14ac:dyDescent="0.25">
      <c r="A12" s="35">
        <f>'Récapitulatif '!A13</f>
        <v>41399</v>
      </c>
      <c r="C12">
        <f>IF('Récapitulatif '!D13=Opérations!$C$1,'Récapitulatif '!E13,0)</f>
        <v>0</v>
      </c>
      <c r="D12">
        <f>IF('Récapitulatif '!D13=Opérations!$D$1,'Récapitulatif '!E13,0)</f>
        <v>0</v>
      </c>
      <c r="E12">
        <f>IF('Récapitulatif '!D13=Opérations!$E$1,'Récapitulatif '!E13,0)</f>
        <v>0</v>
      </c>
      <c r="F12">
        <f>IF('Récapitulatif '!D13=Opérations!$F$1,'Récapitulatif '!E13,0)</f>
        <v>0</v>
      </c>
      <c r="G12">
        <f>IF('Récapitulatif '!D13=Opérations!$G$1,'Récapitulatif '!E13,0)</f>
        <v>0</v>
      </c>
      <c r="H12">
        <f>IF('Récapitulatif '!D13=Opérations!$H$1,'Récapitulatif '!E13,0)</f>
        <v>0</v>
      </c>
      <c r="I12">
        <f>IF('Récapitulatif '!D13=Opérations!$I$1,'Récapitulatif '!E13,0)</f>
        <v>20000</v>
      </c>
    </row>
    <row r="13" spans="1:9" s="2" customFormat="1" ht="15.75" x14ac:dyDescent="0.25">
      <c r="A13" s="35">
        <f>'Récapitulatif '!A14</f>
        <v>41399</v>
      </c>
      <c r="C13">
        <f>IF('Récapitulatif '!D14=Opérations!$C$1,'Récapitulatif '!E14,0)</f>
        <v>0</v>
      </c>
      <c r="D13">
        <f>IF('Récapitulatif '!D14=Opérations!$D$1,'Récapitulatif '!E14,0)</f>
        <v>0</v>
      </c>
      <c r="E13">
        <f>IF('Récapitulatif '!D14=Opérations!$E$1,'Récapitulatif '!E14,0)</f>
        <v>50000</v>
      </c>
      <c r="F13">
        <f>IF('Récapitulatif '!D14=Opérations!$F$1,'Récapitulatif '!E14,0)</f>
        <v>0</v>
      </c>
      <c r="G13">
        <f>IF('Récapitulatif '!D14=Opérations!$G$1,'Récapitulatif '!E14,0)</f>
        <v>0</v>
      </c>
      <c r="H13">
        <f>IF('Récapitulatif '!D14=Opérations!$H$1,'Récapitulatif '!E14,0)</f>
        <v>0</v>
      </c>
      <c r="I13">
        <f>IF('Récapitulatif '!D14=Opérations!$I$1,'Récapitulatif '!E14,0)</f>
        <v>0</v>
      </c>
    </row>
    <row r="14" spans="1:9" s="2" customFormat="1" ht="15.75" x14ac:dyDescent="0.25">
      <c r="A14" s="35">
        <f>'Récapitulatif '!A15</f>
        <v>41399</v>
      </c>
      <c r="C14">
        <f>IF('Récapitulatif '!D15=Opérations!$C$1,'Récapitulatif '!E15,0)</f>
        <v>0</v>
      </c>
      <c r="D14">
        <f>IF('Récapitulatif '!D15=Opérations!$D$1,'Récapitulatif '!E15,0)</f>
        <v>0</v>
      </c>
      <c r="E14">
        <f>IF('Récapitulatif '!D15=Opérations!$E$1,'Récapitulatif '!E15,0)</f>
        <v>50000</v>
      </c>
      <c r="F14">
        <f>IF('Récapitulatif '!D15=Opérations!$F$1,'Récapitulatif '!E15,0)</f>
        <v>0</v>
      </c>
      <c r="G14">
        <f>IF('Récapitulatif '!D15=Opérations!$G$1,'Récapitulatif '!E15,0)</f>
        <v>0</v>
      </c>
      <c r="H14">
        <f>IF('Récapitulatif '!D15=Opérations!$H$1,'Récapitulatif '!E15,0)</f>
        <v>0</v>
      </c>
      <c r="I14">
        <f>IF('Récapitulatif '!D15=Opérations!$I$1,'Récapitulatif '!E15,0)</f>
        <v>0</v>
      </c>
    </row>
    <row r="15" spans="1:9" s="2" customFormat="1" ht="15.75" x14ac:dyDescent="0.25">
      <c r="A15" s="35">
        <f>'Récapitulatif '!A16</f>
        <v>41399</v>
      </c>
      <c r="C15">
        <f>IF('Récapitulatif '!D16=Opérations!$C$1,'Récapitulatif '!E16,0)</f>
        <v>0</v>
      </c>
      <c r="D15">
        <f>IF('Récapitulatif '!D16=Opérations!$D$1,'Récapitulatif '!E16,0)</f>
        <v>0</v>
      </c>
      <c r="E15">
        <f>IF('Récapitulatif '!D16=Opérations!$E$1,'Récapitulatif '!E16,0)</f>
        <v>50000</v>
      </c>
      <c r="F15">
        <f>IF('Récapitulatif '!D16=Opérations!$F$1,'Récapitulatif '!E16,0)</f>
        <v>0</v>
      </c>
      <c r="G15">
        <f>IF('Récapitulatif '!D16=Opérations!$G$1,'Récapitulatif '!E16,0)</f>
        <v>0</v>
      </c>
      <c r="H15">
        <f>IF('Récapitulatif '!D16=Opérations!$H$1,'Récapitulatif '!E16,0)</f>
        <v>0</v>
      </c>
      <c r="I15">
        <f>IF('Récapitulatif '!D16=Opérations!$I$1,'Récapitulatif '!E16,0)</f>
        <v>0</v>
      </c>
    </row>
    <row r="16" spans="1:9" s="2" customFormat="1" ht="15.75" x14ac:dyDescent="0.25">
      <c r="A16" s="35">
        <f>'Récapitulatif '!A17</f>
        <v>41399</v>
      </c>
      <c r="C16">
        <f>IF('Récapitulatif '!D17=Opérations!$C$1,'Récapitulatif '!E17,0)</f>
        <v>0</v>
      </c>
      <c r="D16">
        <f>IF('Récapitulatif '!D17=Opérations!$D$1,'Récapitulatif '!E17,0)</f>
        <v>0</v>
      </c>
      <c r="E16">
        <f>IF('Récapitulatif '!D17=Opérations!$E$1,'Récapitulatif '!E17,0)</f>
        <v>50000</v>
      </c>
      <c r="F16">
        <f>IF('Récapitulatif '!D17=Opérations!$F$1,'Récapitulatif '!E17,0)</f>
        <v>0</v>
      </c>
      <c r="G16">
        <f>IF('Récapitulatif '!D17=Opérations!$G$1,'Récapitulatif '!E17,0)</f>
        <v>0</v>
      </c>
      <c r="H16">
        <f>IF('Récapitulatif '!D17=Opérations!$H$1,'Récapitulatif '!E17,0)</f>
        <v>0</v>
      </c>
      <c r="I16">
        <f>IF('Récapitulatif '!D17=Opérations!$I$1,'Récapitulatif '!E17,0)</f>
        <v>0</v>
      </c>
    </row>
    <row r="17" spans="1:9" s="2" customFormat="1" ht="15.75" x14ac:dyDescent="0.25">
      <c r="A17" s="35">
        <f>'Récapitulatif '!A18</f>
        <v>0</v>
      </c>
      <c r="C17">
        <f>IF('Récapitulatif '!D18=Opérations!$C$1,'Récapitulatif '!E18,0)</f>
        <v>0</v>
      </c>
      <c r="D17">
        <f>IF('Récapitulatif '!D18=Opérations!$D$1,'Récapitulatif '!E18,0)</f>
        <v>0</v>
      </c>
      <c r="E17">
        <f>IF('Récapitulatif '!D18=Opérations!$E$1,'Récapitulatif '!E18,0)</f>
        <v>50000</v>
      </c>
      <c r="F17">
        <f>IF('Récapitulatif '!D18=Opérations!$F$1,'Récapitulatif '!E18,0)</f>
        <v>0</v>
      </c>
      <c r="G17">
        <f>IF('Récapitulatif '!D18=Opérations!$G$1,'Récapitulatif '!E18,0)</f>
        <v>0</v>
      </c>
      <c r="H17">
        <f>IF('Récapitulatif '!D18=Opérations!$H$1,'Récapitulatif '!E18,0)</f>
        <v>0</v>
      </c>
      <c r="I17">
        <f>IF('Récapitulatif '!D18=Opérations!$I$1,'Récapitulatif '!E18,0)</f>
        <v>0</v>
      </c>
    </row>
    <row r="18" spans="1:9" s="2" customFormat="1" ht="15.75" x14ac:dyDescent="0.25">
      <c r="A18" s="35">
        <f>'Récapitulatif '!A19</f>
        <v>41399</v>
      </c>
      <c r="C18">
        <f>IF('Récapitulatif '!D19=Opérations!$C$1,'Récapitulatif '!E19,0)</f>
        <v>0</v>
      </c>
      <c r="D18">
        <f>IF('Récapitulatif '!D19=Opérations!$D$1,'Récapitulatif '!E19,0)</f>
        <v>0</v>
      </c>
      <c r="E18">
        <f>IF('Récapitulatif '!D19=Opérations!$E$1,'Récapitulatif '!E19,0)</f>
        <v>50000</v>
      </c>
      <c r="F18">
        <f>IF('Récapitulatif '!D19=Opérations!$F$1,'Récapitulatif '!E19,0)</f>
        <v>0</v>
      </c>
      <c r="G18">
        <f>IF('Récapitulatif '!D19=Opérations!$G$1,'Récapitulatif '!E19,0)</f>
        <v>0</v>
      </c>
      <c r="H18">
        <f>IF('Récapitulatif '!D19=Opérations!$H$1,'Récapitulatif '!E19,0)</f>
        <v>0</v>
      </c>
      <c r="I18">
        <f>IF('Récapitulatif '!D19=Opérations!$I$1,'Récapitulatif '!E19,0)</f>
        <v>0</v>
      </c>
    </row>
    <row r="19" spans="1:9" s="2" customFormat="1" ht="15.75" x14ac:dyDescent="0.25">
      <c r="A19" s="35">
        <f>'Récapitulatif '!A20</f>
        <v>38385</v>
      </c>
      <c r="C19">
        <f>IF('Récapitulatif '!D20=Opérations!$C$1,'Récapitulatif '!E20,0)</f>
        <v>0</v>
      </c>
      <c r="D19">
        <f>IF('Récapitulatif '!D20=Opérations!$D$1,'Récapitulatif '!E20,0)</f>
        <v>500000</v>
      </c>
      <c r="E19">
        <f>IF('Récapitulatif '!D20=Opérations!$E$1,'Récapitulatif '!E20,0)</f>
        <v>0</v>
      </c>
      <c r="F19">
        <f>IF('Récapitulatif '!D20=Opérations!$F$1,'Récapitulatif '!E20,0)</f>
        <v>0</v>
      </c>
      <c r="G19">
        <f>IF('Récapitulatif '!D20=Opérations!$G$1,'Récapitulatif '!E20,0)</f>
        <v>0</v>
      </c>
      <c r="H19">
        <f>IF('Récapitulatif '!D20=Opérations!$H$1,'Récapitulatif '!E20,0)</f>
        <v>0</v>
      </c>
      <c r="I19">
        <f>IF('Récapitulatif '!D20=Opérations!$I$1,'Récapitulatif '!E20,0)</f>
        <v>0</v>
      </c>
    </row>
    <row r="20" spans="1:9" s="2" customFormat="1" ht="15.75" x14ac:dyDescent="0.25">
      <c r="A20" s="35">
        <f>'Récapitulatif '!A21</f>
        <v>38385</v>
      </c>
      <c r="C20">
        <f>IF('Récapitulatif '!D21=Opérations!$C$1,'Récapitulatif '!E21,0)</f>
        <v>0</v>
      </c>
      <c r="D20">
        <f>IF('Récapitulatif '!D21=Opérations!$D$1,'Récapitulatif '!E21,0)</f>
        <v>500000</v>
      </c>
      <c r="E20">
        <f>IF('Récapitulatif '!D21=Opérations!$E$1,'Récapitulatif '!E21,0)</f>
        <v>0</v>
      </c>
      <c r="F20">
        <f>IF('Récapitulatif '!D21=Opérations!$F$1,'Récapitulatif '!E21,0)</f>
        <v>0</v>
      </c>
      <c r="G20">
        <f>IF('Récapitulatif '!D21=Opérations!$G$1,'Récapitulatif '!E21,0)</f>
        <v>0</v>
      </c>
      <c r="H20">
        <f>IF('Récapitulatif '!D21=Opérations!$H$1,'Récapitulatif '!E21,0)</f>
        <v>0</v>
      </c>
      <c r="I20">
        <f>IF('Récapitulatif '!D21=Opérations!$I$1,'Récapitulatif '!E21,0)</f>
        <v>0</v>
      </c>
    </row>
    <row r="21" spans="1:9" s="2" customFormat="1" ht="15.75" x14ac:dyDescent="0.25">
      <c r="A21" s="35">
        <f>'Récapitulatif '!A22</f>
        <v>38385</v>
      </c>
      <c r="C21">
        <f>IF('Récapitulatif '!D22=Opérations!$C$1,'Récapitulatif '!E22,0)</f>
        <v>0</v>
      </c>
      <c r="D21">
        <f>IF('Récapitulatif '!D22=Opérations!$D$1,'Récapitulatif '!E22,0)</f>
        <v>500000</v>
      </c>
      <c r="E21">
        <f>IF('Récapitulatif '!D22=Opérations!$E$1,'Récapitulatif '!E22,0)</f>
        <v>0</v>
      </c>
      <c r="F21">
        <f>IF('Récapitulatif '!D22=Opérations!$F$1,'Récapitulatif '!E22,0)</f>
        <v>0</v>
      </c>
      <c r="G21">
        <f>IF('Récapitulatif '!D22=Opérations!$G$1,'Récapitulatif '!E22,0)</f>
        <v>0</v>
      </c>
      <c r="H21">
        <f>IF('Récapitulatif '!D22=Opérations!$H$1,'Récapitulatif '!E22,0)</f>
        <v>0</v>
      </c>
      <c r="I21">
        <f>IF('Récapitulatif '!D22=Opérations!$I$1,'Récapitulatif '!E22,0)</f>
        <v>0</v>
      </c>
    </row>
    <row r="22" spans="1:9" s="2" customFormat="1" ht="15.75" x14ac:dyDescent="0.25">
      <c r="A22" s="35">
        <f>'Récapitulatif '!A23</f>
        <v>38385</v>
      </c>
      <c r="C22">
        <f>IF('Récapitulatif '!D23=Opérations!$C$1,'Récapitulatif '!E23,0)</f>
        <v>0</v>
      </c>
      <c r="D22">
        <f>IF('Récapitulatif '!D23=Opérations!$D$1,'Récapitulatif '!E23,0)</f>
        <v>0</v>
      </c>
      <c r="E22">
        <f>IF('Récapitulatif '!D23=Opérations!$E$1,'Récapitulatif '!E23,0)</f>
        <v>0</v>
      </c>
      <c r="F22">
        <f>IF('Récapitulatif '!D23=Opérations!$F$1,'Récapitulatif '!E23,0)</f>
        <v>0</v>
      </c>
      <c r="G22">
        <f>IF('Récapitulatif '!D23=Opérations!$G$1,'Récapitulatif '!E23,0)</f>
        <v>500000</v>
      </c>
      <c r="H22">
        <f>IF('Récapitulatif '!D23=Opérations!$H$1,'Récapitulatif '!E23,0)</f>
        <v>0</v>
      </c>
      <c r="I22">
        <f>IF('Récapitulatif '!D23=Opérations!$I$1,'Récapitulatif '!E23,0)</f>
        <v>0</v>
      </c>
    </row>
    <row r="23" spans="1:9" s="2" customFormat="1" ht="15.75" x14ac:dyDescent="0.25">
      <c r="A23" s="35">
        <f>'Récapitulatif '!A24</f>
        <v>38395</v>
      </c>
      <c r="C23">
        <f>IF('Récapitulatif '!D24=Opérations!$C$1,'Récapitulatif '!E24,0)</f>
        <v>0</v>
      </c>
      <c r="D23">
        <f>IF('Récapitulatif '!D24=Opérations!$D$1,'Récapitulatif '!E24,0)</f>
        <v>0</v>
      </c>
      <c r="E23">
        <f>IF('Récapitulatif '!D24=Opérations!$E$1,'Récapitulatif '!E24,0)</f>
        <v>0</v>
      </c>
      <c r="F23">
        <f>IF('Récapitulatif '!D24=Opérations!$F$1,'Récapitulatif '!E24,0)</f>
        <v>500000</v>
      </c>
      <c r="G23">
        <f>IF('Récapitulatif '!D24=Opérations!$G$1,'Récapitulatif '!E24,0)</f>
        <v>0</v>
      </c>
      <c r="H23">
        <f>IF('Récapitulatif '!D24=Opérations!$H$1,'Récapitulatif '!E24,0)</f>
        <v>0</v>
      </c>
      <c r="I23">
        <f>IF('Récapitulatif '!D24=Opérations!$I$1,'Récapitulatif '!E24,0)</f>
        <v>0</v>
      </c>
    </row>
    <row r="24" spans="1:9" s="2" customFormat="1" ht="15.75" x14ac:dyDescent="0.25">
      <c r="A24" s="35">
        <f>'Récapitulatif '!A25</f>
        <v>38395</v>
      </c>
      <c r="C24">
        <f>IF('Récapitulatif '!D25=Opérations!$C$1,'Récapitulatif '!E25,0)</f>
        <v>0</v>
      </c>
      <c r="D24">
        <f>IF('Récapitulatif '!D25=Opérations!$D$1,'Récapitulatif '!E25,0)</f>
        <v>0</v>
      </c>
      <c r="E24">
        <f>IF('Récapitulatif '!D25=Opérations!$E$1,'Récapitulatif '!E25,0)</f>
        <v>0</v>
      </c>
      <c r="F24">
        <f>IF('Récapitulatif '!D25=Opérations!$F$1,'Récapitulatif '!E25,0)</f>
        <v>500000</v>
      </c>
      <c r="G24">
        <f>IF('Récapitulatif '!D25=Opérations!$G$1,'Récapitulatif '!E25,0)</f>
        <v>0</v>
      </c>
      <c r="H24">
        <f>IF('Récapitulatif '!D25=Opérations!$H$1,'Récapitulatif '!E25,0)</f>
        <v>0</v>
      </c>
      <c r="I24">
        <f>IF('Récapitulatif '!D25=Opérations!$I$1,'Récapitulatif '!E25,0)</f>
        <v>0</v>
      </c>
    </row>
    <row r="25" spans="1:9" s="2" customFormat="1" ht="15.75" x14ac:dyDescent="0.25">
      <c r="A25" s="35">
        <f>'Récapitulatif '!A26</f>
        <v>0</v>
      </c>
      <c r="C25">
        <f>IF('Récapitulatif '!D26=Opérations!$C$1,'Récapitulatif '!E26,0)</f>
        <v>0</v>
      </c>
      <c r="D25">
        <f>IF('Récapitulatif '!D26=Opérations!$D$1,'Récapitulatif '!E26,0)</f>
        <v>0</v>
      </c>
      <c r="E25">
        <f>IF('Récapitulatif '!D26=Opérations!$E$1,'Récapitulatif '!E26,0)</f>
        <v>0</v>
      </c>
      <c r="F25">
        <f>IF('Récapitulatif '!D26=Opérations!$F$1,'Récapitulatif '!E26,0)</f>
        <v>0</v>
      </c>
      <c r="G25">
        <f>IF('Récapitulatif '!D26=Opérations!$G$1,'Récapitulatif '!E26,0)</f>
        <v>0</v>
      </c>
      <c r="H25">
        <f>IF('Récapitulatif '!D26=Opérations!$H$1,'Récapitulatif '!E26,0)</f>
        <v>0</v>
      </c>
      <c r="I25">
        <f>IF('Récapitulatif '!D26=Opérations!$I$1,'Récapitulatif '!E26,0)</f>
        <v>0</v>
      </c>
    </row>
    <row r="26" spans="1:9" ht="15.75" x14ac:dyDescent="0.25">
      <c r="A26" s="35">
        <f>'Récapitulatif '!A27</f>
        <v>42136</v>
      </c>
      <c r="C26">
        <f>IF('Récapitulatif '!D27=Opérations!$C$1,'Récapitulatif '!E27,0)</f>
        <v>0</v>
      </c>
      <c r="D26">
        <f>IF('Récapitulatif '!D27=Opérations!$D$1,'Récapitulatif '!E27,0)</f>
        <v>0</v>
      </c>
      <c r="E26">
        <f>IF('Récapitulatif '!D27=Opérations!$E$1,'Récapitulatif '!E27,0)</f>
        <v>0</v>
      </c>
      <c r="F26">
        <f>IF('Récapitulatif '!D27=Opérations!$F$1,'Récapitulatif '!E27,0)</f>
        <v>0</v>
      </c>
      <c r="G26">
        <f>IF('Récapitulatif '!D27=Opérations!$G$1,'Récapitulatif '!E27,0)</f>
        <v>1000000</v>
      </c>
      <c r="H26">
        <f>IF('Récapitulatif '!D27=Opérations!$H$1,'Récapitulatif '!E27,0)</f>
        <v>0</v>
      </c>
      <c r="I26">
        <f>IF('Récapitulatif '!D27=Opérations!$I$1,'Récapitulatif '!E27,0)</f>
        <v>0</v>
      </c>
    </row>
    <row r="27" spans="1:9" x14ac:dyDescent="0.25">
      <c r="A27" s="1">
        <f>'Récapitulatif '!A77</f>
        <v>0</v>
      </c>
      <c r="C27">
        <f>IF('Récapitulatif '!D28=Opérations!$C$1,'Récapitulatif '!E28,0)</f>
        <v>0</v>
      </c>
      <c r="D27">
        <f>IF('Récapitulatif '!D28=Opérations!$D$1,'Récapitulatif '!E28,0)</f>
        <v>0</v>
      </c>
      <c r="E27">
        <f>IF('Récapitulatif '!D28=Opérations!$E$1,'Récapitulatif '!E28,0)</f>
        <v>0</v>
      </c>
      <c r="F27">
        <f>IF('Récapitulatif '!D28=Opérations!$F$1,'Récapitulatif '!E28,0)</f>
        <v>1000000</v>
      </c>
      <c r="G27">
        <f>IF('Récapitulatif '!D28=Opérations!$G$1,'Récapitulatif '!E28,0)</f>
        <v>0</v>
      </c>
      <c r="H27">
        <f>IF('Récapitulatif '!D28=Opérations!$H$1,'Récapitulatif '!E28,0)</f>
        <v>0</v>
      </c>
      <c r="I27">
        <f>IF('Récapitulatif '!D28=Opérations!$I$1,'Récapitulatif '!E28,0)</f>
        <v>0</v>
      </c>
    </row>
    <row r="28" spans="1:9" x14ac:dyDescent="0.25">
      <c r="C28">
        <f>IF('Récapitulatif '!D28=Opérations!$C$1,'Récapitulatif '!E28,0)</f>
        <v>0</v>
      </c>
      <c r="D28">
        <f>IF('Récapitulatif '!D28=Opérations!$D$1,'Récapitulatif '!E28,0)</f>
        <v>0</v>
      </c>
      <c r="E28">
        <f>IF('Récapitulatif '!D29=Opérations!$E$1,'Récapitulatif '!E29,0)</f>
        <v>0</v>
      </c>
      <c r="F28">
        <f>IF('Récapitulatif '!D28=Opérations!$F$1,'Récapitulatif '!E28,0)</f>
        <v>1000000</v>
      </c>
      <c r="G28">
        <f>IF('Récapitulatif '!D28=Opérations!$G$1,'Récapitulatif '!E28,0)</f>
        <v>0</v>
      </c>
      <c r="H28">
        <f>IF('Récapitulatif '!D28=Opérations!$H$1,'Récapitulatif '!E28,0)</f>
        <v>0</v>
      </c>
      <c r="I28">
        <f>IF('Récapitulatif '!D29=Opérations!$I$1,'Récapitulatif '!E29,0)</f>
        <v>0</v>
      </c>
    </row>
    <row r="29" spans="1:9" x14ac:dyDescent="0.25">
      <c r="C29">
        <f>IF('Récapitulatif '!D29=Opérations!$C$1,'Récapitulatif '!E29,0)</f>
        <v>0</v>
      </c>
      <c r="D29">
        <f>IF('Récapitulatif '!D29=Opérations!$D$1,'Récapitulatif '!E29,0)</f>
        <v>0</v>
      </c>
      <c r="E29">
        <f>IF('Récapitulatif '!D30=Opérations!$E$1,'Récapitulatif '!E30,0)</f>
        <v>0</v>
      </c>
      <c r="F29">
        <f>IF('Récapitulatif '!D29=Opérations!$F$1,'Récapitulatif '!E29,0)</f>
        <v>0</v>
      </c>
      <c r="G29">
        <f>IF('Récapitulatif '!D29=Opérations!$G$1,'Récapitulatif '!E29,0)</f>
        <v>0</v>
      </c>
      <c r="H29">
        <f>IF('Récapitulatif '!D29=Opérations!$H$1,'Récapitulatif '!E29,0)</f>
        <v>2000000</v>
      </c>
      <c r="I29">
        <f>IF('Récapitulatif '!D30=Opérations!$I$1,'Récapitulatif '!E30,0)</f>
        <v>0</v>
      </c>
    </row>
    <row r="30" spans="1:9" x14ac:dyDescent="0.25">
      <c r="C30">
        <f>IF('Récapitulatif '!D30=Opérations!$C$1,'Récapitulatif '!E30,0)</f>
        <v>0</v>
      </c>
      <c r="D30">
        <f>IF('Récapitulatif '!D30=Opérations!$D$1,'Récapitulatif '!E30,0)</f>
        <v>0</v>
      </c>
      <c r="E30">
        <f>IF('Récapitulatif '!D31=Opérations!$E$1,'Récapitulatif '!E31,0)</f>
        <v>0</v>
      </c>
      <c r="F30">
        <f>IF('Récapitulatif '!D30=Opérations!$F$1,'Récapitulatif '!E30,0)</f>
        <v>0</v>
      </c>
      <c r="G30">
        <f>IF('Récapitulatif '!D30=Opérations!$G$1,'Récapitulatif '!E30,0)</f>
        <v>0</v>
      </c>
      <c r="H30">
        <f>IF('Récapitulatif '!D30=Opérations!$H$1,'Récapitulatif '!E30,0)</f>
        <v>2000000</v>
      </c>
      <c r="I30">
        <f>IF('Récapitulatif '!D31=Opérations!$I$1,'Récapitulatif '!E31,0)</f>
        <v>0</v>
      </c>
    </row>
    <row r="31" spans="1:9" x14ac:dyDescent="0.25">
      <c r="C31">
        <f>IF('Récapitulatif '!D31=Opérations!$C$1,'Récapitulatif '!E31,0)</f>
        <v>0</v>
      </c>
      <c r="D31">
        <f>IF('Récapitulatif '!D31=Opérations!$D$1,'Récapitulatif '!E31,0)</f>
        <v>0</v>
      </c>
      <c r="E31">
        <f>IF('Récapitulatif '!D32=Opérations!$E$1,'Récapitulatif '!E32,0)</f>
        <v>0</v>
      </c>
      <c r="F31">
        <f>IF('Récapitulatif '!D31=Opérations!$F$1,'Récapitulatif '!E31,0)</f>
        <v>0</v>
      </c>
      <c r="G31">
        <f>IF('Récapitulatif '!D31=Opérations!$G$1,'Récapitulatif '!E31,0)</f>
        <v>0</v>
      </c>
      <c r="H31">
        <f>IF('Récapitulatif '!D31=Opérations!$H$1,'Récapitulatif '!E31,0)</f>
        <v>2000000</v>
      </c>
      <c r="I31">
        <f>IF('Récapitulatif '!D32=Opérations!$I$1,'Récapitulatif '!E32,0)</f>
        <v>0</v>
      </c>
    </row>
    <row r="32" spans="1:9" x14ac:dyDescent="0.25">
      <c r="C32">
        <f>IF('Récapitulatif '!D32=Opérations!$C$1,'Récapitulatif '!E32,0)</f>
        <v>0</v>
      </c>
      <c r="D32">
        <f>IF('Récapitulatif '!D32=Opérations!$D$1,'Récapitulatif '!E32,0)</f>
        <v>0</v>
      </c>
      <c r="E32">
        <f>IF('Récapitulatif '!D33=Opérations!$E$1,'Récapitulatif '!E33,0)</f>
        <v>0</v>
      </c>
      <c r="F32">
        <f>IF('Récapitulatif '!D32=Opérations!$F$1,'Récapitulatif '!E32,0)</f>
        <v>0</v>
      </c>
      <c r="G32">
        <f>IF('Récapitulatif '!D32=Opérations!$G$1,'Récapitulatif '!E32,0)</f>
        <v>0</v>
      </c>
      <c r="H32">
        <f>IF('Récapitulatif '!D32=Opérations!$H$1,'Récapitulatif '!E32,0)</f>
        <v>2000000</v>
      </c>
      <c r="I32">
        <f>IF('Récapitulatif '!D33=Opérations!$I$1,'Récapitulatif '!E33,0)</f>
        <v>0</v>
      </c>
    </row>
    <row r="33" spans="3:9" x14ac:dyDescent="0.25">
      <c r="C33">
        <f>IF('Récapitulatif '!D33=Opérations!$C$1,'Récapitulatif '!E33,0)</f>
        <v>0</v>
      </c>
      <c r="D33">
        <f>IF('Récapitulatif '!D33=Opérations!$D$1,'Récapitulatif '!E33,0)</f>
        <v>0</v>
      </c>
      <c r="E33">
        <f>IF('Récapitulatif '!D34=Opérations!$E$1,'Récapitulatif '!E34,0)</f>
        <v>0</v>
      </c>
      <c r="F33">
        <f>IF('Récapitulatif '!D33=Opérations!$F$1,'Récapitulatif '!E33,0)</f>
        <v>0</v>
      </c>
      <c r="G33">
        <f>IF('Récapitulatif '!D33=Opérations!$G$1,'Récapitulatif '!E33,0)</f>
        <v>0</v>
      </c>
      <c r="H33">
        <f>IF('Récapitulatif '!D33=Opérations!$H$1,'Récapitulatif '!E33,0)</f>
        <v>2000000</v>
      </c>
      <c r="I33">
        <f>IF('Récapitulatif '!D34=Opérations!$I$1,'Récapitulatif '!E34,0)</f>
        <v>0</v>
      </c>
    </row>
    <row r="34" spans="3:9" x14ac:dyDescent="0.25">
      <c r="C34">
        <f>IF('Récapitulatif '!D34=Opérations!$C$1,'Récapitulatif '!E34,0)</f>
        <v>0</v>
      </c>
      <c r="D34">
        <f>IF('Récapitulatif '!D34=Opérations!$D$1,'Récapitulatif '!E34,0)</f>
        <v>0</v>
      </c>
      <c r="E34">
        <f>IF('Récapitulatif '!D35=Opérations!$E$1,'Récapitulatif '!E35,0)</f>
        <v>0</v>
      </c>
      <c r="F34">
        <f>IF('Récapitulatif '!D34=Opérations!$F$1,'Récapitulatif '!E34,0)</f>
        <v>0</v>
      </c>
      <c r="G34">
        <f>IF('Récapitulatif '!D34=Opérations!$G$1,'Récapitulatif '!E34,0)</f>
        <v>0</v>
      </c>
      <c r="H34">
        <f>IF('Récapitulatif '!D34=Opérations!$H$1,'Récapitulatif '!E34,0)</f>
        <v>0</v>
      </c>
      <c r="I34">
        <f>IF('Récapitulatif '!D35=Opérations!$I$1,'Récapitulatif '!E35,0)</f>
        <v>0</v>
      </c>
    </row>
    <row r="35" spans="3:9" x14ac:dyDescent="0.25">
      <c r="C35">
        <f>IF('Récapitulatif '!D35=Opérations!$C$1,'Récapitulatif '!E35,0)</f>
        <v>0</v>
      </c>
      <c r="D35">
        <f>IF('Récapitulatif '!D35=Opérations!$D$1,'Récapitulatif '!E35,0)</f>
        <v>0</v>
      </c>
      <c r="E35">
        <f>IF('Récapitulatif '!D36=Opérations!$E$1,'Récapitulatif '!E36,0)</f>
        <v>0</v>
      </c>
      <c r="F35">
        <f>IF('Récapitulatif '!D35=Opérations!$F$1,'Récapitulatif '!E35,0)</f>
        <v>0</v>
      </c>
      <c r="G35">
        <f>IF('Récapitulatif '!D35=Opérations!$G$1,'Récapitulatif '!E35,0)</f>
        <v>0</v>
      </c>
      <c r="H35">
        <f>IF('Récapitulatif '!D35=Opérations!$H$1,'Récapitulatif '!E35,0)</f>
        <v>0</v>
      </c>
      <c r="I35">
        <f>IF('Récapitulatif '!D36=Opérations!$I$1,'Récapitulatif '!E36,0)</f>
        <v>0</v>
      </c>
    </row>
    <row r="36" spans="3:9" x14ac:dyDescent="0.25">
      <c r="C36">
        <f>IF('Récapitulatif '!D36=Opérations!$C$1,'Récapitulatif '!E36,0)</f>
        <v>0</v>
      </c>
      <c r="D36">
        <f>IF('Récapitulatif '!D36=Opérations!$D$1,'Récapitulatif '!E36,0)</f>
        <v>0</v>
      </c>
      <c r="E36">
        <f>IF('Récapitulatif '!D36=Opérations!$E$1,'Récapitulatif '!E36,0)</f>
        <v>0</v>
      </c>
      <c r="F36">
        <f>IF('Récapitulatif '!D36=Opérations!$F$1,'Récapitulatif '!E36,0)</f>
        <v>0</v>
      </c>
      <c r="G36">
        <f>IF('Récapitulatif '!D36=Opérations!$G$1,'Récapitulatif '!E36,0)</f>
        <v>0</v>
      </c>
      <c r="H36">
        <f>IF('Récapitulatif '!D36=Opérations!$H$1,'Récapitulatif '!E36,0)</f>
        <v>0</v>
      </c>
      <c r="I36">
        <f>IF('Récapitulatif '!D37=Opérations!$I$1,'Récapitulatif '!E37,0)</f>
        <v>0</v>
      </c>
    </row>
    <row r="37" spans="3:9" x14ac:dyDescent="0.25">
      <c r="C37">
        <f>IF('Récapitulatif '!D37=Opérations!$C$1,'Récapitulatif '!E37,0)</f>
        <v>0</v>
      </c>
      <c r="D37">
        <f>IF('Récapitulatif '!D37=Opérations!$D$1,'Récapitulatif '!E37,0)</f>
        <v>0</v>
      </c>
      <c r="E37">
        <f>IF('Récapitulatif '!D37=Opérations!$E$1,'Récapitulatif '!E37,0)</f>
        <v>0</v>
      </c>
      <c r="F37">
        <f>IF('Récapitulatif '!D37=Opérations!$F$1,'Récapitulatif '!E37,0)</f>
        <v>0</v>
      </c>
      <c r="G37">
        <f>IF('Récapitulatif '!D37=Opérations!$G$1,'Récapitulatif '!E37,0)</f>
        <v>0</v>
      </c>
      <c r="H37">
        <f>IF('Récapitulatif '!D37=Opérations!$H$1,'Récapitulatif '!E37,0)</f>
        <v>0</v>
      </c>
      <c r="I37">
        <f>IF('Récapitulatif '!D38=Opérations!$I$1,'Récapitulatif '!E38,0)</f>
        <v>0</v>
      </c>
    </row>
    <row r="38" spans="3:9" x14ac:dyDescent="0.25">
      <c r="C38">
        <f>IF('Récapitulatif '!D38=Opérations!$C$1,'Récapitulatif '!E38,0)</f>
        <v>0</v>
      </c>
      <c r="D38">
        <f>IF('Récapitulatif '!D38=Opérations!$D$1,'Récapitulatif '!E38,0)</f>
        <v>0</v>
      </c>
      <c r="E38">
        <f>IF('Récapitulatif '!D38=Opérations!$E$1,'Récapitulatif '!E38,0)</f>
        <v>0</v>
      </c>
      <c r="F38">
        <f>IF('Récapitulatif '!D38=Opérations!$F$1,'Récapitulatif '!E38,0)</f>
        <v>0</v>
      </c>
      <c r="G38">
        <f>IF('Récapitulatif '!D38=Opérations!$G$1,'Récapitulatif '!E38,0)</f>
        <v>0</v>
      </c>
      <c r="H38">
        <f>IF('Récapitulatif '!D38=Opérations!$H$1,'Récapitulatif '!E38,0)</f>
        <v>0</v>
      </c>
      <c r="I38">
        <f>IF('Récapitulatif '!D39=Opérations!$I$1,'Récapitulatif '!E39,0)</f>
        <v>0</v>
      </c>
    </row>
    <row r="39" spans="3:9" x14ac:dyDescent="0.25">
      <c r="C39">
        <f>IF('Récapitulatif '!D39=Opérations!$C$1,'Récapitulatif '!E39,0)</f>
        <v>0</v>
      </c>
      <c r="D39">
        <f>IF('Récapitulatif '!D39=Opérations!$D$1,'Récapitulatif '!E39,0)</f>
        <v>0</v>
      </c>
      <c r="E39">
        <f>IF('Récapitulatif '!D39=Opérations!$E$1,'Récapitulatif '!E39,0)</f>
        <v>0</v>
      </c>
      <c r="F39">
        <f>IF('Récapitulatif '!D39=Opérations!$F$1,'Récapitulatif '!E39,0)</f>
        <v>0</v>
      </c>
      <c r="G39">
        <f>IF('Récapitulatif '!D39=Opérations!$G$1,'Récapitulatif '!E39,0)</f>
        <v>0</v>
      </c>
      <c r="H39">
        <f>IF('Récapitulatif '!D39=Opérations!$H$1,'Récapitulatif '!E39,0)</f>
        <v>0</v>
      </c>
      <c r="I39">
        <f>IF('Récapitulatif '!D40=Opérations!$I$1,'Récapitulatif '!#REF!,0)</f>
        <v>0</v>
      </c>
    </row>
    <row r="40" spans="3:9" x14ac:dyDescent="0.25">
      <c r="C40">
        <f>IF('Récapitulatif '!D40=Opérations!$C$1,'Récapitulatif '!E40,0)</f>
        <v>0</v>
      </c>
      <c r="D40">
        <f>IF('Récapitulatif '!D40=Opérations!$D$1,'Récapitulatif '!E40,0)</f>
        <v>0</v>
      </c>
      <c r="E40">
        <f>IF('Récapitulatif '!D40=Opérations!$E$1,'Récapitulatif '!E40,0)</f>
        <v>0</v>
      </c>
      <c r="F40">
        <f>IF('Récapitulatif '!D40=Opérations!$F$1,'Récapitulatif '!E40,0)</f>
        <v>0</v>
      </c>
      <c r="G40">
        <f>IF('Récapitulatif '!D40=Opérations!$G$1,'Récapitulatif '!E40,0)</f>
        <v>0</v>
      </c>
      <c r="H40">
        <f>IF('Récapitulatif '!D40=Opérations!$H$1,'Récapitulatif '!E40,0)</f>
        <v>0</v>
      </c>
      <c r="I40">
        <f>IF('Récapitulatif '!$D$28=Opérations!$I$1,'Récapitulatif '!E40,0)</f>
        <v>0</v>
      </c>
    </row>
  </sheetData>
  <autoFilter ref="A1:I40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75"/>
  <sheetViews>
    <sheetView zoomScale="70" zoomScaleNormal="70" workbookViewId="0">
      <selection activeCell="A2" sqref="A2"/>
    </sheetView>
  </sheetViews>
  <sheetFormatPr baseColWidth="10" defaultRowHeight="15" x14ac:dyDescent="0.25"/>
  <cols>
    <col min="1" max="1" width="12.42578125" style="1" bestFit="1" customWidth="1"/>
    <col min="2" max="2" width="18.85546875" bestFit="1" customWidth="1"/>
    <col min="3" max="3" width="12" bestFit="1" customWidth="1"/>
    <col min="4" max="4" width="16.85546875" bestFit="1" customWidth="1"/>
    <col min="5" max="5" width="25.85546875" style="3" bestFit="1" customWidth="1"/>
    <col min="6" max="6" width="6.85546875" bestFit="1" customWidth="1"/>
    <col min="7" max="7" width="15.85546875" style="4" bestFit="1" customWidth="1"/>
    <col min="8" max="8" width="29.7109375" bestFit="1" customWidth="1"/>
    <col min="9" max="9" width="17.140625" bestFit="1" customWidth="1"/>
    <col min="10" max="10" width="20.28515625" bestFit="1" customWidth="1"/>
    <col min="11" max="11" width="17.85546875" bestFit="1" customWidth="1"/>
  </cols>
  <sheetData>
    <row r="1" spans="1:11" s="5" customFormat="1" ht="15.75" thickBot="1" x14ac:dyDescent="0.3">
      <c r="A1" s="11" t="s">
        <v>24</v>
      </c>
      <c r="B1" s="5" t="s">
        <v>33</v>
      </c>
      <c r="C1" s="5" t="s">
        <v>25</v>
      </c>
      <c r="D1" s="5" t="s">
        <v>26</v>
      </c>
      <c r="E1" s="6" t="s">
        <v>27</v>
      </c>
      <c r="F1" s="5" t="s">
        <v>28</v>
      </c>
      <c r="G1" s="7" t="s">
        <v>29</v>
      </c>
      <c r="H1" s="5" t="s">
        <v>34</v>
      </c>
      <c r="I1" s="5" t="s">
        <v>3</v>
      </c>
      <c r="J1" s="5" t="s">
        <v>4</v>
      </c>
      <c r="K1" s="5" t="s">
        <v>5</v>
      </c>
    </row>
    <row r="2" spans="1:11" s="8" customFormat="1" x14ac:dyDescent="0.25">
      <c r="A2" s="12"/>
      <c r="E2" s="9"/>
      <c r="G2" s="10"/>
    </row>
    <row r="3" spans="1:11" s="8" customFormat="1" x14ac:dyDescent="0.25">
      <c r="A3" s="12">
        <v>43813</v>
      </c>
      <c r="B3" s="8" t="s">
        <v>42</v>
      </c>
      <c r="C3" s="8" t="s">
        <v>41</v>
      </c>
      <c r="D3" s="8" t="s">
        <v>7</v>
      </c>
      <c r="E3" s="9">
        <v>20000</v>
      </c>
      <c r="F3" s="8">
        <v>550</v>
      </c>
      <c r="G3" s="10">
        <v>11000</v>
      </c>
      <c r="H3" s="8" t="s">
        <v>43</v>
      </c>
    </row>
    <row r="4" spans="1:11" s="8" customFormat="1" x14ac:dyDescent="0.25">
      <c r="A4" s="12"/>
      <c r="B4" s="8" t="s">
        <v>42</v>
      </c>
      <c r="C4" s="8" t="s">
        <v>41</v>
      </c>
      <c r="D4" s="8" t="s">
        <v>7</v>
      </c>
      <c r="E4" s="9">
        <v>20000</v>
      </c>
      <c r="F4" s="8">
        <v>550</v>
      </c>
      <c r="G4" s="10">
        <v>11000</v>
      </c>
      <c r="H4" s="8" t="s">
        <v>43</v>
      </c>
    </row>
    <row r="5" spans="1:11" s="8" customFormat="1" x14ac:dyDescent="0.25">
      <c r="A5" s="12">
        <v>43813</v>
      </c>
      <c r="B5" s="8" t="s">
        <v>42</v>
      </c>
      <c r="C5" s="8" t="s">
        <v>41</v>
      </c>
      <c r="D5" s="8" t="s">
        <v>12</v>
      </c>
      <c r="E5" s="9">
        <v>20000</v>
      </c>
      <c r="F5" s="8">
        <v>550</v>
      </c>
      <c r="G5" s="10">
        <v>11000</v>
      </c>
      <c r="H5" s="8" t="s">
        <v>43</v>
      </c>
    </row>
    <row r="6" spans="1:11" s="8" customFormat="1" x14ac:dyDescent="0.25">
      <c r="A6" s="12">
        <v>43813</v>
      </c>
      <c r="B6" s="8" t="s">
        <v>42</v>
      </c>
      <c r="C6" s="8" t="s">
        <v>41</v>
      </c>
      <c r="D6" s="8" t="s">
        <v>12</v>
      </c>
      <c r="E6" s="9">
        <v>20000</v>
      </c>
      <c r="F6" s="8">
        <v>550</v>
      </c>
      <c r="G6" s="10">
        <v>11000</v>
      </c>
      <c r="H6" s="8" t="s">
        <v>43</v>
      </c>
    </row>
    <row r="7" spans="1:11" s="8" customFormat="1" x14ac:dyDescent="0.25">
      <c r="A7" s="12">
        <v>43813</v>
      </c>
      <c r="B7" s="8" t="s">
        <v>42</v>
      </c>
      <c r="C7" s="8" t="s">
        <v>41</v>
      </c>
      <c r="D7" s="8" t="s">
        <v>10</v>
      </c>
      <c r="E7" s="9">
        <v>20000</v>
      </c>
      <c r="F7" s="8">
        <v>550</v>
      </c>
      <c r="G7" s="10">
        <v>11000</v>
      </c>
      <c r="H7" s="8" t="s">
        <v>43</v>
      </c>
    </row>
    <row r="8" spans="1:11" s="8" customFormat="1" x14ac:dyDescent="0.25">
      <c r="A8" s="12">
        <v>43783</v>
      </c>
      <c r="B8" s="8" t="s">
        <v>42</v>
      </c>
      <c r="C8" s="8" t="s">
        <v>41</v>
      </c>
      <c r="D8" s="8" t="s">
        <v>10</v>
      </c>
      <c r="E8" s="9">
        <v>20000</v>
      </c>
      <c r="F8" s="8">
        <v>550</v>
      </c>
      <c r="G8" s="10">
        <v>11000</v>
      </c>
      <c r="H8" s="8" t="s">
        <v>43</v>
      </c>
    </row>
    <row r="9" spans="1:11" s="8" customFormat="1" x14ac:dyDescent="0.25">
      <c r="A9" s="12">
        <v>43813</v>
      </c>
      <c r="B9" s="8" t="s">
        <v>42</v>
      </c>
      <c r="C9" s="8" t="s">
        <v>41</v>
      </c>
      <c r="D9" s="8" t="s">
        <v>10</v>
      </c>
      <c r="E9" s="9">
        <v>20000</v>
      </c>
      <c r="F9" s="8">
        <v>550</v>
      </c>
      <c r="G9" s="10">
        <v>11000</v>
      </c>
      <c r="H9" s="8" t="s">
        <v>43</v>
      </c>
    </row>
    <row r="10" spans="1:11" s="8" customFormat="1" x14ac:dyDescent="0.25">
      <c r="A10" s="12">
        <v>41399</v>
      </c>
      <c r="B10" s="8" t="s">
        <v>42</v>
      </c>
      <c r="C10" s="8" t="s">
        <v>41</v>
      </c>
      <c r="D10" s="8" t="s">
        <v>10</v>
      </c>
      <c r="E10" s="9">
        <v>20000</v>
      </c>
      <c r="F10" s="8">
        <v>550</v>
      </c>
      <c r="G10" s="10">
        <v>11000</v>
      </c>
      <c r="H10" s="8" t="s">
        <v>43</v>
      </c>
    </row>
    <row r="11" spans="1:11" s="8" customFormat="1" x14ac:dyDescent="0.25">
      <c r="A11" s="12">
        <v>41399</v>
      </c>
      <c r="B11" s="8" t="s">
        <v>42</v>
      </c>
      <c r="C11" s="8" t="s">
        <v>41</v>
      </c>
      <c r="D11" s="8" t="s">
        <v>12</v>
      </c>
      <c r="E11" s="9">
        <v>20000</v>
      </c>
      <c r="F11" s="8">
        <v>550</v>
      </c>
      <c r="G11" s="10">
        <v>11000</v>
      </c>
      <c r="H11" s="8" t="s">
        <v>43</v>
      </c>
    </row>
    <row r="12" spans="1:11" s="8" customFormat="1" x14ac:dyDescent="0.25">
      <c r="A12" s="12">
        <v>41399</v>
      </c>
      <c r="B12" s="8" t="s">
        <v>42</v>
      </c>
      <c r="C12" s="8" t="s">
        <v>41</v>
      </c>
      <c r="D12" s="8" t="s">
        <v>12</v>
      </c>
      <c r="E12" s="9">
        <v>20000</v>
      </c>
      <c r="F12" s="8">
        <v>550</v>
      </c>
      <c r="G12" s="10">
        <v>11000</v>
      </c>
      <c r="H12" s="8" t="s">
        <v>43</v>
      </c>
    </row>
    <row r="13" spans="1:11" s="8" customFormat="1" x14ac:dyDescent="0.25">
      <c r="A13" s="12">
        <v>41399</v>
      </c>
      <c r="B13" s="8" t="s">
        <v>42</v>
      </c>
      <c r="C13" s="8" t="s">
        <v>41</v>
      </c>
      <c r="D13" s="8" t="s">
        <v>12</v>
      </c>
      <c r="E13" s="9">
        <v>20000</v>
      </c>
      <c r="F13" s="8">
        <v>550</v>
      </c>
      <c r="G13" s="10">
        <v>11000</v>
      </c>
      <c r="H13" s="8" t="s">
        <v>43</v>
      </c>
    </row>
    <row r="14" spans="1:11" s="8" customFormat="1" x14ac:dyDescent="0.25">
      <c r="A14" s="12">
        <v>41399</v>
      </c>
      <c r="B14" s="8" t="s">
        <v>42</v>
      </c>
      <c r="C14" s="8" t="s">
        <v>41</v>
      </c>
      <c r="D14" s="8" t="s">
        <v>8</v>
      </c>
      <c r="E14" s="9">
        <v>50000</v>
      </c>
      <c r="F14" s="8">
        <v>550</v>
      </c>
      <c r="G14" s="10">
        <v>27500</v>
      </c>
      <c r="H14" s="8" t="s">
        <v>43</v>
      </c>
    </row>
    <row r="15" spans="1:11" s="8" customFormat="1" x14ac:dyDescent="0.25">
      <c r="A15" s="12">
        <v>41399</v>
      </c>
      <c r="B15" s="8" t="s">
        <v>42</v>
      </c>
      <c r="C15" s="8" t="s">
        <v>41</v>
      </c>
      <c r="D15" s="8" t="s">
        <v>8</v>
      </c>
      <c r="E15" s="9">
        <v>50000</v>
      </c>
      <c r="F15" s="8">
        <v>550</v>
      </c>
      <c r="G15" s="10">
        <v>27500</v>
      </c>
      <c r="H15" s="8" t="s">
        <v>43</v>
      </c>
    </row>
    <row r="16" spans="1:11" s="8" customFormat="1" x14ac:dyDescent="0.25">
      <c r="A16" s="12">
        <v>41399</v>
      </c>
      <c r="B16" s="8" t="s">
        <v>42</v>
      </c>
      <c r="C16" s="8" t="s">
        <v>41</v>
      </c>
      <c r="D16" s="8" t="s">
        <v>8</v>
      </c>
      <c r="E16" s="9">
        <v>50000</v>
      </c>
      <c r="F16" s="8">
        <v>550</v>
      </c>
      <c r="G16" s="10">
        <v>27500</v>
      </c>
      <c r="H16" s="8" t="s">
        <v>43</v>
      </c>
    </row>
    <row r="17" spans="1:8" s="8" customFormat="1" x14ac:dyDescent="0.25">
      <c r="A17" s="12">
        <v>41399</v>
      </c>
      <c r="B17" s="8" t="s">
        <v>42</v>
      </c>
      <c r="C17" s="8" t="s">
        <v>41</v>
      </c>
      <c r="D17" s="8" t="s">
        <v>8</v>
      </c>
      <c r="E17" s="9">
        <v>50000</v>
      </c>
      <c r="F17" s="8">
        <v>550</v>
      </c>
      <c r="G17" s="10">
        <v>27500</v>
      </c>
      <c r="H17" s="8" t="s">
        <v>43</v>
      </c>
    </row>
    <row r="18" spans="1:8" s="8" customFormat="1" x14ac:dyDescent="0.25">
      <c r="A18" s="12"/>
      <c r="B18" s="8" t="s">
        <v>42</v>
      </c>
      <c r="C18" s="8" t="s">
        <v>41</v>
      </c>
      <c r="D18" s="8" t="s">
        <v>8</v>
      </c>
      <c r="E18" s="9">
        <v>50000</v>
      </c>
      <c r="F18" s="8">
        <v>550</v>
      </c>
      <c r="G18" s="10">
        <v>27500</v>
      </c>
      <c r="H18" s="8" t="s">
        <v>43</v>
      </c>
    </row>
    <row r="19" spans="1:8" s="8" customFormat="1" x14ac:dyDescent="0.25">
      <c r="A19" s="12">
        <v>41399</v>
      </c>
      <c r="C19" s="8" t="s">
        <v>41</v>
      </c>
      <c r="D19" s="8" t="s">
        <v>8</v>
      </c>
      <c r="E19" s="9">
        <v>50000</v>
      </c>
      <c r="G19" s="10"/>
    </row>
    <row r="20" spans="1:8" s="8" customFormat="1" x14ac:dyDescent="0.25">
      <c r="A20" s="12">
        <v>38385</v>
      </c>
      <c r="B20" s="8" t="s">
        <v>40</v>
      </c>
      <c r="C20" s="8">
        <v>5335</v>
      </c>
      <c r="D20" s="8" t="s">
        <v>7</v>
      </c>
      <c r="E20" s="9">
        <v>500000</v>
      </c>
      <c r="F20" s="8">
        <v>551</v>
      </c>
      <c r="G20" s="10">
        <v>275500</v>
      </c>
      <c r="H20" s="8" t="s">
        <v>39</v>
      </c>
    </row>
    <row r="21" spans="1:8" s="8" customFormat="1" x14ac:dyDescent="0.25">
      <c r="A21" s="12">
        <v>38385</v>
      </c>
      <c r="B21" s="8" t="s">
        <v>40</v>
      </c>
      <c r="C21" s="8">
        <v>5335</v>
      </c>
      <c r="D21" s="8" t="s">
        <v>7</v>
      </c>
      <c r="E21" s="9">
        <v>500000</v>
      </c>
      <c r="F21" s="8">
        <v>551</v>
      </c>
      <c r="G21" s="10">
        <v>275500</v>
      </c>
      <c r="H21" s="8" t="s">
        <v>39</v>
      </c>
    </row>
    <row r="22" spans="1:8" s="8" customFormat="1" x14ac:dyDescent="0.25">
      <c r="A22" s="12">
        <v>38385</v>
      </c>
      <c r="B22" s="8" t="s">
        <v>40</v>
      </c>
      <c r="C22" s="8">
        <v>5335</v>
      </c>
      <c r="D22" s="8" t="s">
        <v>7</v>
      </c>
      <c r="E22" s="9">
        <v>500000</v>
      </c>
      <c r="F22" s="8">
        <v>551</v>
      </c>
      <c r="G22" s="10">
        <v>275500</v>
      </c>
      <c r="H22" s="8" t="s">
        <v>39</v>
      </c>
    </row>
    <row r="23" spans="1:8" s="8" customFormat="1" x14ac:dyDescent="0.25">
      <c r="A23" s="12">
        <v>38385</v>
      </c>
      <c r="B23" s="8" t="s">
        <v>40</v>
      </c>
      <c r="C23" s="8">
        <v>691605335</v>
      </c>
      <c r="D23" s="8" t="s">
        <v>10</v>
      </c>
      <c r="E23" s="9">
        <v>500000</v>
      </c>
      <c r="F23" s="8">
        <v>551</v>
      </c>
      <c r="G23" s="10">
        <v>275500</v>
      </c>
      <c r="H23" s="8" t="s">
        <v>39</v>
      </c>
    </row>
    <row r="24" spans="1:8" s="8" customFormat="1" x14ac:dyDescent="0.25">
      <c r="A24" s="12">
        <v>38395</v>
      </c>
      <c r="B24" s="8" t="s">
        <v>38</v>
      </c>
      <c r="C24" s="8">
        <v>691605335</v>
      </c>
      <c r="D24" s="8" t="s">
        <v>9</v>
      </c>
      <c r="E24" s="9">
        <v>500000</v>
      </c>
      <c r="F24" s="8">
        <v>551</v>
      </c>
      <c r="G24" s="10">
        <v>275500</v>
      </c>
      <c r="H24" s="8" t="s">
        <v>39</v>
      </c>
    </row>
    <row r="25" spans="1:8" s="8" customFormat="1" x14ac:dyDescent="0.25">
      <c r="A25" s="12">
        <v>38395</v>
      </c>
      <c r="B25" s="8" t="s">
        <v>38</v>
      </c>
      <c r="C25" s="8">
        <v>691605335</v>
      </c>
      <c r="D25" s="8" t="s">
        <v>9</v>
      </c>
      <c r="E25" s="9">
        <v>500000</v>
      </c>
      <c r="F25" s="8">
        <v>551</v>
      </c>
      <c r="G25" s="10">
        <v>275500</v>
      </c>
      <c r="H25" s="8" t="s">
        <v>39</v>
      </c>
    </row>
    <row r="26" spans="1:8" s="8" customFormat="1" x14ac:dyDescent="0.25">
      <c r="A26" s="12"/>
      <c r="E26" s="9"/>
      <c r="G26" s="10"/>
    </row>
    <row r="27" spans="1:8" s="8" customFormat="1" x14ac:dyDescent="0.25">
      <c r="A27" s="12">
        <v>42136</v>
      </c>
      <c r="B27" s="8" t="s">
        <v>36</v>
      </c>
      <c r="C27" s="8">
        <v>691562512</v>
      </c>
      <c r="D27" s="8" t="s">
        <v>10</v>
      </c>
      <c r="E27" s="9">
        <v>1000000</v>
      </c>
      <c r="F27" s="8">
        <v>550</v>
      </c>
      <c r="G27" s="10">
        <v>550000</v>
      </c>
    </row>
    <row r="28" spans="1:8" s="8" customFormat="1" x14ac:dyDescent="0.25">
      <c r="A28" s="12">
        <v>41985</v>
      </c>
      <c r="B28" s="8" t="s">
        <v>36</v>
      </c>
      <c r="C28" s="8">
        <v>691562512</v>
      </c>
      <c r="D28" s="8" t="s">
        <v>9</v>
      </c>
      <c r="E28" s="9">
        <v>1000000</v>
      </c>
      <c r="F28" s="8">
        <v>550</v>
      </c>
      <c r="G28" s="10">
        <v>550000</v>
      </c>
      <c r="H28" s="8" t="s">
        <v>37</v>
      </c>
    </row>
    <row r="29" spans="1:8" s="8" customFormat="1" x14ac:dyDescent="0.25">
      <c r="A29" s="12"/>
      <c r="B29" s="8" t="s">
        <v>19</v>
      </c>
      <c r="C29" s="8">
        <v>691605335</v>
      </c>
      <c r="D29" s="8" t="s">
        <v>11</v>
      </c>
      <c r="E29" s="9">
        <v>2000000</v>
      </c>
      <c r="F29" s="8">
        <v>550</v>
      </c>
      <c r="G29" s="10">
        <v>1100000</v>
      </c>
      <c r="H29" s="8" t="s">
        <v>35</v>
      </c>
    </row>
    <row r="30" spans="1:8" s="8" customFormat="1" x14ac:dyDescent="0.25">
      <c r="A30" s="12">
        <v>23143</v>
      </c>
      <c r="B30" s="8" t="s">
        <v>19</v>
      </c>
      <c r="C30" s="8">
        <v>691605335</v>
      </c>
      <c r="D30" s="8" t="s">
        <v>11</v>
      </c>
      <c r="E30" s="9">
        <v>2000000</v>
      </c>
      <c r="F30" s="8">
        <v>550</v>
      </c>
      <c r="G30" s="10">
        <v>1100000</v>
      </c>
      <c r="H30" s="8" t="s">
        <v>35</v>
      </c>
    </row>
    <row r="31" spans="1:8" s="8" customFormat="1" x14ac:dyDescent="0.25">
      <c r="A31" s="12">
        <v>43780</v>
      </c>
      <c r="B31" s="8" t="s">
        <v>19</v>
      </c>
      <c r="C31" s="8">
        <v>691605335</v>
      </c>
      <c r="D31" s="8" t="s">
        <v>11</v>
      </c>
      <c r="E31" s="9">
        <v>2000000</v>
      </c>
      <c r="F31" s="8">
        <v>550</v>
      </c>
      <c r="G31" s="10">
        <v>1100000</v>
      </c>
      <c r="H31" s="8" t="s">
        <v>35</v>
      </c>
    </row>
    <row r="32" spans="1:8" s="8" customFormat="1" ht="40.5" customHeight="1" x14ac:dyDescent="0.25">
      <c r="A32" s="12"/>
      <c r="B32" s="8" t="s">
        <v>19</v>
      </c>
      <c r="C32" s="8">
        <v>691605335</v>
      </c>
      <c r="D32" s="8" t="s">
        <v>11</v>
      </c>
      <c r="E32" s="9">
        <v>2000000</v>
      </c>
      <c r="F32" s="8">
        <v>550</v>
      </c>
      <c r="G32" s="10">
        <v>1100000</v>
      </c>
      <c r="H32" s="8" t="s">
        <v>35</v>
      </c>
    </row>
    <row r="33" spans="1:8" s="8" customFormat="1" x14ac:dyDescent="0.25">
      <c r="A33" s="12">
        <v>43224</v>
      </c>
      <c r="B33" s="8" t="s">
        <v>19</v>
      </c>
      <c r="C33" s="8">
        <v>691605335</v>
      </c>
      <c r="D33" s="8" t="s">
        <v>11</v>
      </c>
      <c r="E33" s="9">
        <v>2000000</v>
      </c>
      <c r="F33" s="8">
        <v>550</v>
      </c>
      <c r="G33" s="10">
        <v>1100000</v>
      </c>
      <c r="H33" s="8">
        <v>23143</v>
      </c>
    </row>
    <row r="34" spans="1:8" s="8" customFormat="1" x14ac:dyDescent="0.25">
      <c r="A34" s="12"/>
      <c r="E34" s="9"/>
      <c r="G34" s="10"/>
    </row>
    <row r="35" spans="1:8" s="8" customFormat="1" x14ac:dyDescent="0.25">
      <c r="A35" s="12"/>
      <c r="E35" s="9"/>
      <c r="G35" s="10"/>
    </row>
    <row r="36" spans="1:8" s="8" customFormat="1" x14ac:dyDescent="0.25">
      <c r="A36" s="12"/>
      <c r="E36" s="9"/>
      <c r="G36" s="10"/>
    </row>
    <row r="37" spans="1:8" s="8" customFormat="1" x14ac:dyDescent="0.25">
      <c r="A37" s="12"/>
      <c r="E37" s="9"/>
      <c r="G37" s="10"/>
    </row>
    <row r="38" spans="1:8" s="8" customFormat="1" x14ac:dyDescent="0.25">
      <c r="A38" s="12"/>
      <c r="E38" s="9"/>
      <c r="G38" s="10"/>
    </row>
    <row r="39" spans="1:8" s="8" customFormat="1" x14ac:dyDescent="0.25">
      <c r="A39" s="12"/>
      <c r="E39" s="9"/>
      <c r="G39" s="10"/>
    </row>
    <row r="40" spans="1:8" s="8" customFormat="1" x14ac:dyDescent="0.25">
      <c r="A40" s="12"/>
      <c r="E40" s="9"/>
      <c r="G40" s="10"/>
    </row>
    <row r="41" spans="1:8" s="8" customFormat="1" x14ac:dyDescent="0.25">
      <c r="A41" s="12"/>
      <c r="E41" s="9"/>
      <c r="G41" s="10"/>
    </row>
    <row r="42" spans="1:8" s="8" customFormat="1" x14ac:dyDescent="0.25">
      <c r="A42" s="12"/>
      <c r="E42" s="9"/>
      <c r="G42" s="10"/>
    </row>
    <row r="43" spans="1:8" s="8" customFormat="1" x14ac:dyDescent="0.25">
      <c r="A43" s="12"/>
      <c r="E43" s="9"/>
      <c r="G43" s="10"/>
    </row>
    <row r="44" spans="1:8" s="8" customFormat="1" x14ac:dyDescent="0.25">
      <c r="A44" s="12"/>
      <c r="E44" s="9"/>
      <c r="G44" s="10"/>
    </row>
    <row r="45" spans="1:8" s="8" customFormat="1" x14ac:dyDescent="0.25">
      <c r="A45" s="12"/>
      <c r="E45" s="9"/>
      <c r="G45" s="10"/>
    </row>
    <row r="46" spans="1:8" s="8" customFormat="1" x14ac:dyDescent="0.25">
      <c r="A46" s="12"/>
      <c r="E46" s="9"/>
      <c r="G46" s="10"/>
    </row>
    <row r="47" spans="1:8" s="8" customFormat="1" x14ac:dyDescent="0.25">
      <c r="A47" s="12"/>
      <c r="E47" s="9"/>
      <c r="G47" s="10"/>
    </row>
    <row r="48" spans="1:8" s="8" customFormat="1" x14ac:dyDescent="0.25">
      <c r="A48" s="12"/>
      <c r="E48" s="9"/>
      <c r="G48" s="10"/>
    </row>
    <row r="49" spans="1:10" s="8" customFormat="1" x14ac:dyDescent="0.25">
      <c r="A49" s="12"/>
      <c r="E49" s="9"/>
      <c r="G49" s="10"/>
    </row>
    <row r="50" spans="1:10" s="8" customFormat="1" x14ac:dyDescent="0.25">
      <c r="A50" s="12"/>
      <c r="E50" s="9"/>
      <c r="G50" s="10"/>
    </row>
    <row r="51" spans="1:10" s="8" customFormat="1" x14ac:dyDescent="0.25">
      <c r="A51" s="12"/>
      <c r="E51" s="9"/>
      <c r="G51" s="10"/>
    </row>
    <row r="52" spans="1:10" s="8" customFormat="1" x14ac:dyDescent="0.25">
      <c r="A52" s="12"/>
      <c r="E52" s="9"/>
      <c r="G52" s="10"/>
    </row>
    <row r="53" spans="1:10" s="8" customFormat="1" x14ac:dyDescent="0.25">
      <c r="A53" s="12"/>
      <c r="E53" s="9"/>
      <c r="G53" s="10"/>
    </row>
    <row r="54" spans="1:10" s="8" customFormat="1" x14ac:dyDescent="0.25">
      <c r="A54" s="12"/>
      <c r="E54" s="9"/>
      <c r="G54" s="10"/>
    </row>
    <row r="55" spans="1:10" s="8" customFormat="1" x14ac:dyDescent="0.25">
      <c r="A55" s="12"/>
      <c r="E55" s="9"/>
      <c r="G55" s="10"/>
    </row>
    <row r="56" spans="1:10" s="8" customFormat="1" x14ac:dyDescent="0.25">
      <c r="A56" s="12"/>
      <c r="E56" s="9"/>
      <c r="G56" s="10"/>
    </row>
    <row r="57" spans="1:10" s="8" customFormat="1" x14ac:dyDescent="0.25">
      <c r="A57" s="12"/>
      <c r="E57" s="9"/>
      <c r="G57" s="10"/>
    </row>
    <row r="58" spans="1:10" s="8" customFormat="1" x14ac:dyDescent="0.25">
      <c r="A58" s="12"/>
      <c r="E58" s="9"/>
      <c r="G58" s="10"/>
    </row>
    <row r="59" spans="1:10" s="8" customFormat="1" x14ac:dyDescent="0.25">
      <c r="A59" s="12"/>
      <c r="E59" s="9"/>
      <c r="G59" s="10"/>
    </row>
    <row r="60" spans="1:10" s="8" customFormat="1" x14ac:dyDescent="0.25">
      <c r="A60" s="12"/>
      <c r="E60" s="9"/>
      <c r="G60" s="10"/>
    </row>
    <row r="61" spans="1:10" s="8" customFormat="1" x14ac:dyDescent="0.25">
      <c r="A61" s="12"/>
      <c r="E61" s="9"/>
      <c r="G61" s="10"/>
      <c r="J61" s="8">
        <v>43795</v>
      </c>
    </row>
    <row r="62" spans="1:10" s="8" customFormat="1" x14ac:dyDescent="0.25">
      <c r="A62" s="12"/>
      <c r="E62" s="9"/>
      <c r="G62" s="10"/>
    </row>
    <row r="63" spans="1:10" s="8" customFormat="1" x14ac:dyDescent="0.25">
      <c r="A63" s="12"/>
      <c r="E63" s="9"/>
      <c r="G63" s="10"/>
    </row>
    <row r="64" spans="1:10" s="8" customFormat="1" x14ac:dyDescent="0.25">
      <c r="A64" s="12"/>
      <c r="E64" s="9"/>
      <c r="G64" s="10"/>
    </row>
    <row r="65" spans="1:11" s="8" customFormat="1" x14ac:dyDescent="0.25">
      <c r="A65" s="12"/>
      <c r="E65" s="9"/>
      <c r="G65" s="10"/>
    </row>
    <row r="66" spans="1:11" s="8" customFormat="1" x14ac:dyDescent="0.25">
      <c r="A66" s="12"/>
      <c r="E66" s="9"/>
      <c r="G66" s="10"/>
    </row>
    <row r="67" spans="1:11" s="8" customFormat="1" x14ac:dyDescent="0.25">
      <c r="A67" s="12"/>
      <c r="E67" s="9"/>
      <c r="G67" s="10"/>
    </row>
    <row r="68" spans="1:11" s="8" customFormat="1" x14ac:dyDescent="0.25">
      <c r="A68" s="12"/>
      <c r="E68" s="9"/>
      <c r="G68" s="10"/>
    </row>
    <row r="69" spans="1:11" s="8" customFormat="1" x14ac:dyDescent="0.25">
      <c r="A69" s="12"/>
      <c r="E69" s="9"/>
      <c r="G69" s="10"/>
    </row>
    <row r="70" spans="1:11" s="8" customFormat="1" x14ac:dyDescent="0.25">
      <c r="A70" s="12"/>
      <c r="E70" s="9"/>
      <c r="G70" s="10"/>
    </row>
    <row r="71" spans="1:11" s="8" customFormat="1" x14ac:dyDescent="0.25">
      <c r="A71" s="12"/>
      <c r="E71" s="9"/>
      <c r="G71" s="10"/>
    </row>
    <row r="72" spans="1:11" s="8" customFormat="1" x14ac:dyDescent="0.25">
      <c r="A72" s="12"/>
      <c r="E72" s="9"/>
      <c r="G72" s="10"/>
    </row>
    <row r="73" spans="1:11" x14ac:dyDescent="0.25">
      <c r="A73" s="12"/>
      <c r="K73">
        <f>I73-J73</f>
        <v>0</v>
      </c>
    </row>
    <row r="74" spans="1:11" x14ac:dyDescent="0.25">
      <c r="A74" s="12"/>
    </row>
    <row r="75" spans="1:11" x14ac:dyDescent="0.25">
      <c r="A75" s="12"/>
    </row>
  </sheetData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Opérations!$C$1:$I$1</xm:f>
          </x14:formula1>
          <xm:sqref>D35:D1048576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B3:D18"/>
  <sheetViews>
    <sheetView zoomScale="85" zoomScaleNormal="85" workbookViewId="0">
      <selection activeCell="C18" sqref="C18"/>
    </sheetView>
  </sheetViews>
  <sheetFormatPr baseColWidth="10" defaultRowHeight="15" x14ac:dyDescent="0.25"/>
  <cols>
    <col min="1" max="1" width="11.42578125" style="19"/>
    <col min="2" max="2" width="29.140625" style="19" customWidth="1"/>
    <col min="3" max="3" width="44.42578125" style="19" customWidth="1"/>
    <col min="4" max="16384" width="11.42578125" style="19"/>
  </cols>
  <sheetData>
    <row r="3" spans="2:4" ht="15.75" thickBot="1" x14ac:dyDescent="0.3"/>
    <row r="4" spans="2:4" ht="24.95" customHeight="1" thickBot="1" x14ac:dyDescent="0.3">
      <c r="B4" s="20" t="s">
        <v>13</v>
      </c>
      <c r="C4" s="13">
        <v>43813</v>
      </c>
    </row>
    <row r="5" spans="2:4" ht="9.9499999999999993" customHeight="1" thickBot="1" x14ac:dyDescent="0.3">
      <c r="B5" s="21"/>
    </row>
    <row r="6" spans="2:4" ht="24.95" customHeight="1" thickBot="1" x14ac:dyDescent="0.3">
      <c r="B6" s="20" t="s">
        <v>18</v>
      </c>
      <c r="C6" s="14" t="s">
        <v>42</v>
      </c>
    </row>
    <row r="7" spans="2:4" ht="9.9499999999999993" customHeight="1" thickBot="1" x14ac:dyDescent="0.3">
      <c r="B7" s="21"/>
    </row>
    <row r="8" spans="2:4" ht="24.95" customHeight="1" thickBot="1" x14ac:dyDescent="0.3">
      <c r="B8" s="20" t="s">
        <v>17</v>
      </c>
      <c r="C8" s="15" t="s">
        <v>41</v>
      </c>
      <c r="D8" s="19">
        <v>656232524</v>
      </c>
    </row>
    <row r="9" spans="2:4" ht="9.9499999999999993" customHeight="1" thickBot="1" x14ac:dyDescent="0.3">
      <c r="B9" s="22"/>
    </row>
    <row r="10" spans="2:4" ht="24.95" customHeight="1" thickBot="1" x14ac:dyDescent="0.3">
      <c r="B10" s="20" t="s">
        <v>14</v>
      </c>
      <c r="C10" s="16" t="s">
        <v>7</v>
      </c>
    </row>
    <row r="11" spans="2:4" ht="9.9499999999999993" customHeight="1" thickBot="1" x14ac:dyDescent="0.3">
      <c r="B11" s="21"/>
    </row>
    <row r="12" spans="2:4" ht="24.95" customHeight="1" thickBot="1" x14ac:dyDescent="0.3">
      <c r="B12" s="20" t="s">
        <v>15</v>
      </c>
      <c r="C12" s="17">
        <v>20000</v>
      </c>
    </row>
    <row r="13" spans="2:4" ht="9.9499999999999993" customHeight="1" thickBot="1" x14ac:dyDescent="0.3">
      <c r="B13" s="21"/>
    </row>
    <row r="14" spans="2:4" ht="24.95" customHeight="1" thickBot="1" x14ac:dyDescent="0.3">
      <c r="B14" s="20" t="s">
        <v>0</v>
      </c>
      <c r="C14" s="15">
        <v>550</v>
      </c>
    </row>
    <row r="15" spans="2:4" ht="9.9499999999999993" customHeight="1" thickBot="1" x14ac:dyDescent="0.3">
      <c r="B15" s="21"/>
    </row>
    <row r="16" spans="2:4" ht="24.95" customHeight="1" thickBot="1" x14ac:dyDescent="0.3">
      <c r="B16" s="20" t="s">
        <v>16</v>
      </c>
      <c r="C16" s="18">
        <f>(C12*C14)/1000</f>
        <v>11000</v>
      </c>
    </row>
    <row r="17" spans="2:3" ht="9.9499999999999993" customHeight="1" thickBot="1" x14ac:dyDescent="0.3">
      <c r="B17" s="21"/>
    </row>
    <row r="18" spans="2:3" ht="24.95" customHeight="1" thickBot="1" x14ac:dyDescent="0.3">
      <c r="B18" s="20" t="s">
        <v>2</v>
      </c>
      <c r="C18" s="14" t="s">
        <v>43</v>
      </c>
    </row>
  </sheetData>
  <sheetProtection sheet="1" objects="1" scenarios="1" selectLockedCells="1"/>
  <dataValidations count="1">
    <dataValidation allowBlank="1" showInputMessage="1" showErrorMessage="1" promptTitle="NOM.BANQUE_NUMERO.COMPTE" prompt="Saisir NOM.BANQUE_NUMERO.COMPTE" sqref="C18"/>
  </dataValidations>
  <pageMargins left="0.7" right="0.7" top="0.75" bottom="0.75" header="0.3" footer="0.3"/>
  <pageSetup paperSize="9" orientation="portrait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Opérations!$C$1:$I$1</xm:f>
          </x14:formula1>
          <xm:sqref>B11</xm:sqref>
        </x14:dataValidation>
        <x14:dataValidation type="list" errorStyle="information" allowBlank="1" showInputMessage="1" showErrorMessage="1" error="sélectionner une opération dans la liste," prompt="sélectionner une opération dans la liste">
          <x14:formula1>
            <xm:f>Opérations!$C$1:$I$1</xm:f>
          </x14:formula1>
          <xm:sqref>C10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"/>
  <sheetViews>
    <sheetView tabSelected="1" workbookViewId="0">
      <selection activeCell="F7" sqref="F7"/>
    </sheetView>
  </sheetViews>
  <sheetFormatPr baseColWidth="10" defaultRowHeight="15" x14ac:dyDescent="0.25"/>
  <cols>
    <col min="1" max="16384" width="11.42578125" style="31"/>
  </cols>
  <sheetData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4:B36"/>
  <sheetViews>
    <sheetView workbookViewId="0">
      <selection activeCell="A4" sqref="A4:B4"/>
    </sheetView>
  </sheetViews>
  <sheetFormatPr baseColWidth="10" defaultRowHeight="15" x14ac:dyDescent="0.25"/>
  <cols>
    <col min="1" max="1" width="21.28515625" style="23" customWidth="1"/>
    <col min="2" max="2" width="18.7109375" style="23" customWidth="1"/>
    <col min="3" max="3" width="20.28515625" style="24" bestFit="1" customWidth="1"/>
    <col min="4" max="16384" width="11.42578125" style="24"/>
  </cols>
  <sheetData>
    <row r="4" spans="1:2" x14ac:dyDescent="0.25">
      <c r="A4" s="41"/>
      <c r="B4" s="41"/>
    </row>
    <row r="5" spans="1:2" x14ac:dyDescent="0.25">
      <c r="A5" s="25" t="s">
        <v>23</v>
      </c>
      <c r="B5" s="26">
        <v>655982346</v>
      </c>
    </row>
    <row r="6" spans="1:2" x14ac:dyDescent="0.25">
      <c r="A6" s="25" t="s">
        <v>2</v>
      </c>
      <c r="B6" s="27" t="s">
        <v>30</v>
      </c>
    </row>
    <row r="7" spans="1:2" x14ac:dyDescent="0.25">
      <c r="A7" s="25" t="s">
        <v>1</v>
      </c>
      <c r="B7" s="26">
        <v>2872.1</v>
      </c>
    </row>
    <row r="8" spans="1:2" x14ac:dyDescent="0.25">
      <c r="A8" s="27"/>
      <c r="B8" s="27"/>
    </row>
    <row r="9" spans="1:2" x14ac:dyDescent="0.25">
      <c r="A9" s="28" t="s">
        <v>22</v>
      </c>
      <c r="B9" s="28" t="s">
        <v>21</v>
      </c>
    </row>
    <row r="10" spans="1:2" x14ac:dyDescent="0.25">
      <c r="A10" s="26">
        <v>655982346</v>
      </c>
      <c r="B10" s="29">
        <v>2872.1</v>
      </c>
    </row>
    <row r="11" spans="1:2" x14ac:dyDescent="0.25">
      <c r="A11" s="32" t="s">
        <v>31</v>
      </c>
      <c r="B11" s="29">
        <v>2872.1</v>
      </c>
    </row>
    <row r="12" spans="1:2" x14ac:dyDescent="0.25">
      <c r="A12" s="33" t="s">
        <v>9</v>
      </c>
      <c r="B12" s="29">
        <v>2872.1</v>
      </c>
    </row>
    <row r="13" spans="1:2" x14ac:dyDescent="0.25">
      <c r="A13" s="26" t="s">
        <v>9</v>
      </c>
      <c r="B13" s="29">
        <v>2872.1</v>
      </c>
    </row>
    <row r="14" spans="1:2" x14ac:dyDescent="0.25">
      <c r="A14" s="32" t="s">
        <v>31</v>
      </c>
      <c r="B14" s="29">
        <v>2872.1</v>
      </c>
    </row>
    <row r="15" spans="1:2" x14ac:dyDescent="0.25">
      <c r="A15" s="33" t="s">
        <v>9</v>
      </c>
      <c r="B15" s="29">
        <v>2872.1</v>
      </c>
    </row>
    <row r="16" spans="1:2" x14ac:dyDescent="0.25">
      <c r="A16" s="34">
        <v>43797</v>
      </c>
      <c r="B16" s="29">
        <v>14360.5</v>
      </c>
    </row>
    <row r="17" spans="1:2" x14ac:dyDescent="0.25">
      <c r="A17" s="32" t="s">
        <v>32</v>
      </c>
      <c r="B17" s="29">
        <v>14360.5</v>
      </c>
    </row>
    <row r="18" spans="1:2" x14ac:dyDescent="0.25">
      <c r="A18" s="33" t="s">
        <v>9</v>
      </c>
      <c r="B18" s="29">
        <v>14360.5</v>
      </c>
    </row>
    <row r="19" spans="1:2" x14ac:dyDescent="0.25">
      <c r="A19" s="34">
        <v>43827</v>
      </c>
      <c r="B19" s="29">
        <v>11488.4</v>
      </c>
    </row>
    <row r="20" spans="1:2" x14ac:dyDescent="0.25">
      <c r="A20" s="32" t="s">
        <v>31</v>
      </c>
      <c r="B20" s="29">
        <v>11488.4</v>
      </c>
    </row>
    <row r="21" spans="1:2" x14ac:dyDescent="0.25">
      <c r="A21" s="33" t="s">
        <v>7</v>
      </c>
      <c r="B21" s="29">
        <v>5744.2</v>
      </c>
    </row>
    <row r="22" spans="1:2" x14ac:dyDescent="0.25">
      <c r="A22" s="33" t="s">
        <v>9</v>
      </c>
      <c r="B22" s="29">
        <v>5744.2</v>
      </c>
    </row>
    <row r="23" spans="1:2" x14ac:dyDescent="0.25">
      <c r="A23" s="26" t="s">
        <v>20</v>
      </c>
      <c r="B23" s="29">
        <v>31593.100000000002</v>
      </c>
    </row>
    <row r="24" spans="1:2" x14ac:dyDescent="0.25">
      <c r="A24"/>
      <c r="B24"/>
    </row>
    <row r="25" spans="1:2" x14ac:dyDescent="0.25">
      <c r="A25"/>
      <c r="B25"/>
    </row>
    <row r="26" spans="1:2" x14ac:dyDescent="0.25">
      <c r="A26"/>
      <c r="B26"/>
    </row>
    <row r="27" spans="1:2" x14ac:dyDescent="0.25">
      <c r="A27"/>
      <c r="B27"/>
    </row>
    <row r="28" spans="1:2" x14ac:dyDescent="0.25">
      <c r="A28"/>
      <c r="B28"/>
    </row>
    <row r="29" spans="1:2" x14ac:dyDescent="0.25">
      <c r="A29"/>
      <c r="B29"/>
    </row>
    <row r="30" spans="1:2" x14ac:dyDescent="0.25">
      <c r="A30"/>
      <c r="B30"/>
    </row>
    <row r="31" spans="1:2" x14ac:dyDescent="0.25">
      <c r="A31"/>
      <c r="B31"/>
    </row>
    <row r="32" spans="1:2" x14ac:dyDescent="0.25">
      <c r="A32"/>
      <c r="B32"/>
    </row>
    <row r="33" spans="1:2" x14ac:dyDescent="0.25">
      <c r="A33"/>
      <c r="B33"/>
    </row>
    <row r="34" spans="1:2" x14ac:dyDescent="0.25">
      <c r="A34"/>
      <c r="B34"/>
    </row>
    <row r="35" spans="1:2" x14ac:dyDescent="0.25">
      <c r="A35"/>
      <c r="B35"/>
    </row>
    <row r="36" spans="1:2" x14ac:dyDescent="0.25">
      <c r="A36"/>
      <c r="B36"/>
    </row>
  </sheetData>
  <sheetProtection insertColumns="0" insertRows="0" selectLockedCells="1" sort="0" autoFilter="0" pivotTables="0"/>
  <mergeCells count="1">
    <mergeCell ref="A4:B4"/>
  </mergeCell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3</vt:i4>
      </vt:variant>
    </vt:vector>
  </HeadingPairs>
  <TitlesOfParts>
    <vt:vector size="10" baseType="lpstr">
      <vt:lpstr>MENU </vt:lpstr>
      <vt:lpstr>Feuil1</vt:lpstr>
      <vt:lpstr>Opérations</vt:lpstr>
      <vt:lpstr>Récapitulatif </vt:lpstr>
      <vt:lpstr>Formulaire</vt:lpstr>
      <vt:lpstr>Tableau de Bord</vt:lpstr>
      <vt:lpstr>HISTORIQUES</vt:lpstr>
      <vt:lpstr>donnéescommandes</vt:lpstr>
      <vt:lpstr>donnéestransfert</vt:lpstr>
      <vt:lpstr>donnéetransfert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VIKRAND KAYO</dc:creator>
  <cp:lastModifiedBy>VIKRAND KAYO</cp:lastModifiedBy>
  <cp:lastPrinted>2019-11-05T14:24:36Z</cp:lastPrinted>
  <dcterms:created xsi:type="dcterms:W3CDTF">2019-11-05T14:20:14Z</dcterms:created>
  <dcterms:modified xsi:type="dcterms:W3CDTF">2019-11-21T08:23:14Z</dcterms:modified>
</cp:coreProperties>
</file>