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13_ncr:1_{B630CEEB-1AA6-4B1B-B070-F56B52E4AC77}" xr6:coauthVersionLast="45" xr6:coauthVersionMax="45" xr10:uidLastSave="{00000000-0000-0000-0000-000000000000}"/>
  <bookViews>
    <workbookView xWindow="-120" yWindow="-120" windowWidth="19440" windowHeight="15000" xr2:uid="{F3A8AFFF-BE5A-42AB-A702-8F81A7250345}"/>
  </bookViews>
  <sheets>
    <sheet name="clubs" sheetId="1" r:id="rId1"/>
    <sheet name="ligues" sheetId="2" r:id="rId2"/>
    <sheet name="depart" sheetId="3" r:id="rId3"/>
  </sheets>
  <definedNames>
    <definedName name="_xlnm._FilterDatabase" localSheetId="0" hidden="1">clubs!$A$115:$L$3630</definedName>
    <definedName name="_xlcn.WorksheetConnection_ffj.xlsxTCLUBS" hidden="1">TCLUBS[]</definedName>
    <definedName name="_xlcn.WorksheetConnection_ffj.xlsxTDEPART" hidden="1">TDEPART[]</definedName>
    <definedName name="_xlcn.WorksheetConnection_ffj.xlsxTLIGUES" hidden="1">TLIGUES[]</definedName>
  </definedNames>
  <calcPr calcId="18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LIGUES" name="TLIGUES" connection="WorksheetConnection_ffj.xlsx!TLIGUES"/>
          <x15:modelTable id="TDEPART" name="TDEPART" connection="WorksheetConnection_ffj.xlsx!TDEPART"/>
          <x15:modelTable id="TCLUBS" name="TCLUBS" connection="WorksheetConnection_ffj.xlsx!TCLUBS"/>
        </x15:modelTables>
        <x15:modelRelationships>
          <x15:modelRelationship fromTable="TCLUBS" fromColumn="clig" toTable="TLIGUES" toColumn="LIG"/>
          <x15:modelRelationship fromTable="TCLUBS" fromColumn="cdep" toTable="TDEPART" toColumn="DEP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F2" i="1" l="1"/>
  <c r="K2" i="1" s="1"/>
  <c r="L2" i="1"/>
  <c r="H2" i="1"/>
  <c r="F3" i="1"/>
  <c r="H3" i="1"/>
  <c r="F4" i="1"/>
  <c r="K4" i="1" s="1"/>
  <c r="H4" i="1"/>
  <c r="F5" i="1"/>
  <c r="H5" i="1"/>
  <c r="F6" i="1"/>
  <c r="K6" i="1" s="1"/>
  <c r="H6" i="1"/>
  <c r="F7" i="1"/>
  <c r="H7" i="1"/>
  <c r="F8" i="1"/>
  <c r="K8" i="1" s="1"/>
  <c r="H8" i="1"/>
  <c r="F9" i="1"/>
  <c r="H9" i="1"/>
  <c r="F10" i="1"/>
  <c r="K10" i="1" s="1"/>
  <c r="H10" i="1"/>
  <c r="F11" i="1"/>
  <c r="H11" i="1"/>
  <c r="F12" i="1"/>
  <c r="K12" i="1" s="1"/>
  <c r="H12" i="1"/>
  <c r="F13" i="1"/>
  <c r="H13" i="1"/>
  <c r="F14" i="1"/>
  <c r="K14" i="1" s="1"/>
  <c r="H14" i="1"/>
  <c r="F15" i="1"/>
  <c r="H15" i="1"/>
  <c r="F16" i="1"/>
  <c r="K16" i="1" s="1"/>
  <c r="H16" i="1"/>
  <c r="F17" i="1"/>
  <c r="H17" i="1"/>
  <c r="F18" i="1"/>
  <c r="K18" i="1" s="1"/>
  <c r="H18" i="1"/>
  <c r="F19" i="1"/>
  <c r="H19" i="1"/>
  <c r="F20" i="1"/>
  <c r="K20" i="1" s="1"/>
  <c r="H20" i="1"/>
  <c r="F21" i="1"/>
  <c r="H21" i="1"/>
  <c r="F22" i="1"/>
  <c r="K22" i="1" s="1"/>
  <c r="H22" i="1"/>
  <c r="F23" i="1"/>
  <c r="H23" i="1"/>
  <c r="F24" i="1"/>
  <c r="K24" i="1" s="1"/>
  <c r="H24" i="1"/>
  <c r="F25" i="1"/>
  <c r="H25" i="1"/>
  <c r="F26" i="1"/>
  <c r="K26" i="1" s="1"/>
  <c r="H26" i="1"/>
  <c r="F27" i="1"/>
  <c r="H27" i="1"/>
  <c r="F28" i="1"/>
  <c r="K28" i="1" s="1"/>
  <c r="H28" i="1"/>
  <c r="F29" i="1"/>
  <c r="H29" i="1"/>
  <c r="F30" i="1"/>
  <c r="K30" i="1" s="1"/>
  <c r="H30" i="1"/>
  <c r="F31" i="1"/>
  <c r="H31" i="1"/>
  <c r="F32" i="1"/>
  <c r="K32" i="1" s="1"/>
  <c r="H32" i="1"/>
  <c r="F33" i="1"/>
  <c r="H33" i="1"/>
  <c r="F34" i="1"/>
  <c r="K34" i="1" s="1"/>
  <c r="H34" i="1"/>
  <c r="F35" i="1"/>
  <c r="H35" i="1"/>
  <c r="F36" i="1"/>
  <c r="K36" i="1" s="1"/>
  <c r="H36" i="1"/>
  <c r="F37" i="1"/>
  <c r="H37" i="1"/>
  <c r="F38" i="1"/>
  <c r="K38" i="1" s="1"/>
  <c r="H38" i="1"/>
  <c r="F39" i="1"/>
  <c r="H39" i="1"/>
  <c r="F40" i="1"/>
  <c r="K40" i="1" s="1"/>
  <c r="H40" i="1"/>
  <c r="F41" i="1"/>
  <c r="H41" i="1"/>
  <c r="F42" i="1"/>
  <c r="K42" i="1" s="1"/>
  <c r="H42" i="1"/>
  <c r="F43" i="1"/>
  <c r="H43" i="1"/>
  <c r="F44" i="1"/>
  <c r="K44" i="1" s="1"/>
  <c r="H44" i="1"/>
  <c r="F45" i="1"/>
  <c r="H45" i="1"/>
  <c r="F46" i="1"/>
  <c r="K46" i="1" s="1"/>
  <c r="H46" i="1"/>
  <c r="F47" i="1"/>
  <c r="H47" i="1"/>
  <c r="F48" i="1"/>
  <c r="K48" i="1" s="1"/>
  <c r="H48" i="1"/>
  <c r="F49" i="1"/>
  <c r="H49" i="1"/>
  <c r="F50" i="1"/>
  <c r="K50" i="1" s="1"/>
  <c r="H50" i="1"/>
  <c r="F51" i="1"/>
  <c r="H51" i="1"/>
  <c r="F52" i="1"/>
  <c r="K52" i="1" s="1"/>
  <c r="H52" i="1"/>
  <c r="F53" i="1"/>
  <c r="H53" i="1"/>
  <c r="F54" i="1"/>
  <c r="K54" i="1" s="1"/>
  <c r="H54" i="1"/>
  <c r="F55" i="1"/>
  <c r="H55" i="1"/>
  <c r="F56" i="1"/>
  <c r="K56" i="1" s="1"/>
  <c r="H56" i="1"/>
  <c r="F57" i="1"/>
  <c r="H57" i="1"/>
  <c r="F58" i="1"/>
  <c r="K58" i="1" s="1"/>
  <c r="H58" i="1"/>
  <c r="F59" i="1"/>
  <c r="H59" i="1"/>
  <c r="F60" i="1"/>
  <c r="K60" i="1" s="1"/>
  <c r="H60" i="1"/>
  <c r="F61" i="1"/>
  <c r="H61" i="1"/>
  <c r="F62" i="1"/>
  <c r="K62" i="1" s="1"/>
  <c r="H62" i="1"/>
  <c r="F63" i="1"/>
  <c r="H63" i="1"/>
  <c r="F64" i="1"/>
  <c r="K64" i="1" s="1"/>
  <c r="H64" i="1"/>
  <c r="F65" i="1"/>
  <c r="H65" i="1"/>
  <c r="F66" i="1"/>
  <c r="K66" i="1" s="1"/>
  <c r="H66" i="1"/>
  <c r="F67" i="1"/>
  <c r="H67" i="1"/>
  <c r="F68" i="1"/>
  <c r="H68" i="1"/>
  <c r="F69" i="1"/>
  <c r="K69" i="1" s="1"/>
  <c r="H69" i="1"/>
  <c r="F70" i="1"/>
  <c r="H70" i="1"/>
  <c r="F71" i="1"/>
  <c r="K71" i="1" s="1"/>
  <c r="H71" i="1"/>
  <c r="F72" i="1"/>
  <c r="K72" i="1" s="1"/>
  <c r="H72" i="1"/>
  <c r="F73" i="1"/>
  <c r="H73" i="1"/>
  <c r="F74" i="1"/>
  <c r="K74" i="1" s="1"/>
  <c r="H74" i="1"/>
  <c r="F75" i="1"/>
  <c r="H75" i="1"/>
  <c r="F76" i="1"/>
  <c r="K76" i="1" s="1"/>
  <c r="H76" i="1"/>
  <c r="F77" i="1"/>
  <c r="H77" i="1"/>
  <c r="F78" i="1"/>
  <c r="K78" i="1" s="1"/>
  <c r="H78" i="1"/>
  <c r="F79" i="1"/>
  <c r="H79" i="1"/>
  <c r="F80" i="1"/>
  <c r="K80" i="1" s="1"/>
  <c r="H80" i="1"/>
  <c r="F81" i="1"/>
  <c r="H81" i="1"/>
  <c r="F82" i="1"/>
  <c r="K82" i="1" s="1"/>
  <c r="H82" i="1"/>
  <c r="F83" i="1"/>
  <c r="H83" i="1"/>
  <c r="F84" i="1"/>
  <c r="K84" i="1" s="1"/>
  <c r="H84" i="1"/>
  <c r="F85" i="1"/>
  <c r="H85" i="1"/>
  <c r="F86" i="1"/>
  <c r="K86" i="1" s="1"/>
  <c r="H86" i="1"/>
  <c r="F87" i="1"/>
  <c r="H87" i="1"/>
  <c r="F88" i="1"/>
  <c r="K88" i="1" s="1"/>
  <c r="H88" i="1"/>
  <c r="F89" i="1"/>
  <c r="H89" i="1"/>
  <c r="F90" i="1"/>
  <c r="K90" i="1" s="1"/>
  <c r="H90" i="1"/>
  <c r="F91" i="1"/>
  <c r="H91" i="1"/>
  <c r="F92" i="1"/>
  <c r="K92" i="1" s="1"/>
  <c r="H92" i="1"/>
  <c r="F93" i="1"/>
  <c r="H93" i="1"/>
  <c r="F94" i="1"/>
  <c r="K94" i="1" s="1"/>
  <c r="H94" i="1"/>
  <c r="F95" i="1"/>
  <c r="H95" i="1"/>
  <c r="F96" i="1"/>
  <c r="K96" i="1" s="1"/>
  <c r="H96" i="1"/>
  <c r="F97" i="1"/>
  <c r="H97" i="1"/>
  <c r="F98" i="1"/>
  <c r="K98" i="1" s="1"/>
  <c r="H98" i="1"/>
  <c r="F99" i="1"/>
  <c r="H99" i="1"/>
  <c r="F100" i="1"/>
  <c r="K100" i="1" s="1"/>
  <c r="H100" i="1"/>
  <c r="F101" i="1"/>
  <c r="H101" i="1"/>
  <c r="F102" i="1"/>
  <c r="K102" i="1" s="1"/>
  <c r="H102" i="1"/>
  <c r="F103" i="1"/>
  <c r="H103" i="1"/>
  <c r="F104" i="1"/>
  <c r="K104" i="1" s="1"/>
  <c r="H104" i="1"/>
  <c r="F105" i="1"/>
  <c r="H105" i="1"/>
  <c r="F106" i="1"/>
  <c r="K106" i="1" s="1"/>
  <c r="H106" i="1"/>
  <c r="F107" i="1"/>
  <c r="H107" i="1"/>
  <c r="F108" i="1"/>
  <c r="K108" i="1" s="1"/>
  <c r="H108" i="1"/>
  <c r="F109" i="1"/>
  <c r="H109" i="1"/>
  <c r="F110" i="1"/>
  <c r="K110" i="1" s="1"/>
  <c r="H110" i="1"/>
  <c r="F111" i="1"/>
  <c r="H111" i="1"/>
  <c r="F112" i="1"/>
  <c r="K112" i="1" s="1"/>
  <c r="H112" i="1"/>
  <c r="F113" i="1"/>
  <c r="H113" i="1"/>
  <c r="F114" i="1"/>
  <c r="K114" i="1" s="1"/>
  <c r="H114" i="1"/>
  <c r="I113" i="1" l="1"/>
  <c r="I111" i="1"/>
  <c r="I109" i="1"/>
  <c r="I107" i="1"/>
  <c r="I105" i="1"/>
  <c r="I103" i="1"/>
  <c r="I101" i="1"/>
  <c r="I98" i="1"/>
  <c r="J67" i="1"/>
  <c r="J65" i="1"/>
  <c r="J63" i="1"/>
  <c r="J61" i="1"/>
  <c r="J59" i="1"/>
  <c r="J57" i="1"/>
  <c r="J55" i="1"/>
  <c r="J53" i="1"/>
  <c r="J51" i="1"/>
  <c r="J114" i="1"/>
  <c r="J112" i="1"/>
  <c r="J110" i="1"/>
  <c r="J108" i="1"/>
  <c r="J106" i="1"/>
  <c r="J104" i="1"/>
  <c r="J102" i="1"/>
  <c r="J100" i="1"/>
  <c r="I114" i="1"/>
  <c r="J113" i="1"/>
  <c r="I112" i="1"/>
  <c r="J111" i="1"/>
  <c r="I110" i="1"/>
  <c r="J109" i="1"/>
  <c r="I108" i="1"/>
  <c r="J107" i="1"/>
  <c r="I106" i="1"/>
  <c r="J105" i="1"/>
  <c r="I104" i="1"/>
  <c r="J103" i="1"/>
  <c r="I102" i="1"/>
  <c r="J101" i="1"/>
  <c r="I100" i="1"/>
  <c r="J99" i="1"/>
  <c r="J97" i="1"/>
  <c r="J95" i="1"/>
  <c r="J93" i="1"/>
  <c r="J91" i="1"/>
  <c r="J89" i="1"/>
  <c r="J87" i="1"/>
  <c r="J85" i="1"/>
  <c r="J83" i="1"/>
  <c r="J81" i="1"/>
  <c r="J79" i="1"/>
  <c r="J77" i="1"/>
  <c r="J75" i="1"/>
  <c r="J73" i="1"/>
  <c r="J70" i="1"/>
  <c r="J68" i="1"/>
  <c r="K113" i="1"/>
  <c r="K111" i="1"/>
  <c r="K109" i="1"/>
  <c r="K107" i="1"/>
  <c r="K105" i="1"/>
  <c r="K103" i="1"/>
  <c r="K101" i="1"/>
  <c r="K99" i="1"/>
  <c r="I99" i="1"/>
  <c r="J98" i="1"/>
  <c r="I97" i="1"/>
  <c r="K97" i="1"/>
  <c r="I96" i="1"/>
  <c r="J96" i="1"/>
  <c r="I95" i="1"/>
  <c r="K95" i="1"/>
  <c r="I94" i="1"/>
  <c r="J94" i="1"/>
  <c r="I93" i="1"/>
  <c r="K93" i="1"/>
  <c r="I92" i="1"/>
  <c r="J92" i="1"/>
  <c r="I91" i="1"/>
  <c r="K91" i="1"/>
  <c r="I90" i="1"/>
  <c r="J90" i="1"/>
  <c r="I89" i="1"/>
  <c r="K89" i="1"/>
  <c r="I88" i="1"/>
  <c r="J88" i="1"/>
  <c r="I87" i="1"/>
  <c r="K87" i="1"/>
  <c r="I86" i="1"/>
  <c r="J86" i="1"/>
  <c r="I85" i="1"/>
  <c r="K85" i="1"/>
  <c r="I84" i="1"/>
  <c r="J84" i="1"/>
  <c r="I83" i="1"/>
  <c r="K83" i="1"/>
  <c r="I82" i="1"/>
  <c r="J82" i="1"/>
  <c r="I81" i="1"/>
  <c r="K81" i="1"/>
  <c r="I80" i="1"/>
  <c r="J80" i="1"/>
  <c r="I79" i="1"/>
  <c r="K79" i="1"/>
  <c r="I78" i="1"/>
  <c r="J78" i="1"/>
  <c r="I77" i="1"/>
  <c r="K77" i="1"/>
  <c r="I76" i="1"/>
  <c r="J76" i="1"/>
  <c r="I75" i="1"/>
  <c r="K75" i="1"/>
  <c r="I74" i="1"/>
  <c r="J74" i="1"/>
  <c r="I73" i="1"/>
  <c r="K73" i="1"/>
  <c r="I72" i="1"/>
  <c r="J72" i="1"/>
  <c r="I71" i="1"/>
  <c r="J71" i="1"/>
  <c r="I70" i="1"/>
  <c r="K70" i="1"/>
  <c r="I69" i="1"/>
  <c r="J69" i="1"/>
  <c r="I68" i="1"/>
  <c r="K68" i="1"/>
  <c r="I67" i="1"/>
  <c r="K67" i="1"/>
  <c r="I66" i="1"/>
  <c r="J66" i="1"/>
  <c r="I65" i="1"/>
  <c r="K65" i="1"/>
  <c r="I64" i="1"/>
  <c r="J64" i="1"/>
  <c r="I63" i="1"/>
  <c r="K63" i="1"/>
  <c r="I62" i="1"/>
  <c r="J62" i="1"/>
  <c r="I61" i="1"/>
  <c r="K61" i="1"/>
  <c r="I60" i="1"/>
  <c r="J60" i="1"/>
  <c r="I59" i="1"/>
  <c r="K59" i="1"/>
  <c r="I58" i="1"/>
  <c r="J58" i="1"/>
  <c r="I57" i="1"/>
  <c r="K57" i="1"/>
  <c r="I56" i="1"/>
  <c r="J56" i="1"/>
  <c r="I55" i="1"/>
  <c r="K55" i="1"/>
  <c r="I54" i="1"/>
  <c r="J54" i="1"/>
  <c r="I53" i="1"/>
  <c r="K53" i="1"/>
  <c r="I52" i="1"/>
  <c r="J52" i="1"/>
  <c r="I51" i="1"/>
  <c r="K51" i="1"/>
  <c r="I50" i="1"/>
  <c r="J50" i="1"/>
  <c r="I49" i="1"/>
  <c r="I47" i="1"/>
  <c r="I45" i="1"/>
  <c r="J48" i="1"/>
  <c r="J46" i="1"/>
  <c r="J49" i="1"/>
  <c r="I48" i="1"/>
  <c r="J47" i="1"/>
  <c r="I46" i="1"/>
  <c r="J45" i="1"/>
  <c r="I44" i="1"/>
  <c r="J44" i="1"/>
  <c r="I43" i="1"/>
  <c r="K43" i="1"/>
  <c r="I42" i="1"/>
  <c r="J42" i="1"/>
  <c r="I41" i="1"/>
  <c r="K41" i="1"/>
  <c r="I40" i="1"/>
  <c r="J40" i="1"/>
  <c r="I39" i="1"/>
  <c r="K39" i="1"/>
  <c r="I38" i="1"/>
  <c r="J38" i="1"/>
  <c r="I37" i="1"/>
  <c r="K37" i="1"/>
  <c r="I36" i="1"/>
  <c r="J36" i="1"/>
  <c r="I35" i="1"/>
  <c r="K35" i="1"/>
  <c r="I34" i="1"/>
  <c r="J34" i="1"/>
  <c r="I33" i="1"/>
  <c r="K33" i="1"/>
  <c r="I32" i="1"/>
  <c r="J32" i="1"/>
  <c r="I31" i="1"/>
  <c r="K31" i="1"/>
  <c r="I30" i="1"/>
  <c r="J30" i="1"/>
  <c r="I29" i="1"/>
  <c r="K29" i="1"/>
  <c r="I28" i="1"/>
  <c r="J28" i="1"/>
  <c r="I27" i="1"/>
  <c r="K27" i="1"/>
  <c r="I26" i="1"/>
  <c r="J26" i="1"/>
  <c r="I25" i="1"/>
  <c r="K25" i="1"/>
  <c r="I24" i="1"/>
  <c r="J24" i="1"/>
  <c r="I23" i="1"/>
  <c r="K23" i="1"/>
  <c r="I22" i="1"/>
  <c r="J22" i="1"/>
  <c r="I21" i="1"/>
  <c r="K21" i="1"/>
  <c r="I20" i="1"/>
  <c r="J20" i="1"/>
  <c r="I19" i="1"/>
  <c r="K19" i="1"/>
  <c r="I18" i="1"/>
  <c r="J18" i="1"/>
  <c r="I17" i="1"/>
  <c r="K17" i="1"/>
  <c r="I16" i="1"/>
  <c r="J16" i="1"/>
  <c r="I15" i="1"/>
  <c r="K15" i="1"/>
  <c r="I14" i="1"/>
  <c r="I13" i="1"/>
  <c r="I11" i="1"/>
  <c r="I9" i="1"/>
  <c r="I7" i="1"/>
  <c r="I5" i="1"/>
  <c r="I3" i="1"/>
  <c r="K49" i="1"/>
  <c r="K47" i="1"/>
  <c r="K45" i="1"/>
  <c r="J43" i="1"/>
  <c r="J41" i="1"/>
  <c r="J39" i="1"/>
  <c r="J37" i="1"/>
  <c r="J35" i="1"/>
  <c r="J33" i="1"/>
  <c r="J31" i="1"/>
  <c r="J29" i="1"/>
  <c r="J27" i="1"/>
  <c r="J25" i="1"/>
  <c r="J23" i="1"/>
  <c r="J21" i="1"/>
  <c r="J19" i="1"/>
  <c r="J17" i="1"/>
  <c r="J15" i="1"/>
  <c r="J14" i="1"/>
  <c r="J12" i="1"/>
  <c r="J10" i="1"/>
  <c r="J8" i="1"/>
  <c r="J6" i="1"/>
  <c r="J4" i="1"/>
  <c r="J2" i="1"/>
  <c r="J13" i="1"/>
  <c r="I12" i="1"/>
  <c r="J11" i="1"/>
  <c r="I10" i="1"/>
  <c r="J9" i="1"/>
  <c r="I8" i="1"/>
  <c r="J7" i="1"/>
  <c r="I6" i="1"/>
  <c r="J5" i="1"/>
  <c r="I4" i="1"/>
  <c r="J3" i="1"/>
  <c r="I2" i="1"/>
  <c r="K13" i="1"/>
  <c r="K11" i="1"/>
  <c r="K9" i="1"/>
  <c r="K7" i="1"/>
  <c r="K5" i="1"/>
  <c r="K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867FF65-C1A7-4F99-B72D-8734601461FA}" keepAlive="1" name="ThisWorkbookDataModel" description="Modèle de donnée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AD7A622-084A-40A6-81AF-9AD0047D04E8}" name="WorksheetConnection_ffj.xlsx!TCLUBS" type="102" refreshedVersion="6" minRefreshableVersion="5">
    <extLst>
      <ext xmlns:x15="http://schemas.microsoft.com/office/spreadsheetml/2010/11/main" uri="{DE250136-89BD-433C-8126-D09CA5730AF9}">
        <x15:connection id="TCLUBS" autoDelete="1">
          <x15:rangePr sourceName="_xlcn.WorksheetConnection_ffj.xlsxTCLUBS"/>
        </x15:connection>
      </ext>
    </extLst>
  </connection>
  <connection id="3" xr16:uid="{9E6298E4-2451-4F4E-853D-E9DF6AF484C0}" name="WorksheetConnection_ffj.xlsx!TDEPART" type="102" refreshedVersion="6" minRefreshableVersion="5">
    <extLst>
      <ext xmlns:x15="http://schemas.microsoft.com/office/spreadsheetml/2010/11/main" uri="{DE250136-89BD-433C-8126-D09CA5730AF9}">
        <x15:connection id="TDEPART">
          <x15:rangePr sourceName="_xlcn.WorksheetConnection_ffj.xlsxTDEPART"/>
        </x15:connection>
      </ext>
    </extLst>
  </connection>
  <connection id="4" xr16:uid="{42652471-B035-4055-80AA-94D83250B15B}" name="WorksheetConnection_ffj.xlsx!TLIGUES" type="102" refreshedVersion="6" minRefreshableVersion="5">
    <extLst>
      <ext xmlns:x15="http://schemas.microsoft.com/office/spreadsheetml/2010/11/main" uri="{DE250136-89BD-433C-8126-D09CA5730AF9}">
        <x15:connection id="TLIGUES">
          <x15:rangePr sourceName="_xlcn.WorksheetConnection_ffj.xlsxTLIGUES"/>
        </x15:connection>
      </ext>
    </extLst>
  </connection>
</connections>
</file>

<file path=xl/sharedStrings.xml><?xml version="1.0" encoding="utf-8"?>
<sst xmlns="http://schemas.openxmlformats.org/spreadsheetml/2006/main" count="401" uniqueCount="391">
  <si>
    <t>XX08980046</t>
  </si>
  <si>
    <t>XX08980065</t>
  </si>
  <si>
    <t>XX08980075</t>
  </si>
  <si>
    <t>XX08980095</t>
  </si>
  <si>
    <t>XX08980096</t>
  </si>
  <si>
    <t>XX08986253</t>
  </si>
  <si>
    <t>XX08986255</t>
  </si>
  <si>
    <t>XX08986256</t>
  </si>
  <si>
    <t>XX08986286</t>
  </si>
  <si>
    <t>XX28140030</t>
  </si>
  <si>
    <t>XX52440100</t>
  </si>
  <si>
    <t>XX52440106</t>
  </si>
  <si>
    <t>XX52440370</t>
  </si>
  <si>
    <t>XX52490140</t>
  </si>
  <si>
    <t>XX52850610</t>
  </si>
  <si>
    <t>XX02972170</t>
  </si>
  <si>
    <t>XX75161040</t>
  </si>
  <si>
    <t>XX75170263</t>
  </si>
  <si>
    <t>XX75170460</t>
  </si>
  <si>
    <t>XX75190010</t>
  </si>
  <si>
    <t>XX75240090</t>
  </si>
  <si>
    <t>XX75330370</t>
  </si>
  <si>
    <t>XX75330450</t>
  </si>
  <si>
    <t>XX75332290</t>
  </si>
  <si>
    <t>XX75333150</t>
  </si>
  <si>
    <t>XX75642890</t>
  </si>
  <si>
    <t>XX75642915</t>
  </si>
  <si>
    <t>XX75790080</t>
  </si>
  <si>
    <t>XX75860150</t>
  </si>
  <si>
    <t>XX94200550</t>
  </si>
  <si>
    <t>XX94200780</t>
  </si>
  <si>
    <t>XX84010540</t>
  </si>
  <si>
    <t>XX84380070</t>
  </si>
  <si>
    <t>XX84380190</t>
  </si>
  <si>
    <t>XX84382160</t>
  </si>
  <si>
    <t>XX84421520</t>
  </si>
  <si>
    <t>XX84630010</t>
  </si>
  <si>
    <t>XX84690050</t>
  </si>
  <si>
    <t>XX84690460</t>
  </si>
  <si>
    <t>XX84690930</t>
  </si>
  <si>
    <t>XX84730070</t>
  </si>
  <si>
    <t>XX84730180</t>
  </si>
  <si>
    <t>XX84740100</t>
  </si>
  <si>
    <t>XX84740357</t>
  </si>
  <si>
    <t>XX84740537</t>
  </si>
  <si>
    <t>XX84741340</t>
  </si>
  <si>
    <t>XX84DA0010</t>
  </si>
  <si>
    <t>XX84DA0194</t>
  </si>
  <si>
    <t>XX53220040</t>
  </si>
  <si>
    <t>XX53350300</t>
  </si>
  <si>
    <t>XX53350560</t>
  </si>
  <si>
    <t>XX53350580</t>
  </si>
  <si>
    <t>XX53561360</t>
  </si>
  <si>
    <t>XX53561370</t>
  </si>
  <si>
    <t>XX53561380</t>
  </si>
  <si>
    <t>XX93060433</t>
  </si>
  <si>
    <t>XX93060560</t>
  </si>
  <si>
    <t>XX93832974</t>
  </si>
  <si>
    <t>XX76120800</t>
  </si>
  <si>
    <t>XX76120803</t>
  </si>
  <si>
    <t>XX76301030</t>
  </si>
  <si>
    <t>XX76301516</t>
  </si>
  <si>
    <t>XX76650266</t>
  </si>
  <si>
    <t>XX76660070</t>
  </si>
  <si>
    <t>XX04974090</t>
  </si>
  <si>
    <t>XX11750600</t>
  </si>
  <si>
    <t>XX11751620</t>
  </si>
  <si>
    <t>XX11770258</t>
  </si>
  <si>
    <t>XX11781160</t>
  </si>
  <si>
    <t>XX11781270</t>
  </si>
  <si>
    <t>XX11911460</t>
  </si>
  <si>
    <t>XX11911850</t>
  </si>
  <si>
    <t>XX11922110</t>
  </si>
  <si>
    <t>XX11922210</t>
  </si>
  <si>
    <t>XX11922520</t>
  </si>
  <si>
    <t>XX11922600</t>
  </si>
  <si>
    <t>XX11922610</t>
  </si>
  <si>
    <t>XX11924890</t>
  </si>
  <si>
    <t>XX11925560</t>
  </si>
  <si>
    <t>XX11925563</t>
  </si>
  <si>
    <t>XX11925570</t>
  </si>
  <si>
    <t>XX11932790</t>
  </si>
  <si>
    <t>XX11940330</t>
  </si>
  <si>
    <t>XX11943330</t>
  </si>
  <si>
    <t>XX11943520</t>
  </si>
  <si>
    <t>XX11943600</t>
  </si>
  <si>
    <t>XX11945840</t>
  </si>
  <si>
    <t>XX11950743</t>
  </si>
  <si>
    <t>XX11950744</t>
  </si>
  <si>
    <t>XX09991220</t>
  </si>
  <si>
    <t>XX44544080</t>
  </si>
  <si>
    <t>XX44550240</t>
  </si>
  <si>
    <t>XX44670170</t>
  </si>
  <si>
    <t>XX44673280</t>
  </si>
  <si>
    <t>XX44683313</t>
  </si>
  <si>
    <t>XX32020090</t>
  </si>
  <si>
    <t>XX32020260</t>
  </si>
  <si>
    <t>XX32022050</t>
  </si>
  <si>
    <t>XX32590020</t>
  </si>
  <si>
    <t>XX32590083</t>
  </si>
  <si>
    <t>XX32591096</t>
  </si>
  <si>
    <t>XX32622440</t>
  </si>
  <si>
    <t>XX32622770</t>
  </si>
  <si>
    <t>XX32801286</t>
  </si>
  <si>
    <t>XX27251440</t>
  </si>
  <si>
    <t>XX27710223</t>
  </si>
  <si>
    <t>XX27900450</t>
  </si>
  <si>
    <t>XX24180050</t>
  </si>
  <si>
    <t>XX24370126</t>
  </si>
  <si>
    <t>XX24450010</t>
  </si>
  <si>
    <t>XX01970080</t>
  </si>
  <si>
    <t>XX01970090</t>
  </si>
  <si>
    <t>Total Lic</t>
  </si>
  <si>
    <t>Dont F</t>
  </si>
  <si>
    <t>Dont M</t>
  </si>
  <si>
    <t>xx01</t>
  </si>
  <si>
    <t>GUADELOUPE JUDO</t>
  </si>
  <si>
    <t>xx02</t>
  </si>
  <si>
    <t>MARTINIQUE JUDO</t>
  </si>
  <si>
    <t>xx03</t>
  </si>
  <si>
    <t>GUYANE JUDO</t>
  </si>
  <si>
    <t>xx04</t>
  </si>
  <si>
    <t>REUNION JUDO</t>
  </si>
  <si>
    <t>xx08</t>
  </si>
  <si>
    <t>NOUVELLE CALEDONIE JUDO</t>
  </si>
  <si>
    <t>xx09</t>
  </si>
  <si>
    <t>FEDERATION FRANCAISE - AUTRES</t>
  </si>
  <si>
    <t>xx11</t>
  </si>
  <si>
    <t>ILE-DE-FRANCE JUDO</t>
  </si>
  <si>
    <t>xx24</t>
  </si>
  <si>
    <t>CENTRE-VAL-DE-LOIRE JUDO</t>
  </si>
  <si>
    <t>xx27</t>
  </si>
  <si>
    <t>BOURGOGNE-FRANCHE-COMTE JUDO</t>
  </si>
  <si>
    <t>xx28</t>
  </si>
  <si>
    <t>NORMANDIE JUDO</t>
  </si>
  <si>
    <t>xx32</t>
  </si>
  <si>
    <t>HAUTS-DE-FRANCE JUDO</t>
  </si>
  <si>
    <t>xx44</t>
  </si>
  <si>
    <t>GRAND-EST JUDO</t>
  </si>
  <si>
    <t>xx52</t>
  </si>
  <si>
    <t>PAYS-DE-LA-LOIRE JUDO</t>
  </si>
  <si>
    <t>xx53</t>
  </si>
  <si>
    <t>BRETAGNE JUDO</t>
  </si>
  <si>
    <t>xx75</t>
  </si>
  <si>
    <t>NOUVELLE AQUITAINE JUDO</t>
  </si>
  <si>
    <t>xx76</t>
  </si>
  <si>
    <t>OCCITANIE JUDO</t>
  </si>
  <si>
    <t>xx84</t>
  </si>
  <si>
    <t>AUVERGNE-RHONE-ALPES JUDO</t>
  </si>
  <si>
    <t>xx93</t>
  </si>
  <si>
    <t>PACA JUDO</t>
  </si>
  <si>
    <t>xx94</t>
  </si>
  <si>
    <t>CORSE JUDO</t>
  </si>
  <si>
    <t>DEP</t>
  </si>
  <si>
    <t>AIN</t>
  </si>
  <si>
    <t>AISNE</t>
  </si>
  <si>
    <t>ALLIER</t>
  </si>
  <si>
    <t>ALPES-DE-HAUTE-PROVENCE</t>
  </si>
  <si>
    <t>HAUTES-ALPES</t>
  </si>
  <si>
    <t>ALPES-MARITIMES</t>
  </si>
  <si>
    <t>ARDECHE</t>
  </si>
  <si>
    <t>ARDENNES</t>
  </si>
  <si>
    <t>ARIEGE</t>
  </si>
  <si>
    <t>AUBE</t>
  </si>
  <si>
    <t>AUDE</t>
  </si>
  <si>
    <t>AVEYRON</t>
  </si>
  <si>
    <t>BOUCHES-DU-RHONE</t>
  </si>
  <si>
    <t>CALVADOS</t>
  </si>
  <si>
    <t>CANTAL</t>
  </si>
  <si>
    <t>CHARENTE</t>
  </si>
  <si>
    <t>CHARENTE-MARITIME</t>
  </si>
  <si>
    <t>CHER</t>
  </si>
  <si>
    <t>CORREZE</t>
  </si>
  <si>
    <t>2A</t>
  </si>
  <si>
    <t>CORSE-DU-SUD</t>
  </si>
  <si>
    <t>2B</t>
  </si>
  <si>
    <t>HAUTE-CORSE</t>
  </si>
  <si>
    <t>COTE-D'OR</t>
  </si>
  <si>
    <t>COTES-D'ARMOR</t>
  </si>
  <si>
    <t>CREUSE</t>
  </si>
  <si>
    <t>DORDOGNE</t>
  </si>
  <si>
    <t>DOUBS</t>
  </si>
  <si>
    <t>DROME</t>
  </si>
  <si>
    <t>EURE</t>
  </si>
  <si>
    <t>EURE-ET-LOIR</t>
  </si>
  <si>
    <t>FINISTERE</t>
  </si>
  <si>
    <t>GARD</t>
  </si>
  <si>
    <t>HAUTE-GARONNE</t>
  </si>
  <si>
    <t>GERS</t>
  </si>
  <si>
    <t>GIRONDE</t>
  </si>
  <si>
    <t>HERAULT</t>
  </si>
  <si>
    <t>ILLE-ET-VILAINE</t>
  </si>
  <si>
    <t>INDRE</t>
  </si>
  <si>
    <t>INDRE-ET-LOIRE</t>
  </si>
  <si>
    <t>ISERE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</si>
  <si>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</si>
  <si>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</si>
  <si>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</si>
  <si>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</si>
  <si>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</si>
  <si>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</si>
  <si>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</si>
  <si>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</si>
  <si>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</si>
  <si>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LOZERE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</si>
  <si>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</si>
  <si>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</si>
  <si>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</si>
  <si>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</si>
  <si>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</si>
  <si>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</si>
  <si>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</si>
  <si>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</si>
  <si>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</si>
  <si>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NIEVRE</t>
  </si>
  <si>
    <t>NORD</t>
  </si>
  <si>
    <t>OISE</t>
  </si>
  <si>
    <t>ORNE</t>
  </si>
  <si>
    <t>PAS-DE-CALAIS</t>
  </si>
  <si>
    <t>PUY-DE-DOME</t>
  </si>
  <si>
    <t>PYRENEES-ATLANTIQUES</t>
  </si>
  <si>
    <t>HAUTES-PYRENEES</t>
  </si>
  <si>
    <t>PYRENEES-ORIENTALES</t>
  </si>
  <si>
    <t>BAS-RHIN</t>
  </si>
  <si>
    <t>HAUT-RHIN</t>
  </si>
  <si>
    <t>RHONE</t>
  </si>
  <si>
    <t>HAUTE-SAONE</t>
  </si>
  <si>
    <t>SAONE-ET-LOIRE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</si>
  <si>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</si>
  <si>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</si>
  <si>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</si>
  <si>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</si>
  <si>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</si>
  <si>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</si>
  <si>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</si>
  <si>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DEUX-SEVRES</t>
  </si>
  <si>
    <t>SOMME</t>
  </si>
  <si>
    <t>TARN</t>
  </si>
  <si>
    <t>TARN-ET-GARONNE</t>
  </si>
  <si>
    <t>VAR</t>
  </si>
  <si>
    <t>VAUCLUSE</t>
  </si>
  <si>
    <t>VENDEE</t>
  </si>
  <si>
    <t>VIENNE</t>
  </si>
  <si>
    <t>HAUTE-VIENNE</t>
  </si>
  <si>
    <t>VOSGES</t>
  </si>
  <si>
    <t>YONNE</t>
  </si>
  <si>
    <t>TERRITOIRE DE BELFORT</t>
  </si>
  <si>
    <t>ESSONNE</t>
  </si>
  <si>
    <t>HAUTS-DE-SEINE</t>
  </si>
  <si>
    <t>SEINE-SAINT-DENIS</t>
  </si>
  <si>
    <t>VAL-DE-MARNE</t>
  </si>
  <si>
    <t>VAL-D'OISE</t>
  </si>
  <si>
    <t>GUADELOUPE</t>
  </si>
  <si>
    <t>MARTINIQUE</t>
  </si>
  <si>
    <t>GUYANE</t>
  </si>
  <si>
    <t>LA REUNION</t>
  </si>
  <si>
    <t>MAYOTTE</t>
  </si>
  <si>
    <t>NOMDEP</t>
  </si>
  <si>
    <t>DA</t>
  </si>
  <si>
    <t>DROME -ARDECHE</t>
  </si>
  <si>
    <t xml:space="preserve">CORSE </t>
  </si>
  <si>
    <t>NOUVELLE CALEDONIE</t>
  </si>
  <si>
    <t>DIVERS</t>
  </si>
  <si>
    <t>AF</t>
  </si>
  <si>
    <t>aj</t>
  </si>
  <si>
    <t>LIG</t>
  </si>
  <si>
    <t>NOMLIG</t>
  </si>
  <si>
    <t>cdep</t>
  </si>
  <si>
    <t xml:space="preserve">clig </t>
  </si>
  <si>
    <t>XX02972910</t>
  </si>
  <si>
    <t>nomlig</t>
  </si>
  <si>
    <t>nomdep</t>
  </si>
  <si>
    <t>reg</t>
  </si>
  <si>
    <t>Rlig</t>
  </si>
  <si>
    <t>Rdep</t>
  </si>
  <si>
    <t>CLUB001</t>
  </si>
  <si>
    <t>club002</t>
  </si>
  <si>
    <t>CLUB003</t>
  </si>
  <si>
    <t>CLUB004</t>
  </si>
  <si>
    <t>CLUB005</t>
  </si>
  <si>
    <t>CLUB006</t>
  </si>
  <si>
    <t>CLUB007</t>
  </si>
  <si>
    <t>CLUB008</t>
  </si>
  <si>
    <t>CLUB009</t>
  </si>
  <si>
    <t>CLUB010</t>
  </si>
  <si>
    <t>CLUB011</t>
  </si>
  <si>
    <t>CLUB012</t>
  </si>
  <si>
    <t>CLUB013</t>
  </si>
  <si>
    <t>CLUB014</t>
  </si>
  <si>
    <t>CLUB015</t>
  </si>
  <si>
    <t>CLUB016</t>
  </si>
  <si>
    <t>CLUB017</t>
  </si>
  <si>
    <t>CLUB018</t>
  </si>
  <si>
    <t>CLUB019</t>
  </si>
  <si>
    <t>CLUB020</t>
  </si>
  <si>
    <t>CLUB021</t>
  </si>
  <si>
    <t>CLUB022</t>
  </si>
  <si>
    <t>CLUB023</t>
  </si>
  <si>
    <t>CLUB024</t>
  </si>
  <si>
    <t>CLUB025</t>
  </si>
  <si>
    <t>CLUB026</t>
  </si>
  <si>
    <t>CLUB027</t>
  </si>
  <si>
    <t>CLUB028</t>
  </si>
  <si>
    <t>CLUB029</t>
  </si>
  <si>
    <t>CLUB030</t>
  </si>
  <si>
    <t>CLUB031</t>
  </si>
  <si>
    <t>CLUB032</t>
  </si>
  <si>
    <t>CLUB033</t>
  </si>
  <si>
    <t>CLUB034</t>
  </si>
  <si>
    <t>CLUB035</t>
  </si>
  <si>
    <t>CLUB036</t>
  </si>
  <si>
    <t>CLUB037</t>
  </si>
  <si>
    <t>CLUB038</t>
  </si>
  <si>
    <t>CLUB039</t>
  </si>
  <si>
    <t>CLUB040</t>
  </si>
  <si>
    <t>CLUB041</t>
  </si>
  <si>
    <t>CLUB042</t>
  </si>
  <si>
    <t>CLUB043</t>
  </si>
  <si>
    <t>CLUB044</t>
  </si>
  <si>
    <t>CLUB045</t>
  </si>
  <si>
    <t>CLUB046</t>
  </si>
  <si>
    <t>CLUB047</t>
  </si>
  <si>
    <t>CLUB048</t>
  </si>
  <si>
    <t>CLUB049</t>
  </si>
  <si>
    <t>CLUB050</t>
  </si>
  <si>
    <t>CLUB051</t>
  </si>
  <si>
    <t>CLUB052</t>
  </si>
  <si>
    <t>CLUB053</t>
  </si>
  <si>
    <t>CLUB054</t>
  </si>
  <si>
    <t>CLUB055</t>
  </si>
  <si>
    <t>CLUB056</t>
  </si>
  <si>
    <t>CLUB057</t>
  </si>
  <si>
    <t>CLUB058</t>
  </si>
  <si>
    <t>CLUB059</t>
  </si>
  <si>
    <t>CLUB060</t>
  </si>
  <si>
    <t>CLUB061</t>
  </si>
  <si>
    <t>CLUB062</t>
  </si>
  <si>
    <t>CLUB063</t>
  </si>
  <si>
    <t>CLUB064</t>
  </si>
  <si>
    <t>CLUB065</t>
  </si>
  <si>
    <t>CLUB066</t>
  </si>
  <si>
    <t>CLUB067</t>
  </si>
  <si>
    <t>CLUB068</t>
  </si>
  <si>
    <t>CLUB069</t>
  </si>
  <si>
    <t>CLUB070</t>
  </si>
  <si>
    <t>CLUB071</t>
  </si>
  <si>
    <t>CLUB072</t>
  </si>
  <si>
    <t>CLUB073</t>
  </si>
  <si>
    <t>CLUB074</t>
  </si>
  <si>
    <t>CLUB075</t>
  </si>
  <si>
    <t>CLUB076</t>
  </si>
  <si>
    <t>CLUB077</t>
  </si>
  <si>
    <t>CLUB078</t>
  </si>
  <si>
    <t>CLUB079</t>
  </si>
  <si>
    <t>CLUB080</t>
  </si>
  <si>
    <t>CLUB081</t>
  </si>
  <si>
    <t>CLUB082</t>
  </si>
  <si>
    <t>CLUB083</t>
  </si>
  <si>
    <t>CLUB084</t>
  </si>
  <si>
    <t>CLUB085</t>
  </si>
  <si>
    <t>CLUB086</t>
  </si>
  <si>
    <t>CLUB087</t>
  </si>
  <si>
    <t>CLUB088</t>
  </si>
  <si>
    <t>CLUB089</t>
  </si>
  <si>
    <t>CLUB090</t>
  </si>
  <si>
    <t>CLUB091</t>
  </si>
  <si>
    <t>CLUB092</t>
  </si>
  <si>
    <t>CLUB093</t>
  </si>
  <si>
    <t>CLUB094</t>
  </si>
  <si>
    <t>CLUB095</t>
  </si>
  <si>
    <t>CLUB096</t>
  </si>
  <si>
    <t>CLUB097</t>
  </si>
  <si>
    <t>CLUB098</t>
  </si>
  <si>
    <t>CLUB099</t>
  </si>
  <si>
    <t>CLUB100</t>
  </si>
  <si>
    <t>CLUB101</t>
  </si>
  <si>
    <t>CLUB102</t>
  </si>
  <si>
    <t>CLUB103</t>
  </si>
  <si>
    <t>CLUB104</t>
  </si>
  <si>
    <t>CLUB105</t>
  </si>
  <si>
    <t>CLUB106</t>
  </si>
  <si>
    <t>CLUB107</t>
  </si>
  <si>
    <t>CLUB108</t>
  </si>
  <si>
    <t>CLUB109</t>
  </si>
  <si>
    <t>CLUB110</t>
  </si>
  <si>
    <t>CLUB111</t>
  </si>
  <si>
    <t>CLUB112</t>
  </si>
  <si>
    <t>CLUB113</t>
  </si>
  <si>
    <t>numclub</t>
  </si>
  <si>
    <t>nomclub</t>
  </si>
  <si>
    <t>Rnat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</si>
</sst>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164" fontId="0" fillId="2" borderId="0" xfId="0" applyNumberFormat="1" applyFill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6" xfId="0" applyBorder="1" applyAlignment="1">
      <alignment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/>
    </xf>
  </cellXfs>
  <cellStyles count="1">
    <cellStyle name="Normal" xfId="0" builtinId="0"/>
  </cellStyles>
  <dxfs count="22">
    <dxf>
      <numFmt numFmtId="164" formatCode="00"/>
      <alignment horizontal="right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0"/>
      <alignment horizontal="right" vertical="bottom" textRotation="0" wrapText="0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solid">
          <fgColor indexed="64"/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solid">
          <fgColor indexed="64"/>
          <bgColor rgb="FFFF0000"/>
        </patternFill>
      </fill>
    </dxf>
    <dxf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5C147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8711CC-2CAA-4EFB-899B-6992605F5094}" name="TCLUBS" displayName="TCLUBS" ref="A1:L114" totalsRowShown="0" headerRowDxfId="21" dataDxfId="19" headerRowBorderDxfId="20" tableBorderDxfId="18" totalsRowBorderDxfId="17">
  <sortState ref="A2:H114">
    <sortCondition descending="1" ref="C2:C114"/>
  </sortState>
  <tableColumns count="12">
    <tableColumn id="1" xr3:uid="{B477B4D7-3921-4F4D-9B9A-F1E7A0AE052F}" name="numclub" dataDxfId="16"/>
    <tableColumn id="2" xr3:uid="{98DA78F5-18FB-44CE-9B20-5B6D008AB8E2}" name="nomclub" dataDxfId="15"/>
    <tableColumn id="3" xr3:uid="{EA36DEEC-6158-4A3F-9D83-2AF0418C7C59}" name="Total Lic" dataDxfId="14"/>
    <tableColumn id="4" xr3:uid="{9B7AC70A-1393-4E46-958F-6357E78360F3}" name="Dont F" dataDxfId="13"/>
    <tableColumn id="5" xr3:uid="{81E2AE87-E660-4836-8024-F987128E22D1}" name="Dont M" dataDxfId="12"/>
    <tableColumn id="6" xr3:uid="{A9C24558-61E5-4944-87C7-188ED8274CC7}" name="clig " dataDxfId="11">
      <calculatedColumnFormula>MID(A2,1,4)</calculatedColumnFormula>
    </tableColumn>
    <tableColumn id="7" xr3:uid="{93931C2F-A350-4997-A5E4-0559D6F8B725}" name="cdep" dataDxfId="0">
      <calculatedColumnFormula>IFERROR(IF(A2&lt;"xx10",MID(A2,5,3)*1,MID(A2,5,2)*1),IF(A2&lt;"xx10",MID(A2,5,3),MID(A2,5,2)))</calculatedColumnFormula>
    </tableColumn>
    <tableColumn id="8" xr3:uid="{A5BB1C70-775A-4AAC-A990-1A01FB4A5863}" name="Rnat" dataDxfId="10">
      <calculatedColumnFormula>RANK(C2,$C:$C)</calculatedColumnFormula>
    </tableColumn>
    <tableColumn id="9" xr3:uid="{885CBD82-2685-47D6-B95E-438D56FDD4E6}" name="Rlig" dataDxfId="9">
      <calculatedColumnFormula>1+SUMPRODUCT(($F$2:F$1319=F2)*($C$2:$C$1319&gt;C2))</calculatedColumnFormula>
    </tableColumn>
    <tableColumn id="10" xr3:uid="{589A3458-5468-43EC-AA91-A4D7C8EE66A7}" name="Rdep" dataDxfId="8">
      <calculatedColumnFormula>1+SUMPRODUCT(($G$2:$G$1319=G2)*($C$2:$C$1319&gt;C2))</calculatedColumnFormula>
    </tableColumn>
    <tableColumn id="11" xr3:uid="{72676E3A-5477-44FE-BB61-4DB04DD5BAA9}" name="nomlig" dataDxfId="7">
      <calculatedColumnFormula>VLOOKUP(TCLUBS[[#This Row],[clig ]],ligues!$A$2:$B$20,2,1)</calculatedColumnFormula>
    </tableColumn>
    <tableColumn id="12" xr3:uid="{A3129179-2AC7-4FFB-8A05-C3509743C1C2}" name="nomdep" dataDxfId="2">
      <calculatedColumnFormula>VLOOKUP(TCLUBS[[#This Row],[cdep]],depart!$A$2:$B$110,2,0)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C4FC809-2D50-4559-9A24-D71095677D1F}" name="TLIGUES" displayName="TLIGUES" ref="A1:B20" totalsRowShown="0" headerRowDxfId="6">
  <sortState ref="A2:B20">
    <sortCondition ref="A2:A20"/>
  </sortState>
  <tableColumns count="2">
    <tableColumn id="1" xr3:uid="{D1CAE41E-B088-4388-8BE8-27A7D475C7C4}" name="LIG"/>
    <tableColumn id="2" xr3:uid="{36B9F644-5646-419C-9922-00C48C00AC17}" name="NOMLIG" dataDxfId="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1340692-19D2-4957-8BF4-997157F04B8A}" name="TDEPART" displayName="TDEPART" ref="A1:D110" totalsRowShown="0" headerRowDxfId="4">
  <sortState ref="A2:D110">
    <sortCondition ref="A2:A110"/>
  </sortState>
  <tableColumns count="4">
    <tableColumn id="2" xr3:uid="{9934CFB0-EA5C-4029-9EA3-F512D1016738}" name="DEP" dataDxfId="1"/>
    <tableColumn id="3" xr3:uid="{1595B4B0-4703-45B7-A7A2-D8C9FA9D423E}" name="NOMDEP" dataDxfId="3"/>
    <tableColumn id="4" xr3:uid="{D175F116-0473-4F31-ACEE-4B1F2D99B099}" name="aj"/>
    <tableColumn id="5" xr3:uid="{12A03323-2AB7-47AF-9D38-5B1434303468}" name="re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E8812-764E-41B7-AC8F-0C47B321F470}">
  <dimension ref="A1:L114"/>
  <sheetViews>
    <sheetView tabSelected="1" workbookViewId="0">
      <selection activeCell="G2" sqref="G2"/>
    </sheetView>
  </sheetViews>
  <sheetFormatPr baseColWidth="10" defaultColWidth="56.7109375" defaultRowHeight="15" x14ac:dyDescent="0.25"/>
  <cols>
    <col min="1" max="1" width="11.85546875" bestFit="1" customWidth="1"/>
    <col min="2" max="2" width="12.140625" bestFit="1" customWidth="1"/>
    <col min="3" max="3" width="8.140625" bestFit="1" customWidth="1"/>
    <col min="4" max="4" width="6.7109375" bestFit="1" customWidth="1"/>
    <col min="5" max="5" width="7.5703125" bestFit="1" customWidth="1"/>
    <col min="6" max="6" width="5.28515625" bestFit="1" customWidth="1"/>
    <col min="7" max="7" width="9.5703125" style="8" bestFit="1" customWidth="1"/>
    <col min="8" max="8" width="4.85546875" customWidth="1"/>
    <col min="9" max="9" width="4.42578125" customWidth="1"/>
    <col min="10" max="10" width="5.85546875" customWidth="1"/>
    <col min="11" max="11" width="34.140625" bestFit="1" customWidth="1"/>
    <col min="12" max="12" width="17" bestFit="1" customWidth="1"/>
  </cols>
  <sheetData>
    <row r="1" spans="1:12" ht="30" x14ac:dyDescent="0.25">
      <c r="A1" s="9" t="s">
        <v>388</v>
      </c>
      <c r="B1" s="10" t="s">
        <v>389</v>
      </c>
      <c r="C1" s="10" t="s">
        <v>112</v>
      </c>
      <c r="D1" s="10" t="s">
        <v>113</v>
      </c>
      <c r="E1" s="10" t="s">
        <v>114</v>
      </c>
      <c r="F1" s="15" t="s">
        <v>268</v>
      </c>
      <c r="G1" s="16" t="s">
        <v>267</v>
      </c>
      <c r="H1" s="15" t="s">
        <v>390</v>
      </c>
      <c r="I1" s="15" t="s">
        <v>273</v>
      </c>
      <c r="J1" s="15" t="s">
        <v>274</v>
      </c>
      <c r="K1" s="15" t="s">
        <v>270</v>
      </c>
      <c r="L1" s="17" t="s">
        <v>271</v>
      </c>
    </row>
    <row r="2" spans="1:12" x14ac:dyDescent="0.25">
      <c r="A2" s="11" t="s">
        <v>80</v>
      </c>
      <c r="B2" s="12" t="s">
        <v>275</v>
      </c>
      <c r="C2" s="12">
        <v>960</v>
      </c>
      <c r="D2" s="12">
        <v>235</v>
      </c>
      <c r="E2" s="12">
        <v>725</v>
      </c>
      <c r="F2" s="13" t="str">
        <f t="shared" ref="F2:F49" si="0">MID(A2,1,4)</f>
        <v>XX11</v>
      </c>
      <c r="G2" s="18">
        <f t="shared" ref="G2:G33" si="1">IFERROR(IF(A2&lt;"xx10",MID(A2,5,3)*1,MID(A2,5,2)*1),IF(A2&lt;"xx10",MID(A2,5,3),MID(A2,5,2)))</f>
        <v>92</v>
      </c>
      <c r="H2" s="12">
        <f t="shared" ref="H2:H33" si="2">RANK(C2,$C:$C)</f>
        <v>1</v>
      </c>
      <c r="I2" s="12">
        <f>1+SUMPRODUCT(($F$2:F$1319=F2)*($C$2:$C$1319&gt;C2))</f>
        <v>1</v>
      </c>
      <c r="J2" s="12">
        <f t="shared" ref="J2:J33" si="3">1+SUMPRODUCT(($G$2:$G$1319=G2)*($C$2:$C$1319&gt;C2))</f>
        <v>1</v>
      </c>
      <c r="K2" s="12" t="str">
        <f>VLOOKUP(TCLUBS[[#This Row],[clig ]],ligues!$A$2:$B$20,2,1)</f>
        <v>ILE-DE-FRANCE JUDO</v>
      </c>
      <c r="L2" s="14" t="str">
        <f>VLOOKUP(TCLUBS[[#This Row],[cdep]],depart!$A$2:$B$110,2,0)</f>
        <v>HAUTS-DE-SEINE</v>
      </c>
    </row>
    <row r="3" spans="1:12" x14ac:dyDescent="0.25">
      <c r="A3" s="11" t="s">
        <v>77</v>
      </c>
      <c r="B3" s="12" t="s">
        <v>276</v>
      </c>
      <c r="C3" s="12">
        <v>906</v>
      </c>
      <c r="D3" s="12">
        <v>225</v>
      </c>
      <c r="E3" s="12">
        <v>681</v>
      </c>
      <c r="F3" s="13" t="str">
        <f t="shared" si="0"/>
        <v>XX11</v>
      </c>
      <c r="G3" s="18">
        <f t="shared" si="1"/>
        <v>92</v>
      </c>
      <c r="H3" s="12">
        <f t="shared" si="2"/>
        <v>2</v>
      </c>
      <c r="I3" s="12">
        <f>1+SUMPRODUCT(($F$2:F$1319=F3)*($C$2:$C$1319&gt;C3))</f>
        <v>2</v>
      </c>
      <c r="J3" s="12">
        <f t="shared" si="3"/>
        <v>2</v>
      </c>
      <c r="K3" s="12" t="str">
        <f>VLOOKUP(TCLUBS[[#This Row],[clig ]],ligues!$A$2:$B$20,2,1)</f>
        <v>ILE-DE-FRANCE JUDO</v>
      </c>
      <c r="L3" s="14" t="str">
        <f>VLOOKUP(TCLUBS[[#This Row],[cdep]],depart!$A$2:$B$110,2,0)</f>
        <v>HAUTS-DE-SEINE</v>
      </c>
    </row>
    <row r="4" spans="1:12" x14ac:dyDescent="0.25">
      <c r="A4" s="11" t="s">
        <v>56</v>
      </c>
      <c r="B4" s="12" t="s">
        <v>277</v>
      </c>
      <c r="C4" s="12">
        <v>887</v>
      </c>
      <c r="D4" s="12">
        <v>248</v>
      </c>
      <c r="E4" s="12">
        <v>639</v>
      </c>
      <c r="F4" s="13" t="str">
        <f t="shared" si="0"/>
        <v>XX93</v>
      </c>
      <c r="G4" s="18">
        <f t="shared" si="1"/>
        <v>6</v>
      </c>
      <c r="H4" s="12">
        <f t="shared" si="2"/>
        <v>3</v>
      </c>
      <c r="I4" s="12">
        <f>1+SUMPRODUCT(($F$2:F$1319=F4)*($C$2:$C$1319&gt;C4))</f>
        <v>1</v>
      </c>
      <c r="J4" s="12">
        <f t="shared" si="3"/>
        <v>1</v>
      </c>
      <c r="K4" s="12" t="str">
        <f>VLOOKUP(TCLUBS[[#This Row],[clig ]],ligues!$A$2:$B$20,2,1)</f>
        <v>PACA JUDO</v>
      </c>
      <c r="L4" s="14" t="str">
        <f>VLOOKUP(TCLUBS[[#This Row],[cdep]],depart!$A$2:$B$110,2,0)</f>
        <v>ALPES-MARITIMES</v>
      </c>
    </row>
    <row r="5" spans="1:12" x14ac:dyDescent="0.25">
      <c r="A5" s="11" t="s">
        <v>46</v>
      </c>
      <c r="B5" s="12" t="s">
        <v>278</v>
      </c>
      <c r="C5" s="12">
        <v>880</v>
      </c>
      <c r="D5" s="12">
        <v>253</v>
      </c>
      <c r="E5" s="12">
        <v>627</v>
      </c>
      <c r="F5" s="13" t="str">
        <f t="shared" si="0"/>
        <v>XX84</v>
      </c>
      <c r="G5" s="18" t="str">
        <f t="shared" si="1"/>
        <v>DA</v>
      </c>
      <c r="H5" s="12">
        <f t="shared" si="2"/>
        <v>4</v>
      </c>
      <c r="I5" s="12">
        <f>1+SUMPRODUCT(($F$2:F$1319=F5)*($C$2:$C$1319&gt;C5))</f>
        <v>1</v>
      </c>
      <c r="J5" s="12">
        <f t="shared" si="3"/>
        <v>1</v>
      </c>
      <c r="K5" s="12" t="str">
        <f>VLOOKUP(TCLUBS[[#This Row],[clig ]],ligues!$A$2:$B$20,2,1)</f>
        <v>AUVERGNE-RHONE-ALPES JUDO</v>
      </c>
      <c r="L5" s="14" t="str">
        <f>VLOOKUP(TCLUBS[[#This Row],[cdep]],depart!$A$2:$B$110,2,0)</f>
        <v>DROME -ARDECHE</v>
      </c>
    </row>
    <row r="6" spans="1:12" x14ac:dyDescent="0.25">
      <c r="A6" s="11" t="s">
        <v>78</v>
      </c>
      <c r="B6" s="12" t="s">
        <v>279</v>
      </c>
      <c r="C6" s="12">
        <v>807</v>
      </c>
      <c r="D6" s="12">
        <v>135</v>
      </c>
      <c r="E6" s="12">
        <v>672</v>
      </c>
      <c r="F6" s="13" t="str">
        <f t="shared" si="0"/>
        <v>XX11</v>
      </c>
      <c r="G6" s="18">
        <f t="shared" si="1"/>
        <v>92</v>
      </c>
      <c r="H6" s="12">
        <f t="shared" si="2"/>
        <v>5</v>
      </c>
      <c r="I6" s="12">
        <f>1+SUMPRODUCT(($F$2:F$1319=F6)*($C$2:$C$1319&gt;C6))</f>
        <v>3</v>
      </c>
      <c r="J6" s="12">
        <f t="shared" si="3"/>
        <v>3</v>
      </c>
      <c r="K6" s="12" t="str">
        <f>VLOOKUP(TCLUBS[[#This Row],[clig ]],ligues!$A$2:$B$20,2,1)</f>
        <v>ILE-DE-FRANCE JUDO</v>
      </c>
      <c r="L6" s="14" t="str">
        <f>VLOOKUP(TCLUBS[[#This Row],[cdep]],depart!$A$2:$B$110,2,0)</f>
        <v>HAUTS-DE-SEINE</v>
      </c>
    </row>
    <row r="7" spans="1:12" x14ac:dyDescent="0.25">
      <c r="A7" s="11" t="s">
        <v>101</v>
      </c>
      <c r="B7" s="12" t="s">
        <v>280</v>
      </c>
      <c r="C7" s="12">
        <v>772</v>
      </c>
      <c r="D7" s="12">
        <v>204</v>
      </c>
      <c r="E7" s="12">
        <v>568</v>
      </c>
      <c r="F7" s="13" t="str">
        <f t="shared" si="0"/>
        <v>XX32</v>
      </c>
      <c r="G7" s="18">
        <f t="shared" si="1"/>
        <v>62</v>
      </c>
      <c r="H7" s="12">
        <f t="shared" si="2"/>
        <v>6</v>
      </c>
      <c r="I7" s="12">
        <f>1+SUMPRODUCT(($F$2:F$1319=F7)*($C$2:$C$1319&gt;C7))</f>
        <v>1</v>
      </c>
      <c r="J7" s="12">
        <f t="shared" si="3"/>
        <v>1</v>
      </c>
      <c r="K7" s="12" t="str">
        <f>VLOOKUP(TCLUBS[[#This Row],[clig ]],ligues!$A$2:$B$20,2,1)</f>
        <v>HAUTS-DE-FRANCE JUDO</v>
      </c>
      <c r="L7" s="14" t="str">
        <f>VLOOKUP(TCLUBS[[#This Row],[cdep]],depart!$A$2:$B$110,2,0)</f>
        <v>PAS-DE-CALAIS</v>
      </c>
    </row>
    <row r="8" spans="1:12" x14ac:dyDescent="0.25">
      <c r="A8" s="11" t="s">
        <v>85</v>
      </c>
      <c r="B8" s="12" t="s">
        <v>281</v>
      </c>
      <c r="C8" s="12">
        <v>739</v>
      </c>
      <c r="D8" s="12">
        <v>134</v>
      </c>
      <c r="E8" s="12">
        <v>605</v>
      </c>
      <c r="F8" s="13" t="str">
        <f t="shared" si="0"/>
        <v>XX11</v>
      </c>
      <c r="G8" s="18">
        <f t="shared" si="1"/>
        <v>94</v>
      </c>
      <c r="H8" s="12">
        <f t="shared" si="2"/>
        <v>7</v>
      </c>
      <c r="I8" s="12">
        <f>1+SUMPRODUCT(($F$2:F$1319=F8)*($C$2:$C$1319&gt;C8))</f>
        <v>4</v>
      </c>
      <c r="J8" s="12">
        <f t="shared" si="3"/>
        <v>1</v>
      </c>
      <c r="K8" s="12" t="str">
        <f>VLOOKUP(TCLUBS[[#This Row],[clig ]],ligues!$A$2:$B$20,2,1)</f>
        <v>ILE-DE-FRANCE JUDO</v>
      </c>
      <c r="L8" s="14" t="str">
        <f>VLOOKUP(TCLUBS[[#This Row],[cdep]],depart!$A$2:$B$110,2,0)</f>
        <v>VAL-DE-MARNE</v>
      </c>
    </row>
    <row r="9" spans="1:12" x14ac:dyDescent="0.25">
      <c r="A9" s="11" t="s">
        <v>72</v>
      </c>
      <c r="B9" s="12" t="s">
        <v>282</v>
      </c>
      <c r="C9" s="12">
        <v>720</v>
      </c>
      <c r="D9" s="12">
        <v>116</v>
      </c>
      <c r="E9" s="12">
        <v>604</v>
      </c>
      <c r="F9" s="13" t="str">
        <f t="shared" si="0"/>
        <v>XX11</v>
      </c>
      <c r="G9" s="18">
        <f t="shared" si="1"/>
        <v>92</v>
      </c>
      <c r="H9" s="12">
        <f t="shared" si="2"/>
        <v>8</v>
      </c>
      <c r="I9" s="12">
        <f>1+SUMPRODUCT(($F$2:F$1319=F9)*($C$2:$C$1319&gt;C9))</f>
        <v>5</v>
      </c>
      <c r="J9" s="12">
        <f t="shared" si="3"/>
        <v>4</v>
      </c>
      <c r="K9" s="12" t="str">
        <f>VLOOKUP(TCLUBS[[#This Row],[clig ]],ligues!$A$2:$B$20,2,1)</f>
        <v>ILE-DE-FRANCE JUDO</v>
      </c>
      <c r="L9" s="14" t="str">
        <f>VLOOKUP(TCLUBS[[#This Row],[cdep]],depart!$A$2:$B$110,2,0)</f>
        <v>HAUTS-DE-SEINE</v>
      </c>
    </row>
    <row r="10" spans="1:12" x14ac:dyDescent="0.25">
      <c r="A10" s="11" t="s">
        <v>51</v>
      </c>
      <c r="B10" s="12" t="s">
        <v>283</v>
      </c>
      <c r="C10" s="12">
        <v>695</v>
      </c>
      <c r="D10" s="12">
        <v>138</v>
      </c>
      <c r="E10" s="12">
        <v>557</v>
      </c>
      <c r="F10" s="13" t="str">
        <f t="shared" si="0"/>
        <v>XX53</v>
      </c>
      <c r="G10" s="18">
        <f t="shared" si="1"/>
        <v>35</v>
      </c>
      <c r="H10" s="12">
        <f t="shared" si="2"/>
        <v>9</v>
      </c>
      <c r="I10" s="12">
        <f>1+SUMPRODUCT(($F$2:F$1319=F10)*($C$2:$C$1319&gt;C10))</f>
        <v>1</v>
      </c>
      <c r="J10" s="12">
        <f t="shared" si="3"/>
        <v>1</v>
      </c>
      <c r="K10" s="12" t="str">
        <f>VLOOKUP(TCLUBS[[#This Row],[clig ]],ligues!$A$2:$B$20,2,1)</f>
        <v>BRETAGNE JUDO</v>
      </c>
      <c r="L10" s="14" t="str">
        <f>VLOOKUP(TCLUBS[[#This Row],[cdep]],depart!$A$2:$B$110,2,0)</f>
        <v>ILLE-ET-VILAINE</v>
      </c>
    </row>
    <row r="11" spans="1:12" x14ac:dyDescent="0.25">
      <c r="A11" s="11" t="s">
        <v>10</v>
      </c>
      <c r="B11" s="12" t="s">
        <v>284</v>
      </c>
      <c r="C11" s="12">
        <v>674</v>
      </c>
      <c r="D11" s="12">
        <v>152</v>
      </c>
      <c r="E11" s="12">
        <v>522</v>
      </c>
      <c r="F11" s="13" t="str">
        <f t="shared" si="0"/>
        <v>XX52</v>
      </c>
      <c r="G11" s="18">
        <f t="shared" si="1"/>
        <v>44</v>
      </c>
      <c r="H11" s="12">
        <f t="shared" si="2"/>
        <v>10</v>
      </c>
      <c r="I11" s="12">
        <f>1+SUMPRODUCT(($F$2:F$1319=F11)*($C$2:$C$1319&gt;C11))</f>
        <v>1</v>
      </c>
      <c r="J11" s="12">
        <f t="shared" si="3"/>
        <v>1</v>
      </c>
      <c r="K11" s="12" t="str">
        <f>VLOOKUP(TCLUBS[[#This Row],[clig ]],ligues!$A$2:$B$20,2,1)</f>
        <v>PAYS-DE-LA-LOIRE JUDO</v>
      </c>
      <c r="L11" s="14" t="str">
        <f>VLOOKUP(TCLUBS[[#This Row],[cdep]],depart!$A$2:$B$110,2,0)</f>
        <v>LOIRE-ATLANTIQUE</v>
      </c>
    </row>
    <row r="12" spans="1:12" x14ac:dyDescent="0.25">
      <c r="A12" s="11" t="s">
        <v>68</v>
      </c>
      <c r="B12" s="12" t="s">
        <v>285</v>
      </c>
      <c r="C12" s="12">
        <v>668</v>
      </c>
      <c r="D12" s="12">
        <v>203</v>
      </c>
      <c r="E12" s="12">
        <v>465</v>
      </c>
      <c r="F12" s="13" t="str">
        <f t="shared" si="0"/>
        <v>XX11</v>
      </c>
      <c r="G12" s="18">
        <f t="shared" si="1"/>
        <v>78</v>
      </c>
      <c r="H12" s="12">
        <f t="shared" si="2"/>
        <v>11</v>
      </c>
      <c r="I12" s="12">
        <f>1+SUMPRODUCT(($F$2:F$1319=F12)*($C$2:$C$1319&gt;C12))</f>
        <v>6</v>
      </c>
      <c r="J12" s="12">
        <f t="shared" si="3"/>
        <v>1</v>
      </c>
      <c r="K12" s="12" t="str">
        <f>VLOOKUP(TCLUBS[[#This Row],[clig ]],ligues!$A$2:$B$20,2,1)</f>
        <v>ILE-DE-FRANCE JUDO</v>
      </c>
      <c r="L12" s="14" t="str">
        <f>VLOOKUP(TCLUBS[[#This Row],[cdep]],depart!$A$2:$B$110,2,0)</f>
        <v>YVELINES</v>
      </c>
    </row>
    <row r="13" spans="1:12" x14ac:dyDescent="0.25">
      <c r="A13" s="11" t="s">
        <v>27</v>
      </c>
      <c r="B13" s="12" t="s">
        <v>286</v>
      </c>
      <c r="C13" s="12">
        <v>635</v>
      </c>
      <c r="D13" s="12">
        <v>233</v>
      </c>
      <c r="E13" s="12">
        <v>402</v>
      </c>
      <c r="F13" s="13" t="str">
        <f t="shared" si="0"/>
        <v>XX75</v>
      </c>
      <c r="G13" s="18">
        <f t="shared" si="1"/>
        <v>79</v>
      </c>
      <c r="H13" s="12">
        <f t="shared" si="2"/>
        <v>12</v>
      </c>
      <c r="I13" s="12">
        <f>1+SUMPRODUCT(($F$2:F$1319=F13)*($C$2:$C$1319&gt;C13))</f>
        <v>1</v>
      </c>
      <c r="J13" s="12">
        <f t="shared" si="3"/>
        <v>1</v>
      </c>
      <c r="K13" s="12" t="str">
        <f>VLOOKUP(TCLUBS[[#This Row],[clig ]],ligues!$A$2:$B$20,2,1)</f>
        <v>NOUVELLE AQUITAINE JUDO</v>
      </c>
      <c r="L13" s="14" t="str">
        <f>VLOOKUP(TCLUBS[[#This Row],[cdep]],depart!$A$2:$B$110,2,0)</f>
        <v>DEUX-SEVRES</v>
      </c>
    </row>
    <row r="14" spans="1:12" x14ac:dyDescent="0.25">
      <c r="A14" s="11" t="s">
        <v>33</v>
      </c>
      <c r="B14" s="12" t="s">
        <v>287</v>
      </c>
      <c r="C14" s="12">
        <v>630</v>
      </c>
      <c r="D14" s="12">
        <v>139</v>
      </c>
      <c r="E14" s="12">
        <v>491</v>
      </c>
      <c r="F14" s="13" t="str">
        <f t="shared" si="0"/>
        <v>XX84</v>
      </c>
      <c r="G14" s="18">
        <f t="shared" si="1"/>
        <v>38</v>
      </c>
      <c r="H14" s="12">
        <f t="shared" si="2"/>
        <v>13</v>
      </c>
      <c r="I14" s="12">
        <f>1+SUMPRODUCT(($F$2:F$1319=F14)*($C$2:$C$1319&gt;C14))</f>
        <v>2</v>
      </c>
      <c r="J14" s="12">
        <f t="shared" si="3"/>
        <v>1</v>
      </c>
      <c r="K14" s="12" t="str">
        <f>VLOOKUP(TCLUBS[[#This Row],[clig ]],ligues!$A$2:$B$20,2,1)</f>
        <v>AUVERGNE-RHONE-ALPES JUDO</v>
      </c>
      <c r="L14" s="14" t="str">
        <f>VLOOKUP(TCLUBS[[#This Row],[cdep]],depart!$A$2:$B$110,2,0)</f>
        <v>ISERE</v>
      </c>
    </row>
    <row r="15" spans="1:12" x14ac:dyDescent="0.25">
      <c r="A15" s="11" t="s">
        <v>42</v>
      </c>
      <c r="B15" s="12" t="s">
        <v>288</v>
      </c>
      <c r="C15" s="12">
        <v>610</v>
      </c>
      <c r="D15" s="12">
        <v>202</v>
      </c>
      <c r="E15" s="12">
        <v>408</v>
      </c>
      <c r="F15" s="13" t="str">
        <f t="shared" si="0"/>
        <v>XX84</v>
      </c>
      <c r="G15" s="18">
        <f t="shared" si="1"/>
        <v>74</v>
      </c>
      <c r="H15" s="12">
        <f t="shared" si="2"/>
        <v>14</v>
      </c>
      <c r="I15" s="12">
        <f>1+SUMPRODUCT(($F$2:F$1319=F15)*($C$2:$C$1319&gt;C15))</f>
        <v>3</v>
      </c>
      <c r="J15" s="12">
        <f t="shared" si="3"/>
        <v>1</v>
      </c>
      <c r="K15" s="12" t="str">
        <f>VLOOKUP(TCLUBS[[#This Row],[clig ]],ligues!$A$2:$B$20,2,1)</f>
        <v>AUVERGNE-RHONE-ALPES JUDO</v>
      </c>
      <c r="L15" s="14" t="str">
        <f>VLOOKUP(TCLUBS[[#This Row],[cdep]],depart!$A$2:$B$110,2,0)</f>
        <v>HAUTE-SAVOIE</v>
      </c>
    </row>
    <row r="16" spans="1:12" x14ac:dyDescent="0.25">
      <c r="A16" s="11" t="s">
        <v>16</v>
      </c>
      <c r="B16" s="12" t="s">
        <v>289</v>
      </c>
      <c r="C16" s="12">
        <v>597</v>
      </c>
      <c r="D16" s="12">
        <v>205</v>
      </c>
      <c r="E16" s="12">
        <v>392</v>
      </c>
      <c r="F16" s="13" t="str">
        <f t="shared" si="0"/>
        <v>XX75</v>
      </c>
      <c r="G16" s="18">
        <f t="shared" si="1"/>
        <v>16</v>
      </c>
      <c r="H16" s="12">
        <f t="shared" si="2"/>
        <v>15</v>
      </c>
      <c r="I16" s="12">
        <f>1+SUMPRODUCT(($F$2:F$1319=F16)*($C$2:$C$1319&gt;C16))</f>
        <v>2</v>
      </c>
      <c r="J16" s="12">
        <f t="shared" si="3"/>
        <v>1</v>
      </c>
      <c r="K16" s="12" t="str">
        <f>VLOOKUP(TCLUBS[[#This Row],[clig ]],ligues!$A$2:$B$20,2,1)</f>
        <v>NOUVELLE AQUITAINE JUDO</v>
      </c>
      <c r="L16" s="14" t="str">
        <f>VLOOKUP(TCLUBS[[#This Row],[cdep]],depart!$A$2:$B$110,2,0)</f>
        <v>CHARENTE</v>
      </c>
    </row>
    <row r="17" spans="1:12" x14ac:dyDescent="0.25">
      <c r="A17" s="11" t="s">
        <v>19</v>
      </c>
      <c r="B17" s="12" t="s">
        <v>290</v>
      </c>
      <c r="C17" s="12">
        <v>592</v>
      </c>
      <c r="D17" s="12">
        <v>165</v>
      </c>
      <c r="E17" s="12">
        <v>427</v>
      </c>
      <c r="F17" s="13" t="str">
        <f t="shared" si="0"/>
        <v>XX75</v>
      </c>
      <c r="G17" s="18">
        <f t="shared" si="1"/>
        <v>19</v>
      </c>
      <c r="H17" s="12">
        <f t="shared" si="2"/>
        <v>16</v>
      </c>
      <c r="I17" s="12">
        <f>1+SUMPRODUCT(($F$2:F$1319=F17)*($C$2:$C$1319&gt;C17))</f>
        <v>3</v>
      </c>
      <c r="J17" s="12">
        <f t="shared" si="3"/>
        <v>1</v>
      </c>
      <c r="K17" s="12" t="str">
        <f>VLOOKUP(TCLUBS[[#This Row],[clig ]],ligues!$A$2:$B$20,2,1)</f>
        <v>NOUVELLE AQUITAINE JUDO</v>
      </c>
      <c r="L17" s="14" t="str">
        <f>VLOOKUP(TCLUBS[[#This Row],[cdep]],depart!$A$2:$B$110,2,0)</f>
        <v>CORREZE</v>
      </c>
    </row>
    <row r="18" spans="1:12" x14ac:dyDescent="0.25">
      <c r="A18" s="11" t="s">
        <v>66</v>
      </c>
      <c r="B18" s="12" t="s">
        <v>291</v>
      </c>
      <c r="C18" s="12">
        <v>579</v>
      </c>
      <c r="D18" s="12">
        <v>108</v>
      </c>
      <c r="E18" s="12">
        <v>471</v>
      </c>
      <c r="F18" s="13" t="str">
        <f t="shared" si="0"/>
        <v>XX11</v>
      </c>
      <c r="G18" s="18">
        <f t="shared" si="1"/>
        <v>75</v>
      </c>
      <c r="H18" s="12">
        <f t="shared" si="2"/>
        <v>17</v>
      </c>
      <c r="I18" s="12">
        <f>1+SUMPRODUCT(($F$2:F$1319=F18)*($C$2:$C$1319&gt;C18))</f>
        <v>7</v>
      </c>
      <c r="J18" s="12">
        <f t="shared" si="3"/>
        <v>1</v>
      </c>
      <c r="K18" s="12" t="str">
        <f>VLOOKUP(TCLUBS[[#This Row],[clig ]],ligues!$A$2:$B$20,2,1)</f>
        <v>ILE-DE-FRANCE JUDO</v>
      </c>
      <c r="L18" s="14" t="str">
        <f>VLOOKUP(TCLUBS[[#This Row],[cdep]],depart!$A$2:$B$110,2,0)</f>
        <v>PARIS</v>
      </c>
    </row>
    <row r="19" spans="1:12" x14ac:dyDescent="0.25">
      <c r="A19" s="11" t="s">
        <v>84</v>
      </c>
      <c r="B19" s="12" t="s">
        <v>292</v>
      </c>
      <c r="C19" s="12">
        <v>564</v>
      </c>
      <c r="D19" s="12">
        <v>138</v>
      </c>
      <c r="E19" s="12">
        <v>426</v>
      </c>
      <c r="F19" s="13" t="str">
        <f t="shared" si="0"/>
        <v>XX11</v>
      </c>
      <c r="G19" s="18">
        <f t="shared" si="1"/>
        <v>94</v>
      </c>
      <c r="H19" s="12">
        <f t="shared" si="2"/>
        <v>18</v>
      </c>
      <c r="I19" s="12">
        <f>1+SUMPRODUCT(($F$2:F$1319=F19)*($C$2:$C$1319&gt;C19))</f>
        <v>8</v>
      </c>
      <c r="J19" s="12">
        <f t="shared" si="3"/>
        <v>2</v>
      </c>
      <c r="K19" s="12" t="str">
        <f>VLOOKUP(TCLUBS[[#This Row],[clig ]],ligues!$A$2:$B$20,2,1)</f>
        <v>ILE-DE-FRANCE JUDO</v>
      </c>
      <c r="L19" s="14" t="str">
        <f>VLOOKUP(TCLUBS[[#This Row],[cdep]],depart!$A$2:$B$110,2,0)</f>
        <v>VAL-DE-MARNE</v>
      </c>
    </row>
    <row r="20" spans="1:12" x14ac:dyDescent="0.25">
      <c r="A20" s="11" t="s">
        <v>83</v>
      </c>
      <c r="B20" s="12" t="s">
        <v>293</v>
      </c>
      <c r="C20" s="12">
        <v>563</v>
      </c>
      <c r="D20" s="12">
        <v>176</v>
      </c>
      <c r="E20" s="12">
        <v>387</v>
      </c>
      <c r="F20" s="13" t="str">
        <f t="shared" si="0"/>
        <v>XX11</v>
      </c>
      <c r="G20" s="18">
        <f t="shared" si="1"/>
        <v>94</v>
      </c>
      <c r="H20" s="12">
        <f t="shared" si="2"/>
        <v>19</v>
      </c>
      <c r="I20" s="12">
        <f>1+SUMPRODUCT(($F$2:F$1319=F20)*($C$2:$C$1319&gt;C20))</f>
        <v>9</v>
      </c>
      <c r="J20" s="12">
        <f t="shared" si="3"/>
        <v>3</v>
      </c>
      <c r="K20" s="12" t="str">
        <f>VLOOKUP(TCLUBS[[#This Row],[clig ]],ligues!$A$2:$B$20,2,1)</f>
        <v>ILE-DE-FRANCE JUDO</v>
      </c>
      <c r="L20" s="14" t="str">
        <f>VLOOKUP(TCLUBS[[#This Row],[cdep]],depart!$A$2:$B$110,2,0)</f>
        <v>VAL-DE-MARNE</v>
      </c>
    </row>
    <row r="21" spans="1:12" x14ac:dyDescent="0.25">
      <c r="A21" s="11" t="s">
        <v>69</v>
      </c>
      <c r="B21" s="12" t="s">
        <v>294</v>
      </c>
      <c r="C21" s="12">
        <v>552</v>
      </c>
      <c r="D21" s="12">
        <v>91</v>
      </c>
      <c r="E21" s="12">
        <v>461</v>
      </c>
      <c r="F21" s="13" t="str">
        <f t="shared" si="0"/>
        <v>XX11</v>
      </c>
      <c r="G21" s="18">
        <f t="shared" si="1"/>
        <v>78</v>
      </c>
      <c r="H21" s="12">
        <f t="shared" si="2"/>
        <v>20</v>
      </c>
      <c r="I21" s="12">
        <f>1+SUMPRODUCT(($F$2:F$1319=F21)*($C$2:$C$1319&gt;C21))</f>
        <v>10</v>
      </c>
      <c r="J21" s="12">
        <f t="shared" si="3"/>
        <v>2</v>
      </c>
      <c r="K21" s="12" t="str">
        <f>VLOOKUP(TCLUBS[[#This Row],[clig ]],ligues!$A$2:$B$20,2,1)</f>
        <v>ILE-DE-FRANCE JUDO</v>
      </c>
      <c r="L21" s="14" t="str">
        <f>VLOOKUP(TCLUBS[[#This Row],[cdep]],depart!$A$2:$B$110,2,0)</f>
        <v>YVELINES</v>
      </c>
    </row>
    <row r="22" spans="1:12" x14ac:dyDescent="0.25">
      <c r="A22" s="11" t="s">
        <v>71</v>
      </c>
      <c r="B22" s="12" t="s">
        <v>295</v>
      </c>
      <c r="C22" s="12">
        <v>543</v>
      </c>
      <c r="D22" s="12">
        <v>195</v>
      </c>
      <c r="E22" s="12">
        <v>348</v>
      </c>
      <c r="F22" s="13" t="str">
        <f t="shared" si="0"/>
        <v>XX11</v>
      </c>
      <c r="G22" s="18">
        <f t="shared" si="1"/>
        <v>91</v>
      </c>
      <c r="H22" s="12">
        <f t="shared" si="2"/>
        <v>21</v>
      </c>
      <c r="I22" s="12">
        <f>1+SUMPRODUCT(($F$2:F$1319=F22)*($C$2:$C$1319&gt;C22))</f>
        <v>11</v>
      </c>
      <c r="J22" s="12">
        <f t="shared" si="3"/>
        <v>1</v>
      </c>
      <c r="K22" s="12" t="str">
        <f>VLOOKUP(TCLUBS[[#This Row],[clig ]],ligues!$A$2:$B$20,2,1)</f>
        <v>ILE-DE-FRANCE JUDO</v>
      </c>
      <c r="L22" s="14" t="str">
        <f>VLOOKUP(TCLUBS[[#This Row],[cdep]],depart!$A$2:$B$110,2,0)</f>
        <v>ESSONNE</v>
      </c>
    </row>
    <row r="23" spans="1:12" x14ac:dyDescent="0.25">
      <c r="A23" s="11" t="s">
        <v>109</v>
      </c>
      <c r="B23" s="12" t="s">
        <v>296</v>
      </c>
      <c r="C23" s="12">
        <v>538</v>
      </c>
      <c r="D23" s="12">
        <v>163</v>
      </c>
      <c r="E23" s="12">
        <v>375</v>
      </c>
      <c r="F23" s="13" t="str">
        <f t="shared" si="0"/>
        <v>XX24</v>
      </c>
      <c r="G23" s="18">
        <f t="shared" si="1"/>
        <v>45</v>
      </c>
      <c r="H23" s="12">
        <f t="shared" si="2"/>
        <v>22</v>
      </c>
      <c r="I23" s="12">
        <f>1+SUMPRODUCT(($F$2:F$1319=F23)*($C$2:$C$1319&gt;C23))</f>
        <v>1</v>
      </c>
      <c r="J23" s="12">
        <f t="shared" si="3"/>
        <v>1</v>
      </c>
      <c r="K23" s="12" t="str">
        <f>VLOOKUP(TCLUBS[[#This Row],[clig ]],ligues!$A$2:$B$20,2,1)</f>
        <v>CENTRE-VAL-DE-LOIRE JUDO</v>
      </c>
      <c r="L23" s="14" t="str">
        <f>VLOOKUP(TCLUBS[[#This Row],[cdep]],depart!$A$2:$B$110,2,0)</f>
        <v>LOIRET</v>
      </c>
    </row>
    <row r="24" spans="1:12" x14ac:dyDescent="0.25">
      <c r="A24" s="11" t="s">
        <v>73</v>
      </c>
      <c r="B24" s="12" t="s">
        <v>297</v>
      </c>
      <c r="C24" s="12">
        <v>537</v>
      </c>
      <c r="D24" s="12">
        <v>163</v>
      </c>
      <c r="E24" s="12">
        <v>374</v>
      </c>
      <c r="F24" s="13" t="str">
        <f t="shared" si="0"/>
        <v>XX11</v>
      </c>
      <c r="G24" s="18">
        <f t="shared" si="1"/>
        <v>92</v>
      </c>
      <c r="H24" s="12">
        <f t="shared" si="2"/>
        <v>23</v>
      </c>
      <c r="I24" s="12">
        <f>1+SUMPRODUCT(($F$2:F$1319=F24)*($C$2:$C$1319&gt;C24))</f>
        <v>12</v>
      </c>
      <c r="J24" s="12">
        <f t="shared" si="3"/>
        <v>5</v>
      </c>
      <c r="K24" s="12" t="str">
        <f>VLOOKUP(TCLUBS[[#This Row],[clig ]],ligues!$A$2:$B$20,2,1)</f>
        <v>ILE-DE-FRANCE JUDO</v>
      </c>
      <c r="L24" s="14" t="str">
        <f>VLOOKUP(TCLUBS[[#This Row],[cdep]],depart!$A$2:$B$110,2,0)</f>
        <v>HAUTS-DE-SEINE</v>
      </c>
    </row>
    <row r="25" spans="1:12" x14ac:dyDescent="0.25">
      <c r="A25" s="11" t="s">
        <v>106</v>
      </c>
      <c r="B25" s="12" t="s">
        <v>298</v>
      </c>
      <c r="C25" s="12">
        <v>530</v>
      </c>
      <c r="D25" s="12">
        <v>98</v>
      </c>
      <c r="E25" s="12">
        <v>432</v>
      </c>
      <c r="F25" s="13" t="str">
        <f t="shared" si="0"/>
        <v>XX27</v>
      </c>
      <c r="G25" s="18">
        <f t="shared" si="1"/>
        <v>90</v>
      </c>
      <c r="H25" s="12">
        <f t="shared" si="2"/>
        <v>24</v>
      </c>
      <c r="I25" s="12">
        <f>1+SUMPRODUCT(($F$2:F$1319=F25)*($C$2:$C$1319&gt;C25))</f>
        <v>1</v>
      </c>
      <c r="J25" s="12">
        <f t="shared" si="3"/>
        <v>1</v>
      </c>
      <c r="K25" s="12" t="str">
        <f>VLOOKUP(TCLUBS[[#This Row],[clig ]],ligues!$A$2:$B$20,2,1)</f>
        <v>BOURGOGNE-FRANCHE-COMTE JUDO</v>
      </c>
      <c r="L25" s="14" t="str">
        <f>VLOOKUP(TCLUBS[[#This Row],[cdep]],depart!$A$2:$B$110,2,0)</f>
        <v>TERRITOIRE DE BELFORT</v>
      </c>
    </row>
    <row r="26" spans="1:12" x14ac:dyDescent="0.25">
      <c r="A26" s="11" t="s">
        <v>14</v>
      </c>
      <c r="B26" s="12" t="s">
        <v>299</v>
      </c>
      <c r="C26" s="12">
        <v>517</v>
      </c>
      <c r="D26" s="12">
        <v>187</v>
      </c>
      <c r="E26" s="12">
        <v>330</v>
      </c>
      <c r="F26" s="13" t="str">
        <f t="shared" si="0"/>
        <v>XX52</v>
      </c>
      <c r="G26" s="18">
        <f t="shared" si="1"/>
        <v>85</v>
      </c>
      <c r="H26" s="12">
        <f t="shared" si="2"/>
        <v>25</v>
      </c>
      <c r="I26" s="12">
        <f>1+SUMPRODUCT(($F$2:F$1319=F26)*($C$2:$C$1319&gt;C26))</f>
        <v>2</v>
      </c>
      <c r="J26" s="12">
        <f t="shared" si="3"/>
        <v>1</v>
      </c>
      <c r="K26" s="12" t="str">
        <f>VLOOKUP(TCLUBS[[#This Row],[clig ]],ligues!$A$2:$B$20,2,1)</f>
        <v>PAYS-DE-LA-LOIRE JUDO</v>
      </c>
      <c r="L26" s="14" t="str">
        <f>VLOOKUP(TCLUBS[[#This Row],[cdep]],depart!$A$2:$B$110,2,0)</f>
        <v>VENDEE</v>
      </c>
    </row>
    <row r="27" spans="1:12" x14ac:dyDescent="0.25">
      <c r="A27" s="11" t="s">
        <v>82</v>
      </c>
      <c r="B27" s="12" t="s">
        <v>300</v>
      </c>
      <c r="C27" s="12">
        <v>511</v>
      </c>
      <c r="D27" s="12">
        <v>115</v>
      </c>
      <c r="E27" s="12">
        <v>396</v>
      </c>
      <c r="F27" s="13" t="str">
        <f t="shared" si="0"/>
        <v>XX11</v>
      </c>
      <c r="G27" s="18">
        <f t="shared" si="1"/>
        <v>94</v>
      </c>
      <c r="H27" s="12">
        <f t="shared" si="2"/>
        <v>26</v>
      </c>
      <c r="I27" s="12">
        <f>1+SUMPRODUCT(($F$2:F$1319=F27)*($C$2:$C$1319&gt;C27))</f>
        <v>13</v>
      </c>
      <c r="J27" s="12">
        <f t="shared" si="3"/>
        <v>4</v>
      </c>
      <c r="K27" s="12" t="str">
        <f>VLOOKUP(TCLUBS[[#This Row],[clig ]],ligues!$A$2:$B$20,2,1)</f>
        <v>ILE-DE-FRANCE JUDO</v>
      </c>
      <c r="L27" s="14" t="str">
        <f>VLOOKUP(TCLUBS[[#This Row],[cdep]],depart!$A$2:$B$110,2,0)</f>
        <v>VAL-DE-MARNE</v>
      </c>
    </row>
    <row r="28" spans="1:12" x14ac:dyDescent="0.25">
      <c r="A28" s="11" t="s">
        <v>86</v>
      </c>
      <c r="B28" s="12" t="s">
        <v>301</v>
      </c>
      <c r="C28" s="12">
        <v>510</v>
      </c>
      <c r="D28" s="12">
        <v>130</v>
      </c>
      <c r="E28" s="12">
        <v>380</v>
      </c>
      <c r="F28" s="13" t="str">
        <f t="shared" si="0"/>
        <v>XX11</v>
      </c>
      <c r="G28" s="18">
        <f t="shared" si="1"/>
        <v>94</v>
      </c>
      <c r="H28" s="12">
        <f t="shared" si="2"/>
        <v>27</v>
      </c>
      <c r="I28" s="12">
        <f>1+SUMPRODUCT(($F$2:F$1319=F28)*($C$2:$C$1319&gt;C28))</f>
        <v>14</v>
      </c>
      <c r="J28" s="12">
        <f t="shared" si="3"/>
        <v>5</v>
      </c>
      <c r="K28" s="12" t="str">
        <f>VLOOKUP(TCLUBS[[#This Row],[clig ]],ligues!$A$2:$B$20,2,1)</f>
        <v>ILE-DE-FRANCE JUDO</v>
      </c>
      <c r="L28" s="14" t="str">
        <f>VLOOKUP(TCLUBS[[#This Row],[cdep]],depart!$A$2:$B$110,2,0)</f>
        <v>VAL-DE-MARNE</v>
      </c>
    </row>
    <row r="29" spans="1:12" x14ac:dyDescent="0.25">
      <c r="A29" s="11" t="s">
        <v>31</v>
      </c>
      <c r="B29" s="12" t="s">
        <v>302</v>
      </c>
      <c r="C29" s="12">
        <v>508</v>
      </c>
      <c r="D29" s="12">
        <v>119</v>
      </c>
      <c r="E29" s="12">
        <v>389</v>
      </c>
      <c r="F29" s="13" t="str">
        <f t="shared" si="0"/>
        <v>XX84</v>
      </c>
      <c r="G29" s="18">
        <f t="shared" si="1"/>
        <v>1</v>
      </c>
      <c r="H29" s="12">
        <f t="shared" si="2"/>
        <v>28</v>
      </c>
      <c r="I29" s="12">
        <f>1+SUMPRODUCT(($F$2:F$1319=F29)*($C$2:$C$1319&gt;C29))</f>
        <v>4</v>
      </c>
      <c r="J29" s="12">
        <f t="shared" si="3"/>
        <v>1</v>
      </c>
      <c r="K29" s="12" t="str">
        <f>VLOOKUP(TCLUBS[[#This Row],[clig ]],ligues!$A$2:$B$20,2,1)</f>
        <v>AUVERGNE-RHONE-ALPES JUDO</v>
      </c>
      <c r="L29" s="14" t="str">
        <f>VLOOKUP(TCLUBS[[#This Row],[cdep]],depart!$A$2:$B$110,2,0)</f>
        <v>AIN</v>
      </c>
    </row>
    <row r="30" spans="1:12" x14ac:dyDescent="0.25">
      <c r="A30" s="11" t="s">
        <v>37</v>
      </c>
      <c r="B30" s="12" t="s">
        <v>303</v>
      </c>
      <c r="C30" s="12">
        <v>505</v>
      </c>
      <c r="D30" s="12">
        <v>132</v>
      </c>
      <c r="E30" s="12">
        <v>373</v>
      </c>
      <c r="F30" s="13" t="str">
        <f t="shared" si="0"/>
        <v>XX84</v>
      </c>
      <c r="G30" s="18">
        <f t="shared" si="1"/>
        <v>69</v>
      </c>
      <c r="H30" s="12">
        <f t="shared" si="2"/>
        <v>29</v>
      </c>
      <c r="I30" s="12">
        <f>1+SUMPRODUCT(($F$2:F$1319=F30)*($C$2:$C$1319&gt;C30))</f>
        <v>5</v>
      </c>
      <c r="J30" s="12">
        <f t="shared" si="3"/>
        <v>1</v>
      </c>
      <c r="K30" s="12" t="str">
        <f>VLOOKUP(TCLUBS[[#This Row],[clig ]],ligues!$A$2:$B$20,2,1)</f>
        <v>AUVERGNE-RHONE-ALPES JUDO</v>
      </c>
      <c r="L30" s="14" t="str">
        <f>VLOOKUP(TCLUBS[[#This Row],[cdep]],depart!$A$2:$B$110,2,0)</f>
        <v>RHONE</v>
      </c>
    </row>
    <row r="31" spans="1:12" x14ac:dyDescent="0.25">
      <c r="A31" s="11" t="s">
        <v>24</v>
      </c>
      <c r="B31" s="12" t="s">
        <v>304</v>
      </c>
      <c r="C31" s="12">
        <v>490</v>
      </c>
      <c r="D31" s="12">
        <v>195</v>
      </c>
      <c r="E31" s="12">
        <v>295</v>
      </c>
      <c r="F31" s="13" t="str">
        <f t="shared" si="0"/>
        <v>XX75</v>
      </c>
      <c r="G31" s="18">
        <f t="shared" si="1"/>
        <v>33</v>
      </c>
      <c r="H31" s="12">
        <f t="shared" si="2"/>
        <v>30</v>
      </c>
      <c r="I31" s="12">
        <f>1+SUMPRODUCT(($F$2:F$1319=F31)*($C$2:$C$1319&gt;C31))</f>
        <v>4</v>
      </c>
      <c r="J31" s="12">
        <f t="shared" si="3"/>
        <v>1</v>
      </c>
      <c r="K31" s="12" t="str">
        <f>VLOOKUP(TCLUBS[[#This Row],[clig ]],ligues!$A$2:$B$20,2,1)</f>
        <v>NOUVELLE AQUITAINE JUDO</v>
      </c>
      <c r="L31" s="14" t="str">
        <f>VLOOKUP(TCLUBS[[#This Row],[cdep]],depart!$A$2:$B$110,2,0)</f>
        <v>GIRONDE</v>
      </c>
    </row>
    <row r="32" spans="1:12" x14ac:dyDescent="0.25">
      <c r="A32" s="11" t="s">
        <v>40</v>
      </c>
      <c r="B32" s="12" t="s">
        <v>305</v>
      </c>
      <c r="C32" s="12">
        <v>490</v>
      </c>
      <c r="D32" s="12">
        <v>153</v>
      </c>
      <c r="E32" s="12">
        <v>337</v>
      </c>
      <c r="F32" s="13" t="str">
        <f t="shared" si="0"/>
        <v>XX84</v>
      </c>
      <c r="G32" s="18">
        <f t="shared" si="1"/>
        <v>73</v>
      </c>
      <c r="H32" s="12">
        <f t="shared" si="2"/>
        <v>30</v>
      </c>
      <c r="I32" s="12">
        <f>1+SUMPRODUCT(($F$2:F$1319=F32)*($C$2:$C$1319&gt;C32))</f>
        <v>6</v>
      </c>
      <c r="J32" s="12">
        <f t="shared" si="3"/>
        <v>1</v>
      </c>
      <c r="K32" s="12" t="str">
        <f>VLOOKUP(TCLUBS[[#This Row],[clig ]],ligues!$A$2:$B$20,2,1)</f>
        <v>AUVERGNE-RHONE-ALPES JUDO</v>
      </c>
      <c r="L32" s="14" t="str">
        <f>VLOOKUP(TCLUBS[[#This Row],[cdep]],depart!$A$2:$B$110,2,0)</f>
        <v>SAVOIE</v>
      </c>
    </row>
    <row r="33" spans="1:12" x14ac:dyDescent="0.25">
      <c r="A33" s="11" t="s">
        <v>35</v>
      </c>
      <c r="B33" s="12" t="s">
        <v>306</v>
      </c>
      <c r="C33" s="12">
        <v>489</v>
      </c>
      <c r="D33" s="12">
        <v>151</v>
      </c>
      <c r="E33" s="12">
        <v>338</v>
      </c>
      <c r="F33" s="13" t="str">
        <f t="shared" si="0"/>
        <v>XX84</v>
      </c>
      <c r="G33" s="18">
        <f t="shared" si="1"/>
        <v>42</v>
      </c>
      <c r="H33" s="12">
        <f t="shared" si="2"/>
        <v>32</v>
      </c>
      <c r="I33" s="12">
        <f>1+SUMPRODUCT(($F$2:F$1319=F33)*($C$2:$C$1319&gt;C33))</f>
        <v>7</v>
      </c>
      <c r="J33" s="12">
        <f t="shared" si="3"/>
        <v>1</v>
      </c>
      <c r="K33" s="12" t="str">
        <f>VLOOKUP(TCLUBS[[#This Row],[clig ]],ligues!$A$2:$B$20,2,1)</f>
        <v>AUVERGNE-RHONE-ALPES JUDO</v>
      </c>
      <c r="L33" s="14" t="str">
        <f>VLOOKUP(TCLUBS[[#This Row],[cdep]],depart!$A$2:$B$110,2,0)</f>
        <v>LOIRE</v>
      </c>
    </row>
    <row r="34" spans="1:12" x14ac:dyDescent="0.25">
      <c r="A34" s="11" t="s">
        <v>45</v>
      </c>
      <c r="B34" s="12" t="s">
        <v>307</v>
      </c>
      <c r="C34" s="12">
        <v>488</v>
      </c>
      <c r="D34" s="12">
        <v>116</v>
      </c>
      <c r="E34" s="12">
        <v>372</v>
      </c>
      <c r="F34" s="13" t="str">
        <f t="shared" si="0"/>
        <v>XX84</v>
      </c>
      <c r="G34" s="18">
        <f t="shared" ref="G34:G65" si="4">IFERROR(IF(A34&lt;"xx10",MID(A34,5,3)*1,MID(A34,5,2)*1),IF(A34&lt;"xx10",MID(A34,5,3),MID(A34,5,2)))</f>
        <v>74</v>
      </c>
      <c r="H34" s="12">
        <f t="shared" ref="H34:H65" si="5">RANK(C34,$C:$C)</f>
        <v>33</v>
      </c>
      <c r="I34" s="12">
        <f>1+SUMPRODUCT(($F$2:F$1319=F34)*($C$2:$C$1319&gt;C34))</f>
        <v>8</v>
      </c>
      <c r="J34" s="12">
        <f t="shared" ref="J34:J65" si="6">1+SUMPRODUCT(($G$2:$G$1319=G34)*($C$2:$C$1319&gt;C34))</f>
        <v>2</v>
      </c>
      <c r="K34" s="12" t="str">
        <f>VLOOKUP(TCLUBS[[#This Row],[clig ]],ligues!$A$2:$B$20,2,1)</f>
        <v>AUVERGNE-RHONE-ALPES JUDO</v>
      </c>
      <c r="L34" s="14" t="str">
        <f>VLOOKUP(TCLUBS[[#This Row],[cdep]],depart!$A$2:$B$110,2,0)</f>
        <v>HAUTE-SAVOIE</v>
      </c>
    </row>
    <row r="35" spans="1:12" x14ac:dyDescent="0.25">
      <c r="A35" s="11" t="s">
        <v>38</v>
      </c>
      <c r="B35" s="12" t="s">
        <v>308</v>
      </c>
      <c r="C35" s="12">
        <v>487</v>
      </c>
      <c r="D35" s="12">
        <v>42</v>
      </c>
      <c r="E35" s="12">
        <v>445</v>
      </c>
      <c r="F35" s="13" t="str">
        <f t="shared" si="0"/>
        <v>XX84</v>
      </c>
      <c r="G35" s="18">
        <f t="shared" si="4"/>
        <v>69</v>
      </c>
      <c r="H35" s="12">
        <f t="shared" si="5"/>
        <v>34</v>
      </c>
      <c r="I35" s="12">
        <f>1+SUMPRODUCT(($F$2:F$1319=F35)*($C$2:$C$1319&gt;C35))</f>
        <v>9</v>
      </c>
      <c r="J35" s="12">
        <f t="shared" si="6"/>
        <v>2</v>
      </c>
      <c r="K35" s="12" t="str">
        <f>VLOOKUP(TCLUBS[[#This Row],[clig ]],ligues!$A$2:$B$20,2,1)</f>
        <v>AUVERGNE-RHONE-ALPES JUDO</v>
      </c>
      <c r="L35" s="14" t="str">
        <f>VLOOKUP(TCLUBS[[#This Row],[cdep]],depart!$A$2:$B$110,2,0)</f>
        <v>RHONE</v>
      </c>
    </row>
    <row r="36" spans="1:12" x14ac:dyDescent="0.25">
      <c r="A36" s="11" t="s">
        <v>107</v>
      </c>
      <c r="B36" s="12" t="s">
        <v>309</v>
      </c>
      <c r="C36" s="12">
        <v>484</v>
      </c>
      <c r="D36" s="12">
        <v>132</v>
      </c>
      <c r="E36" s="12">
        <v>352</v>
      </c>
      <c r="F36" s="13" t="str">
        <f t="shared" si="0"/>
        <v>XX24</v>
      </c>
      <c r="G36" s="18">
        <f t="shared" si="4"/>
        <v>18</v>
      </c>
      <c r="H36" s="12">
        <f t="shared" si="5"/>
        <v>35</v>
      </c>
      <c r="I36" s="12">
        <f>1+SUMPRODUCT(($F$2:F$1319=F36)*($C$2:$C$1319&gt;C36))</f>
        <v>2</v>
      </c>
      <c r="J36" s="12">
        <f t="shared" si="6"/>
        <v>1</v>
      </c>
      <c r="K36" s="12" t="str">
        <f>VLOOKUP(TCLUBS[[#This Row],[clig ]],ligues!$A$2:$B$20,2,1)</f>
        <v>CENTRE-VAL-DE-LOIRE JUDO</v>
      </c>
      <c r="L36" s="14" t="str">
        <f>VLOOKUP(TCLUBS[[#This Row],[cdep]],depart!$A$2:$B$110,2,0)</f>
        <v>CHER</v>
      </c>
    </row>
    <row r="37" spans="1:12" x14ac:dyDescent="0.25">
      <c r="A37" s="11" t="s">
        <v>76</v>
      </c>
      <c r="B37" s="12" t="s">
        <v>310</v>
      </c>
      <c r="C37" s="12">
        <v>478</v>
      </c>
      <c r="D37" s="12">
        <v>102</v>
      </c>
      <c r="E37" s="12">
        <v>376</v>
      </c>
      <c r="F37" s="13" t="str">
        <f t="shared" si="0"/>
        <v>XX11</v>
      </c>
      <c r="G37" s="18">
        <f t="shared" si="4"/>
        <v>92</v>
      </c>
      <c r="H37" s="12">
        <f t="shared" si="5"/>
        <v>36</v>
      </c>
      <c r="I37" s="12">
        <f>1+SUMPRODUCT(($F$2:F$1319=F37)*($C$2:$C$1319&gt;C37))</f>
        <v>15</v>
      </c>
      <c r="J37" s="12">
        <f t="shared" si="6"/>
        <v>6</v>
      </c>
      <c r="K37" s="12" t="str">
        <f>VLOOKUP(TCLUBS[[#This Row],[clig ]],ligues!$A$2:$B$20,2,1)</f>
        <v>ILE-DE-FRANCE JUDO</v>
      </c>
      <c r="L37" s="14" t="str">
        <f>VLOOKUP(TCLUBS[[#This Row],[cdep]],depart!$A$2:$B$110,2,0)</f>
        <v>HAUTS-DE-SEINE</v>
      </c>
    </row>
    <row r="38" spans="1:12" x14ac:dyDescent="0.25">
      <c r="A38" s="11" t="s">
        <v>74</v>
      </c>
      <c r="B38" s="12" t="s">
        <v>311</v>
      </c>
      <c r="C38" s="12">
        <v>475</v>
      </c>
      <c r="D38" s="12">
        <v>80</v>
      </c>
      <c r="E38" s="12">
        <v>395</v>
      </c>
      <c r="F38" s="13" t="str">
        <f t="shared" si="0"/>
        <v>XX11</v>
      </c>
      <c r="G38" s="18">
        <f t="shared" si="4"/>
        <v>92</v>
      </c>
      <c r="H38" s="12">
        <f t="shared" si="5"/>
        <v>37</v>
      </c>
      <c r="I38" s="12">
        <f>1+SUMPRODUCT(($F$2:F$1319=F38)*($C$2:$C$1319&gt;C38))</f>
        <v>16</v>
      </c>
      <c r="J38" s="12">
        <f t="shared" si="6"/>
        <v>7</v>
      </c>
      <c r="K38" s="12" t="str">
        <f>VLOOKUP(TCLUBS[[#This Row],[clig ]],ligues!$A$2:$B$20,2,1)</f>
        <v>ILE-DE-FRANCE JUDO</v>
      </c>
      <c r="L38" s="14" t="str">
        <f>VLOOKUP(TCLUBS[[#This Row],[cdep]],depart!$A$2:$B$110,2,0)</f>
        <v>HAUTS-DE-SEINE</v>
      </c>
    </row>
    <row r="39" spans="1:12" x14ac:dyDescent="0.25">
      <c r="A39" s="11" t="s">
        <v>34</v>
      </c>
      <c r="B39" s="12" t="s">
        <v>312</v>
      </c>
      <c r="C39" s="12">
        <v>473</v>
      </c>
      <c r="D39" s="12">
        <v>121</v>
      </c>
      <c r="E39" s="12">
        <v>352</v>
      </c>
      <c r="F39" s="13" t="str">
        <f t="shared" si="0"/>
        <v>XX84</v>
      </c>
      <c r="G39" s="18">
        <f t="shared" si="4"/>
        <v>38</v>
      </c>
      <c r="H39" s="12">
        <f t="shared" si="5"/>
        <v>38</v>
      </c>
      <c r="I39" s="12">
        <f>1+SUMPRODUCT(($F$2:F$1319=F39)*($C$2:$C$1319&gt;C39))</f>
        <v>10</v>
      </c>
      <c r="J39" s="12">
        <f t="shared" si="6"/>
        <v>2</v>
      </c>
      <c r="K39" s="12" t="str">
        <f>VLOOKUP(TCLUBS[[#This Row],[clig ]],ligues!$A$2:$B$20,2,1)</f>
        <v>AUVERGNE-RHONE-ALPES JUDO</v>
      </c>
      <c r="L39" s="14" t="str">
        <f>VLOOKUP(TCLUBS[[#This Row],[cdep]],depart!$A$2:$B$110,2,0)</f>
        <v>ISERE</v>
      </c>
    </row>
    <row r="40" spans="1:12" x14ac:dyDescent="0.25">
      <c r="A40" s="11" t="s">
        <v>64</v>
      </c>
      <c r="B40" s="12" t="s">
        <v>313</v>
      </c>
      <c r="C40" s="12">
        <v>472</v>
      </c>
      <c r="D40" s="12">
        <v>118</v>
      </c>
      <c r="E40" s="12">
        <v>354</v>
      </c>
      <c r="F40" s="13" t="str">
        <f t="shared" si="0"/>
        <v>XX04</v>
      </c>
      <c r="G40" s="18">
        <f t="shared" si="4"/>
        <v>974</v>
      </c>
      <c r="H40" s="12">
        <f t="shared" si="5"/>
        <v>39</v>
      </c>
      <c r="I40" s="12">
        <f>1+SUMPRODUCT(($F$2:F$1319=F40)*($C$2:$C$1319&gt;C40))</f>
        <v>1</v>
      </c>
      <c r="J40" s="12">
        <f t="shared" si="6"/>
        <v>1</v>
      </c>
      <c r="K40" s="12" t="str">
        <f>VLOOKUP(TCLUBS[[#This Row],[clig ]],ligues!$A$2:$B$20,2,1)</f>
        <v>REUNION JUDO</v>
      </c>
      <c r="L40" s="14" t="str">
        <f>VLOOKUP(TCLUBS[[#This Row],[cdep]],depart!$A$2:$B$110,2,0)</f>
        <v>LA REUNION</v>
      </c>
    </row>
    <row r="41" spans="1:12" x14ac:dyDescent="0.25">
      <c r="A41" s="11" t="s">
        <v>58</v>
      </c>
      <c r="B41" s="12" t="s">
        <v>314</v>
      </c>
      <c r="C41" s="12">
        <v>470</v>
      </c>
      <c r="D41" s="12">
        <v>137</v>
      </c>
      <c r="E41" s="12">
        <v>333</v>
      </c>
      <c r="F41" s="13" t="str">
        <f t="shared" si="0"/>
        <v>XX76</v>
      </c>
      <c r="G41" s="18">
        <f t="shared" si="4"/>
        <v>12</v>
      </c>
      <c r="H41" s="12">
        <f t="shared" si="5"/>
        <v>40</v>
      </c>
      <c r="I41" s="12">
        <f>1+SUMPRODUCT(($F$2:F$1319=F41)*($C$2:$C$1319&gt;C41))</f>
        <v>1</v>
      </c>
      <c r="J41" s="12">
        <f t="shared" si="6"/>
        <v>1</v>
      </c>
      <c r="K41" s="12" t="str">
        <f>VLOOKUP(TCLUBS[[#This Row],[clig ]],ligues!$A$2:$B$20,2,1)</f>
        <v>OCCITANIE JUDO</v>
      </c>
      <c r="L41" s="14" t="str">
        <f>VLOOKUP(TCLUBS[[#This Row],[cdep]],depart!$A$2:$B$110,2,0)</f>
        <v>AVEYRON</v>
      </c>
    </row>
    <row r="42" spans="1:12" x14ac:dyDescent="0.25">
      <c r="A42" s="11" t="s">
        <v>75</v>
      </c>
      <c r="B42" s="12" t="s">
        <v>315</v>
      </c>
      <c r="C42" s="12">
        <v>469</v>
      </c>
      <c r="D42" s="12">
        <v>104</v>
      </c>
      <c r="E42" s="12">
        <v>365</v>
      </c>
      <c r="F42" s="13" t="str">
        <f t="shared" si="0"/>
        <v>XX11</v>
      </c>
      <c r="G42" s="18">
        <f t="shared" si="4"/>
        <v>92</v>
      </c>
      <c r="H42" s="12">
        <f t="shared" si="5"/>
        <v>41</v>
      </c>
      <c r="I42" s="12">
        <f>1+SUMPRODUCT(($F$2:F$1319=F42)*($C$2:$C$1319&gt;C42))</f>
        <v>17</v>
      </c>
      <c r="J42" s="12">
        <f t="shared" si="6"/>
        <v>8</v>
      </c>
      <c r="K42" s="12" t="str">
        <f>VLOOKUP(TCLUBS[[#This Row],[clig ]],ligues!$A$2:$B$20,2,1)</f>
        <v>ILE-DE-FRANCE JUDO</v>
      </c>
      <c r="L42" s="14" t="str">
        <f>VLOOKUP(TCLUBS[[#This Row],[cdep]],depart!$A$2:$B$110,2,0)</f>
        <v>HAUTS-DE-SEINE</v>
      </c>
    </row>
    <row r="43" spans="1:12" x14ac:dyDescent="0.25">
      <c r="A43" s="11" t="s">
        <v>12</v>
      </c>
      <c r="B43" s="12" t="s">
        <v>316</v>
      </c>
      <c r="C43" s="12">
        <v>464</v>
      </c>
      <c r="D43" s="12">
        <v>100</v>
      </c>
      <c r="E43" s="12">
        <v>364</v>
      </c>
      <c r="F43" s="13" t="str">
        <f t="shared" si="0"/>
        <v>XX52</v>
      </c>
      <c r="G43" s="18">
        <f t="shared" si="4"/>
        <v>44</v>
      </c>
      <c r="H43" s="12">
        <f t="shared" si="5"/>
        <v>42</v>
      </c>
      <c r="I43" s="12">
        <f>1+SUMPRODUCT(($F$2:F$1319=F43)*($C$2:$C$1319&gt;C43))</f>
        <v>3</v>
      </c>
      <c r="J43" s="12">
        <f t="shared" si="6"/>
        <v>2</v>
      </c>
      <c r="K43" s="12" t="str">
        <f>VLOOKUP(TCLUBS[[#This Row],[clig ]],ligues!$A$2:$B$20,2,1)</f>
        <v>PAYS-DE-LA-LOIRE JUDO</v>
      </c>
      <c r="L43" s="14" t="str">
        <f>VLOOKUP(TCLUBS[[#This Row],[cdep]],depart!$A$2:$B$110,2,0)</f>
        <v>LOIRE-ATLANTIQUE</v>
      </c>
    </row>
    <row r="44" spans="1:12" x14ac:dyDescent="0.25">
      <c r="A44" s="11" t="s">
        <v>104</v>
      </c>
      <c r="B44" s="12" t="s">
        <v>317</v>
      </c>
      <c r="C44" s="12">
        <v>461</v>
      </c>
      <c r="D44" s="12">
        <v>123</v>
      </c>
      <c r="E44" s="12">
        <v>338</v>
      </c>
      <c r="F44" s="13" t="str">
        <f t="shared" si="0"/>
        <v>XX27</v>
      </c>
      <c r="G44" s="18">
        <f t="shared" si="4"/>
        <v>25</v>
      </c>
      <c r="H44" s="12">
        <f t="shared" si="5"/>
        <v>43</v>
      </c>
      <c r="I44" s="12">
        <f>1+SUMPRODUCT(($F$2:F$1319=F44)*($C$2:$C$1319&gt;C44))</f>
        <v>2</v>
      </c>
      <c r="J44" s="12">
        <f t="shared" si="6"/>
        <v>1</v>
      </c>
      <c r="K44" s="12" t="str">
        <f>VLOOKUP(TCLUBS[[#This Row],[clig ]],ligues!$A$2:$B$20,2,1)</f>
        <v>BOURGOGNE-FRANCHE-COMTE JUDO</v>
      </c>
      <c r="L44" s="14" t="str">
        <f>VLOOKUP(TCLUBS[[#This Row],[cdep]],depart!$A$2:$B$110,2,0)</f>
        <v>DOUBS</v>
      </c>
    </row>
    <row r="45" spans="1:12" x14ac:dyDescent="0.25">
      <c r="A45" s="11" t="s">
        <v>52</v>
      </c>
      <c r="B45" s="12" t="s">
        <v>318</v>
      </c>
      <c r="C45" s="12">
        <v>460</v>
      </c>
      <c r="D45" s="12">
        <v>142</v>
      </c>
      <c r="E45" s="12">
        <v>318</v>
      </c>
      <c r="F45" s="13" t="str">
        <f t="shared" si="0"/>
        <v>XX53</v>
      </c>
      <c r="G45" s="18">
        <f t="shared" si="4"/>
        <v>56</v>
      </c>
      <c r="H45" s="12">
        <f t="shared" si="5"/>
        <v>44</v>
      </c>
      <c r="I45" s="12">
        <f>1+SUMPRODUCT(($F$2:F$1319=F45)*($C$2:$C$1319&gt;C45))</f>
        <v>2</v>
      </c>
      <c r="J45" s="12">
        <f t="shared" si="6"/>
        <v>1</v>
      </c>
      <c r="K45" s="12" t="str">
        <f>VLOOKUP(TCLUBS[[#This Row],[clig ]],ligues!$A$2:$B$20,2,1)</f>
        <v>BRETAGNE JUDO</v>
      </c>
      <c r="L45" s="14" t="str">
        <f>VLOOKUP(TCLUBS[[#This Row],[cdep]],depart!$A$2:$B$110,2,0)</f>
        <v>MORBIHAN</v>
      </c>
    </row>
    <row r="46" spans="1:12" x14ac:dyDescent="0.25">
      <c r="A46" s="11" t="s">
        <v>97</v>
      </c>
      <c r="B46" s="12" t="s">
        <v>319</v>
      </c>
      <c r="C46" s="12">
        <v>456</v>
      </c>
      <c r="D46" s="12">
        <v>148</v>
      </c>
      <c r="E46" s="12">
        <v>308</v>
      </c>
      <c r="F46" s="13" t="str">
        <f t="shared" si="0"/>
        <v>XX32</v>
      </c>
      <c r="G46" s="18">
        <f t="shared" si="4"/>
        <v>2</v>
      </c>
      <c r="H46" s="12">
        <f t="shared" si="5"/>
        <v>45</v>
      </c>
      <c r="I46" s="12">
        <f>1+SUMPRODUCT(($F$2:F$1319=F46)*($C$2:$C$1319&gt;C46))</f>
        <v>2</v>
      </c>
      <c r="J46" s="12">
        <f t="shared" si="6"/>
        <v>1</v>
      </c>
      <c r="K46" s="12" t="str">
        <f>VLOOKUP(TCLUBS[[#This Row],[clig ]],ligues!$A$2:$B$20,2,1)</f>
        <v>HAUTS-DE-FRANCE JUDO</v>
      </c>
      <c r="L46" s="14" t="str">
        <f>VLOOKUP(TCLUBS[[#This Row],[cdep]],depart!$A$2:$B$110,2,0)</f>
        <v>AISNE</v>
      </c>
    </row>
    <row r="47" spans="1:12" x14ac:dyDescent="0.25">
      <c r="A47" s="11" t="s">
        <v>70</v>
      </c>
      <c r="B47" s="12" t="s">
        <v>320</v>
      </c>
      <c r="C47" s="12">
        <v>454</v>
      </c>
      <c r="D47" s="12">
        <v>102</v>
      </c>
      <c r="E47" s="12">
        <v>352</v>
      </c>
      <c r="F47" s="13" t="str">
        <f t="shared" si="0"/>
        <v>XX11</v>
      </c>
      <c r="G47" s="18">
        <f t="shared" si="4"/>
        <v>91</v>
      </c>
      <c r="H47" s="12">
        <f t="shared" si="5"/>
        <v>46</v>
      </c>
      <c r="I47" s="12">
        <f>1+SUMPRODUCT(($F$2:F$1319=F47)*($C$2:$C$1319&gt;C47))</f>
        <v>18</v>
      </c>
      <c r="J47" s="12">
        <f t="shared" si="6"/>
        <v>2</v>
      </c>
      <c r="K47" s="12" t="str">
        <f>VLOOKUP(TCLUBS[[#This Row],[clig ]],ligues!$A$2:$B$20,2,1)</f>
        <v>ILE-DE-FRANCE JUDO</v>
      </c>
      <c r="L47" s="14" t="str">
        <f>VLOOKUP(TCLUBS[[#This Row],[cdep]],depart!$A$2:$B$110,2,0)</f>
        <v>ESSONNE</v>
      </c>
    </row>
    <row r="48" spans="1:12" x14ac:dyDescent="0.25">
      <c r="A48" s="11" t="s">
        <v>39</v>
      </c>
      <c r="B48" s="12" t="s">
        <v>321</v>
      </c>
      <c r="C48" s="12">
        <v>451</v>
      </c>
      <c r="D48" s="12">
        <v>111</v>
      </c>
      <c r="E48" s="12">
        <v>340</v>
      </c>
      <c r="F48" s="13" t="str">
        <f t="shared" si="0"/>
        <v>XX84</v>
      </c>
      <c r="G48" s="18">
        <f t="shared" si="4"/>
        <v>69</v>
      </c>
      <c r="H48" s="12">
        <f t="shared" si="5"/>
        <v>47</v>
      </c>
      <c r="I48" s="12">
        <f>1+SUMPRODUCT(($F$2:F$1319=F48)*($C$2:$C$1319&gt;C48))</f>
        <v>11</v>
      </c>
      <c r="J48" s="12">
        <f t="shared" si="6"/>
        <v>3</v>
      </c>
      <c r="K48" s="12" t="str">
        <f>VLOOKUP(TCLUBS[[#This Row],[clig ]],ligues!$A$2:$B$20,2,1)</f>
        <v>AUVERGNE-RHONE-ALPES JUDO</v>
      </c>
      <c r="L48" s="14" t="str">
        <f>VLOOKUP(TCLUBS[[#This Row],[cdep]],depart!$A$2:$B$110,2,0)</f>
        <v>RHONE</v>
      </c>
    </row>
    <row r="49" spans="1:12" x14ac:dyDescent="0.25">
      <c r="A49" s="11" t="s">
        <v>41</v>
      </c>
      <c r="B49" s="12" t="s">
        <v>322</v>
      </c>
      <c r="C49" s="12">
        <v>450</v>
      </c>
      <c r="D49" s="12">
        <v>133</v>
      </c>
      <c r="E49" s="12">
        <v>317</v>
      </c>
      <c r="F49" s="13" t="str">
        <f t="shared" si="0"/>
        <v>XX84</v>
      </c>
      <c r="G49" s="18">
        <f t="shared" si="4"/>
        <v>73</v>
      </c>
      <c r="H49" s="12">
        <f t="shared" si="5"/>
        <v>48</v>
      </c>
      <c r="I49" s="12">
        <f>1+SUMPRODUCT(($F$2:F$1319=F49)*($C$2:$C$1319&gt;C49))</f>
        <v>12</v>
      </c>
      <c r="J49" s="12">
        <f t="shared" si="6"/>
        <v>2</v>
      </c>
      <c r="K49" s="12" t="str">
        <f>VLOOKUP(TCLUBS[[#This Row],[clig ]],ligues!$A$2:$B$20,2,1)</f>
        <v>AUVERGNE-RHONE-ALPES JUDO</v>
      </c>
      <c r="L49" s="14" t="str">
        <f>VLOOKUP(TCLUBS[[#This Row],[cdep]],depart!$A$2:$B$110,2,0)</f>
        <v>SAVOIE</v>
      </c>
    </row>
    <row r="50" spans="1:12" x14ac:dyDescent="0.25">
      <c r="A50" s="11" t="s">
        <v>110</v>
      </c>
      <c r="B50" s="12" t="s">
        <v>323</v>
      </c>
      <c r="C50" s="12">
        <v>4</v>
      </c>
      <c r="D50" s="12">
        <v>2</v>
      </c>
      <c r="E50" s="12">
        <v>2</v>
      </c>
      <c r="F50" s="13" t="str">
        <f t="shared" ref="F50:F58" si="7">MID(A50,1,4)</f>
        <v>XX01</v>
      </c>
      <c r="G50" s="18">
        <f t="shared" si="4"/>
        <v>970</v>
      </c>
      <c r="H50" s="12">
        <f t="shared" si="5"/>
        <v>49</v>
      </c>
      <c r="I50" s="12">
        <f>1+SUMPRODUCT(($F$2:F$1319=F50)*($C$2:$C$1319&gt;C50))</f>
        <v>1</v>
      </c>
      <c r="J50" s="12">
        <f t="shared" si="6"/>
        <v>1</v>
      </c>
      <c r="K50" s="12" t="str">
        <f>VLOOKUP(TCLUBS[[#This Row],[clig ]],ligues!$A$2:$B$20,2,1)</f>
        <v>GUADELOUPE JUDO</v>
      </c>
      <c r="L50" s="14" t="str">
        <f>VLOOKUP(TCLUBS[[#This Row],[cdep]],depart!$A$2:$B$110,2,0)</f>
        <v>GUADELOUPE</v>
      </c>
    </row>
    <row r="51" spans="1:12" x14ac:dyDescent="0.25">
      <c r="A51" s="11" t="s">
        <v>15</v>
      </c>
      <c r="B51" s="12" t="s">
        <v>324</v>
      </c>
      <c r="C51" s="12">
        <v>4</v>
      </c>
      <c r="D51" s="12">
        <v>1</v>
      </c>
      <c r="E51" s="12">
        <v>3</v>
      </c>
      <c r="F51" s="13" t="str">
        <f t="shared" si="7"/>
        <v>XX02</v>
      </c>
      <c r="G51" s="18">
        <f t="shared" si="4"/>
        <v>972</v>
      </c>
      <c r="H51" s="12">
        <f t="shared" si="5"/>
        <v>49</v>
      </c>
      <c r="I51" s="12">
        <f>1+SUMPRODUCT(($F$2:F$1319=F51)*($C$2:$C$1319&gt;C51))</f>
        <v>1</v>
      </c>
      <c r="J51" s="12">
        <f t="shared" si="6"/>
        <v>1</v>
      </c>
      <c r="K51" s="12" t="str">
        <f>VLOOKUP(TCLUBS[[#This Row],[clig ]],ligues!$A$2:$B$20,2,1)</f>
        <v>MARTINIQUE JUDO</v>
      </c>
      <c r="L51" s="14" t="str">
        <f>VLOOKUP(TCLUBS[[#This Row],[cdep]],depart!$A$2:$B$110,2,0)</f>
        <v>MARTINIQUE</v>
      </c>
    </row>
    <row r="52" spans="1:12" x14ac:dyDescent="0.25">
      <c r="A52" s="11" t="s">
        <v>8</v>
      </c>
      <c r="B52" s="12" t="s">
        <v>325</v>
      </c>
      <c r="C52" s="12">
        <v>4</v>
      </c>
      <c r="D52" s="12">
        <v>0</v>
      </c>
      <c r="E52" s="12">
        <v>4</v>
      </c>
      <c r="F52" s="13" t="str">
        <f t="shared" si="7"/>
        <v>XX08</v>
      </c>
      <c r="G52" s="18">
        <f t="shared" si="4"/>
        <v>986</v>
      </c>
      <c r="H52" s="12">
        <f t="shared" si="5"/>
        <v>49</v>
      </c>
      <c r="I52" s="12">
        <f>1+SUMPRODUCT(($F$2:F$1319=F52)*($C$2:$C$1319&gt;C52))</f>
        <v>1</v>
      </c>
      <c r="J52" s="12">
        <f t="shared" si="6"/>
        <v>1</v>
      </c>
      <c r="K52" s="12" t="str">
        <f>VLOOKUP(TCLUBS[[#This Row],[clig ]],ligues!$A$2:$B$20,2,1)</f>
        <v>NOUVELLE CALEDONIE JUDO</v>
      </c>
      <c r="L52" s="14" t="str">
        <f>VLOOKUP(TCLUBS[[#This Row],[cdep]],depart!$A$2:$B$110,2,0)</f>
        <v>NOUVELLE CALEDONIE</v>
      </c>
    </row>
    <row r="53" spans="1:12" x14ac:dyDescent="0.25">
      <c r="A53" s="11" t="s">
        <v>108</v>
      </c>
      <c r="B53" s="12" t="s">
        <v>326</v>
      </c>
      <c r="C53" s="12">
        <v>4</v>
      </c>
      <c r="D53" s="12">
        <v>1</v>
      </c>
      <c r="E53" s="12">
        <v>3</v>
      </c>
      <c r="F53" s="13" t="str">
        <f t="shared" si="7"/>
        <v>XX24</v>
      </c>
      <c r="G53" s="18">
        <f t="shared" si="4"/>
        <v>37</v>
      </c>
      <c r="H53" s="12">
        <f t="shared" si="5"/>
        <v>49</v>
      </c>
      <c r="I53" s="12">
        <f>1+SUMPRODUCT(($F$2:F$1319=F53)*($C$2:$C$1319&gt;C53))</f>
        <v>3</v>
      </c>
      <c r="J53" s="12">
        <f t="shared" si="6"/>
        <v>1</v>
      </c>
      <c r="K53" s="12" t="str">
        <f>VLOOKUP(TCLUBS[[#This Row],[clig ]],ligues!$A$2:$B$20,2,1)</f>
        <v>CENTRE-VAL-DE-LOIRE JUDO</v>
      </c>
      <c r="L53" s="14" t="str">
        <f>VLOOKUP(TCLUBS[[#This Row],[cdep]],depart!$A$2:$B$110,2,0)</f>
        <v>INDRE-ET-LOIRE</v>
      </c>
    </row>
    <row r="54" spans="1:12" x14ac:dyDescent="0.25">
      <c r="A54" s="11" t="s">
        <v>9</v>
      </c>
      <c r="B54" s="12" t="s">
        <v>327</v>
      </c>
      <c r="C54" s="12">
        <v>4</v>
      </c>
      <c r="D54" s="12">
        <v>0</v>
      </c>
      <c r="E54" s="12">
        <v>4</v>
      </c>
      <c r="F54" s="13" t="str">
        <f t="shared" si="7"/>
        <v>XX28</v>
      </c>
      <c r="G54" s="18">
        <f t="shared" si="4"/>
        <v>14</v>
      </c>
      <c r="H54" s="12">
        <f t="shared" si="5"/>
        <v>49</v>
      </c>
      <c r="I54" s="12">
        <f>1+SUMPRODUCT(($F$2:F$1319=F54)*($C$2:$C$1319&gt;C54))</f>
        <v>1</v>
      </c>
      <c r="J54" s="12">
        <f t="shared" si="6"/>
        <v>1</v>
      </c>
      <c r="K54" s="12" t="str">
        <f>VLOOKUP(TCLUBS[[#This Row],[clig ]],ligues!$A$2:$B$20,2,1)</f>
        <v>NORMANDIE JUDO</v>
      </c>
      <c r="L54" s="14" t="str">
        <f>VLOOKUP(TCLUBS[[#This Row],[cdep]],depart!$A$2:$B$110,2,0)</f>
        <v>CALVADOS</v>
      </c>
    </row>
    <row r="55" spans="1:12" x14ac:dyDescent="0.25">
      <c r="A55" s="11" t="s">
        <v>95</v>
      </c>
      <c r="B55" s="12" t="s">
        <v>328</v>
      </c>
      <c r="C55" s="12">
        <v>3</v>
      </c>
      <c r="D55" s="12">
        <v>1</v>
      </c>
      <c r="E55" s="12">
        <v>2</v>
      </c>
      <c r="F55" s="13" t="str">
        <f t="shared" si="7"/>
        <v>XX32</v>
      </c>
      <c r="G55" s="18">
        <f t="shared" si="4"/>
        <v>2</v>
      </c>
      <c r="H55" s="12">
        <f t="shared" si="5"/>
        <v>54</v>
      </c>
      <c r="I55" s="12">
        <f>1+SUMPRODUCT(($F$2:F$1319=F55)*($C$2:$C$1319&gt;C55))</f>
        <v>3</v>
      </c>
      <c r="J55" s="12">
        <f t="shared" si="6"/>
        <v>2</v>
      </c>
      <c r="K55" s="12" t="str">
        <f>VLOOKUP(TCLUBS[[#This Row],[clig ]],ligues!$A$2:$B$20,2,1)</f>
        <v>HAUTS-DE-FRANCE JUDO</v>
      </c>
      <c r="L55" s="14" t="str">
        <f>VLOOKUP(TCLUBS[[#This Row],[cdep]],depart!$A$2:$B$110,2,0)</f>
        <v>AISNE</v>
      </c>
    </row>
    <row r="56" spans="1:12" x14ac:dyDescent="0.25">
      <c r="A56" s="11" t="s">
        <v>98</v>
      </c>
      <c r="B56" s="12" t="s">
        <v>329</v>
      </c>
      <c r="C56" s="12">
        <v>3</v>
      </c>
      <c r="D56" s="12">
        <v>1</v>
      </c>
      <c r="E56" s="12">
        <v>2</v>
      </c>
      <c r="F56" s="13" t="str">
        <f t="shared" si="7"/>
        <v>XX32</v>
      </c>
      <c r="G56" s="18">
        <f t="shared" si="4"/>
        <v>59</v>
      </c>
      <c r="H56" s="12">
        <f t="shared" si="5"/>
        <v>54</v>
      </c>
      <c r="I56" s="12">
        <f>1+SUMPRODUCT(($F$2:F$1319=F56)*($C$2:$C$1319&gt;C56))</f>
        <v>3</v>
      </c>
      <c r="J56" s="12">
        <f t="shared" si="6"/>
        <v>1</v>
      </c>
      <c r="K56" s="12" t="str">
        <f>VLOOKUP(TCLUBS[[#This Row],[clig ]],ligues!$A$2:$B$20,2,1)</f>
        <v>HAUTS-DE-FRANCE JUDO</v>
      </c>
      <c r="L56" s="14" t="str">
        <f>VLOOKUP(TCLUBS[[#This Row],[cdep]],depart!$A$2:$B$110,2,0)</f>
        <v>NORD</v>
      </c>
    </row>
    <row r="57" spans="1:12" x14ac:dyDescent="0.25">
      <c r="A57" s="11" t="s">
        <v>99</v>
      </c>
      <c r="B57" s="12" t="s">
        <v>330</v>
      </c>
      <c r="C57" s="12">
        <v>3</v>
      </c>
      <c r="D57" s="12">
        <v>0</v>
      </c>
      <c r="E57" s="12">
        <v>3</v>
      </c>
      <c r="F57" s="13" t="str">
        <f t="shared" si="7"/>
        <v>XX32</v>
      </c>
      <c r="G57" s="18">
        <f t="shared" si="4"/>
        <v>59</v>
      </c>
      <c r="H57" s="12">
        <f t="shared" si="5"/>
        <v>54</v>
      </c>
      <c r="I57" s="12">
        <f>1+SUMPRODUCT(($F$2:F$1319=F57)*($C$2:$C$1319&gt;C57))</f>
        <v>3</v>
      </c>
      <c r="J57" s="12">
        <f t="shared" si="6"/>
        <v>1</v>
      </c>
      <c r="K57" s="12" t="str">
        <f>VLOOKUP(TCLUBS[[#This Row],[clig ]],ligues!$A$2:$B$20,2,1)</f>
        <v>HAUTS-DE-FRANCE JUDO</v>
      </c>
      <c r="L57" s="14" t="str">
        <f>VLOOKUP(TCLUBS[[#This Row],[cdep]],depart!$A$2:$B$110,2,0)</f>
        <v>NORD</v>
      </c>
    </row>
    <row r="58" spans="1:12" x14ac:dyDescent="0.25">
      <c r="A58" s="11" t="s">
        <v>100</v>
      </c>
      <c r="B58" s="12" t="s">
        <v>331</v>
      </c>
      <c r="C58" s="12">
        <v>3</v>
      </c>
      <c r="D58" s="12">
        <v>0</v>
      </c>
      <c r="E58" s="12">
        <v>3</v>
      </c>
      <c r="F58" s="13" t="str">
        <f t="shared" si="7"/>
        <v>XX32</v>
      </c>
      <c r="G58" s="18">
        <f t="shared" si="4"/>
        <v>59</v>
      </c>
      <c r="H58" s="12">
        <f t="shared" si="5"/>
        <v>54</v>
      </c>
      <c r="I58" s="12">
        <f>1+SUMPRODUCT(($F$2:F$1319=F58)*($C$2:$C$1319&gt;C58))</f>
        <v>3</v>
      </c>
      <c r="J58" s="12">
        <f t="shared" si="6"/>
        <v>1</v>
      </c>
      <c r="K58" s="12" t="str">
        <f>VLOOKUP(TCLUBS[[#This Row],[clig ]],ligues!$A$2:$B$20,2,1)</f>
        <v>HAUTS-DE-FRANCE JUDO</v>
      </c>
      <c r="L58" s="14" t="str">
        <f>VLOOKUP(TCLUBS[[#This Row],[cdep]],depart!$A$2:$B$110,2,0)</f>
        <v>NORD</v>
      </c>
    </row>
    <row r="59" spans="1:12" x14ac:dyDescent="0.25">
      <c r="A59" s="11" t="s">
        <v>90</v>
      </c>
      <c r="B59" s="12" t="s">
        <v>332</v>
      </c>
      <c r="C59" s="12">
        <v>3</v>
      </c>
      <c r="D59" s="12">
        <v>0</v>
      </c>
      <c r="E59" s="12">
        <v>3</v>
      </c>
      <c r="F59" s="13" t="str">
        <f t="shared" ref="F59:F84" si="8">MID(A59,1,4)</f>
        <v>XX44</v>
      </c>
      <c r="G59" s="18">
        <f t="shared" si="4"/>
        <v>54</v>
      </c>
      <c r="H59" s="12">
        <f t="shared" si="5"/>
        <v>54</v>
      </c>
      <c r="I59" s="12">
        <f>1+SUMPRODUCT(($F$2:F$1319=F59)*($C$2:$C$1319&gt;C59))</f>
        <v>1</v>
      </c>
      <c r="J59" s="12">
        <f t="shared" si="6"/>
        <v>1</v>
      </c>
      <c r="K59" s="12" t="str">
        <f>VLOOKUP(TCLUBS[[#This Row],[clig ]],ligues!$A$2:$B$20,2,1)</f>
        <v>GRAND-EST JUDO</v>
      </c>
      <c r="L59" s="14" t="str">
        <f>VLOOKUP(TCLUBS[[#This Row],[cdep]],depart!$A$2:$B$110,2,0)</f>
        <v>MEURTHE-ET-MOSELLE</v>
      </c>
    </row>
    <row r="60" spans="1:12" x14ac:dyDescent="0.25">
      <c r="A60" s="11" t="s">
        <v>91</v>
      </c>
      <c r="B60" s="12" t="s">
        <v>333</v>
      </c>
      <c r="C60" s="12">
        <v>3</v>
      </c>
      <c r="D60" s="12">
        <v>2</v>
      </c>
      <c r="E60" s="12">
        <v>1</v>
      </c>
      <c r="F60" s="13" t="str">
        <f t="shared" si="8"/>
        <v>XX44</v>
      </c>
      <c r="G60" s="18">
        <f t="shared" si="4"/>
        <v>55</v>
      </c>
      <c r="H60" s="12">
        <f t="shared" si="5"/>
        <v>54</v>
      </c>
      <c r="I60" s="12">
        <f>1+SUMPRODUCT(($F$2:F$1319=F60)*($C$2:$C$1319&gt;C60))</f>
        <v>1</v>
      </c>
      <c r="J60" s="12">
        <f t="shared" si="6"/>
        <v>1</v>
      </c>
      <c r="K60" s="12" t="str">
        <f>VLOOKUP(TCLUBS[[#This Row],[clig ]],ligues!$A$2:$B$20,2,1)</f>
        <v>GRAND-EST JUDO</v>
      </c>
      <c r="L60" s="14" t="str">
        <f>VLOOKUP(TCLUBS[[#This Row],[cdep]],depart!$A$2:$B$110,2,0)</f>
        <v>MEUSE</v>
      </c>
    </row>
    <row r="61" spans="1:12" x14ac:dyDescent="0.25">
      <c r="A61" s="11" t="s">
        <v>92</v>
      </c>
      <c r="B61" s="12" t="s">
        <v>334</v>
      </c>
      <c r="C61" s="12">
        <v>3</v>
      </c>
      <c r="D61" s="12">
        <v>0</v>
      </c>
      <c r="E61" s="12">
        <v>3</v>
      </c>
      <c r="F61" s="13" t="str">
        <f t="shared" si="8"/>
        <v>XX44</v>
      </c>
      <c r="G61" s="18">
        <f t="shared" si="4"/>
        <v>67</v>
      </c>
      <c r="H61" s="12">
        <f t="shared" si="5"/>
        <v>54</v>
      </c>
      <c r="I61" s="12">
        <f>1+SUMPRODUCT(($F$2:F$1319=F61)*($C$2:$C$1319&gt;C61))</f>
        <v>1</v>
      </c>
      <c r="J61" s="12">
        <f t="shared" si="6"/>
        <v>1</v>
      </c>
      <c r="K61" s="12" t="str">
        <f>VLOOKUP(TCLUBS[[#This Row],[clig ]],ligues!$A$2:$B$20,2,1)</f>
        <v>GRAND-EST JUDO</v>
      </c>
      <c r="L61" s="14" t="str">
        <f>VLOOKUP(TCLUBS[[#This Row],[cdep]],depart!$A$2:$B$110,2,0)</f>
        <v>BAS-RHIN</v>
      </c>
    </row>
    <row r="62" spans="1:12" x14ac:dyDescent="0.25">
      <c r="A62" s="11" t="s">
        <v>93</v>
      </c>
      <c r="B62" s="12" t="s">
        <v>335</v>
      </c>
      <c r="C62" s="12">
        <v>3</v>
      </c>
      <c r="D62" s="12">
        <v>2</v>
      </c>
      <c r="E62" s="12">
        <v>1</v>
      </c>
      <c r="F62" s="13" t="str">
        <f t="shared" si="8"/>
        <v>XX44</v>
      </c>
      <c r="G62" s="18">
        <f t="shared" si="4"/>
        <v>67</v>
      </c>
      <c r="H62" s="12">
        <f t="shared" si="5"/>
        <v>54</v>
      </c>
      <c r="I62" s="12">
        <f>1+SUMPRODUCT(($F$2:F$1319=F62)*($C$2:$C$1319&gt;C62))</f>
        <v>1</v>
      </c>
      <c r="J62" s="12">
        <f t="shared" si="6"/>
        <v>1</v>
      </c>
      <c r="K62" s="12" t="str">
        <f>VLOOKUP(TCLUBS[[#This Row],[clig ]],ligues!$A$2:$B$20,2,1)</f>
        <v>GRAND-EST JUDO</v>
      </c>
      <c r="L62" s="14" t="str">
        <f>VLOOKUP(TCLUBS[[#This Row],[cdep]],depart!$A$2:$B$110,2,0)</f>
        <v>BAS-RHIN</v>
      </c>
    </row>
    <row r="63" spans="1:12" x14ac:dyDescent="0.25">
      <c r="A63" s="11" t="s">
        <v>94</v>
      </c>
      <c r="B63" s="12" t="s">
        <v>336</v>
      </c>
      <c r="C63" s="12">
        <v>3</v>
      </c>
      <c r="D63" s="12">
        <v>1</v>
      </c>
      <c r="E63" s="12">
        <v>2</v>
      </c>
      <c r="F63" s="13" t="str">
        <f t="shared" si="8"/>
        <v>XX44</v>
      </c>
      <c r="G63" s="18">
        <f t="shared" si="4"/>
        <v>68</v>
      </c>
      <c r="H63" s="12">
        <f t="shared" si="5"/>
        <v>54</v>
      </c>
      <c r="I63" s="12">
        <f>1+SUMPRODUCT(($F$2:F$1319=F63)*($C$2:$C$1319&gt;C63))</f>
        <v>1</v>
      </c>
      <c r="J63" s="12">
        <f t="shared" si="6"/>
        <v>1</v>
      </c>
      <c r="K63" s="12" t="str">
        <f>VLOOKUP(TCLUBS[[#This Row],[clig ]],ligues!$A$2:$B$20,2,1)</f>
        <v>GRAND-EST JUDO</v>
      </c>
      <c r="L63" s="14" t="str">
        <f>VLOOKUP(TCLUBS[[#This Row],[cdep]],depart!$A$2:$B$110,2,0)</f>
        <v>HAUT-RHIN</v>
      </c>
    </row>
    <row r="64" spans="1:12" x14ac:dyDescent="0.25">
      <c r="A64" s="11" t="s">
        <v>20</v>
      </c>
      <c r="B64" s="12" t="s">
        <v>337</v>
      </c>
      <c r="C64" s="12">
        <v>3</v>
      </c>
      <c r="D64" s="12">
        <v>2</v>
      </c>
      <c r="E64" s="12">
        <v>1</v>
      </c>
      <c r="F64" s="13" t="str">
        <f t="shared" si="8"/>
        <v>XX75</v>
      </c>
      <c r="G64" s="18">
        <f t="shared" si="4"/>
        <v>24</v>
      </c>
      <c r="H64" s="12">
        <f t="shared" si="5"/>
        <v>54</v>
      </c>
      <c r="I64" s="12">
        <f>1+SUMPRODUCT(($F$2:F$1319=F64)*($C$2:$C$1319&gt;C64))</f>
        <v>5</v>
      </c>
      <c r="J64" s="12">
        <f t="shared" si="6"/>
        <v>1</v>
      </c>
      <c r="K64" s="12" t="str">
        <f>VLOOKUP(TCLUBS[[#This Row],[clig ]],ligues!$A$2:$B$20,2,1)</f>
        <v>NOUVELLE AQUITAINE JUDO</v>
      </c>
      <c r="L64" s="14" t="str">
        <f>VLOOKUP(TCLUBS[[#This Row],[cdep]],depart!$A$2:$B$110,2,0)</f>
        <v>DORDOGNE</v>
      </c>
    </row>
    <row r="65" spans="1:12" x14ac:dyDescent="0.25">
      <c r="A65" s="11" t="s">
        <v>23</v>
      </c>
      <c r="B65" s="12" t="s">
        <v>338</v>
      </c>
      <c r="C65" s="12">
        <v>3</v>
      </c>
      <c r="D65" s="12">
        <v>1</v>
      </c>
      <c r="E65" s="12">
        <v>2</v>
      </c>
      <c r="F65" s="13" t="str">
        <f t="shared" si="8"/>
        <v>XX75</v>
      </c>
      <c r="G65" s="18">
        <f t="shared" si="4"/>
        <v>33</v>
      </c>
      <c r="H65" s="12">
        <f t="shared" si="5"/>
        <v>54</v>
      </c>
      <c r="I65" s="12">
        <f>1+SUMPRODUCT(($F$2:F$1319=F65)*($C$2:$C$1319&gt;C65))</f>
        <v>5</v>
      </c>
      <c r="J65" s="12">
        <f t="shared" si="6"/>
        <v>2</v>
      </c>
      <c r="K65" s="12" t="str">
        <f>VLOOKUP(TCLUBS[[#This Row],[clig ]],ligues!$A$2:$B$20,2,1)</f>
        <v>NOUVELLE AQUITAINE JUDO</v>
      </c>
      <c r="L65" s="14" t="str">
        <f>VLOOKUP(TCLUBS[[#This Row],[cdep]],depart!$A$2:$B$110,2,0)</f>
        <v>GIRONDE</v>
      </c>
    </row>
    <row r="66" spans="1:12" x14ac:dyDescent="0.25">
      <c r="A66" s="11" t="s">
        <v>28</v>
      </c>
      <c r="B66" s="12" t="s">
        <v>339</v>
      </c>
      <c r="C66" s="12">
        <v>3</v>
      </c>
      <c r="D66" s="12">
        <v>1</v>
      </c>
      <c r="E66" s="12">
        <v>2</v>
      </c>
      <c r="F66" s="13" t="str">
        <f t="shared" si="8"/>
        <v>XX75</v>
      </c>
      <c r="G66" s="18">
        <f t="shared" ref="G66:G97" si="9">IFERROR(IF(A66&lt;"xx10",MID(A66,5,3)*1,MID(A66,5,2)*1),IF(A66&lt;"xx10",MID(A66,5,3),MID(A66,5,2)))</f>
        <v>86</v>
      </c>
      <c r="H66" s="12">
        <f t="shared" ref="H66:H97" si="10">RANK(C66,$C:$C)</f>
        <v>54</v>
      </c>
      <c r="I66" s="12">
        <f>1+SUMPRODUCT(($F$2:F$1319=F66)*($C$2:$C$1319&gt;C66))</f>
        <v>5</v>
      </c>
      <c r="J66" s="12">
        <f t="shared" ref="J66:J97" si="11">1+SUMPRODUCT(($G$2:$G$1319=G66)*($C$2:$C$1319&gt;C66))</f>
        <v>1</v>
      </c>
      <c r="K66" s="12" t="str">
        <f>VLOOKUP(TCLUBS[[#This Row],[clig ]],ligues!$A$2:$B$20,2,1)</f>
        <v>NOUVELLE AQUITAINE JUDO</v>
      </c>
      <c r="L66" s="14" t="str">
        <f>VLOOKUP(TCLUBS[[#This Row],[cdep]],depart!$A$2:$B$110,2,0)</f>
        <v>VIENNE</v>
      </c>
    </row>
    <row r="67" spans="1:12" x14ac:dyDescent="0.25">
      <c r="A67" s="11" t="s">
        <v>60</v>
      </c>
      <c r="B67" s="12" t="s">
        <v>340</v>
      </c>
      <c r="C67" s="12">
        <v>3</v>
      </c>
      <c r="D67" s="12">
        <v>1</v>
      </c>
      <c r="E67" s="12">
        <v>2</v>
      </c>
      <c r="F67" s="13" t="str">
        <f t="shared" si="8"/>
        <v>XX76</v>
      </c>
      <c r="G67" s="18">
        <f t="shared" si="9"/>
        <v>30</v>
      </c>
      <c r="H67" s="12">
        <f t="shared" si="10"/>
        <v>54</v>
      </c>
      <c r="I67" s="12">
        <f>1+SUMPRODUCT(($F$2:F$1319=F67)*($C$2:$C$1319&gt;C67))</f>
        <v>2</v>
      </c>
      <c r="J67" s="12">
        <f t="shared" si="11"/>
        <v>1</v>
      </c>
      <c r="K67" s="12" t="str">
        <f>VLOOKUP(TCLUBS[[#This Row],[clig ]],ligues!$A$2:$B$20,2,1)</f>
        <v>OCCITANIE JUDO</v>
      </c>
      <c r="L67" s="14" t="str">
        <f>VLOOKUP(TCLUBS[[#This Row],[cdep]],depart!$A$2:$B$110,2,0)</f>
        <v>GARD</v>
      </c>
    </row>
    <row r="68" spans="1:12" x14ac:dyDescent="0.25">
      <c r="A68" s="11" t="s">
        <v>36</v>
      </c>
      <c r="B68" s="12" t="s">
        <v>341</v>
      </c>
      <c r="C68" s="12">
        <v>3</v>
      </c>
      <c r="D68" s="12">
        <v>1</v>
      </c>
      <c r="E68" s="12">
        <v>2</v>
      </c>
      <c r="F68" s="13" t="str">
        <f t="shared" si="8"/>
        <v>XX84</v>
      </c>
      <c r="G68" s="18">
        <f t="shared" si="9"/>
        <v>63</v>
      </c>
      <c r="H68" s="12">
        <f t="shared" si="10"/>
        <v>54</v>
      </c>
      <c r="I68" s="12">
        <f>1+SUMPRODUCT(($F$2:F$1319=F68)*($C$2:$C$1319&gt;C68))</f>
        <v>13</v>
      </c>
      <c r="J68" s="12">
        <f t="shared" si="11"/>
        <v>1</v>
      </c>
      <c r="K68" s="12" t="str">
        <f>VLOOKUP(TCLUBS[[#This Row],[clig ]],ligues!$A$2:$B$20,2,1)</f>
        <v>AUVERGNE-RHONE-ALPES JUDO</v>
      </c>
      <c r="L68" s="14" t="str">
        <f>VLOOKUP(TCLUBS[[#This Row],[cdep]],depart!$A$2:$B$110,2,0)</f>
        <v>PUY-DE-DOME</v>
      </c>
    </row>
    <row r="69" spans="1:12" x14ac:dyDescent="0.25">
      <c r="A69" s="11" t="s">
        <v>13</v>
      </c>
      <c r="B69" s="12" t="s">
        <v>342</v>
      </c>
      <c r="C69" s="12">
        <v>3</v>
      </c>
      <c r="D69" s="12">
        <v>1</v>
      </c>
      <c r="E69" s="12">
        <v>2</v>
      </c>
      <c r="F69" s="13" t="str">
        <f t="shared" si="8"/>
        <v>XX52</v>
      </c>
      <c r="G69" s="18">
        <f t="shared" si="9"/>
        <v>49</v>
      </c>
      <c r="H69" s="12">
        <f t="shared" si="10"/>
        <v>54</v>
      </c>
      <c r="I69" s="12">
        <f>1+SUMPRODUCT(($F$2:F$1319=F69)*($C$2:$C$1319&gt;C69))</f>
        <v>4</v>
      </c>
      <c r="J69" s="12">
        <f t="shared" si="11"/>
        <v>1</v>
      </c>
      <c r="K69" s="12" t="str">
        <f>VLOOKUP(TCLUBS[[#This Row],[clig ]],ligues!$A$2:$B$20,2,1)</f>
        <v>PAYS-DE-LA-LOIRE JUDO</v>
      </c>
      <c r="L69" s="14" t="str">
        <f>VLOOKUP(TCLUBS[[#This Row],[cdep]],depart!$A$2:$B$110,2,0)</f>
        <v>MAINE-ET-LOIRE</v>
      </c>
    </row>
    <row r="70" spans="1:12" x14ac:dyDescent="0.25">
      <c r="A70" s="11" t="s">
        <v>29</v>
      </c>
      <c r="B70" s="12" t="s">
        <v>343</v>
      </c>
      <c r="C70" s="12">
        <v>3</v>
      </c>
      <c r="D70" s="12">
        <v>1</v>
      </c>
      <c r="E70" s="12">
        <v>2</v>
      </c>
      <c r="F70" s="13" t="str">
        <f t="shared" si="8"/>
        <v>XX94</v>
      </c>
      <c r="G70" s="18">
        <f t="shared" si="9"/>
        <v>20</v>
      </c>
      <c r="H70" s="12">
        <f t="shared" si="10"/>
        <v>54</v>
      </c>
      <c r="I70" s="12">
        <f>1+SUMPRODUCT(($F$2:F$1319=F70)*($C$2:$C$1319&gt;C70))</f>
        <v>1</v>
      </c>
      <c r="J70" s="12">
        <f t="shared" si="11"/>
        <v>1</v>
      </c>
      <c r="K70" s="12" t="str">
        <f>VLOOKUP(TCLUBS[[#This Row],[clig ]],ligues!$A$2:$B$20,2,1)</f>
        <v>CORSE JUDO</v>
      </c>
      <c r="L70" s="14" t="str">
        <f>VLOOKUP(TCLUBS[[#This Row],[cdep]],depart!$A$2:$B$110,2,0)</f>
        <v xml:space="preserve">CORSE </v>
      </c>
    </row>
    <row r="71" spans="1:12" x14ac:dyDescent="0.25">
      <c r="A71" s="11" t="s">
        <v>30</v>
      </c>
      <c r="B71" s="12" t="s">
        <v>344</v>
      </c>
      <c r="C71" s="12">
        <v>3</v>
      </c>
      <c r="D71" s="12">
        <v>0</v>
      </c>
      <c r="E71" s="12">
        <v>3</v>
      </c>
      <c r="F71" s="13" t="str">
        <f t="shared" si="8"/>
        <v>XX94</v>
      </c>
      <c r="G71" s="18">
        <f t="shared" si="9"/>
        <v>20</v>
      </c>
      <c r="H71" s="12">
        <f t="shared" si="10"/>
        <v>54</v>
      </c>
      <c r="I71" s="12">
        <f>1+SUMPRODUCT(($F$2:F$1319=F71)*($C$2:$C$1319&gt;C71))</f>
        <v>1</v>
      </c>
      <c r="J71" s="12">
        <f t="shared" si="11"/>
        <v>1</v>
      </c>
      <c r="K71" s="12" t="str">
        <f>VLOOKUP(TCLUBS[[#This Row],[clig ]],ligues!$A$2:$B$20,2,1)</f>
        <v>CORSE JUDO</v>
      </c>
      <c r="L71" s="14" t="str">
        <f>VLOOKUP(TCLUBS[[#This Row],[cdep]],depart!$A$2:$B$110,2,0)</f>
        <v xml:space="preserve">CORSE </v>
      </c>
    </row>
    <row r="72" spans="1:12" x14ac:dyDescent="0.25">
      <c r="A72" s="11" t="s">
        <v>111</v>
      </c>
      <c r="B72" s="12" t="s">
        <v>345</v>
      </c>
      <c r="C72" s="12">
        <v>3</v>
      </c>
      <c r="D72" s="12">
        <v>3</v>
      </c>
      <c r="E72" s="12">
        <v>0</v>
      </c>
      <c r="F72" s="13" t="str">
        <f t="shared" si="8"/>
        <v>XX01</v>
      </c>
      <c r="G72" s="18">
        <f t="shared" si="9"/>
        <v>970</v>
      </c>
      <c r="H72" s="12">
        <f t="shared" si="10"/>
        <v>54</v>
      </c>
      <c r="I72" s="12">
        <f>1+SUMPRODUCT(($F$2:F$1319=F72)*($C$2:$C$1319&gt;C72))</f>
        <v>2</v>
      </c>
      <c r="J72" s="12">
        <f t="shared" si="11"/>
        <v>2</v>
      </c>
      <c r="K72" s="12" t="str">
        <f>VLOOKUP(TCLUBS[[#This Row],[clig ]],ligues!$A$2:$B$20,2,1)</f>
        <v>GUADELOUPE JUDO</v>
      </c>
      <c r="L72" s="14" t="str">
        <f>VLOOKUP(TCLUBS[[#This Row],[cdep]],depart!$A$2:$B$110,2,0)</f>
        <v>GUADELOUPE</v>
      </c>
    </row>
    <row r="73" spans="1:12" x14ac:dyDescent="0.25">
      <c r="A73" s="11" t="s">
        <v>269</v>
      </c>
      <c r="B73" s="12" t="s">
        <v>346</v>
      </c>
      <c r="C73" s="12">
        <v>3</v>
      </c>
      <c r="D73" s="12">
        <v>1</v>
      </c>
      <c r="E73" s="12">
        <v>2</v>
      </c>
      <c r="F73" s="13" t="str">
        <f t="shared" si="8"/>
        <v>XX02</v>
      </c>
      <c r="G73" s="18">
        <f t="shared" si="9"/>
        <v>972</v>
      </c>
      <c r="H73" s="12">
        <f t="shared" si="10"/>
        <v>54</v>
      </c>
      <c r="I73" s="12">
        <f>1+SUMPRODUCT(($F$2:F$1319=F73)*($C$2:$C$1319&gt;C73))</f>
        <v>2</v>
      </c>
      <c r="J73" s="12">
        <f t="shared" si="11"/>
        <v>2</v>
      </c>
      <c r="K73" s="12" t="str">
        <f>VLOOKUP(TCLUBS[[#This Row],[clig ]],ligues!$A$2:$B$20,2,1)</f>
        <v>MARTINIQUE JUDO</v>
      </c>
      <c r="L73" s="14" t="str">
        <f>VLOOKUP(TCLUBS[[#This Row],[cdep]],depart!$A$2:$B$110,2,0)</f>
        <v>MARTINIQUE</v>
      </c>
    </row>
    <row r="74" spans="1:12" x14ac:dyDescent="0.25">
      <c r="A74" s="11" t="s">
        <v>105</v>
      </c>
      <c r="B74" s="12" t="s">
        <v>347</v>
      </c>
      <c r="C74" s="12">
        <v>3</v>
      </c>
      <c r="D74" s="12">
        <v>1</v>
      </c>
      <c r="E74" s="12">
        <v>2</v>
      </c>
      <c r="F74" s="13" t="str">
        <f t="shared" si="8"/>
        <v>XX27</v>
      </c>
      <c r="G74" s="18">
        <f t="shared" si="9"/>
        <v>71</v>
      </c>
      <c r="H74" s="12">
        <f t="shared" si="10"/>
        <v>54</v>
      </c>
      <c r="I74" s="12">
        <f>1+SUMPRODUCT(($F$2:F$1319=F74)*($C$2:$C$1319&gt;C74))</f>
        <v>3</v>
      </c>
      <c r="J74" s="12">
        <f t="shared" si="11"/>
        <v>1</v>
      </c>
      <c r="K74" s="12" t="str">
        <f>VLOOKUP(TCLUBS[[#This Row],[clig ]],ligues!$A$2:$B$20,2,1)</f>
        <v>BOURGOGNE-FRANCHE-COMTE JUDO</v>
      </c>
      <c r="L74" s="14" t="str">
        <f>VLOOKUP(TCLUBS[[#This Row],[cdep]],depart!$A$2:$B$110,2,0)</f>
        <v>SAONE-ET-LOIRE</v>
      </c>
    </row>
    <row r="75" spans="1:12" x14ac:dyDescent="0.25">
      <c r="A75" s="11" t="s">
        <v>2</v>
      </c>
      <c r="B75" s="12" t="s">
        <v>348</v>
      </c>
      <c r="C75" s="12">
        <v>3</v>
      </c>
      <c r="D75" s="12">
        <v>0</v>
      </c>
      <c r="E75" s="12">
        <v>3</v>
      </c>
      <c r="F75" s="13" t="str">
        <f t="shared" si="8"/>
        <v>XX08</v>
      </c>
      <c r="G75" s="18">
        <f t="shared" si="9"/>
        <v>980</v>
      </c>
      <c r="H75" s="12">
        <f t="shared" si="10"/>
        <v>54</v>
      </c>
      <c r="I75" s="12">
        <f>1+SUMPRODUCT(($F$2:F$1319=F75)*($C$2:$C$1319&gt;C75))</f>
        <v>2</v>
      </c>
      <c r="J75" s="12">
        <f t="shared" si="11"/>
        <v>1</v>
      </c>
      <c r="K75" s="12" t="str">
        <f>VLOOKUP(TCLUBS[[#This Row],[clig ]],ligues!$A$2:$B$20,2,1)</f>
        <v>NOUVELLE CALEDONIE JUDO</v>
      </c>
      <c r="L75" s="14" t="str">
        <f>VLOOKUP(TCLUBS[[#This Row],[cdep]],depart!$A$2:$B$110,2,0)</f>
        <v>NOUVELLE CALEDONIE</v>
      </c>
    </row>
    <row r="76" spans="1:12" x14ac:dyDescent="0.25">
      <c r="A76" s="11" t="s">
        <v>102</v>
      </c>
      <c r="B76" s="12" t="s">
        <v>349</v>
      </c>
      <c r="C76" s="12">
        <v>2</v>
      </c>
      <c r="D76" s="12">
        <v>0</v>
      </c>
      <c r="E76" s="12">
        <v>2</v>
      </c>
      <c r="F76" s="13" t="str">
        <f t="shared" si="8"/>
        <v>XX32</v>
      </c>
      <c r="G76" s="18">
        <f t="shared" si="9"/>
        <v>62</v>
      </c>
      <c r="H76" s="12">
        <f t="shared" si="10"/>
        <v>75</v>
      </c>
      <c r="I76" s="12">
        <f>1+SUMPRODUCT(($F$2:F$1319=F76)*($C$2:$C$1319&gt;C76))</f>
        <v>7</v>
      </c>
      <c r="J76" s="12">
        <f t="shared" si="11"/>
        <v>2</v>
      </c>
      <c r="K76" s="12" t="str">
        <f>VLOOKUP(TCLUBS[[#This Row],[clig ]],ligues!$A$2:$B$20,2,1)</f>
        <v>HAUTS-DE-FRANCE JUDO</v>
      </c>
      <c r="L76" s="14" t="str">
        <f>VLOOKUP(TCLUBS[[#This Row],[cdep]],depart!$A$2:$B$110,2,0)</f>
        <v>PAS-DE-CALAIS</v>
      </c>
    </row>
    <row r="77" spans="1:12" x14ac:dyDescent="0.25">
      <c r="A77" s="11" t="s">
        <v>103</v>
      </c>
      <c r="B77" s="12" t="s">
        <v>350</v>
      </c>
      <c r="C77" s="12">
        <v>2</v>
      </c>
      <c r="D77" s="12">
        <v>0</v>
      </c>
      <c r="E77" s="12">
        <v>2</v>
      </c>
      <c r="F77" s="13" t="str">
        <f t="shared" si="8"/>
        <v>XX32</v>
      </c>
      <c r="G77" s="18">
        <f t="shared" si="9"/>
        <v>80</v>
      </c>
      <c r="H77" s="12">
        <f t="shared" si="10"/>
        <v>75</v>
      </c>
      <c r="I77" s="12">
        <f>1+SUMPRODUCT(($F$2:F$1319=F77)*($C$2:$C$1319&gt;C77))</f>
        <v>7</v>
      </c>
      <c r="J77" s="12">
        <f t="shared" si="11"/>
        <v>1</v>
      </c>
      <c r="K77" s="12" t="str">
        <f>VLOOKUP(TCLUBS[[#This Row],[clig ]],ligues!$A$2:$B$20,2,1)</f>
        <v>HAUTS-DE-FRANCE JUDO</v>
      </c>
      <c r="L77" s="14" t="str">
        <f>VLOOKUP(TCLUBS[[#This Row],[cdep]],depart!$A$2:$B$110,2,0)</f>
        <v>SOMME</v>
      </c>
    </row>
    <row r="78" spans="1:12" x14ac:dyDescent="0.25">
      <c r="A78" s="11" t="s">
        <v>17</v>
      </c>
      <c r="B78" s="12" t="s">
        <v>351</v>
      </c>
      <c r="C78" s="12">
        <v>2</v>
      </c>
      <c r="D78" s="12">
        <v>1</v>
      </c>
      <c r="E78" s="12">
        <v>1</v>
      </c>
      <c r="F78" s="13" t="str">
        <f t="shared" si="8"/>
        <v>XX75</v>
      </c>
      <c r="G78" s="18">
        <f t="shared" si="9"/>
        <v>17</v>
      </c>
      <c r="H78" s="12">
        <f t="shared" si="10"/>
        <v>75</v>
      </c>
      <c r="I78" s="12">
        <f>1+SUMPRODUCT(($F$2:F$1319=F78)*($C$2:$C$1319&gt;C78))</f>
        <v>8</v>
      </c>
      <c r="J78" s="12">
        <f t="shared" si="11"/>
        <v>1</v>
      </c>
      <c r="K78" s="12" t="str">
        <f>VLOOKUP(TCLUBS[[#This Row],[clig ]],ligues!$A$2:$B$20,2,1)</f>
        <v>NOUVELLE AQUITAINE JUDO</v>
      </c>
      <c r="L78" s="14" t="str">
        <f>VLOOKUP(TCLUBS[[#This Row],[cdep]],depart!$A$2:$B$110,2,0)</f>
        <v>CHARENTE-MARITIME</v>
      </c>
    </row>
    <row r="79" spans="1:12" x14ac:dyDescent="0.25">
      <c r="A79" s="11" t="s">
        <v>18</v>
      </c>
      <c r="B79" s="12" t="s">
        <v>352</v>
      </c>
      <c r="C79" s="12">
        <v>2</v>
      </c>
      <c r="D79" s="12">
        <v>1</v>
      </c>
      <c r="E79" s="12">
        <v>1</v>
      </c>
      <c r="F79" s="13" t="str">
        <f t="shared" si="8"/>
        <v>XX75</v>
      </c>
      <c r="G79" s="18">
        <f t="shared" si="9"/>
        <v>17</v>
      </c>
      <c r="H79" s="12">
        <f t="shared" si="10"/>
        <v>75</v>
      </c>
      <c r="I79" s="12">
        <f>1+SUMPRODUCT(($F$2:F$1319=F79)*($C$2:$C$1319&gt;C79))</f>
        <v>8</v>
      </c>
      <c r="J79" s="12">
        <f t="shared" si="11"/>
        <v>1</v>
      </c>
      <c r="K79" s="12" t="str">
        <f>VLOOKUP(TCLUBS[[#This Row],[clig ]],ligues!$A$2:$B$20,2,1)</f>
        <v>NOUVELLE AQUITAINE JUDO</v>
      </c>
      <c r="L79" s="14" t="str">
        <f>VLOOKUP(TCLUBS[[#This Row],[cdep]],depart!$A$2:$B$110,2,0)</f>
        <v>CHARENTE-MARITIME</v>
      </c>
    </row>
    <row r="80" spans="1:12" x14ac:dyDescent="0.25">
      <c r="A80" s="11" t="s">
        <v>59</v>
      </c>
      <c r="B80" s="12" t="s">
        <v>353</v>
      </c>
      <c r="C80" s="12">
        <v>2</v>
      </c>
      <c r="D80" s="12">
        <v>0</v>
      </c>
      <c r="E80" s="12">
        <v>2</v>
      </c>
      <c r="F80" s="13" t="str">
        <f t="shared" si="8"/>
        <v>XX76</v>
      </c>
      <c r="G80" s="18">
        <f t="shared" si="9"/>
        <v>12</v>
      </c>
      <c r="H80" s="12">
        <f t="shared" si="10"/>
        <v>75</v>
      </c>
      <c r="I80" s="12">
        <f>1+SUMPRODUCT(($F$2:F$1319=F80)*($C$2:$C$1319&gt;C80))</f>
        <v>3</v>
      </c>
      <c r="J80" s="12">
        <f t="shared" si="11"/>
        <v>2</v>
      </c>
      <c r="K80" s="12" t="str">
        <f>VLOOKUP(TCLUBS[[#This Row],[clig ]],ligues!$A$2:$B$20,2,1)</f>
        <v>OCCITANIE JUDO</v>
      </c>
      <c r="L80" s="14" t="str">
        <f>VLOOKUP(TCLUBS[[#This Row],[cdep]],depart!$A$2:$B$110,2,0)</f>
        <v>AVEYRON</v>
      </c>
    </row>
    <row r="81" spans="1:12" x14ac:dyDescent="0.25">
      <c r="A81" s="11" t="s">
        <v>61</v>
      </c>
      <c r="B81" s="12" t="s">
        <v>354</v>
      </c>
      <c r="C81" s="12">
        <v>2</v>
      </c>
      <c r="D81" s="12">
        <v>0</v>
      </c>
      <c r="E81" s="12">
        <v>2</v>
      </c>
      <c r="F81" s="13" t="str">
        <f t="shared" si="8"/>
        <v>XX76</v>
      </c>
      <c r="G81" s="18">
        <f t="shared" si="9"/>
        <v>30</v>
      </c>
      <c r="H81" s="12">
        <f t="shared" si="10"/>
        <v>75</v>
      </c>
      <c r="I81" s="12">
        <f>1+SUMPRODUCT(($F$2:F$1319=F81)*($C$2:$C$1319&gt;C81))</f>
        <v>3</v>
      </c>
      <c r="J81" s="12">
        <f t="shared" si="11"/>
        <v>2</v>
      </c>
      <c r="K81" s="12" t="str">
        <f>VLOOKUP(TCLUBS[[#This Row],[clig ]],ligues!$A$2:$B$20,2,1)</f>
        <v>OCCITANIE JUDO</v>
      </c>
      <c r="L81" s="14" t="str">
        <f>VLOOKUP(TCLUBS[[#This Row],[cdep]],depart!$A$2:$B$110,2,0)</f>
        <v>GARD</v>
      </c>
    </row>
    <row r="82" spans="1:12" x14ac:dyDescent="0.25">
      <c r="A82" s="11" t="s">
        <v>62</v>
      </c>
      <c r="B82" s="12" t="s">
        <v>355</v>
      </c>
      <c r="C82" s="12">
        <v>2</v>
      </c>
      <c r="D82" s="12">
        <v>0</v>
      </c>
      <c r="E82" s="12">
        <v>2</v>
      </c>
      <c r="F82" s="13" t="str">
        <f t="shared" si="8"/>
        <v>XX76</v>
      </c>
      <c r="G82" s="18">
        <f t="shared" si="9"/>
        <v>65</v>
      </c>
      <c r="H82" s="12">
        <f t="shared" si="10"/>
        <v>75</v>
      </c>
      <c r="I82" s="12">
        <f>1+SUMPRODUCT(($F$2:F$1319=F82)*($C$2:$C$1319&gt;C82))</f>
        <v>3</v>
      </c>
      <c r="J82" s="12">
        <f t="shared" si="11"/>
        <v>1</v>
      </c>
      <c r="K82" s="12" t="str">
        <f>VLOOKUP(TCLUBS[[#This Row],[clig ]],ligues!$A$2:$B$20,2,1)</f>
        <v>OCCITANIE JUDO</v>
      </c>
      <c r="L82" s="14" t="str">
        <f>VLOOKUP(TCLUBS[[#This Row],[cdep]],depart!$A$2:$B$110,2,0)</f>
        <v>HAUTES-PYRENEES</v>
      </c>
    </row>
    <row r="83" spans="1:12" x14ac:dyDescent="0.25">
      <c r="A83" s="11" t="s">
        <v>48</v>
      </c>
      <c r="B83" s="12" t="s">
        <v>356</v>
      </c>
      <c r="C83" s="12">
        <v>2</v>
      </c>
      <c r="D83" s="12">
        <v>2</v>
      </c>
      <c r="E83" s="12">
        <v>0</v>
      </c>
      <c r="F83" s="13" t="str">
        <f t="shared" si="8"/>
        <v>XX53</v>
      </c>
      <c r="G83" s="18">
        <f t="shared" si="9"/>
        <v>22</v>
      </c>
      <c r="H83" s="12">
        <f t="shared" si="10"/>
        <v>75</v>
      </c>
      <c r="I83" s="12">
        <f>1+SUMPRODUCT(($F$2:F$1319=F83)*($C$2:$C$1319&gt;C83))</f>
        <v>3</v>
      </c>
      <c r="J83" s="12">
        <f t="shared" si="11"/>
        <v>1</v>
      </c>
      <c r="K83" s="12" t="str">
        <f>VLOOKUP(TCLUBS[[#This Row],[clig ]],ligues!$A$2:$B$20,2,1)</f>
        <v>BRETAGNE JUDO</v>
      </c>
      <c r="L83" s="14" t="str">
        <f>VLOOKUP(TCLUBS[[#This Row],[cdep]],depart!$A$2:$B$110,2,0)</f>
        <v>COTES-D'ARMOR</v>
      </c>
    </row>
    <row r="84" spans="1:12" x14ac:dyDescent="0.25">
      <c r="A84" s="11" t="s">
        <v>49</v>
      </c>
      <c r="B84" s="12" t="s">
        <v>357</v>
      </c>
      <c r="C84" s="12">
        <v>2</v>
      </c>
      <c r="D84" s="12">
        <v>1</v>
      </c>
      <c r="E84" s="12">
        <v>1</v>
      </c>
      <c r="F84" s="13" t="str">
        <f t="shared" si="8"/>
        <v>XX53</v>
      </c>
      <c r="G84" s="18">
        <f t="shared" si="9"/>
        <v>35</v>
      </c>
      <c r="H84" s="12">
        <f t="shared" si="10"/>
        <v>75</v>
      </c>
      <c r="I84" s="12">
        <f>1+SUMPRODUCT(($F$2:F$1319=F84)*($C$2:$C$1319&gt;C84))</f>
        <v>3</v>
      </c>
      <c r="J84" s="12">
        <f t="shared" si="11"/>
        <v>2</v>
      </c>
      <c r="K84" s="12" t="str">
        <f>VLOOKUP(TCLUBS[[#This Row],[clig ]],ligues!$A$2:$B$20,2,1)</f>
        <v>BRETAGNE JUDO</v>
      </c>
      <c r="L84" s="14" t="str">
        <f>VLOOKUP(TCLUBS[[#This Row],[cdep]],depart!$A$2:$B$110,2,0)</f>
        <v>ILLE-ET-VILAINE</v>
      </c>
    </row>
    <row r="85" spans="1:12" x14ac:dyDescent="0.25">
      <c r="A85" s="11" t="s">
        <v>53</v>
      </c>
      <c r="B85" s="12" t="s">
        <v>358</v>
      </c>
      <c r="C85" s="12">
        <v>2</v>
      </c>
      <c r="D85" s="12">
        <v>2</v>
      </c>
      <c r="E85" s="12">
        <v>0</v>
      </c>
      <c r="F85" s="13" t="str">
        <f t="shared" ref="F85:F114" si="12">MID(A85,1,4)</f>
        <v>XX53</v>
      </c>
      <c r="G85" s="18">
        <f t="shared" si="9"/>
        <v>56</v>
      </c>
      <c r="H85" s="12">
        <f t="shared" si="10"/>
        <v>75</v>
      </c>
      <c r="I85" s="12">
        <f>1+SUMPRODUCT(($F$2:F$1319=F85)*($C$2:$C$1319&gt;C85))</f>
        <v>3</v>
      </c>
      <c r="J85" s="12">
        <f t="shared" si="11"/>
        <v>2</v>
      </c>
      <c r="K85" s="12" t="str">
        <f>VLOOKUP(TCLUBS[[#This Row],[clig ]],ligues!$A$2:$B$20,2,1)</f>
        <v>BRETAGNE JUDO</v>
      </c>
      <c r="L85" s="14" t="str">
        <f>VLOOKUP(TCLUBS[[#This Row],[cdep]],depart!$A$2:$B$110,2,0)</f>
        <v>MORBIHAN</v>
      </c>
    </row>
    <row r="86" spans="1:12" x14ac:dyDescent="0.25">
      <c r="A86" s="11" t="s">
        <v>54</v>
      </c>
      <c r="B86" s="12" t="s">
        <v>359</v>
      </c>
      <c r="C86" s="12">
        <v>2</v>
      </c>
      <c r="D86" s="12">
        <v>0</v>
      </c>
      <c r="E86" s="12">
        <v>2</v>
      </c>
      <c r="F86" s="13" t="str">
        <f t="shared" si="12"/>
        <v>XX53</v>
      </c>
      <c r="G86" s="18">
        <f t="shared" si="9"/>
        <v>56</v>
      </c>
      <c r="H86" s="12">
        <f t="shared" si="10"/>
        <v>75</v>
      </c>
      <c r="I86" s="12">
        <f>1+SUMPRODUCT(($F$2:F$1319=F86)*($C$2:$C$1319&gt;C86))</f>
        <v>3</v>
      </c>
      <c r="J86" s="12">
        <f t="shared" si="11"/>
        <v>2</v>
      </c>
      <c r="K86" s="12" t="str">
        <f>VLOOKUP(TCLUBS[[#This Row],[clig ]],ligues!$A$2:$B$20,2,1)</f>
        <v>BRETAGNE JUDO</v>
      </c>
      <c r="L86" s="14" t="str">
        <f>VLOOKUP(TCLUBS[[#This Row],[cdep]],depart!$A$2:$B$110,2,0)</f>
        <v>MORBIHAN</v>
      </c>
    </row>
    <row r="87" spans="1:12" x14ac:dyDescent="0.25">
      <c r="A87" s="11" t="s">
        <v>55</v>
      </c>
      <c r="B87" s="12" t="s">
        <v>360</v>
      </c>
      <c r="C87" s="12">
        <v>2</v>
      </c>
      <c r="D87" s="12">
        <v>1</v>
      </c>
      <c r="E87" s="12">
        <v>1</v>
      </c>
      <c r="F87" s="13" t="str">
        <f t="shared" si="12"/>
        <v>XX93</v>
      </c>
      <c r="G87" s="18">
        <f t="shared" si="9"/>
        <v>6</v>
      </c>
      <c r="H87" s="12">
        <f t="shared" si="10"/>
        <v>75</v>
      </c>
      <c r="I87" s="12">
        <f>1+SUMPRODUCT(($F$2:F$1319=F87)*($C$2:$C$1319&gt;C87))</f>
        <v>2</v>
      </c>
      <c r="J87" s="12">
        <f t="shared" si="11"/>
        <v>2</v>
      </c>
      <c r="K87" s="12" t="str">
        <f>VLOOKUP(TCLUBS[[#This Row],[clig ]],ligues!$A$2:$B$20,2,1)</f>
        <v>PACA JUDO</v>
      </c>
      <c r="L87" s="14" t="str">
        <f>VLOOKUP(TCLUBS[[#This Row],[cdep]],depart!$A$2:$B$110,2,0)</f>
        <v>ALPES-MARITIMES</v>
      </c>
    </row>
    <row r="88" spans="1:12" x14ac:dyDescent="0.25">
      <c r="A88" s="11" t="s">
        <v>57</v>
      </c>
      <c r="B88" s="12" t="s">
        <v>361</v>
      </c>
      <c r="C88" s="12">
        <v>2</v>
      </c>
      <c r="D88" s="12">
        <v>0</v>
      </c>
      <c r="E88" s="12">
        <v>2</v>
      </c>
      <c r="F88" s="13" t="str">
        <f t="shared" si="12"/>
        <v>XX93</v>
      </c>
      <c r="G88" s="18">
        <f t="shared" si="9"/>
        <v>83</v>
      </c>
      <c r="H88" s="12">
        <f t="shared" si="10"/>
        <v>75</v>
      </c>
      <c r="I88" s="12">
        <f>1+SUMPRODUCT(($F$2:F$1319=F88)*($C$2:$C$1319&gt;C88))</f>
        <v>2</v>
      </c>
      <c r="J88" s="12">
        <f t="shared" si="11"/>
        <v>1</v>
      </c>
      <c r="K88" s="12" t="str">
        <f>VLOOKUP(TCLUBS[[#This Row],[clig ]],ligues!$A$2:$B$20,2,1)</f>
        <v>PACA JUDO</v>
      </c>
      <c r="L88" s="14" t="str">
        <f>VLOOKUP(TCLUBS[[#This Row],[cdep]],depart!$A$2:$B$110,2,0)</f>
        <v>VAR</v>
      </c>
    </row>
    <row r="89" spans="1:12" x14ac:dyDescent="0.25">
      <c r="A89" s="11" t="s">
        <v>32</v>
      </c>
      <c r="B89" s="12" t="s">
        <v>362</v>
      </c>
      <c r="C89" s="12">
        <v>2</v>
      </c>
      <c r="D89" s="12">
        <v>1</v>
      </c>
      <c r="E89" s="12">
        <v>1</v>
      </c>
      <c r="F89" s="13" t="str">
        <f t="shared" si="12"/>
        <v>XX84</v>
      </c>
      <c r="G89" s="18">
        <f t="shared" si="9"/>
        <v>38</v>
      </c>
      <c r="H89" s="12">
        <f t="shared" si="10"/>
        <v>75</v>
      </c>
      <c r="I89" s="12">
        <f>1+SUMPRODUCT(($F$2:F$1319=F89)*($C$2:$C$1319&gt;C89))</f>
        <v>14</v>
      </c>
      <c r="J89" s="12">
        <f t="shared" si="11"/>
        <v>3</v>
      </c>
      <c r="K89" s="12" t="str">
        <f>VLOOKUP(TCLUBS[[#This Row],[clig ]],ligues!$A$2:$B$20,2,1)</f>
        <v>AUVERGNE-RHONE-ALPES JUDO</v>
      </c>
      <c r="L89" s="14" t="str">
        <f>VLOOKUP(TCLUBS[[#This Row],[cdep]],depart!$A$2:$B$110,2,0)</f>
        <v>ISERE</v>
      </c>
    </row>
    <row r="90" spans="1:12" x14ac:dyDescent="0.25">
      <c r="A90" s="11" t="s">
        <v>43</v>
      </c>
      <c r="B90" s="12" t="s">
        <v>363</v>
      </c>
      <c r="C90" s="12">
        <v>2</v>
      </c>
      <c r="D90" s="12">
        <v>1</v>
      </c>
      <c r="E90" s="12">
        <v>1</v>
      </c>
      <c r="F90" s="13" t="str">
        <f t="shared" si="12"/>
        <v>XX84</v>
      </c>
      <c r="G90" s="18">
        <f t="shared" si="9"/>
        <v>74</v>
      </c>
      <c r="H90" s="12">
        <f t="shared" si="10"/>
        <v>75</v>
      </c>
      <c r="I90" s="12">
        <f>1+SUMPRODUCT(($F$2:F$1319=F90)*($C$2:$C$1319&gt;C90))</f>
        <v>14</v>
      </c>
      <c r="J90" s="12">
        <f t="shared" si="11"/>
        <v>3</v>
      </c>
      <c r="K90" s="12" t="str">
        <f>VLOOKUP(TCLUBS[[#This Row],[clig ]],ligues!$A$2:$B$20,2,1)</f>
        <v>AUVERGNE-RHONE-ALPES JUDO</v>
      </c>
      <c r="L90" s="14" t="str">
        <f>VLOOKUP(TCLUBS[[#This Row],[cdep]],depart!$A$2:$B$110,2,0)</f>
        <v>HAUTE-SAVOIE</v>
      </c>
    </row>
    <row r="91" spans="1:12" x14ac:dyDescent="0.25">
      <c r="A91" s="11" t="s">
        <v>44</v>
      </c>
      <c r="B91" s="12" t="s">
        <v>364</v>
      </c>
      <c r="C91" s="12">
        <v>2</v>
      </c>
      <c r="D91" s="12">
        <v>1</v>
      </c>
      <c r="E91" s="12">
        <v>1</v>
      </c>
      <c r="F91" s="13" t="str">
        <f t="shared" si="12"/>
        <v>XX84</v>
      </c>
      <c r="G91" s="18">
        <f t="shared" si="9"/>
        <v>74</v>
      </c>
      <c r="H91" s="12">
        <f t="shared" si="10"/>
        <v>75</v>
      </c>
      <c r="I91" s="12">
        <f>1+SUMPRODUCT(($F$2:F$1319=F91)*($C$2:$C$1319&gt;C91))</f>
        <v>14</v>
      </c>
      <c r="J91" s="12">
        <f t="shared" si="11"/>
        <v>3</v>
      </c>
      <c r="K91" s="12" t="str">
        <f>VLOOKUP(TCLUBS[[#This Row],[clig ]],ligues!$A$2:$B$20,2,1)</f>
        <v>AUVERGNE-RHONE-ALPES JUDO</v>
      </c>
      <c r="L91" s="14" t="str">
        <f>VLOOKUP(TCLUBS[[#This Row],[cdep]],depart!$A$2:$B$110,2,0)</f>
        <v>HAUTE-SAVOIE</v>
      </c>
    </row>
    <row r="92" spans="1:12" x14ac:dyDescent="0.25">
      <c r="A92" s="11" t="s">
        <v>65</v>
      </c>
      <c r="B92" s="12" t="s">
        <v>365</v>
      </c>
      <c r="C92" s="12">
        <v>2</v>
      </c>
      <c r="D92" s="12">
        <v>1</v>
      </c>
      <c r="E92" s="12">
        <v>1</v>
      </c>
      <c r="F92" s="13" t="str">
        <f t="shared" si="12"/>
        <v>XX11</v>
      </c>
      <c r="G92" s="18">
        <f t="shared" si="9"/>
        <v>75</v>
      </c>
      <c r="H92" s="12">
        <f t="shared" si="10"/>
        <v>75</v>
      </c>
      <c r="I92" s="12">
        <f>1+SUMPRODUCT(($F$2:F$1319=F92)*($C$2:$C$1319&gt;C92))</f>
        <v>19</v>
      </c>
      <c r="J92" s="12">
        <f t="shared" si="11"/>
        <v>2</v>
      </c>
      <c r="K92" s="12" t="str">
        <f>VLOOKUP(TCLUBS[[#This Row],[clig ]],ligues!$A$2:$B$20,2,1)</f>
        <v>ILE-DE-FRANCE JUDO</v>
      </c>
      <c r="L92" s="14" t="str">
        <f>VLOOKUP(TCLUBS[[#This Row],[cdep]],depart!$A$2:$B$110,2,0)</f>
        <v>PARIS</v>
      </c>
    </row>
    <row r="93" spans="1:12" x14ac:dyDescent="0.25">
      <c r="A93" s="11" t="s">
        <v>67</v>
      </c>
      <c r="B93" s="12" t="s">
        <v>366</v>
      </c>
      <c r="C93" s="12">
        <v>2</v>
      </c>
      <c r="D93" s="12">
        <v>1</v>
      </c>
      <c r="E93" s="12">
        <v>1</v>
      </c>
      <c r="F93" s="13" t="str">
        <f t="shared" si="12"/>
        <v>XX11</v>
      </c>
      <c r="G93" s="18">
        <f t="shared" si="9"/>
        <v>77</v>
      </c>
      <c r="H93" s="12">
        <f t="shared" si="10"/>
        <v>75</v>
      </c>
      <c r="I93" s="12">
        <f>1+SUMPRODUCT(($F$2:F$1319=F93)*($C$2:$C$1319&gt;C93))</f>
        <v>19</v>
      </c>
      <c r="J93" s="12">
        <f t="shared" si="11"/>
        <v>1</v>
      </c>
      <c r="K93" s="12" t="str">
        <f>VLOOKUP(TCLUBS[[#This Row],[clig ]],ligues!$A$2:$B$20,2,1)</f>
        <v>ILE-DE-FRANCE JUDO</v>
      </c>
      <c r="L93" s="14" t="str">
        <f>VLOOKUP(TCLUBS[[#This Row],[cdep]],depart!$A$2:$B$110,2,0)</f>
        <v>SEINE-ET-MARNE</v>
      </c>
    </row>
    <row r="94" spans="1:12" x14ac:dyDescent="0.25">
      <c r="A94" s="11" t="s">
        <v>81</v>
      </c>
      <c r="B94" s="12" t="s">
        <v>367</v>
      </c>
      <c r="C94" s="12">
        <v>2</v>
      </c>
      <c r="D94" s="12">
        <v>0</v>
      </c>
      <c r="E94" s="12">
        <v>2</v>
      </c>
      <c r="F94" s="13" t="str">
        <f t="shared" si="12"/>
        <v>XX11</v>
      </c>
      <c r="G94" s="18">
        <f t="shared" si="9"/>
        <v>93</v>
      </c>
      <c r="H94" s="12">
        <f t="shared" si="10"/>
        <v>75</v>
      </c>
      <c r="I94" s="12">
        <f>1+SUMPRODUCT(($F$2:F$1319=F94)*($C$2:$C$1319&gt;C94))</f>
        <v>19</v>
      </c>
      <c r="J94" s="12">
        <f t="shared" si="11"/>
        <v>1</v>
      </c>
      <c r="K94" s="12" t="str">
        <f>VLOOKUP(TCLUBS[[#This Row],[clig ]],ligues!$A$2:$B$20,2,1)</f>
        <v>ILE-DE-FRANCE JUDO</v>
      </c>
      <c r="L94" s="14" t="str">
        <f>VLOOKUP(TCLUBS[[#This Row],[cdep]],depart!$A$2:$B$110,2,0)</f>
        <v>SEINE-SAINT-DENIS</v>
      </c>
    </row>
    <row r="95" spans="1:12" x14ac:dyDescent="0.25">
      <c r="A95" s="11" t="s">
        <v>88</v>
      </c>
      <c r="B95" s="12" t="s">
        <v>368</v>
      </c>
      <c r="C95" s="12">
        <v>2</v>
      </c>
      <c r="D95" s="12">
        <v>0</v>
      </c>
      <c r="E95" s="12">
        <v>2</v>
      </c>
      <c r="F95" s="13" t="str">
        <f t="shared" si="12"/>
        <v>XX11</v>
      </c>
      <c r="G95" s="18">
        <f t="shared" si="9"/>
        <v>95</v>
      </c>
      <c r="H95" s="12">
        <f t="shared" si="10"/>
        <v>75</v>
      </c>
      <c r="I95" s="12">
        <f>1+SUMPRODUCT(($F$2:F$1319=F95)*($C$2:$C$1319&gt;C95))</f>
        <v>19</v>
      </c>
      <c r="J95" s="12">
        <f t="shared" si="11"/>
        <v>1</v>
      </c>
      <c r="K95" s="12" t="str">
        <f>VLOOKUP(TCLUBS[[#This Row],[clig ]],ligues!$A$2:$B$20,2,1)</f>
        <v>ILE-DE-FRANCE JUDO</v>
      </c>
      <c r="L95" s="14" t="str">
        <f>VLOOKUP(TCLUBS[[#This Row],[cdep]],depart!$A$2:$B$110,2,0)</f>
        <v>VAL-D'OISE</v>
      </c>
    </row>
    <row r="96" spans="1:12" x14ac:dyDescent="0.25">
      <c r="A96" s="11" t="s">
        <v>0</v>
      </c>
      <c r="B96" s="12" t="s">
        <v>369</v>
      </c>
      <c r="C96" s="12">
        <v>2</v>
      </c>
      <c r="D96" s="12">
        <v>0</v>
      </c>
      <c r="E96" s="12">
        <v>2</v>
      </c>
      <c r="F96" s="13" t="str">
        <f t="shared" si="12"/>
        <v>XX08</v>
      </c>
      <c r="G96" s="18">
        <f t="shared" si="9"/>
        <v>980</v>
      </c>
      <c r="H96" s="12">
        <f t="shared" si="10"/>
        <v>75</v>
      </c>
      <c r="I96" s="12">
        <f>1+SUMPRODUCT(($F$2:F$1319=F96)*($C$2:$C$1319&gt;C96))</f>
        <v>3</v>
      </c>
      <c r="J96" s="12">
        <f t="shared" si="11"/>
        <v>2</v>
      </c>
      <c r="K96" s="12" t="str">
        <f>VLOOKUP(TCLUBS[[#This Row],[clig ]],ligues!$A$2:$B$20,2,1)</f>
        <v>NOUVELLE CALEDONIE JUDO</v>
      </c>
      <c r="L96" s="14" t="str">
        <f>VLOOKUP(TCLUBS[[#This Row],[cdep]],depart!$A$2:$B$110,2,0)</f>
        <v>NOUVELLE CALEDONIE</v>
      </c>
    </row>
    <row r="97" spans="1:12" x14ac:dyDescent="0.25">
      <c r="A97" s="11" t="s">
        <v>1</v>
      </c>
      <c r="B97" s="12" t="s">
        <v>370</v>
      </c>
      <c r="C97" s="12">
        <v>2</v>
      </c>
      <c r="D97" s="12">
        <v>1</v>
      </c>
      <c r="E97" s="12">
        <v>1</v>
      </c>
      <c r="F97" s="13" t="str">
        <f t="shared" si="12"/>
        <v>XX08</v>
      </c>
      <c r="G97" s="18">
        <f t="shared" si="9"/>
        <v>980</v>
      </c>
      <c r="H97" s="12">
        <f t="shared" si="10"/>
        <v>75</v>
      </c>
      <c r="I97" s="12">
        <f>1+SUMPRODUCT(($F$2:F$1319=F97)*($C$2:$C$1319&gt;C97))</f>
        <v>3</v>
      </c>
      <c r="J97" s="12">
        <f t="shared" si="11"/>
        <v>2</v>
      </c>
      <c r="K97" s="12" t="str">
        <f>VLOOKUP(TCLUBS[[#This Row],[clig ]],ligues!$A$2:$B$20,2,1)</f>
        <v>NOUVELLE CALEDONIE JUDO</v>
      </c>
      <c r="L97" s="14" t="str">
        <f>VLOOKUP(TCLUBS[[#This Row],[cdep]],depart!$A$2:$B$110,2,0)</f>
        <v>NOUVELLE CALEDONIE</v>
      </c>
    </row>
    <row r="98" spans="1:12" x14ac:dyDescent="0.25">
      <c r="A98" s="11" t="s">
        <v>3</v>
      </c>
      <c r="B98" s="12" t="s">
        <v>371</v>
      </c>
      <c r="C98" s="12">
        <v>2</v>
      </c>
      <c r="D98" s="12">
        <v>0</v>
      </c>
      <c r="E98" s="12">
        <v>2</v>
      </c>
      <c r="F98" s="13" t="str">
        <f t="shared" si="12"/>
        <v>XX08</v>
      </c>
      <c r="G98" s="18">
        <f t="shared" ref="G98:G114" si="13">IFERROR(IF(A98&lt;"xx10",MID(A98,5,3)*1,MID(A98,5,2)*1),IF(A98&lt;"xx10",MID(A98,5,3),MID(A98,5,2)))</f>
        <v>980</v>
      </c>
      <c r="H98" s="12">
        <f t="shared" ref="H98:H114" si="14">RANK(C98,$C:$C)</f>
        <v>75</v>
      </c>
      <c r="I98" s="12">
        <f>1+SUMPRODUCT(($F$2:F$1319=F98)*($C$2:$C$1319&gt;C98))</f>
        <v>3</v>
      </c>
      <c r="J98" s="12">
        <f t="shared" ref="J98:J114" si="15">1+SUMPRODUCT(($G$2:$G$1319=G98)*($C$2:$C$1319&gt;C98))</f>
        <v>2</v>
      </c>
      <c r="K98" s="12" t="str">
        <f>VLOOKUP(TCLUBS[[#This Row],[clig ]],ligues!$A$2:$B$20,2,1)</f>
        <v>NOUVELLE CALEDONIE JUDO</v>
      </c>
      <c r="L98" s="14" t="str">
        <f>VLOOKUP(TCLUBS[[#This Row],[cdep]],depart!$A$2:$B$110,2,0)</f>
        <v>NOUVELLE CALEDONIE</v>
      </c>
    </row>
    <row r="99" spans="1:12" x14ac:dyDescent="0.25">
      <c r="A99" s="11" t="s">
        <v>5</v>
      </c>
      <c r="B99" s="12" t="s">
        <v>372</v>
      </c>
      <c r="C99" s="12">
        <v>2</v>
      </c>
      <c r="D99" s="12">
        <v>1</v>
      </c>
      <c r="E99" s="12">
        <v>1</v>
      </c>
      <c r="F99" s="13" t="str">
        <f t="shared" si="12"/>
        <v>XX08</v>
      </c>
      <c r="G99" s="18">
        <f t="shared" si="13"/>
        <v>986</v>
      </c>
      <c r="H99" s="12">
        <f t="shared" si="14"/>
        <v>75</v>
      </c>
      <c r="I99" s="12">
        <f>1+SUMPRODUCT(($F$2:F$1319=F99)*($C$2:$C$1319&gt;C99))</f>
        <v>3</v>
      </c>
      <c r="J99" s="12">
        <f t="shared" si="15"/>
        <v>2</v>
      </c>
      <c r="K99" s="12" t="str">
        <f>VLOOKUP(TCLUBS[[#This Row],[clig ]],ligues!$A$2:$B$20,2,1)</f>
        <v>NOUVELLE CALEDONIE JUDO</v>
      </c>
      <c r="L99" s="14" t="str">
        <f>VLOOKUP(TCLUBS[[#This Row],[cdep]],depart!$A$2:$B$110,2,0)</f>
        <v>NOUVELLE CALEDONIE</v>
      </c>
    </row>
    <row r="100" spans="1:12" x14ac:dyDescent="0.25">
      <c r="A100" s="11" t="s">
        <v>6</v>
      </c>
      <c r="B100" s="12" t="s">
        <v>373</v>
      </c>
      <c r="C100" s="12">
        <v>2</v>
      </c>
      <c r="D100" s="12">
        <v>1</v>
      </c>
      <c r="E100" s="12">
        <v>1</v>
      </c>
      <c r="F100" s="13" t="str">
        <f t="shared" si="12"/>
        <v>XX08</v>
      </c>
      <c r="G100" s="18">
        <f t="shared" si="13"/>
        <v>986</v>
      </c>
      <c r="H100" s="12">
        <f t="shared" si="14"/>
        <v>75</v>
      </c>
      <c r="I100" s="12">
        <f>1+SUMPRODUCT(($F$2:F$1319=F100)*($C$2:$C$1319&gt;C100))</f>
        <v>3</v>
      </c>
      <c r="J100" s="12">
        <f t="shared" si="15"/>
        <v>2</v>
      </c>
      <c r="K100" s="12" t="str">
        <f>VLOOKUP(TCLUBS[[#This Row],[clig ]],ligues!$A$2:$B$20,2,1)</f>
        <v>NOUVELLE CALEDONIE JUDO</v>
      </c>
      <c r="L100" s="14" t="str">
        <f>VLOOKUP(TCLUBS[[#This Row],[cdep]],depart!$A$2:$B$110,2,0)</f>
        <v>NOUVELLE CALEDONIE</v>
      </c>
    </row>
    <row r="101" spans="1:12" x14ac:dyDescent="0.25">
      <c r="A101" s="11" t="s">
        <v>7</v>
      </c>
      <c r="B101" s="12" t="s">
        <v>374</v>
      </c>
      <c r="C101" s="12">
        <v>2</v>
      </c>
      <c r="D101" s="12">
        <v>1</v>
      </c>
      <c r="E101" s="12">
        <v>1</v>
      </c>
      <c r="F101" s="13" t="str">
        <f t="shared" si="12"/>
        <v>XX08</v>
      </c>
      <c r="G101" s="18">
        <f t="shared" si="13"/>
        <v>986</v>
      </c>
      <c r="H101" s="12">
        <f t="shared" si="14"/>
        <v>75</v>
      </c>
      <c r="I101" s="12">
        <f>1+SUMPRODUCT(($F$2:F$1319=F101)*($C$2:$C$1319&gt;C101))</f>
        <v>3</v>
      </c>
      <c r="J101" s="12">
        <f t="shared" si="15"/>
        <v>2</v>
      </c>
      <c r="K101" s="12" t="str">
        <f>VLOOKUP(TCLUBS[[#This Row],[clig ]],ligues!$A$2:$B$20,2,1)</f>
        <v>NOUVELLE CALEDONIE JUDO</v>
      </c>
      <c r="L101" s="14" t="str">
        <f>VLOOKUP(TCLUBS[[#This Row],[cdep]],depart!$A$2:$B$110,2,0)</f>
        <v>NOUVELLE CALEDONIE</v>
      </c>
    </row>
    <row r="102" spans="1:12" x14ac:dyDescent="0.25">
      <c r="A102" s="11" t="s">
        <v>96</v>
      </c>
      <c r="B102" s="12" t="s">
        <v>375</v>
      </c>
      <c r="C102" s="12">
        <v>1</v>
      </c>
      <c r="D102" s="12">
        <v>0</v>
      </c>
      <c r="E102" s="12">
        <v>1</v>
      </c>
      <c r="F102" s="13" t="str">
        <f t="shared" si="12"/>
        <v>XX32</v>
      </c>
      <c r="G102" s="18">
        <f t="shared" si="13"/>
        <v>2</v>
      </c>
      <c r="H102" s="12">
        <f t="shared" si="14"/>
        <v>101</v>
      </c>
      <c r="I102" s="12">
        <f>1+SUMPRODUCT(($F$2:F$1319=F102)*($C$2:$C$1319&gt;C102))</f>
        <v>9</v>
      </c>
      <c r="J102" s="12">
        <f t="shared" si="15"/>
        <v>3</v>
      </c>
      <c r="K102" s="12" t="str">
        <f>VLOOKUP(TCLUBS[[#This Row],[clig ]],ligues!$A$2:$B$20,2,1)</f>
        <v>HAUTS-DE-FRANCE JUDO</v>
      </c>
      <c r="L102" s="14" t="str">
        <f>VLOOKUP(TCLUBS[[#This Row],[cdep]],depart!$A$2:$B$110,2,0)</f>
        <v>AISNE</v>
      </c>
    </row>
    <row r="103" spans="1:12" x14ac:dyDescent="0.25">
      <c r="A103" s="11" t="s">
        <v>21</v>
      </c>
      <c r="B103" s="12" t="s">
        <v>376</v>
      </c>
      <c r="C103" s="12">
        <v>1</v>
      </c>
      <c r="D103" s="12">
        <v>0</v>
      </c>
      <c r="E103" s="12">
        <v>1</v>
      </c>
      <c r="F103" s="13" t="str">
        <f t="shared" si="12"/>
        <v>XX75</v>
      </c>
      <c r="G103" s="18">
        <f t="shared" si="13"/>
        <v>33</v>
      </c>
      <c r="H103" s="12">
        <f t="shared" si="14"/>
        <v>101</v>
      </c>
      <c r="I103" s="12">
        <f>1+SUMPRODUCT(($F$2:F$1319=F103)*($C$2:$C$1319&gt;C103))</f>
        <v>10</v>
      </c>
      <c r="J103" s="12">
        <f t="shared" si="15"/>
        <v>3</v>
      </c>
      <c r="K103" s="12" t="str">
        <f>VLOOKUP(TCLUBS[[#This Row],[clig ]],ligues!$A$2:$B$20,2,1)</f>
        <v>NOUVELLE AQUITAINE JUDO</v>
      </c>
      <c r="L103" s="14" t="str">
        <f>VLOOKUP(TCLUBS[[#This Row],[cdep]],depart!$A$2:$B$110,2,0)</f>
        <v>GIRONDE</v>
      </c>
    </row>
    <row r="104" spans="1:12" x14ac:dyDescent="0.25">
      <c r="A104" s="11" t="s">
        <v>22</v>
      </c>
      <c r="B104" s="12" t="s">
        <v>377</v>
      </c>
      <c r="C104" s="12">
        <v>1</v>
      </c>
      <c r="D104" s="12">
        <v>0</v>
      </c>
      <c r="E104" s="12">
        <v>1</v>
      </c>
      <c r="F104" s="13" t="str">
        <f t="shared" si="12"/>
        <v>XX75</v>
      </c>
      <c r="G104" s="18">
        <f t="shared" si="13"/>
        <v>33</v>
      </c>
      <c r="H104" s="12">
        <f t="shared" si="14"/>
        <v>101</v>
      </c>
      <c r="I104" s="12">
        <f>1+SUMPRODUCT(($F$2:F$1319=F104)*($C$2:$C$1319&gt;C104))</f>
        <v>10</v>
      </c>
      <c r="J104" s="12">
        <f t="shared" si="15"/>
        <v>3</v>
      </c>
      <c r="K104" s="12" t="str">
        <f>VLOOKUP(TCLUBS[[#This Row],[clig ]],ligues!$A$2:$B$20,2,1)</f>
        <v>NOUVELLE AQUITAINE JUDO</v>
      </c>
      <c r="L104" s="14" t="str">
        <f>VLOOKUP(TCLUBS[[#This Row],[cdep]],depart!$A$2:$B$110,2,0)</f>
        <v>GIRONDE</v>
      </c>
    </row>
    <row r="105" spans="1:12" x14ac:dyDescent="0.25">
      <c r="A105" s="11" t="s">
        <v>25</v>
      </c>
      <c r="B105" s="12" t="s">
        <v>378</v>
      </c>
      <c r="C105" s="12">
        <v>1</v>
      </c>
      <c r="D105" s="12">
        <v>0</v>
      </c>
      <c r="E105" s="12">
        <v>1</v>
      </c>
      <c r="F105" s="13" t="str">
        <f t="shared" si="12"/>
        <v>XX75</v>
      </c>
      <c r="G105" s="18">
        <f t="shared" si="13"/>
        <v>64</v>
      </c>
      <c r="H105" s="12">
        <f t="shared" si="14"/>
        <v>101</v>
      </c>
      <c r="I105" s="12">
        <f>1+SUMPRODUCT(($F$2:F$1319=F105)*($C$2:$C$1319&gt;C105))</f>
        <v>10</v>
      </c>
      <c r="J105" s="12">
        <f t="shared" si="15"/>
        <v>1</v>
      </c>
      <c r="K105" s="12" t="str">
        <f>VLOOKUP(TCLUBS[[#This Row],[clig ]],ligues!$A$2:$B$20,2,1)</f>
        <v>NOUVELLE AQUITAINE JUDO</v>
      </c>
      <c r="L105" s="14" t="str">
        <f>VLOOKUP(TCLUBS[[#This Row],[cdep]],depart!$A$2:$B$110,2,0)</f>
        <v>PYRENEES-ATLANTIQUES</v>
      </c>
    </row>
    <row r="106" spans="1:12" x14ac:dyDescent="0.25">
      <c r="A106" s="11" t="s">
        <v>26</v>
      </c>
      <c r="B106" s="12" t="s">
        <v>379</v>
      </c>
      <c r="C106" s="12">
        <v>1</v>
      </c>
      <c r="D106" s="12">
        <v>0</v>
      </c>
      <c r="E106" s="12">
        <v>1</v>
      </c>
      <c r="F106" s="13" t="str">
        <f t="shared" si="12"/>
        <v>XX75</v>
      </c>
      <c r="G106" s="18">
        <f t="shared" si="13"/>
        <v>64</v>
      </c>
      <c r="H106" s="12">
        <f t="shared" si="14"/>
        <v>101</v>
      </c>
      <c r="I106" s="12">
        <f>1+SUMPRODUCT(($F$2:F$1319=F106)*($C$2:$C$1319&gt;C106))</f>
        <v>10</v>
      </c>
      <c r="J106" s="12">
        <f t="shared" si="15"/>
        <v>1</v>
      </c>
      <c r="K106" s="12" t="str">
        <f>VLOOKUP(TCLUBS[[#This Row],[clig ]],ligues!$A$2:$B$20,2,1)</f>
        <v>NOUVELLE AQUITAINE JUDO</v>
      </c>
      <c r="L106" s="14" t="str">
        <f>VLOOKUP(TCLUBS[[#This Row],[cdep]],depart!$A$2:$B$110,2,0)</f>
        <v>PYRENEES-ATLANTIQUES</v>
      </c>
    </row>
    <row r="107" spans="1:12" x14ac:dyDescent="0.25">
      <c r="A107" s="11" t="s">
        <v>63</v>
      </c>
      <c r="B107" s="12" t="s">
        <v>380</v>
      </c>
      <c r="C107" s="12">
        <v>1</v>
      </c>
      <c r="D107" s="12">
        <v>0</v>
      </c>
      <c r="E107" s="12">
        <v>1</v>
      </c>
      <c r="F107" s="13" t="str">
        <f t="shared" si="12"/>
        <v>XX76</v>
      </c>
      <c r="G107" s="18">
        <f t="shared" si="13"/>
        <v>66</v>
      </c>
      <c r="H107" s="12">
        <f t="shared" si="14"/>
        <v>101</v>
      </c>
      <c r="I107" s="12">
        <f>1+SUMPRODUCT(($F$2:F$1319=F107)*($C$2:$C$1319&gt;C107))</f>
        <v>6</v>
      </c>
      <c r="J107" s="12">
        <f t="shared" si="15"/>
        <v>1</v>
      </c>
      <c r="K107" s="12" t="str">
        <f>VLOOKUP(TCLUBS[[#This Row],[clig ]],ligues!$A$2:$B$20,2,1)</f>
        <v>OCCITANIE JUDO</v>
      </c>
      <c r="L107" s="14" t="str">
        <f>VLOOKUP(TCLUBS[[#This Row],[cdep]],depart!$A$2:$B$110,2,0)</f>
        <v>PYRENEES-ORIENTALES</v>
      </c>
    </row>
    <row r="108" spans="1:12" x14ac:dyDescent="0.25">
      <c r="A108" s="11" t="s">
        <v>50</v>
      </c>
      <c r="B108" s="12" t="s">
        <v>381</v>
      </c>
      <c r="C108" s="12">
        <v>1</v>
      </c>
      <c r="D108" s="12">
        <v>1</v>
      </c>
      <c r="E108" s="12">
        <v>0</v>
      </c>
      <c r="F108" s="13" t="str">
        <f t="shared" si="12"/>
        <v>XX53</v>
      </c>
      <c r="G108" s="18">
        <f t="shared" si="13"/>
        <v>35</v>
      </c>
      <c r="H108" s="12">
        <f t="shared" si="14"/>
        <v>101</v>
      </c>
      <c r="I108" s="12">
        <f>1+SUMPRODUCT(($F$2:F$1319=F108)*($C$2:$C$1319&gt;C108))</f>
        <v>7</v>
      </c>
      <c r="J108" s="12">
        <f t="shared" si="15"/>
        <v>3</v>
      </c>
      <c r="K108" s="12" t="str">
        <f>VLOOKUP(TCLUBS[[#This Row],[clig ]],ligues!$A$2:$B$20,2,1)</f>
        <v>BRETAGNE JUDO</v>
      </c>
      <c r="L108" s="14" t="str">
        <f>VLOOKUP(TCLUBS[[#This Row],[cdep]],depart!$A$2:$B$110,2,0)</f>
        <v>ILLE-ET-VILAINE</v>
      </c>
    </row>
    <row r="109" spans="1:12" x14ac:dyDescent="0.25">
      <c r="A109" s="11" t="s">
        <v>47</v>
      </c>
      <c r="B109" s="12" t="s">
        <v>382</v>
      </c>
      <c r="C109" s="12">
        <v>1</v>
      </c>
      <c r="D109" s="12">
        <v>0</v>
      </c>
      <c r="E109" s="12">
        <v>1</v>
      </c>
      <c r="F109" s="13" t="str">
        <f t="shared" si="12"/>
        <v>XX84</v>
      </c>
      <c r="G109" s="18" t="str">
        <f t="shared" si="13"/>
        <v>DA</v>
      </c>
      <c r="H109" s="12">
        <f t="shared" si="14"/>
        <v>101</v>
      </c>
      <c r="I109" s="12">
        <f>1+SUMPRODUCT(($F$2:F$1319=F109)*($C$2:$C$1319&gt;C109))</f>
        <v>17</v>
      </c>
      <c r="J109" s="12">
        <f t="shared" si="15"/>
        <v>2</v>
      </c>
      <c r="K109" s="12" t="str">
        <f>VLOOKUP(TCLUBS[[#This Row],[clig ]],ligues!$A$2:$B$20,2,1)</f>
        <v>AUVERGNE-RHONE-ALPES JUDO</v>
      </c>
      <c r="L109" s="14" t="str">
        <f>VLOOKUP(TCLUBS[[#This Row],[cdep]],depart!$A$2:$B$110,2,0)</f>
        <v>DROME -ARDECHE</v>
      </c>
    </row>
    <row r="110" spans="1:12" x14ac:dyDescent="0.25">
      <c r="A110" s="11" t="s">
        <v>11</v>
      </c>
      <c r="B110" s="12" t="s">
        <v>383</v>
      </c>
      <c r="C110" s="12">
        <v>1</v>
      </c>
      <c r="D110" s="12">
        <v>0</v>
      </c>
      <c r="E110" s="12">
        <v>1</v>
      </c>
      <c r="F110" s="13" t="str">
        <f t="shared" si="12"/>
        <v>XX52</v>
      </c>
      <c r="G110" s="18">
        <f t="shared" si="13"/>
        <v>44</v>
      </c>
      <c r="H110" s="12">
        <f t="shared" si="14"/>
        <v>101</v>
      </c>
      <c r="I110" s="12">
        <f>1+SUMPRODUCT(($F$2:F$1319=F110)*($C$2:$C$1319&gt;C110))</f>
        <v>5</v>
      </c>
      <c r="J110" s="12">
        <f t="shared" si="15"/>
        <v>3</v>
      </c>
      <c r="K110" s="12" t="str">
        <f>VLOOKUP(TCLUBS[[#This Row],[clig ]],ligues!$A$2:$B$20,2,1)</f>
        <v>PAYS-DE-LA-LOIRE JUDO</v>
      </c>
      <c r="L110" s="14" t="str">
        <f>VLOOKUP(TCLUBS[[#This Row],[cdep]],depart!$A$2:$B$110,2,0)</f>
        <v>LOIRE-ATLANTIQUE</v>
      </c>
    </row>
    <row r="111" spans="1:12" x14ac:dyDescent="0.25">
      <c r="A111" s="11" t="s">
        <v>79</v>
      </c>
      <c r="B111" s="12" t="s">
        <v>384</v>
      </c>
      <c r="C111" s="12">
        <v>1</v>
      </c>
      <c r="D111" s="12">
        <v>0</v>
      </c>
      <c r="E111" s="12">
        <v>1</v>
      </c>
      <c r="F111" s="13" t="str">
        <f t="shared" si="12"/>
        <v>XX11</v>
      </c>
      <c r="G111" s="18">
        <f t="shared" si="13"/>
        <v>92</v>
      </c>
      <c r="H111" s="12">
        <f t="shared" si="14"/>
        <v>101</v>
      </c>
      <c r="I111" s="12">
        <f>1+SUMPRODUCT(($F$2:F$1319=F111)*($C$2:$C$1319&gt;C111))</f>
        <v>23</v>
      </c>
      <c r="J111" s="12">
        <f t="shared" si="15"/>
        <v>9</v>
      </c>
      <c r="K111" s="12" t="str">
        <f>VLOOKUP(TCLUBS[[#This Row],[clig ]],ligues!$A$2:$B$20,2,1)</f>
        <v>ILE-DE-FRANCE JUDO</v>
      </c>
      <c r="L111" s="14" t="str">
        <f>VLOOKUP(TCLUBS[[#This Row],[cdep]],depart!$A$2:$B$110,2,0)</f>
        <v>HAUTS-DE-SEINE</v>
      </c>
    </row>
    <row r="112" spans="1:12" x14ac:dyDescent="0.25">
      <c r="A112" s="11" t="s">
        <v>87</v>
      </c>
      <c r="B112" s="12" t="s">
        <v>385</v>
      </c>
      <c r="C112" s="12">
        <v>1</v>
      </c>
      <c r="D112" s="12">
        <v>0</v>
      </c>
      <c r="E112" s="12">
        <v>1</v>
      </c>
      <c r="F112" s="13" t="str">
        <f t="shared" si="12"/>
        <v>XX11</v>
      </c>
      <c r="G112" s="18">
        <f t="shared" si="13"/>
        <v>95</v>
      </c>
      <c r="H112" s="12">
        <f t="shared" si="14"/>
        <v>101</v>
      </c>
      <c r="I112" s="12">
        <f>1+SUMPRODUCT(($F$2:F$1319=F112)*($C$2:$C$1319&gt;C112))</f>
        <v>23</v>
      </c>
      <c r="J112" s="12">
        <f t="shared" si="15"/>
        <v>2</v>
      </c>
      <c r="K112" s="12" t="str">
        <f>VLOOKUP(TCLUBS[[#This Row],[clig ]],ligues!$A$2:$B$20,2,1)</f>
        <v>ILE-DE-FRANCE JUDO</v>
      </c>
      <c r="L112" s="14" t="str">
        <f>VLOOKUP(TCLUBS[[#This Row],[cdep]],depart!$A$2:$B$110,2,0)</f>
        <v>VAL-D'OISE</v>
      </c>
    </row>
    <row r="113" spans="1:12" x14ac:dyDescent="0.25">
      <c r="A113" s="11" t="s">
        <v>4</v>
      </c>
      <c r="B113" s="12" t="s">
        <v>386</v>
      </c>
      <c r="C113" s="12">
        <v>1</v>
      </c>
      <c r="D113" s="12">
        <v>0</v>
      </c>
      <c r="E113" s="12">
        <v>1</v>
      </c>
      <c r="F113" s="13" t="str">
        <f t="shared" si="12"/>
        <v>XX08</v>
      </c>
      <c r="G113" s="18">
        <f t="shared" si="13"/>
        <v>980</v>
      </c>
      <c r="H113" s="12">
        <f t="shared" si="14"/>
        <v>101</v>
      </c>
      <c r="I113" s="12">
        <f>1+SUMPRODUCT(($F$2:F$1319=F113)*($C$2:$C$1319&gt;C113))</f>
        <v>9</v>
      </c>
      <c r="J113" s="12">
        <f t="shared" si="15"/>
        <v>5</v>
      </c>
      <c r="K113" s="12" t="str">
        <f>VLOOKUP(TCLUBS[[#This Row],[clig ]],ligues!$A$2:$B$20,2,1)</f>
        <v>NOUVELLE CALEDONIE JUDO</v>
      </c>
      <c r="L113" s="14" t="str">
        <f>VLOOKUP(TCLUBS[[#This Row],[cdep]],depart!$A$2:$B$110,2,0)</f>
        <v>NOUVELLE CALEDONIE</v>
      </c>
    </row>
    <row r="114" spans="1:12" x14ac:dyDescent="0.25">
      <c r="A114" s="11" t="s">
        <v>89</v>
      </c>
      <c r="B114" s="12" t="s">
        <v>387</v>
      </c>
      <c r="C114" s="12">
        <v>1</v>
      </c>
      <c r="D114" s="12">
        <v>0</v>
      </c>
      <c r="E114" s="12">
        <v>1</v>
      </c>
      <c r="F114" s="13" t="str">
        <f t="shared" si="12"/>
        <v>XX09</v>
      </c>
      <c r="G114" s="18">
        <f t="shared" si="13"/>
        <v>991</v>
      </c>
      <c r="H114" s="12">
        <f t="shared" si="14"/>
        <v>101</v>
      </c>
      <c r="I114" s="12">
        <f>1+SUMPRODUCT(($F$2:F$1319=F114)*($C$2:$C$1319&gt;C114))</f>
        <v>1</v>
      </c>
      <c r="J114" s="12">
        <f t="shared" si="15"/>
        <v>1</v>
      </c>
      <c r="K114" s="12" t="str">
        <f>VLOOKUP(TCLUBS[[#This Row],[clig ]],ligues!$A$2:$B$20,2,1)</f>
        <v>FEDERATION FRANCAISE - AUTRES</v>
      </c>
      <c r="L114" s="14" t="str">
        <f>VLOOKUP(TCLUBS[[#This Row],[cdep]],depart!$A$2:$B$110,2,0)</f>
        <v>DIVERS</v>
      </c>
    </row>
  </sheetData>
  <sortState ref="A2:E114">
    <sortCondition ref="A2:A114"/>
  </sortState>
  <phoneticPr fontId="3" type="noConversion"/>
  <pageMargins left="0.7" right="0.7" top="0.75" bottom="0.75" header="0.3" footer="0.3"/>
  <pageSetup paperSize="9" orientation="portrait" horizontalDpi="30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C159-EB0B-413F-9C77-E8E4704596BB}">
  <dimension ref="A1:B20"/>
  <sheetViews>
    <sheetView workbookViewId="0">
      <selection activeCell="E16" sqref="E16"/>
    </sheetView>
  </sheetViews>
  <sheetFormatPr baseColWidth="10" defaultRowHeight="15" x14ac:dyDescent="0.25"/>
  <cols>
    <col min="1" max="1" width="5" bestFit="1" customWidth="1"/>
    <col min="2" max="2" width="34.140625" style="2" bestFit="1" customWidth="1"/>
  </cols>
  <sheetData>
    <row r="1" spans="1:2" x14ac:dyDescent="0.25">
      <c r="A1" s="3" t="s">
        <v>265</v>
      </c>
      <c r="B1" s="5" t="s">
        <v>266</v>
      </c>
    </row>
    <row r="2" spans="1:2" x14ac:dyDescent="0.25">
      <c r="A2" t="s">
        <v>115</v>
      </c>
      <c r="B2" s="2" t="s">
        <v>116</v>
      </c>
    </row>
    <row r="3" spans="1:2" x14ac:dyDescent="0.25">
      <c r="A3" t="s">
        <v>117</v>
      </c>
      <c r="B3" s="2" t="s">
        <v>118</v>
      </c>
    </row>
    <row r="4" spans="1:2" x14ac:dyDescent="0.25">
      <c r="A4" t="s">
        <v>119</v>
      </c>
      <c r="B4" s="2" t="s">
        <v>120</v>
      </c>
    </row>
    <row r="5" spans="1:2" x14ac:dyDescent="0.25">
      <c r="A5" t="s">
        <v>121</v>
      </c>
      <c r="B5" s="2" t="s">
        <v>122</v>
      </c>
    </row>
    <row r="6" spans="1:2" x14ac:dyDescent="0.25">
      <c r="A6" t="s">
        <v>123</v>
      </c>
      <c r="B6" s="2" t="s">
        <v>124</v>
      </c>
    </row>
    <row r="7" spans="1:2" x14ac:dyDescent="0.25">
      <c r="A7" t="s">
        <v>125</v>
      </c>
      <c r="B7" s="2" t="s">
        <v>126</v>
      </c>
    </row>
    <row r="8" spans="1:2" x14ac:dyDescent="0.25">
      <c r="A8" t="s">
        <v>127</v>
      </c>
      <c r="B8" s="2" t="s">
        <v>128</v>
      </c>
    </row>
    <row r="9" spans="1:2" x14ac:dyDescent="0.25">
      <c r="A9" t="s">
        <v>129</v>
      </c>
      <c r="B9" s="2" t="s">
        <v>130</v>
      </c>
    </row>
    <row r="10" spans="1:2" x14ac:dyDescent="0.25">
      <c r="A10" t="s">
        <v>131</v>
      </c>
      <c r="B10" s="2" t="s">
        <v>132</v>
      </c>
    </row>
    <row r="11" spans="1:2" x14ac:dyDescent="0.25">
      <c r="A11" t="s">
        <v>133</v>
      </c>
      <c r="B11" s="2" t="s">
        <v>134</v>
      </c>
    </row>
    <row r="12" spans="1:2" x14ac:dyDescent="0.25">
      <c r="A12" t="s">
        <v>135</v>
      </c>
      <c r="B12" s="2" t="s">
        <v>136</v>
      </c>
    </row>
    <row r="13" spans="1:2" x14ac:dyDescent="0.25">
      <c r="A13" t="s">
        <v>137</v>
      </c>
      <c r="B13" s="2" t="s">
        <v>138</v>
      </c>
    </row>
    <row r="14" spans="1:2" x14ac:dyDescent="0.25">
      <c r="A14" t="s">
        <v>139</v>
      </c>
      <c r="B14" s="2" t="s">
        <v>140</v>
      </c>
    </row>
    <row r="15" spans="1:2" x14ac:dyDescent="0.25">
      <c r="A15" t="s">
        <v>141</v>
      </c>
      <c r="B15" s="2" t="s">
        <v>142</v>
      </c>
    </row>
    <row r="16" spans="1:2" x14ac:dyDescent="0.25">
      <c r="A16" t="s">
        <v>143</v>
      </c>
      <c r="B16" s="2" t="s">
        <v>144</v>
      </c>
    </row>
    <row r="17" spans="1:2" x14ac:dyDescent="0.25">
      <c r="A17" t="s">
        <v>145</v>
      </c>
      <c r="B17" s="2" t="s">
        <v>146</v>
      </c>
    </row>
    <row r="18" spans="1:2" x14ac:dyDescent="0.25">
      <c r="A18" t="s">
        <v>147</v>
      </c>
      <c r="B18" s="2" t="s">
        <v>148</v>
      </c>
    </row>
    <row r="19" spans="1:2" x14ac:dyDescent="0.25">
      <c r="A19" t="s">
        <v>149</v>
      </c>
      <c r="B19" s="2" t="s">
        <v>150</v>
      </c>
    </row>
    <row r="20" spans="1:2" x14ac:dyDescent="0.25">
      <c r="A20" t="s">
        <v>151</v>
      </c>
      <c r="B20" s="2" t="s">
        <v>152</v>
      </c>
    </row>
  </sheetData>
  <sortState ref="A2:B20">
    <sortCondition ref="A2:A20"/>
  </sortState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D4486-F8A3-4E6F-8BBD-E8DAB5F56B65}">
  <dimension ref="A1:D110"/>
  <sheetViews>
    <sheetView topLeftCell="A86" workbookViewId="0">
      <selection activeCell="E114" sqref="E114"/>
    </sheetView>
  </sheetViews>
  <sheetFormatPr baseColWidth="10" defaultRowHeight="15" x14ac:dyDescent="0.25"/>
  <cols>
    <col min="1" max="1" width="4.42578125" style="7" bestFit="1" customWidth="1"/>
    <col min="2" max="2" width="27.28515625" style="1" bestFit="1" customWidth="1"/>
    <col min="3" max="3" width="3.28515625" bestFit="1" customWidth="1"/>
    <col min="4" max="4" width="3.85546875" bestFit="1" customWidth="1"/>
  </cols>
  <sheetData>
    <row r="1" spans="1:4" x14ac:dyDescent="0.25">
      <c r="A1" s="6" t="s">
        <v>153</v>
      </c>
      <c r="B1" s="4" t="s">
        <v>257</v>
      </c>
      <c r="C1" s="3" t="s">
        <v>264</v>
      </c>
      <c r="D1" s="3" t="s">
        <v>272</v>
      </c>
    </row>
    <row r="2" spans="1:4" x14ac:dyDescent="0.25">
      <c r="A2" s="7">
        <v>1</v>
      </c>
      <c r="B2" s="1" t="s">
        <v>154</v>
      </c>
      <c r="D2">
        <v>84</v>
      </c>
    </row>
    <row r="3" spans="1:4" x14ac:dyDescent="0.25">
      <c r="A3" s="7">
        <v>2</v>
      </c>
      <c r="B3" s="1" t="s">
        <v>155</v>
      </c>
      <c r="D3">
        <v>32</v>
      </c>
    </row>
    <row r="4" spans="1:4" x14ac:dyDescent="0.25">
      <c r="A4" s="7">
        <v>3</v>
      </c>
      <c r="B4" s="1" t="s">
        <v>156</v>
      </c>
      <c r="D4">
        <v>84</v>
      </c>
    </row>
    <row r="5" spans="1:4" x14ac:dyDescent="0.25">
      <c r="A5" s="7">
        <v>4</v>
      </c>
      <c r="B5" s="1" t="s">
        <v>157</v>
      </c>
      <c r="D5">
        <v>93</v>
      </c>
    </row>
    <row r="6" spans="1:4" x14ac:dyDescent="0.25">
      <c r="A6" s="7">
        <v>5</v>
      </c>
      <c r="B6" s="1" t="s">
        <v>158</v>
      </c>
      <c r="D6">
        <v>93</v>
      </c>
    </row>
    <row r="7" spans="1:4" x14ac:dyDescent="0.25">
      <c r="A7" s="7">
        <v>6</v>
      </c>
      <c r="B7" s="1" t="s">
        <v>159</v>
      </c>
      <c r="D7">
        <v>93</v>
      </c>
    </row>
    <row r="8" spans="1:4" x14ac:dyDescent="0.25">
      <c r="A8" s="7">
        <v>7</v>
      </c>
      <c r="B8" s="1" t="s">
        <v>160</v>
      </c>
      <c r="D8">
        <v>84</v>
      </c>
    </row>
    <row r="9" spans="1:4" x14ac:dyDescent="0.25">
      <c r="A9" s="7">
        <v>8</v>
      </c>
      <c r="B9" s="1" t="s">
        <v>161</v>
      </c>
      <c r="D9">
        <v>44</v>
      </c>
    </row>
    <row r="10" spans="1:4" x14ac:dyDescent="0.25">
      <c r="A10" s="7">
        <v>9</v>
      </c>
      <c r="B10" s="1" t="s">
        <v>162</v>
      </c>
      <c r="D10">
        <v>76</v>
      </c>
    </row>
    <row r="11" spans="1:4" x14ac:dyDescent="0.25">
      <c r="A11" s="7">
        <v>10</v>
      </c>
      <c r="B11" s="1" t="s">
        <v>163</v>
      </c>
      <c r="D11">
        <v>44</v>
      </c>
    </row>
    <row r="12" spans="1:4" x14ac:dyDescent="0.25">
      <c r="A12" s="7">
        <v>11</v>
      </c>
      <c r="B12" s="1" t="s">
        <v>164</v>
      </c>
      <c r="D12">
        <v>76</v>
      </c>
    </row>
    <row r="13" spans="1:4" x14ac:dyDescent="0.25">
      <c r="A13" s="7">
        <v>12</v>
      </c>
      <c r="B13" s="1" t="s">
        <v>165</v>
      </c>
      <c r="D13">
        <v>76</v>
      </c>
    </row>
    <row r="14" spans="1:4" x14ac:dyDescent="0.25">
      <c r="A14" s="7">
        <v>13</v>
      </c>
      <c r="B14" s="1" t="s">
        <v>166</v>
      </c>
      <c r="D14">
        <v>93</v>
      </c>
    </row>
    <row r="15" spans="1:4" x14ac:dyDescent="0.25">
      <c r="A15" s="7">
        <v>14</v>
      </c>
      <c r="B15" s="1" t="s">
        <v>167</v>
      </c>
      <c r="D15">
        <v>28</v>
      </c>
    </row>
    <row r="16" spans="1:4" x14ac:dyDescent="0.25">
      <c r="A16" s="7">
        <v>15</v>
      </c>
      <c r="B16" s="1" t="s">
        <v>168</v>
      </c>
      <c r="D16">
        <v>84</v>
      </c>
    </row>
    <row r="17" spans="1:4" x14ac:dyDescent="0.25">
      <c r="A17" s="7">
        <v>16</v>
      </c>
      <c r="B17" s="1" t="s">
        <v>169</v>
      </c>
      <c r="D17">
        <v>75</v>
      </c>
    </row>
    <row r="18" spans="1:4" x14ac:dyDescent="0.25">
      <c r="A18" s="7">
        <v>17</v>
      </c>
      <c r="B18" s="1" t="s">
        <v>170</v>
      </c>
      <c r="D18">
        <v>75</v>
      </c>
    </row>
    <row r="19" spans="1:4" x14ac:dyDescent="0.25">
      <c r="A19" s="7">
        <v>18</v>
      </c>
      <c r="B19" s="1" t="s">
        <v>171</v>
      </c>
      <c r="D19">
        <v>24</v>
      </c>
    </row>
    <row r="20" spans="1:4" x14ac:dyDescent="0.25">
      <c r="A20" s="7">
        <v>19</v>
      </c>
      <c r="B20" s="1" t="s">
        <v>172</v>
      </c>
      <c r="D20">
        <v>75</v>
      </c>
    </row>
    <row r="21" spans="1:4" x14ac:dyDescent="0.25">
      <c r="A21" s="7">
        <v>20</v>
      </c>
      <c r="B21" s="1" t="s">
        <v>260</v>
      </c>
      <c r="C21" t="s">
        <v>263</v>
      </c>
      <c r="D21">
        <v>94</v>
      </c>
    </row>
    <row r="22" spans="1:4" x14ac:dyDescent="0.25">
      <c r="A22" s="7">
        <v>21</v>
      </c>
      <c r="B22" s="1" t="s">
        <v>177</v>
      </c>
      <c r="D22">
        <v>27</v>
      </c>
    </row>
    <row r="23" spans="1:4" x14ac:dyDescent="0.25">
      <c r="A23" s="7">
        <v>22</v>
      </c>
      <c r="B23" s="1" t="s">
        <v>178</v>
      </c>
      <c r="D23">
        <v>53</v>
      </c>
    </row>
    <row r="24" spans="1:4" x14ac:dyDescent="0.25">
      <c r="A24" s="7">
        <v>23</v>
      </c>
      <c r="B24" s="1" t="s">
        <v>179</v>
      </c>
      <c r="D24">
        <v>75</v>
      </c>
    </row>
    <row r="25" spans="1:4" x14ac:dyDescent="0.25">
      <c r="A25" s="7">
        <v>24</v>
      </c>
      <c r="B25" s="1" t="s">
        <v>180</v>
      </c>
      <c r="D25">
        <v>75</v>
      </c>
    </row>
    <row r="26" spans="1:4" x14ac:dyDescent="0.25">
      <c r="A26" s="7">
        <v>25</v>
      </c>
      <c r="B26" s="1" t="s">
        <v>181</v>
      </c>
      <c r="D26">
        <v>27</v>
      </c>
    </row>
    <row r="27" spans="1:4" x14ac:dyDescent="0.25">
      <c r="A27" s="7">
        <v>26</v>
      </c>
      <c r="B27" s="1" t="s">
        <v>182</v>
      </c>
      <c r="D27">
        <v>84</v>
      </c>
    </row>
    <row r="28" spans="1:4" x14ac:dyDescent="0.25">
      <c r="A28" s="7">
        <v>27</v>
      </c>
      <c r="B28" s="1" t="s">
        <v>183</v>
      </c>
      <c r="D28">
        <v>28</v>
      </c>
    </row>
    <row r="29" spans="1:4" x14ac:dyDescent="0.25">
      <c r="A29" s="7">
        <v>28</v>
      </c>
      <c r="B29" s="1" t="s">
        <v>184</v>
      </c>
      <c r="D29">
        <v>24</v>
      </c>
    </row>
    <row r="30" spans="1:4" x14ac:dyDescent="0.25">
      <c r="A30" s="7">
        <v>29</v>
      </c>
      <c r="B30" s="1" t="s">
        <v>185</v>
      </c>
      <c r="D30">
        <v>53</v>
      </c>
    </row>
    <row r="31" spans="1:4" x14ac:dyDescent="0.25">
      <c r="A31" s="7">
        <v>30</v>
      </c>
      <c r="B31" s="1" t="s">
        <v>186</v>
      </c>
      <c r="D31">
        <v>76</v>
      </c>
    </row>
    <row r="32" spans="1:4" x14ac:dyDescent="0.25">
      <c r="A32" s="7">
        <v>31</v>
      </c>
      <c r="B32" s="1" t="s">
        <v>187</v>
      </c>
      <c r="D32">
        <v>76</v>
      </c>
    </row>
    <row r="33" spans="1:4" x14ac:dyDescent="0.25">
      <c r="A33" s="7">
        <v>32</v>
      </c>
      <c r="B33" s="1" t="s">
        <v>188</v>
      </c>
      <c r="D33">
        <v>76</v>
      </c>
    </row>
    <row r="34" spans="1:4" x14ac:dyDescent="0.25">
      <c r="A34" s="7">
        <v>33</v>
      </c>
      <c r="B34" s="1" t="s">
        <v>189</v>
      </c>
      <c r="D34">
        <v>75</v>
      </c>
    </row>
    <row r="35" spans="1:4" x14ac:dyDescent="0.25">
      <c r="A35" s="7">
        <v>34</v>
      </c>
      <c r="B35" s="1" t="s">
        <v>190</v>
      </c>
      <c r="D35">
        <v>76</v>
      </c>
    </row>
    <row r="36" spans="1:4" x14ac:dyDescent="0.25">
      <c r="A36" s="7">
        <v>35</v>
      </c>
      <c r="B36" s="1" t="s">
        <v>191</v>
      </c>
      <c r="D36">
        <v>53</v>
      </c>
    </row>
    <row r="37" spans="1:4" x14ac:dyDescent="0.25">
      <c r="A37" s="7">
        <v>36</v>
      </c>
      <c r="B37" s="1" t="s">
        <v>192</v>
      </c>
      <c r="D37">
        <v>24</v>
      </c>
    </row>
    <row r="38" spans="1:4" x14ac:dyDescent="0.25">
      <c r="A38" s="7">
        <v>37</v>
      </c>
      <c r="B38" s="1" t="s">
        <v>193</v>
      </c>
      <c r="D38">
        <v>24</v>
      </c>
    </row>
    <row r="39" spans="1:4" x14ac:dyDescent="0.25">
      <c r="A39" s="7">
        <v>38</v>
      </c>
      <c r="B39" s="1" t="s">
        <v>194</v>
      </c>
      <c r="D39">
        <v>84</v>
      </c>
    </row>
    <row r="40" spans="1:4" x14ac:dyDescent="0.25">
      <c r="A40" s="7">
        <v>39</v>
      </c>
      <c r="B40" s="1" t="s">
        <v>195</v>
      </c>
      <c r="D40">
        <v>27</v>
      </c>
    </row>
    <row r="41" spans="1:4" x14ac:dyDescent="0.25">
      <c r="A41" s="7">
        <v>40</v>
      </c>
      <c r="B41" s="1" t="s">
        <v>196</v>
      </c>
      <c r="D41">
        <v>75</v>
      </c>
    </row>
    <row r="42" spans="1:4" x14ac:dyDescent="0.25">
      <c r="A42" s="7">
        <v>41</v>
      </c>
      <c r="B42" s="1" t="s">
        <v>197</v>
      </c>
      <c r="D42">
        <v>24</v>
      </c>
    </row>
    <row r="43" spans="1:4" x14ac:dyDescent="0.25">
      <c r="A43" s="7">
        <v>42</v>
      </c>
      <c r="B43" s="1" t="s">
        <v>198</v>
      </c>
      <c r="D43">
        <v>84</v>
      </c>
    </row>
    <row r="44" spans="1:4" x14ac:dyDescent="0.25">
      <c r="A44" s="7">
        <v>43</v>
      </c>
      <c r="B44" s="1" t="s">
        <v>199</v>
      </c>
      <c r="D44">
        <v>84</v>
      </c>
    </row>
    <row r="45" spans="1:4" x14ac:dyDescent="0.25">
      <c r="A45" s="7">
        <v>44</v>
      </c>
      <c r="B45" s="1" t="s">
        <v>200</v>
      </c>
      <c r="D45">
        <v>52</v>
      </c>
    </row>
    <row r="46" spans="1:4" x14ac:dyDescent="0.25">
      <c r="A46" s="7">
        <v>45</v>
      </c>
      <c r="B46" s="1" t="s">
        <v>201</v>
      </c>
      <c r="D46">
        <v>24</v>
      </c>
    </row>
    <row r="47" spans="1:4" x14ac:dyDescent="0.25">
      <c r="A47" s="7">
        <v>46</v>
      </c>
      <c r="B47" s="1" t="s">
        <v>202</v>
      </c>
      <c r="D47">
        <v>76</v>
      </c>
    </row>
    <row r="48" spans="1:4" x14ac:dyDescent="0.25">
      <c r="A48" s="7">
        <v>47</v>
      </c>
      <c r="B48" s="1" t="s">
        <v>203</v>
      </c>
      <c r="D48">
        <v>75</v>
      </c>
    </row>
    <row r="49" spans="1:4" x14ac:dyDescent="0.25">
      <c r="A49" s="7">
        <v>48</v>
      </c>
      <c r="B49" s="1" t="s">
        <v>204</v>
      </c>
      <c r="D49">
        <v>76</v>
      </c>
    </row>
    <row r="50" spans="1:4" x14ac:dyDescent="0.25">
      <c r="A50" s="7">
        <v>49</v>
      </c>
      <c r="B50" s="1" t="s">
        <v>205</v>
      </c>
      <c r="D50">
        <v>52</v>
      </c>
    </row>
    <row r="51" spans="1:4" x14ac:dyDescent="0.25">
      <c r="A51" s="7">
        <v>50</v>
      </c>
      <c r="B51" s="1" t="s">
        <v>206</v>
      </c>
      <c r="D51">
        <v>28</v>
      </c>
    </row>
    <row r="52" spans="1:4" x14ac:dyDescent="0.25">
      <c r="A52" s="7">
        <v>51</v>
      </c>
      <c r="B52" s="1" t="s">
        <v>207</v>
      </c>
      <c r="D52">
        <v>44</v>
      </c>
    </row>
    <row r="53" spans="1:4" x14ac:dyDescent="0.25">
      <c r="A53" s="7">
        <v>52</v>
      </c>
      <c r="B53" s="1" t="s">
        <v>208</v>
      </c>
      <c r="D53">
        <v>44</v>
      </c>
    </row>
    <row r="54" spans="1:4" x14ac:dyDescent="0.25">
      <c r="A54" s="7">
        <v>53</v>
      </c>
      <c r="B54" s="1" t="s">
        <v>209</v>
      </c>
      <c r="D54">
        <v>52</v>
      </c>
    </row>
    <row r="55" spans="1:4" x14ac:dyDescent="0.25">
      <c r="A55" s="7">
        <v>54</v>
      </c>
      <c r="B55" s="1" t="s">
        <v>210</v>
      </c>
      <c r="D55">
        <v>44</v>
      </c>
    </row>
    <row r="56" spans="1:4" x14ac:dyDescent="0.25">
      <c r="A56" s="7">
        <v>55</v>
      </c>
      <c r="B56" s="1" t="s">
        <v>211</v>
      </c>
      <c r="D56">
        <v>44</v>
      </c>
    </row>
    <row r="57" spans="1:4" x14ac:dyDescent="0.25">
      <c r="A57" s="7">
        <v>56</v>
      </c>
      <c r="B57" s="1" t="s">
        <v>212</v>
      </c>
      <c r="D57">
        <v>53</v>
      </c>
    </row>
    <row r="58" spans="1:4" x14ac:dyDescent="0.25">
      <c r="A58" s="7">
        <v>57</v>
      </c>
      <c r="B58" s="1" t="s">
        <v>213</v>
      </c>
      <c r="D58">
        <v>44</v>
      </c>
    </row>
    <row r="59" spans="1:4" x14ac:dyDescent="0.25">
      <c r="A59" s="7">
        <v>58</v>
      </c>
      <c r="B59" s="1" t="s">
        <v>214</v>
      </c>
      <c r="D59">
        <v>27</v>
      </c>
    </row>
    <row r="60" spans="1:4" x14ac:dyDescent="0.25">
      <c r="A60" s="7">
        <v>59</v>
      </c>
      <c r="B60" s="1" t="s">
        <v>215</v>
      </c>
      <c r="D60">
        <v>32</v>
      </c>
    </row>
    <row r="61" spans="1:4" x14ac:dyDescent="0.25">
      <c r="A61" s="7">
        <v>60</v>
      </c>
      <c r="B61" s="1" t="s">
        <v>216</v>
      </c>
      <c r="D61">
        <v>32</v>
      </c>
    </row>
    <row r="62" spans="1:4" x14ac:dyDescent="0.25">
      <c r="A62" s="7">
        <v>61</v>
      </c>
      <c r="B62" s="1" t="s">
        <v>217</v>
      </c>
      <c r="D62">
        <v>28</v>
      </c>
    </row>
    <row r="63" spans="1:4" x14ac:dyDescent="0.25">
      <c r="A63" s="7">
        <v>62</v>
      </c>
      <c r="B63" s="1" t="s">
        <v>218</v>
      </c>
      <c r="D63">
        <v>32</v>
      </c>
    </row>
    <row r="64" spans="1:4" x14ac:dyDescent="0.25">
      <c r="A64" s="7">
        <v>63</v>
      </c>
      <c r="B64" s="1" t="s">
        <v>219</v>
      </c>
      <c r="D64">
        <v>84</v>
      </c>
    </row>
    <row r="65" spans="1:4" x14ac:dyDescent="0.25">
      <c r="A65" s="7">
        <v>64</v>
      </c>
      <c r="B65" s="1" t="s">
        <v>220</v>
      </c>
      <c r="D65">
        <v>75</v>
      </c>
    </row>
    <row r="66" spans="1:4" x14ac:dyDescent="0.25">
      <c r="A66" s="7">
        <v>65</v>
      </c>
      <c r="B66" s="1" t="s">
        <v>221</v>
      </c>
      <c r="D66">
        <v>76</v>
      </c>
    </row>
    <row r="67" spans="1:4" x14ac:dyDescent="0.25">
      <c r="A67" s="7">
        <v>66</v>
      </c>
      <c r="B67" s="1" t="s">
        <v>222</v>
      </c>
      <c r="D67">
        <v>76</v>
      </c>
    </row>
    <row r="68" spans="1:4" x14ac:dyDescent="0.25">
      <c r="A68" s="7">
        <v>67</v>
      </c>
      <c r="B68" s="1" t="s">
        <v>223</v>
      </c>
      <c r="D68">
        <v>44</v>
      </c>
    </row>
    <row r="69" spans="1:4" x14ac:dyDescent="0.25">
      <c r="A69" s="7">
        <v>68</v>
      </c>
      <c r="B69" s="1" t="s">
        <v>224</v>
      </c>
      <c r="D69">
        <v>44</v>
      </c>
    </row>
    <row r="70" spans="1:4" x14ac:dyDescent="0.25">
      <c r="A70" s="7">
        <v>69</v>
      </c>
      <c r="B70" s="1" t="s">
        <v>225</v>
      </c>
      <c r="D70">
        <v>84</v>
      </c>
    </row>
    <row r="71" spans="1:4" x14ac:dyDescent="0.25">
      <c r="A71" s="7">
        <v>70</v>
      </c>
      <c r="B71" s="1" t="s">
        <v>226</v>
      </c>
      <c r="D71">
        <v>27</v>
      </c>
    </row>
    <row r="72" spans="1:4" x14ac:dyDescent="0.25">
      <c r="A72" s="7">
        <v>71</v>
      </c>
      <c r="B72" s="1" t="s">
        <v>227</v>
      </c>
      <c r="D72">
        <v>27</v>
      </c>
    </row>
    <row r="73" spans="1:4" x14ac:dyDescent="0.25">
      <c r="A73" s="7">
        <v>72</v>
      </c>
      <c r="B73" s="1" t="s">
        <v>228</v>
      </c>
      <c r="D73">
        <v>52</v>
      </c>
    </row>
    <row r="74" spans="1:4" x14ac:dyDescent="0.25">
      <c r="A74" s="7">
        <v>73</v>
      </c>
      <c r="B74" s="1" t="s">
        <v>229</v>
      </c>
      <c r="D74">
        <v>84</v>
      </c>
    </row>
    <row r="75" spans="1:4" x14ac:dyDescent="0.25">
      <c r="A75" s="7">
        <v>74</v>
      </c>
      <c r="B75" s="1" t="s">
        <v>230</v>
      </c>
      <c r="D75">
        <v>84</v>
      </c>
    </row>
    <row r="76" spans="1:4" x14ac:dyDescent="0.25">
      <c r="A76" s="7">
        <v>75</v>
      </c>
      <c r="B76" s="1" t="s">
        <v>231</v>
      </c>
      <c r="D76">
        <v>11</v>
      </c>
    </row>
    <row r="77" spans="1:4" x14ac:dyDescent="0.25">
      <c r="A77" s="7">
        <v>76</v>
      </c>
      <c r="B77" s="1" t="s">
        <v>232</v>
      </c>
      <c r="D77">
        <v>28</v>
      </c>
    </row>
    <row r="78" spans="1:4" x14ac:dyDescent="0.25">
      <c r="A78" s="7">
        <v>77</v>
      </c>
      <c r="B78" s="1" t="s">
        <v>233</v>
      </c>
      <c r="D78">
        <v>11</v>
      </c>
    </row>
    <row r="79" spans="1:4" x14ac:dyDescent="0.25">
      <c r="A79" s="7">
        <v>78</v>
      </c>
      <c r="B79" s="1" t="s">
        <v>234</v>
      </c>
      <c r="D79">
        <v>11</v>
      </c>
    </row>
    <row r="80" spans="1:4" x14ac:dyDescent="0.25">
      <c r="A80" s="7">
        <v>79</v>
      </c>
      <c r="B80" s="1" t="s">
        <v>235</v>
      </c>
      <c r="D80">
        <v>75</v>
      </c>
    </row>
    <row r="81" spans="1:4" x14ac:dyDescent="0.25">
      <c r="A81" s="7">
        <v>80</v>
      </c>
      <c r="B81" s="1" t="s">
        <v>236</v>
      </c>
      <c r="D81">
        <v>32</v>
      </c>
    </row>
    <row r="82" spans="1:4" x14ac:dyDescent="0.25">
      <c r="A82" s="7">
        <v>81</v>
      </c>
      <c r="B82" s="1" t="s">
        <v>237</v>
      </c>
      <c r="D82">
        <v>76</v>
      </c>
    </row>
    <row r="83" spans="1:4" x14ac:dyDescent="0.25">
      <c r="A83" s="7">
        <v>82</v>
      </c>
      <c r="B83" s="1" t="s">
        <v>238</v>
      </c>
      <c r="D83">
        <v>76</v>
      </c>
    </row>
    <row r="84" spans="1:4" x14ac:dyDescent="0.25">
      <c r="A84" s="7">
        <v>83</v>
      </c>
      <c r="B84" s="1" t="s">
        <v>239</v>
      </c>
      <c r="D84">
        <v>93</v>
      </c>
    </row>
    <row r="85" spans="1:4" x14ac:dyDescent="0.25">
      <c r="A85" s="7">
        <v>84</v>
      </c>
      <c r="B85" s="1" t="s">
        <v>240</v>
      </c>
      <c r="D85">
        <v>93</v>
      </c>
    </row>
    <row r="86" spans="1:4" x14ac:dyDescent="0.25">
      <c r="A86" s="7">
        <v>85</v>
      </c>
      <c r="B86" s="1" t="s">
        <v>241</v>
      </c>
      <c r="D86">
        <v>52</v>
      </c>
    </row>
    <row r="87" spans="1:4" x14ac:dyDescent="0.25">
      <c r="A87" s="7">
        <v>86</v>
      </c>
      <c r="B87" s="1" t="s">
        <v>242</v>
      </c>
      <c r="D87">
        <v>75</v>
      </c>
    </row>
    <row r="88" spans="1:4" x14ac:dyDescent="0.25">
      <c r="A88" s="7">
        <v>87</v>
      </c>
      <c r="B88" s="1" t="s">
        <v>243</v>
      </c>
      <c r="D88">
        <v>75</v>
      </c>
    </row>
    <row r="89" spans="1:4" x14ac:dyDescent="0.25">
      <c r="A89" s="7">
        <v>88</v>
      </c>
      <c r="B89" s="1" t="s">
        <v>244</v>
      </c>
      <c r="D89">
        <v>44</v>
      </c>
    </row>
    <row r="90" spans="1:4" x14ac:dyDescent="0.25">
      <c r="A90" s="7">
        <v>89</v>
      </c>
      <c r="B90" s="1" t="s">
        <v>245</v>
      </c>
      <c r="D90">
        <v>27</v>
      </c>
    </row>
    <row r="91" spans="1:4" x14ac:dyDescent="0.25">
      <c r="A91" s="7">
        <v>90</v>
      </c>
      <c r="B91" s="1" t="s">
        <v>246</v>
      </c>
      <c r="D91">
        <v>27</v>
      </c>
    </row>
    <row r="92" spans="1:4" x14ac:dyDescent="0.25">
      <c r="A92" s="7">
        <v>91</v>
      </c>
      <c r="B92" s="1" t="s">
        <v>247</v>
      </c>
      <c r="D92">
        <v>11</v>
      </c>
    </row>
    <row r="93" spans="1:4" x14ac:dyDescent="0.25">
      <c r="A93" s="7">
        <v>92</v>
      </c>
      <c r="B93" s="1" t="s">
        <v>248</v>
      </c>
      <c r="D93">
        <v>11</v>
      </c>
    </row>
    <row r="94" spans="1:4" x14ac:dyDescent="0.25">
      <c r="A94" s="7">
        <v>93</v>
      </c>
      <c r="B94" s="1" t="s">
        <v>249</v>
      </c>
      <c r="D94">
        <v>11</v>
      </c>
    </row>
    <row r="95" spans="1:4" x14ac:dyDescent="0.25">
      <c r="A95" s="7">
        <v>94</v>
      </c>
      <c r="B95" s="1" t="s">
        <v>250</v>
      </c>
      <c r="D95">
        <v>11</v>
      </c>
    </row>
    <row r="96" spans="1:4" x14ac:dyDescent="0.25">
      <c r="A96" s="7">
        <v>95</v>
      </c>
      <c r="B96" s="1" t="s">
        <v>251</v>
      </c>
      <c r="D96">
        <v>11</v>
      </c>
    </row>
    <row r="97" spans="1:4" x14ac:dyDescent="0.25">
      <c r="A97" s="7">
        <v>970</v>
      </c>
      <c r="B97" s="1" t="s">
        <v>252</v>
      </c>
      <c r="C97" t="s">
        <v>263</v>
      </c>
      <c r="D97">
        <v>1</v>
      </c>
    </row>
    <row r="98" spans="1:4" x14ac:dyDescent="0.25">
      <c r="A98" s="7">
        <v>971</v>
      </c>
      <c r="B98" s="1" t="s">
        <v>252</v>
      </c>
      <c r="D98">
        <v>1</v>
      </c>
    </row>
    <row r="99" spans="1:4" x14ac:dyDescent="0.25">
      <c r="A99" s="7">
        <v>972</v>
      </c>
      <c r="B99" s="1" t="s">
        <v>253</v>
      </c>
      <c r="D99">
        <v>2</v>
      </c>
    </row>
    <row r="100" spans="1:4" x14ac:dyDescent="0.25">
      <c r="A100" s="7">
        <v>973</v>
      </c>
      <c r="B100" s="1" t="s">
        <v>254</v>
      </c>
      <c r="D100">
        <v>3</v>
      </c>
    </row>
    <row r="101" spans="1:4" x14ac:dyDescent="0.25">
      <c r="A101" s="7">
        <v>974</v>
      </c>
      <c r="B101" s="1" t="s">
        <v>255</v>
      </c>
      <c r="D101">
        <v>4</v>
      </c>
    </row>
    <row r="102" spans="1:4" x14ac:dyDescent="0.25">
      <c r="A102" s="7">
        <v>976</v>
      </c>
      <c r="B102" s="1" t="s">
        <v>256</v>
      </c>
      <c r="D102">
        <v>6</v>
      </c>
    </row>
    <row r="103" spans="1:4" x14ac:dyDescent="0.25">
      <c r="A103" s="7">
        <v>980</v>
      </c>
      <c r="B103" s="1" t="s">
        <v>261</v>
      </c>
      <c r="C103" t="s">
        <v>263</v>
      </c>
      <c r="D103">
        <v>8</v>
      </c>
    </row>
    <row r="104" spans="1:4" x14ac:dyDescent="0.25">
      <c r="A104" s="7">
        <v>986</v>
      </c>
      <c r="B104" s="1" t="s">
        <v>261</v>
      </c>
      <c r="C104" t="s">
        <v>263</v>
      </c>
      <c r="D104">
        <v>8</v>
      </c>
    </row>
    <row r="105" spans="1:4" x14ac:dyDescent="0.25">
      <c r="A105" s="7">
        <v>990</v>
      </c>
      <c r="B105" s="1" t="s">
        <v>262</v>
      </c>
      <c r="C105" t="s">
        <v>263</v>
      </c>
      <c r="D105">
        <v>9</v>
      </c>
    </row>
    <row r="106" spans="1:4" x14ac:dyDescent="0.25">
      <c r="A106" s="7">
        <v>991</v>
      </c>
      <c r="B106" s="1" t="s">
        <v>262</v>
      </c>
      <c r="C106" t="s">
        <v>263</v>
      </c>
      <c r="D106">
        <v>9</v>
      </c>
    </row>
    <row r="107" spans="1:4" x14ac:dyDescent="0.25">
      <c r="A107" s="7">
        <v>992</v>
      </c>
      <c r="B107" s="1" t="s">
        <v>262</v>
      </c>
      <c r="C107" t="s">
        <v>263</v>
      </c>
      <c r="D107">
        <v>9</v>
      </c>
    </row>
    <row r="108" spans="1:4" x14ac:dyDescent="0.25">
      <c r="A108" s="7" t="s">
        <v>173</v>
      </c>
      <c r="B108" s="1" t="s">
        <v>174</v>
      </c>
      <c r="D108">
        <v>94</v>
      </c>
    </row>
    <row r="109" spans="1:4" x14ac:dyDescent="0.25">
      <c r="A109" s="7" t="s">
        <v>175</v>
      </c>
      <c r="B109" s="1" t="s">
        <v>176</v>
      </c>
      <c r="D109">
        <v>94</v>
      </c>
    </row>
    <row r="110" spans="1:4" x14ac:dyDescent="0.25">
      <c r="A110" s="7" t="s">
        <v>258</v>
      </c>
      <c r="B110" s="1" t="s">
        <v>259</v>
      </c>
      <c r="D110">
        <v>84</v>
      </c>
    </row>
  </sheetData>
  <sortState ref="A2:C110">
    <sortCondition ref="A2:A110"/>
  </sortState>
  <phoneticPr fontId="3" type="noConversion"/>
  <pageMargins left="0.7" right="0.7" top="0.75" bottom="0.75" header="0.3" footer="0.3"/>
  <pageSetup paperSize="9" orientation="portrait" horizontalDpi="30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clubs</vt:lpstr>
      <vt:lpstr>ligues</vt:lpstr>
      <vt:lpstr>depart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utilisateur1</dc:creator>
  <cp:lastModifiedBy>DjiDji</cp:lastModifiedBy>
  <dcterms:created xsi:type="dcterms:W3CDTF">2019-11-10T13:25:31Z</dcterms:created>
  <dcterms:modified xsi:type="dcterms:W3CDTF">2019-11-25T18:01:56Z</dcterms:modified>
</cp:coreProperties>
</file>