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28680" yWindow="-120" windowWidth="29040" windowHeight="15840" tabRatio="864" firstSheet="15" activeTab="17"/>
  </bookViews>
  <sheets>
    <sheet name="Introduction" sheetId="28" r:id="rId1"/>
    <sheet name="Auvergne Rhône Alpes" sheetId="1" r:id="rId2"/>
    <sheet name="Bourgogne Franche-Comté" sheetId="2" r:id="rId3"/>
    <sheet name="Bretagne" sheetId="3" r:id="rId4"/>
    <sheet name="Centre Val de Loire" sheetId="4" r:id="rId5"/>
    <sheet name="Grand Est" sheetId="5" r:id="rId6"/>
    <sheet name="Hauts de France" sheetId="6" r:id="rId7"/>
    <sheet name="IDF Est" sheetId="7" r:id="rId8"/>
    <sheet name="IDF Ouest" sheetId="8" r:id="rId9"/>
    <sheet name="Normandie" sheetId="9" r:id="rId10"/>
    <sheet name="Nouvelle Aquitaine" sheetId="10" r:id="rId11"/>
    <sheet name="Occitanie" sheetId="11" r:id="rId12"/>
    <sheet name="PACA Corse" sheetId="12" r:id="rId13"/>
    <sheet name="Paris" sheetId="13" r:id="rId14"/>
    <sheet name="Pays de la Loire" sheetId="14" r:id="rId15"/>
    <sheet name="NEW Indicateur DEX" sheetId="25" r:id="rId16"/>
    <sheet name="Dernières données" sheetId="30" r:id="rId17"/>
    <sheet name="DOM-TOM Corse" sheetId="32" r:id="rId18"/>
    <sheet name="DT" sheetId="29" r:id="rId19"/>
    <sheet name="NEW Indicateur DOMCorse" sheetId="18" r:id="rId20"/>
    <sheet name="Dernières données DOMTOM" sheetId="34" r:id="rId21"/>
    <sheet name="NEW Indicateur DT" sheetId="17" r:id="rId22"/>
    <sheet name="effectif total et nbPA" sheetId="35" r:id="rId23"/>
    <sheet name="Pondération des sujets" sheetId="15" r:id="rId24"/>
    <sheet name="Paramètres" sheetId="27" r:id="rId2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S3" i="17" l="1"/>
  <c r="AS4" i="18"/>
  <c r="AS5" i="18"/>
  <c r="AS6" i="18"/>
  <c r="AS7" i="18"/>
  <c r="AS8" i="18"/>
  <c r="AS3" i="18"/>
  <c r="AN3" i="18"/>
  <c r="GE13" i="32"/>
  <c r="GD13" i="32"/>
  <c r="GD12" i="32"/>
  <c r="GE12" i="32" s="1"/>
  <c r="GE11" i="32"/>
  <c r="GD11" i="32"/>
  <c r="GD10" i="32"/>
  <c r="GE10" i="32" s="1"/>
  <c r="GE9" i="32"/>
  <c r="GD9" i="32"/>
  <c r="GD8" i="32"/>
  <c r="GE8" i="32" s="1"/>
  <c r="GE7" i="32"/>
  <c r="GD7" i="32"/>
  <c r="GD6" i="32"/>
  <c r="GE6" i="32" s="1"/>
  <c r="GE5" i="32"/>
  <c r="GD5" i="32"/>
  <c r="GD4" i="32"/>
  <c r="GE4" i="32" s="1"/>
  <c r="CP13" i="32"/>
  <c r="CO13" i="32"/>
  <c r="CO12" i="32"/>
  <c r="CP12" i="32" s="1"/>
  <c r="CP11" i="32"/>
  <c r="CO11" i="32"/>
  <c r="CO10" i="32"/>
  <c r="CP10" i="32" s="1"/>
  <c r="CP9" i="32"/>
  <c r="CO9" i="32"/>
  <c r="CO8" i="32"/>
  <c r="CP8" i="32" s="1"/>
  <c r="CP7" i="32"/>
  <c r="CO7" i="32"/>
  <c r="CO6" i="32"/>
  <c r="CP6" i="32" s="1"/>
  <c r="CP5" i="32"/>
  <c r="CO5" i="32"/>
  <c r="CO4" i="32"/>
  <c r="CP4" i="32" s="1"/>
  <c r="EZ13" i="32"/>
  <c r="EY13" i="32"/>
  <c r="EY12" i="32"/>
  <c r="EZ12" i="32" s="1"/>
  <c r="EZ11" i="32"/>
  <c r="EY11" i="32"/>
  <c r="EY10" i="32"/>
  <c r="EZ10" i="32" s="1"/>
  <c r="EZ9" i="32"/>
  <c r="EY9" i="32"/>
  <c r="EY8" i="32"/>
  <c r="EZ8" i="32" s="1"/>
  <c r="EZ7" i="32"/>
  <c r="EY7" i="32"/>
  <c r="EY6" i="32"/>
  <c r="EZ6" i="32" s="1"/>
  <c r="EZ5" i="32"/>
  <c r="EY5" i="32"/>
  <c r="EY4" i="32"/>
  <c r="EZ4" i="32" s="1"/>
  <c r="DT13" i="32"/>
  <c r="DU13" i="32" s="1"/>
  <c r="DU12" i="32"/>
  <c r="DT12" i="32"/>
  <c r="DT11" i="32"/>
  <c r="DU11" i="32" s="1"/>
  <c r="DU10" i="32"/>
  <c r="DT10" i="32"/>
  <c r="DT9" i="32"/>
  <c r="DU9" i="32" s="1"/>
  <c r="DU8" i="32"/>
  <c r="DT8" i="32"/>
  <c r="DT7" i="32"/>
  <c r="DU7" i="32" s="1"/>
  <c r="DU6" i="32"/>
  <c r="DT6" i="32"/>
  <c r="DT5" i="32"/>
  <c r="DU5" i="32" s="1"/>
  <c r="DU4" i="32"/>
  <c r="DT4" i="32"/>
  <c r="BK13" i="32"/>
  <c r="BJ13" i="32"/>
  <c r="BK12" i="32"/>
  <c r="BJ12" i="32"/>
  <c r="BK11" i="32"/>
  <c r="BJ11" i="32"/>
  <c r="BK10" i="32"/>
  <c r="BJ10" i="32"/>
  <c r="BK9" i="32"/>
  <c r="BJ9" i="32"/>
  <c r="BK8" i="32"/>
  <c r="BJ8" i="32"/>
  <c r="BK7" i="32"/>
  <c r="BJ7" i="32"/>
  <c r="BK6" i="32"/>
  <c r="BJ6" i="32"/>
  <c r="BK5" i="32"/>
  <c r="BJ5" i="32"/>
  <c r="BK4" i="32"/>
  <c r="BJ4" i="32"/>
  <c r="AV3" i="17"/>
  <c r="AE12" i="29"/>
  <c r="AF12" i="29" s="1"/>
  <c r="AF11" i="29"/>
  <c r="AE11" i="29"/>
  <c r="AE10" i="29"/>
  <c r="AF10" i="29" s="1"/>
  <c r="AF9" i="29"/>
  <c r="AE9" i="29"/>
  <c r="AE8" i="29"/>
  <c r="AF8" i="29" s="1"/>
  <c r="AF7" i="29"/>
  <c r="AE7" i="29"/>
  <c r="AE6" i="29"/>
  <c r="AF6" i="29" s="1"/>
  <c r="AF5" i="29"/>
  <c r="AE5" i="29"/>
  <c r="AE4" i="29"/>
  <c r="AF4" i="29" s="1"/>
  <c r="AV8" i="18"/>
  <c r="AV7" i="18"/>
  <c r="AV6" i="18"/>
  <c r="AV5" i="18"/>
  <c r="AV4" i="18"/>
  <c r="AV3" i="18"/>
  <c r="AE13" i="32"/>
  <c r="AF13" i="32" s="1"/>
  <c r="AF12" i="32"/>
  <c r="AE12" i="32"/>
  <c r="AE11" i="32"/>
  <c r="AF11" i="32" s="1"/>
  <c r="AF10" i="32"/>
  <c r="AE10" i="32"/>
  <c r="AE9" i="32"/>
  <c r="AF9" i="32" s="1"/>
  <c r="AF8" i="32"/>
  <c r="AE8" i="32"/>
  <c r="AE7" i="32"/>
  <c r="AF7" i="32" s="1"/>
  <c r="AF6" i="32"/>
  <c r="AE6" i="32"/>
  <c r="AE5" i="32"/>
  <c r="AF5" i="32" s="1"/>
  <c r="AF4" i="32"/>
  <c r="AE4" i="32"/>
  <c r="GE14" i="32" l="1"/>
  <c r="CP14" i="32"/>
  <c r="EZ14" i="32"/>
  <c r="BK14" i="32"/>
  <c r="DU14" i="32"/>
  <c r="AF13" i="29"/>
  <c r="AF14" i="32"/>
  <c r="GA13" i="32" l="1"/>
  <c r="GB13" i="32" s="1"/>
  <c r="GB12" i="32"/>
  <c r="GA12" i="32"/>
  <c r="GA11" i="32"/>
  <c r="GB11" i="32" s="1"/>
  <c r="GB10" i="32"/>
  <c r="GA10" i="32"/>
  <c r="GA9" i="32"/>
  <c r="GB9" i="32" s="1"/>
  <c r="GB8" i="32"/>
  <c r="GA8" i="32"/>
  <c r="GA7" i="32"/>
  <c r="GB7" i="32" s="1"/>
  <c r="GB6" i="32"/>
  <c r="GA6" i="32"/>
  <c r="GA5" i="32"/>
  <c r="GB5" i="32" s="1"/>
  <c r="GB4" i="32"/>
  <c r="GA4" i="32"/>
  <c r="CM13" i="32"/>
  <c r="CL13" i="32"/>
  <c r="CM12" i="32"/>
  <c r="CL12" i="32"/>
  <c r="CM11" i="32"/>
  <c r="CL11" i="32"/>
  <c r="CM10" i="32"/>
  <c r="CL10" i="32"/>
  <c r="CM9" i="32"/>
  <c r="CL9" i="32"/>
  <c r="CM8" i="32"/>
  <c r="CL8" i="32"/>
  <c r="CM7" i="32"/>
  <c r="CL7" i="32"/>
  <c r="CM6" i="32"/>
  <c r="CL6" i="32"/>
  <c r="CM5" i="32"/>
  <c r="CL5" i="32"/>
  <c r="CM4" i="32"/>
  <c r="CL4" i="32"/>
  <c r="EV13" i="32"/>
  <c r="EW13" i="32" s="1"/>
  <c r="EW12" i="32"/>
  <c r="EV12" i="32"/>
  <c r="EV11" i="32"/>
  <c r="EW11" i="32" s="1"/>
  <c r="EW10" i="32"/>
  <c r="EV10" i="32"/>
  <c r="EV9" i="32"/>
  <c r="EW9" i="32" s="1"/>
  <c r="EW8" i="32"/>
  <c r="EV8" i="32"/>
  <c r="EV7" i="32"/>
  <c r="EW7" i="32" s="1"/>
  <c r="EW6" i="32"/>
  <c r="EV6" i="32"/>
  <c r="EV5" i="32"/>
  <c r="EW5" i="32" s="1"/>
  <c r="EW4" i="32"/>
  <c r="EV4" i="32"/>
  <c r="DQ13" i="32"/>
  <c r="DR13" i="32" s="1"/>
  <c r="DQ12" i="32"/>
  <c r="DR12" i="32" s="1"/>
  <c r="DQ11" i="32"/>
  <c r="DR11" i="32" s="1"/>
  <c r="DQ10" i="32"/>
  <c r="DR10" i="32" s="1"/>
  <c r="DQ9" i="32"/>
  <c r="DR9" i="32" s="1"/>
  <c r="DQ8" i="32"/>
  <c r="DR8" i="32" s="1"/>
  <c r="DQ7" i="32"/>
  <c r="DR7" i="32" s="1"/>
  <c r="DQ6" i="32"/>
  <c r="DR6" i="32" s="1"/>
  <c r="DQ5" i="32"/>
  <c r="DR5" i="32" s="1"/>
  <c r="DQ4" i="32"/>
  <c r="DR4" i="32" s="1"/>
  <c r="BG13" i="32"/>
  <c r="BH13" i="32" s="1"/>
  <c r="BH12" i="32"/>
  <c r="BG12" i="32"/>
  <c r="BG11" i="32"/>
  <c r="BH11" i="32" s="1"/>
  <c r="BH10" i="32"/>
  <c r="BG10" i="32"/>
  <c r="BG9" i="32"/>
  <c r="BH9" i="32" s="1"/>
  <c r="BH8" i="32"/>
  <c r="BG8" i="32"/>
  <c r="BG7" i="32"/>
  <c r="BH7" i="32" s="1"/>
  <c r="BH6" i="32"/>
  <c r="BG6" i="32"/>
  <c r="BG5" i="32"/>
  <c r="BH5" i="32" s="1"/>
  <c r="BH4" i="32"/>
  <c r="BG4" i="32"/>
  <c r="AQ3" i="17"/>
  <c r="AN3" i="17"/>
  <c r="AB12" i="29"/>
  <c r="AC12" i="29" s="1"/>
  <c r="AC11" i="29"/>
  <c r="AB11" i="29"/>
  <c r="AB10" i="29"/>
  <c r="AC10" i="29" s="1"/>
  <c r="AC9" i="29"/>
  <c r="AB9" i="29"/>
  <c r="AB8" i="29"/>
  <c r="AC8" i="29" s="1"/>
  <c r="AC7" i="29"/>
  <c r="AB7" i="29"/>
  <c r="AB6" i="29"/>
  <c r="AC6" i="29" s="1"/>
  <c r="AC5" i="29"/>
  <c r="AB5" i="29"/>
  <c r="AB4" i="29"/>
  <c r="AC4" i="29" s="1"/>
  <c r="AC13" i="29" s="1"/>
  <c r="AQ8" i="18"/>
  <c r="AN8" i="18"/>
  <c r="AQ7" i="18"/>
  <c r="AN7" i="18"/>
  <c r="AQ6" i="18"/>
  <c r="AN6" i="18"/>
  <c r="AQ5" i="18"/>
  <c r="AN5" i="18"/>
  <c r="AQ4" i="18"/>
  <c r="AN4" i="18"/>
  <c r="AQ3" i="18"/>
  <c r="AB13" i="32"/>
  <c r="AC13" i="32" s="1"/>
  <c r="AB12" i="32"/>
  <c r="AC12" i="32" s="1"/>
  <c r="AB11" i="32"/>
  <c r="AC11" i="32" s="1"/>
  <c r="AB10" i="32"/>
  <c r="AC10" i="32" s="1"/>
  <c r="AB9" i="32"/>
  <c r="AC9" i="32" s="1"/>
  <c r="AB8" i="32"/>
  <c r="AC8" i="32" s="1"/>
  <c r="AB7" i="32"/>
  <c r="AC7" i="32" s="1"/>
  <c r="AB6" i="32"/>
  <c r="AC6" i="32" s="1"/>
  <c r="AB5" i="32"/>
  <c r="AC5" i="32" s="1"/>
  <c r="AB4" i="32"/>
  <c r="AC4" i="32" s="1"/>
  <c r="CM14" i="32" l="1"/>
  <c r="GB14" i="32"/>
  <c r="EW14" i="32"/>
  <c r="DR14" i="32"/>
  <c r="BH14" i="32"/>
  <c r="AC14" i="32"/>
  <c r="AI4" i="18" l="1"/>
  <c r="AI5" i="18"/>
  <c r="AI6" i="18"/>
  <c r="AI7" i="18"/>
  <c r="AI8" i="18"/>
  <c r="AI3" i="18"/>
  <c r="FY13" i="32" l="1"/>
  <c r="FX13" i="32"/>
  <c r="FX12" i="32"/>
  <c r="FY12" i="32" s="1"/>
  <c r="FY11" i="32"/>
  <c r="FX11" i="32"/>
  <c r="FX10" i="32"/>
  <c r="FY10" i="32" s="1"/>
  <c r="FY9" i="32"/>
  <c r="FX9" i="32"/>
  <c r="FX8" i="32"/>
  <c r="FY8" i="32" s="1"/>
  <c r="FY7" i="32"/>
  <c r="FX7" i="32"/>
  <c r="FX6" i="32"/>
  <c r="FY6" i="32" s="1"/>
  <c r="FY5" i="32"/>
  <c r="FX5" i="32"/>
  <c r="FX4" i="32"/>
  <c r="FY4" i="32" s="1"/>
  <c r="CI13" i="32"/>
  <c r="CJ13" i="32" s="1"/>
  <c r="CI12" i="32"/>
  <c r="CJ12" i="32" s="1"/>
  <c r="CI11" i="32"/>
  <c r="CJ11" i="32" s="1"/>
  <c r="CI10" i="32"/>
  <c r="CJ10" i="32" s="1"/>
  <c r="CI9" i="32"/>
  <c r="CJ9" i="32" s="1"/>
  <c r="CI8" i="32"/>
  <c r="CJ8" i="32" s="1"/>
  <c r="CI7" i="32"/>
  <c r="CJ7" i="32" s="1"/>
  <c r="CI6" i="32"/>
  <c r="CJ6" i="32" s="1"/>
  <c r="CI5" i="32"/>
  <c r="CJ5" i="32" s="1"/>
  <c r="CI4" i="32"/>
  <c r="CJ4" i="32" s="1"/>
  <c r="ES13" i="32"/>
  <c r="ET13" i="32" s="1"/>
  <c r="ES12" i="32"/>
  <c r="ET12" i="32" s="1"/>
  <c r="ES11" i="32"/>
  <c r="ET11" i="32" s="1"/>
  <c r="ES10" i="32"/>
  <c r="ET10" i="32" s="1"/>
  <c r="ES9" i="32"/>
  <c r="ET9" i="32" s="1"/>
  <c r="ES8" i="32"/>
  <c r="ET8" i="32" s="1"/>
  <c r="ES7" i="32"/>
  <c r="ET7" i="32" s="1"/>
  <c r="ES6" i="32"/>
  <c r="ET6" i="32" s="1"/>
  <c r="ES5" i="32"/>
  <c r="ET5" i="32" s="1"/>
  <c r="ES4" i="32"/>
  <c r="ET4" i="32" s="1"/>
  <c r="DN13" i="32"/>
  <c r="DO13" i="32" s="1"/>
  <c r="DO12" i="32"/>
  <c r="DN12" i="32"/>
  <c r="DN11" i="32"/>
  <c r="DO11" i="32" s="1"/>
  <c r="DO10" i="32"/>
  <c r="DN10" i="32"/>
  <c r="DN9" i="32"/>
  <c r="DO9" i="32" s="1"/>
  <c r="DO8" i="32"/>
  <c r="DN8" i="32"/>
  <c r="DN7" i="32"/>
  <c r="DO7" i="32" s="1"/>
  <c r="DO6" i="32"/>
  <c r="DN6" i="32"/>
  <c r="DN5" i="32"/>
  <c r="DO5" i="32" s="1"/>
  <c r="DO4" i="32"/>
  <c r="DN4" i="32"/>
  <c r="BD13" i="32"/>
  <c r="BE13" i="32" s="1"/>
  <c r="BE12" i="32"/>
  <c r="BD12" i="32"/>
  <c r="BD11" i="32"/>
  <c r="BE11" i="32" s="1"/>
  <c r="BE10" i="32"/>
  <c r="BD10" i="32"/>
  <c r="BD9" i="32"/>
  <c r="BE9" i="32" s="1"/>
  <c r="BE8" i="32"/>
  <c r="BD8" i="32"/>
  <c r="BD7" i="32"/>
  <c r="BE7" i="32" s="1"/>
  <c r="BE6" i="32"/>
  <c r="BD6" i="32"/>
  <c r="BD5" i="32"/>
  <c r="BE5" i="32" s="1"/>
  <c r="BE4" i="32"/>
  <c r="BD4" i="32"/>
  <c r="AL3" i="17"/>
  <c r="AI3" i="17"/>
  <c r="Z12" i="29"/>
  <c r="Y12" i="29"/>
  <c r="Y11" i="29"/>
  <c r="Z11" i="29" s="1"/>
  <c r="Z10" i="29"/>
  <c r="Y10" i="29"/>
  <c r="Y9" i="29"/>
  <c r="Z9" i="29" s="1"/>
  <c r="Z8" i="29"/>
  <c r="Y8" i="29"/>
  <c r="Y7" i="29"/>
  <c r="Z7" i="29" s="1"/>
  <c r="Z6" i="29"/>
  <c r="Y6" i="29"/>
  <c r="Y5" i="29"/>
  <c r="Z5" i="29" s="1"/>
  <c r="Z4" i="29"/>
  <c r="Y4" i="29"/>
  <c r="AL8" i="18"/>
  <c r="AL7" i="18"/>
  <c r="AL6" i="18"/>
  <c r="AL5" i="18"/>
  <c r="AL4" i="18"/>
  <c r="AL3" i="18"/>
  <c r="Z13" i="32"/>
  <c r="Y13" i="32"/>
  <c r="Y12" i="32"/>
  <c r="Z12" i="32" s="1"/>
  <c r="Z11" i="32"/>
  <c r="Y11" i="32"/>
  <c r="Y10" i="32"/>
  <c r="Z10" i="32" s="1"/>
  <c r="Z9" i="32"/>
  <c r="Y9" i="32"/>
  <c r="Y8" i="32"/>
  <c r="Z8" i="32" s="1"/>
  <c r="Z7" i="32"/>
  <c r="Y7" i="32"/>
  <c r="Y6" i="32"/>
  <c r="Z6" i="32" s="1"/>
  <c r="Z5" i="32"/>
  <c r="Y5" i="32"/>
  <c r="Y4" i="32"/>
  <c r="Z4" i="32" s="1"/>
  <c r="FY14" i="32" l="1"/>
  <c r="CJ14" i="32"/>
  <c r="DO14" i="32"/>
  <c r="ET14" i="32"/>
  <c r="Z14" i="32"/>
  <c r="BE14" i="32"/>
  <c r="Z13" i="29"/>
  <c r="FV13" i="32" l="1"/>
  <c r="FU13" i="32"/>
  <c r="FU12" i="32"/>
  <c r="FV12" i="32" s="1"/>
  <c r="FV11" i="32"/>
  <c r="FU11" i="32"/>
  <c r="FU10" i="32"/>
  <c r="FV10" i="32" s="1"/>
  <c r="FV9" i="32"/>
  <c r="FU9" i="32"/>
  <c r="FU8" i="32"/>
  <c r="FV8" i="32" s="1"/>
  <c r="FV7" i="32"/>
  <c r="FU7" i="32"/>
  <c r="FU6" i="32"/>
  <c r="FV6" i="32" s="1"/>
  <c r="FV5" i="32"/>
  <c r="FU5" i="32"/>
  <c r="FU4" i="32"/>
  <c r="FV4" i="32" s="1"/>
  <c r="CF13" i="32"/>
  <c r="CG13" i="32" s="1"/>
  <c r="CG12" i="32"/>
  <c r="CF12" i="32"/>
  <c r="CF11" i="32"/>
  <c r="CG11" i="32" s="1"/>
  <c r="CG10" i="32"/>
  <c r="CF10" i="32"/>
  <c r="CF9" i="32"/>
  <c r="CG9" i="32" s="1"/>
  <c r="CG8" i="32"/>
  <c r="CF8" i="32"/>
  <c r="CF7" i="32"/>
  <c r="CG7" i="32" s="1"/>
  <c r="CG6" i="32"/>
  <c r="CF6" i="32"/>
  <c r="CF5" i="32"/>
  <c r="CG5" i="32" s="1"/>
  <c r="CG4" i="32"/>
  <c r="CF4" i="32"/>
  <c r="EP13" i="32"/>
  <c r="EQ13" i="32" s="1"/>
  <c r="EQ12" i="32"/>
  <c r="EP12" i="32"/>
  <c r="EP11" i="32"/>
  <c r="EQ11" i="32" s="1"/>
  <c r="EQ10" i="32"/>
  <c r="EP10" i="32"/>
  <c r="EP9" i="32"/>
  <c r="EQ9" i="32" s="1"/>
  <c r="EQ8" i="32"/>
  <c r="EP8" i="32"/>
  <c r="EP7" i="32"/>
  <c r="EQ7" i="32" s="1"/>
  <c r="EQ6" i="32"/>
  <c r="EP6" i="32"/>
  <c r="EP5" i="32"/>
  <c r="EQ5" i="32" s="1"/>
  <c r="EQ4" i="32"/>
  <c r="EP4" i="32"/>
  <c r="DL13" i="32"/>
  <c r="DK13" i="32"/>
  <c r="DK12" i="32"/>
  <c r="DL12" i="32" s="1"/>
  <c r="DL11" i="32"/>
  <c r="DK11" i="32"/>
  <c r="DK10" i="32"/>
  <c r="DL10" i="32" s="1"/>
  <c r="DL9" i="32"/>
  <c r="DK9" i="32"/>
  <c r="DK8" i="32"/>
  <c r="DL8" i="32" s="1"/>
  <c r="DL7" i="32"/>
  <c r="DK7" i="32"/>
  <c r="DK6" i="32"/>
  <c r="DL6" i="32" s="1"/>
  <c r="DL5" i="32"/>
  <c r="DK5" i="32"/>
  <c r="DK4" i="32"/>
  <c r="DL4" i="32" s="1"/>
  <c r="BA13" i="32"/>
  <c r="BB13" i="32" s="1"/>
  <c r="BB12" i="32"/>
  <c r="BA12" i="32"/>
  <c r="BA11" i="32"/>
  <c r="BB11" i="32" s="1"/>
  <c r="BB10" i="32"/>
  <c r="BA10" i="32"/>
  <c r="BA9" i="32"/>
  <c r="BB9" i="32" s="1"/>
  <c r="BB8" i="32"/>
  <c r="BA8" i="32"/>
  <c r="BA7" i="32"/>
  <c r="BB7" i="32" s="1"/>
  <c r="BB6" i="32"/>
  <c r="BA6" i="32"/>
  <c r="BA5" i="32"/>
  <c r="BB5" i="32" s="1"/>
  <c r="BB4" i="32"/>
  <c r="BA4" i="32"/>
  <c r="AG3" i="17"/>
  <c r="AD3" i="17"/>
  <c r="V12" i="29"/>
  <c r="W12" i="29" s="1"/>
  <c r="W11" i="29"/>
  <c r="V11" i="29"/>
  <c r="V10" i="29"/>
  <c r="W10" i="29" s="1"/>
  <c r="W9" i="29"/>
  <c r="V9" i="29"/>
  <c r="V8" i="29"/>
  <c r="W8" i="29" s="1"/>
  <c r="W7" i="29"/>
  <c r="V7" i="29"/>
  <c r="V6" i="29"/>
  <c r="W6" i="29" s="1"/>
  <c r="W5" i="29"/>
  <c r="V5" i="29"/>
  <c r="V4" i="29"/>
  <c r="W4" i="29" s="1"/>
  <c r="AG8" i="18"/>
  <c r="AD8" i="18"/>
  <c r="AG7" i="18"/>
  <c r="AD7" i="18"/>
  <c r="AG6" i="18"/>
  <c r="AD6" i="18"/>
  <c r="AG5" i="18"/>
  <c r="AD5" i="18"/>
  <c r="AG4" i="18"/>
  <c r="AD4" i="18"/>
  <c r="AG3" i="18"/>
  <c r="AD3" i="18"/>
  <c r="V13" i="32"/>
  <c r="W13" i="32" s="1"/>
  <c r="V12" i="32"/>
  <c r="W12" i="32" s="1"/>
  <c r="V11" i="32"/>
  <c r="W11" i="32" s="1"/>
  <c r="V10" i="32"/>
  <c r="W10" i="32" s="1"/>
  <c r="V9" i="32"/>
  <c r="W9" i="32" s="1"/>
  <c r="V8" i="32"/>
  <c r="W8" i="32" s="1"/>
  <c r="V7" i="32"/>
  <c r="W7" i="32" s="1"/>
  <c r="V6" i="32"/>
  <c r="W6" i="32" s="1"/>
  <c r="V5" i="32"/>
  <c r="W5" i="32" s="1"/>
  <c r="V4" i="32"/>
  <c r="W4" i="32" s="1"/>
  <c r="FV14" i="32" l="1"/>
  <c r="CG14" i="32"/>
  <c r="DL14" i="32"/>
  <c r="EQ14" i="32"/>
  <c r="BB14" i="32"/>
  <c r="W14" i="32"/>
  <c r="W13" i="29"/>
  <c r="Y4" i="18" l="1"/>
  <c r="Y5" i="18"/>
  <c r="Y6" i="18"/>
  <c r="Y7" i="18"/>
  <c r="Y8" i="18"/>
  <c r="Y3" i="18"/>
  <c r="FR13" i="32" l="1"/>
  <c r="FS13" i="32" s="1"/>
  <c r="FS12" i="32"/>
  <c r="FR12" i="32"/>
  <c r="FR11" i="32"/>
  <c r="FS11" i="32" s="1"/>
  <c r="FS10" i="32"/>
  <c r="FR10" i="32"/>
  <c r="FR9" i="32"/>
  <c r="FS9" i="32" s="1"/>
  <c r="FS8" i="32"/>
  <c r="FR8" i="32"/>
  <c r="FR7" i="32"/>
  <c r="FS7" i="32" s="1"/>
  <c r="FS6" i="32"/>
  <c r="FR6" i="32"/>
  <c r="FR5" i="32"/>
  <c r="FS5" i="32" s="1"/>
  <c r="FS4" i="32"/>
  <c r="FR4" i="32"/>
  <c r="CC13" i="32"/>
  <c r="CD13" i="32" s="1"/>
  <c r="CC12" i="32"/>
  <c r="CD12" i="32" s="1"/>
  <c r="CC11" i="32"/>
  <c r="CD11" i="32" s="1"/>
  <c r="CC10" i="32"/>
  <c r="CD10" i="32" s="1"/>
  <c r="CC9" i="32"/>
  <c r="CD9" i="32" s="1"/>
  <c r="CC8" i="32"/>
  <c r="CD8" i="32" s="1"/>
  <c r="CC7" i="32"/>
  <c r="CD7" i="32" s="1"/>
  <c r="CC6" i="32"/>
  <c r="CD6" i="32" s="1"/>
  <c r="CC5" i="32"/>
  <c r="CD5" i="32" s="1"/>
  <c r="CC4" i="32"/>
  <c r="CD4" i="32" s="1"/>
  <c r="EM13" i="32"/>
  <c r="EN13" i="32" s="1"/>
  <c r="EN12" i="32"/>
  <c r="EM12" i="32"/>
  <c r="EM11" i="32"/>
  <c r="EN11" i="32" s="1"/>
  <c r="EN10" i="32"/>
  <c r="EM10" i="32"/>
  <c r="EM9" i="32"/>
  <c r="EN9" i="32" s="1"/>
  <c r="EN8" i="32"/>
  <c r="EM8" i="32"/>
  <c r="EM7" i="32"/>
  <c r="EN7" i="32" s="1"/>
  <c r="EN6" i="32"/>
  <c r="EM6" i="32"/>
  <c r="EM5" i="32"/>
  <c r="EN5" i="32" s="1"/>
  <c r="EN4" i="32"/>
  <c r="EM4" i="32"/>
  <c r="DH13" i="32"/>
  <c r="DI13" i="32" s="1"/>
  <c r="DH12" i="32"/>
  <c r="DI12" i="32" s="1"/>
  <c r="DH11" i="32"/>
  <c r="DI11" i="32" s="1"/>
  <c r="DH10" i="32"/>
  <c r="DI10" i="32" s="1"/>
  <c r="DH9" i="32"/>
  <c r="DI9" i="32" s="1"/>
  <c r="DH8" i="32"/>
  <c r="DI8" i="32" s="1"/>
  <c r="DH7" i="32"/>
  <c r="DI7" i="32" s="1"/>
  <c r="DH6" i="32"/>
  <c r="DI6" i="32" s="1"/>
  <c r="DH5" i="32"/>
  <c r="DI5" i="32" s="1"/>
  <c r="DH4" i="32"/>
  <c r="DI4" i="32" s="1"/>
  <c r="AX13" i="32"/>
  <c r="AY13" i="32" s="1"/>
  <c r="AX12" i="32"/>
  <c r="AY12" i="32" s="1"/>
  <c r="AX11" i="32"/>
  <c r="AY11" i="32" s="1"/>
  <c r="AX10" i="32"/>
  <c r="AY10" i="32" s="1"/>
  <c r="AX9" i="32"/>
  <c r="AY9" i="32" s="1"/>
  <c r="AX8" i="32"/>
  <c r="AY8" i="32" s="1"/>
  <c r="AX7" i="32"/>
  <c r="AY7" i="32" s="1"/>
  <c r="AX6" i="32"/>
  <c r="AY6" i="32" s="1"/>
  <c r="AX5" i="32"/>
  <c r="AY5" i="32" s="1"/>
  <c r="AX4" i="32"/>
  <c r="AY4" i="32" s="1"/>
  <c r="AB3" i="17"/>
  <c r="Y3" i="17"/>
  <c r="S12" i="29"/>
  <c r="T12" i="29" s="1"/>
  <c r="T11" i="29"/>
  <c r="S11" i="29"/>
  <c r="S10" i="29"/>
  <c r="T10" i="29" s="1"/>
  <c r="T9" i="29"/>
  <c r="S9" i="29"/>
  <c r="S8" i="29"/>
  <c r="T8" i="29" s="1"/>
  <c r="T7" i="29"/>
  <c r="S7" i="29"/>
  <c r="S6" i="29"/>
  <c r="T6" i="29" s="1"/>
  <c r="T5" i="29"/>
  <c r="S5" i="29"/>
  <c r="S4" i="29"/>
  <c r="T4" i="29" s="1"/>
  <c r="AB8" i="18"/>
  <c r="AB7" i="18"/>
  <c r="AB6" i="18"/>
  <c r="AB5" i="18"/>
  <c r="AB4" i="18"/>
  <c r="AB3" i="18"/>
  <c r="S13" i="32"/>
  <c r="T13" i="32" s="1"/>
  <c r="T12" i="32"/>
  <c r="S12" i="32"/>
  <c r="S11" i="32"/>
  <c r="T11" i="32" s="1"/>
  <c r="T10" i="32"/>
  <c r="S10" i="32"/>
  <c r="S9" i="32"/>
  <c r="T9" i="32" s="1"/>
  <c r="T8" i="32"/>
  <c r="S8" i="32"/>
  <c r="S7" i="32"/>
  <c r="T7" i="32" s="1"/>
  <c r="T6" i="32"/>
  <c r="S6" i="32"/>
  <c r="S5" i="32"/>
  <c r="T5" i="32" s="1"/>
  <c r="T4" i="32"/>
  <c r="S4" i="32"/>
  <c r="FS14" i="32" l="1"/>
  <c r="CD14" i="32"/>
  <c r="EN14" i="32"/>
  <c r="DI14" i="32"/>
  <c r="AY14" i="32"/>
  <c r="T13" i="29"/>
  <c r="T14" i="32"/>
  <c r="FO13" i="32"/>
  <c r="FP13" i="32" s="1"/>
  <c r="FO12" i="32"/>
  <c r="FP12" i="32" s="1"/>
  <c r="FO11" i="32"/>
  <c r="FP11" i="32" s="1"/>
  <c r="FO10" i="32"/>
  <c r="FP10" i="32" s="1"/>
  <c r="FO9" i="32"/>
  <c r="FP9" i="32" s="1"/>
  <c r="FO8" i="32"/>
  <c r="FP8" i="32" s="1"/>
  <c r="FO7" i="32"/>
  <c r="FP7" i="32" s="1"/>
  <c r="FO6" i="32"/>
  <c r="FP6" i="32" s="1"/>
  <c r="FO5" i="32"/>
  <c r="FP5" i="32" s="1"/>
  <c r="FO4" i="32"/>
  <c r="FP4" i="32" s="1"/>
  <c r="BZ13" i="32"/>
  <c r="CA13" i="32" s="1"/>
  <c r="BZ12" i="32"/>
  <c r="CA12" i="32" s="1"/>
  <c r="BZ11" i="32"/>
  <c r="CA11" i="32" s="1"/>
  <c r="BZ10" i="32"/>
  <c r="CA10" i="32" s="1"/>
  <c r="BZ9" i="32"/>
  <c r="CA9" i="32" s="1"/>
  <c r="BZ8" i="32"/>
  <c r="CA8" i="32" s="1"/>
  <c r="BZ7" i="32"/>
  <c r="CA7" i="32" s="1"/>
  <c r="BZ6" i="32"/>
  <c r="CA6" i="32" s="1"/>
  <c r="BZ5" i="32"/>
  <c r="CA5" i="32" s="1"/>
  <c r="BZ4" i="32"/>
  <c r="CA4" i="32" s="1"/>
  <c r="EJ13" i="32"/>
  <c r="EK13" i="32" s="1"/>
  <c r="EJ12" i="32"/>
  <c r="EK12" i="32" s="1"/>
  <c r="EJ11" i="32"/>
  <c r="EK11" i="32" s="1"/>
  <c r="EJ10" i="32"/>
  <c r="EK10" i="32" s="1"/>
  <c r="EJ9" i="32"/>
  <c r="EK9" i="32" s="1"/>
  <c r="EJ8" i="32"/>
  <c r="EK8" i="32" s="1"/>
  <c r="EJ7" i="32"/>
  <c r="EK7" i="32" s="1"/>
  <c r="EJ6" i="32"/>
  <c r="EK6" i="32" s="1"/>
  <c r="EJ5" i="32"/>
  <c r="EK5" i="32" s="1"/>
  <c r="EJ4" i="32"/>
  <c r="EK4" i="32" s="1"/>
  <c r="DE13" i="32"/>
  <c r="DF13" i="32" s="1"/>
  <c r="DE12" i="32"/>
  <c r="DF12" i="32" s="1"/>
  <c r="DE11" i="32"/>
  <c r="DF11" i="32" s="1"/>
  <c r="DE10" i="32"/>
  <c r="DF10" i="32" s="1"/>
  <c r="DE9" i="32"/>
  <c r="DF9" i="32" s="1"/>
  <c r="DE8" i="32"/>
  <c r="DF8" i="32" s="1"/>
  <c r="DE7" i="32"/>
  <c r="DF7" i="32" s="1"/>
  <c r="DE6" i="32"/>
  <c r="DF6" i="32" s="1"/>
  <c r="DE5" i="32"/>
  <c r="DF5" i="32" s="1"/>
  <c r="DE4" i="32"/>
  <c r="DF4" i="32" s="1"/>
  <c r="AU13" i="32"/>
  <c r="AV13" i="32" s="1"/>
  <c r="AU12" i="32"/>
  <c r="AV12" i="32" s="1"/>
  <c r="AU11" i="32"/>
  <c r="AV11" i="32" s="1"/>
  <c r="AU10" i="32"/>
  <c r="AV10" i="32" s="1"/>
  <c r="AU9" i="32"/>
  <c r="AV9" i="32" s="1"/>
  <c r="AU8" i="32"/>
  <c r="AV8" i="32" s="1"/>
  <c r="AU7" i="32"/>
  <c r="AV7" i="32" s="1"/>
  <c r="AU6" i="32"/>
  <c r="AV6" i="32" s="1"/>
  <c r="AU5" i="32"/>
  <c r="AV5" i="32" s="1"/>
  <c r="AU4" i="32"/>
  <c r="AV4" i="32" s="1"/>
  <c r="W3" i="17"/>
  <c r="T3" i="17"/>
  <c r="Q12" i="29"/>
  <c r="P12" i="29"/>
  <c r="P11" i="29"/>
  <c r="Q11" i="29" s="1"/>
  <c r="Q10" i="29"/>
  <c r="P10" i="29"/>
  <c r="P9" i="29"/>
  <c r="Q9" i="29" s="1"/>
  <c r="Q8" i="29"/>
  <c r="P8" i="29"/>
  <c r="P7" i="29"/>
  <c r="Q7" i="29" s="1"/>
  <c r="Q6" i="29"/>
  <c r="P6" i="29"/>
  <c r="P5" i="29"/>
  <c r="Q5" i="29" s="1"/>
  <c r="Q4" i="29"/>
  <c r="P4" i="29"/>
  <c r="W8" i="18"/>
  <c r="T8" i="18"/>
  <c r="W7" i="18"/>
  <c r="T7" i="18"/>
  <c r="W6" i="18"/>
  <c r="T6" i="18"/>
  <c r="W5" i="18"/>
  <c r="T5" i="18"/>
  <c r="W4" i="18"/>
  <c r="T4" i="18"/>
  <c r="W3" i="18"/>
  <c r="T3" i="18"/>
  <c r="P13" i="32"/>
  <c r="Q13" i="32" s="1"/>
  <c r="P12" i="32"/>
  <c r="Q12" i="32" s="1"/>
  <c r="P11" i="32"/>
  <c r="Q11" i="32" s="1"/>
  <c r="P10" i="32"/>
  <c r="Q10" i="32" s="1"/>
  <c r="P9" i="32"/>
  <c r="Q9" i="32" s="1"/>
  <c r="P8" i="32"/>
  <c r="Q8" i="32" s="1"/>
  <c r="P7" i="32"/>
  <c r="Q7" i="32" s="1"/>
  <c r="P6" i="32"/>
  <c r="Q6" i="32" s="1"/>
  <c r="P5" i="32"/>
  <c r="Q5" i="32" s="1"/>
  <c r="P4" i="32"/>
  <c r="Q4" i="32" s="1"/>
  <c r="Q13" i="29" l="1"/>
  <c r="FP14" i="32"/>
  <c r="CA14" i="32"/>
  <c r="EK14" i="32"/>
  <c r="DF14" i="32"/>
  <c r="AV14" i="32"/>
  <c r="Q14" i="32"/>
  <c r="FL13" i="32"/>
  <c r="FM13" i="32" s="1"/>
  <c r="FL12" i="32"/>
  <c r="FM12" i="32" s="1"/>
  <c r="FL11" i="32"/>
  <c r="FM11" i="32" s="1"/>
  <c r="FL10" i="32"/>
  <c r="FM10" i="32" s="1"/>
  <c r="FL9" i="32"/>
  <c r="FM9" i="32" s="1"/>
  <c r="FL8" i="32"/>
  <c r="FM8" i="32" s="1"/>
  <c r="FL7" i="32"/>
  <c r="FM7" i="32" s="1"/>
  <c r="FL6" i="32"/>
  <c r="FM6" i="32" s="1"/>
  <c r="FL5" i="32"/>
  <c r="FM5" i="32" s="1"/>
  <c r="FL4" i="32"/>
  <c r="FM4" i="32" s="1"/>
  <c r="BW13" i="32"/>
  <c r="BX13" i="32" s="1"/>
  <c r="BW12" i="32"/>
  <c r="BX12" i="32" s="1"/>
  <c r="BW11" i="32"/>
  <c r="BX11" i="32" s="1"/>
  <c r="BW10" i="32"/>
  <c r="BX10" i="32" s="1"/>
  <c r="BW9" i="32"/>
  <c r="BX9" i="32" s="1"/>
  <c r="BW8" i="32"/>
  <c r="BX8" i="32" s="1"/>
  <c r="BW7" i="32"/>
  <c r="BX7" i="32" s="1"/>
  <c r="BW6" i="32"/>
  <c r="BX6" i="32" s="1"/>
  <c r="BW5" i="32"/>
  <c r="BX5" i="32" s="1"/>
  <c r="BW4" i="32"/>
  <c r="BX4" i="32" s="1"/>
  <c r="EG13" i="32"/>
  <c r="EH13" i="32" s="1"/>
  <c r="EG12" i="32"/>
  <c r="EH12" i="32" s="1"/>
  <c r="EG11" i="32"/>
  <c r="EH11" i="32" s="1"/>
  <c r="EG10" i="32"/>
  <c r="EH10" i="32" s="1"/>
  <c r="EG9" i="32"/>
  <c r="EH9" i="32" s="1"/>
  <c r="EG8" i="32"/>
  <c r="EH8" i="32" s="1"/>
  <c r="EG7" i="32"/>
  <c r="EH7" i="32" s="1"/>
  <c r="EG6" i="32"/>
  <c r="EH6" i="32" s="1"/>
  <c r="EG5" i="32"/>
  <c r="EH5" i="32" s="1"/>
  <c r="EG4" i="32"/>
  <c r="EH4" i="32" s="1"/>
  <c r="DB13" i="32"/>
  <c r="DC13" i="32" s="1"/>
  <c r="DB12" i="32"/>
  <c r="DC12" i="32" s="1"/>
  <c r="DB11" i="32"/>
  <c r="DC11" i="32" s="1"/>
  <c r="DB10" i="32"/>
  <c r="DC10" i="32" s="1"/>
  <c r="DB9" i="32"/>
  <c r="DC9" i="32" s="1"/>
  <c r="DB8" i="32"/>
  <c r="DC8" i="32" s="1"/>
  <c r="DB7" i="32"/>
  <c r="DC7" i="32" s="1"/>
  <c r="DB6" i="32"/>
  <c r="DC6" i="32" s="1"/>
  <c r="DB5" i="32"/>
  <c r="DC5" i="32" s="1"/>
  <c r="DB4" i="32"/>
  <c r="DC4" i="32" s="1"/>
  <c r="AR13" i="32"/>
  <c r="AS13" i="32" s="1"/>
  <c r="AR12" i="32"/>
  <c r="AS12" i="32" s="1"/>
  <c r="AR11" i="32"/>
  <c r="AS11" i="32" s="1"/>
  <c r="AR10" i="32"/>
  <c r="AS10" i="32" s="1"/>
  <c r="AR9" i="32"/>
  <c r="AS9" i="32" s="1"/>
  <c r="AR8" i="32"/>
  <c r="AS8" i="32" s="1"/>
  <c r="AR7" i="32"/>
  <c r="AS7" i="32" s="1"/>
  <c r="AR6" i="32"/>
  <c r="AS6" i="32" s="1"/>
  <c r="AR5" i="32"/>
  <c r="AS5" i="32" s="1"/>
  <c r="AR4" i="32"/>
  <c r="AS4" i="32" s="1"/>
  <c r="R3" i="17"/>
  <c r="O3" i="17"/>
  <c r="M12" i="29"/>
  <c r="N12" i="29" s="1"/>
  <c r="N11" i="29"/>
  <c r="M11" i="29"/>
  <c r="M10" i="29"/>
  <c r="N10" i="29" s="1"/>
  <c r="M9" i="29"/>
  <c r="N9" i="29" s="1"/>
  <c r="M8" i="29"/>
  <c r="N8" i="29" s="1"/>
  <c r="M7" i="29"/>
  <c r="N7" i="29" s="1"/>
  <c r="M6" i="29"/>
  <c r="N6" i="29" s="1"/>
  <c r="M5" i="29"/>
  <c r="N5" i="29" s="1"/>
  <c r="M4" i="29"/>
  <c r="N4" i="29" s="1"/>
  <c r="R8" i="18"/>
  <c r="O8" i="18"/>
  <c r="R7" i="18"/>
  <c r="O7" i="18"/>
  <c r="R6" i="18"/>
  <c r="O6" i="18"/>
  <c r="R5" i="18"/>
  <c r="O5" i="18"/>
  <c r="R4" i="18"/>
  <c r="O4" i="18"/>
  <c r="R3" i="18"/>
  <c r="O3" i="18"/>
  <c r="M13" i="32"/>
  <c r="N13" i="32" s="1"/>
  <c r="M12" i="32"/>
  <c r="N12" i="32" s="1"/>
  <c r="M11" i="32"/>
  <c r="N11" i="32" s="1"/>
  <c r="M10" i="32"/>
  <c r="N10" i="32" s="1"/>
  <c r="M9" i="32"/>
  <c r="N9" i="32" s="1"/>
  <c r="M8" i="32"/>
  <c r="N8" i="32" s="1"/>
  <c r="M7" i="32"/>
  <c r="N7" i="32" s="1"/>
  <c r="M6" i="32"/>
  <c r="N6" i="32" s="1"/>
  <c r="M5" i="32"/>
  <c r="N5" i="32" s="1"/>
  <c r="M4" i="32"/>
  <c r="N4" i="32" s="1"/>
  <c r="FM14" i="32" l="1"/>
  <c r="N13" i="29"/>
  <c r="BX14" i="32"/>
  <c r="EH14" i="32"/>
  <c r="DC14" i="32"/>
  <c r="AS14" i="32"/>
  <c r="N14" i="32"/>
  <c r="FI13" i="32"/>
  <c r="FJ13" i="32" s="1"/>
  <c r="FI12" i="32"/>
  <c r="FJ12" i="32" s="1"/>
  <c r="FI11" i="32"/>
  <c r="FJ11" i="32" s="1"/>
  <c r="FI10" i="32"/>
  <c r="FJ10" i="32" s="1"/>
  <c r="FI9" i="32"/>
  <c r="FJ9" i="32" s="1"/>
  <c r="FI8" i="32"/>
  <c r="FJ8" i="32" s="1"/>
  <c r="FI7" i="32"/>
  <c r="FJ7" i="32" s="1"/>
  <c r="FI6" i="32"/>
  <c r="FJ6" i="32" s="1"/>
  <c r="FI5" i="32"/>
  <c r="FJ5" i="32" s="1"/>
  <c r="FI4" i="32"/>
  <c r="FJ4" i="32" s="1"/>
  <c r="BT13" i="32"/>
  <c r="BU13" i="32" s="1"/>
  <c r="BT12" i="32"/>
  <c r="BU12" i="32" s="1"/>
  <c r="BT11" i="32"/>
  <c r="BU11" i="32" s="1"/>
  <c r="BT10" i="32"/>
  <c r="BU10" i="32" s="1"/>
  <c r="BT9" i="32"/>
  <c r="BU9" i="32" s="1"/>
  <c r="BT8" i="32"/>
  <c r="BU8" i="32" s="1"/>
  <c r="BT7" i="32"/>
  <c r="BU7" i="32" s="1"/>
  <c r="BT6" i="32"/>
  <c r="BU6" i="32" s="1"/>
  <c r="BT5" i="32"/>
  <c r="BU5" i="32" s="1"/>
  <c r="BT4" i="32"/>
  <c r="BU4" i="32" s="1"/>
  <c r="ED13" i="32"/>
  <c r="EE13" i="32" s="1"/>
  <c r="ED12" i="32"/>
  <c r="EE12" i="32" s="1"/>
  <c r="ED11" i="32"/>
  <c r="EE11" i="32" s="1"/>
  <c r="ED10" i="32"/>
  <c r="EE10" i="32" s="1"/>
  <c r="ED9" i="32"/>
  <c r="EE9" i="32" s="1"/>
  <c r="ED8" i="32"/>
  <c r="EE8" i="32" s="1"/>
  <c r="ED7" i="32"/>
  <c r="EE7" i="32" s="1"/>
  <c r="ED6" i="32"/>
  <c r="EE6" i="32" s="1"/>
  <c r="ED5" i="32"/>
  <c r="EE5" i="32" s="1"/>
  <c r="ED4" i="32"/>
  <c r="EE4" i="32" s="1"/>
  <c r="CY13" i="32"/>
  <c r="CZ13" i="32" s="1"/>
  <c r="CY12" i="32"/>
  <c r="CZ12" i="32" s="1"/>
  <c r="CY11" i="32"/>
  <c r="CZ11" i="32" s="1"/>
  <c r="CY10" i="32"/>
  <c r="CZ10" i="32" s="1"/>
  <c r="CY9" i="32"/>
  <c r="CZ9" i="32" s="1"/>
  <c r="CY8" i="32"/>
  <c r="CZ8" i="32" s="1"/>
  <c r="CY7" i="32"/>
  <c r="CZ7" i="32" s="1"/>
  <c r="CY6" i="32"/>
  <c r="CZ6" i="32" s="1"/>
  <c r="CY5" i="32"/>
  <c r="CZ5" i="32" s="1"/>
  <c r="CY4" i="32"/>
  <c r="CZ4" i="32" s="1"/>
  <c r="AO13" i="32"/>
  <c r="AP13" i="32" s="1"/>
  <c r="AO12" i="32"/>
  <c r="AP12" i="32" s="1"/>
  <c r="AO11" i="32"/>
  <c r="AP11" i="32" s="1"/>
  <c r="AO10" i="32"/>
  <c r="AP10" i="32" s="1"/>
  <c r="AO9" i="32"/>
  <c r="AP9" i="32" s="1"/>
  <c r="AO8" i="32"/>
  <c r="AP8" i="32" s="1"/>
  <c r="AO7" i="32"/>
  <c r="AP7" i="32" s="1"/>
  <c r="AO6" i="32"/>
  <c r="AP6" i="32" s="1"/>
  <c r="AO5" i="32"/>
  <c r="AP5" i="32" s="1"/>
  <c r="AO4" i="32"/>
  <c r="AP4" i="32" s="1"/>
  <c r="M3" i="17"/>
  <c r="J3" i="17"/>
  <c r="J12" i="29"/>
  <c r="K12" i="29" s="1"/>
  <c r="J11" i="29"/>
  <c r="K11" i="29" s="1"/>
  <c r="J10" i="29"/>
  <c r="K10" i="29" s="1"/>
  <c r="J9" i="29"/>
  <c r="K9" i="29" s="1"/>
  <c r="J8" i="29"/>
  <c r="K8" i="29" s="1"/>
  <c r="J7" i="29"/>
  <c r="K7" i="29" s="1"/>
  <c r="J6" i="29"/>
  <c r="K6" i="29" s="1"/>
  <c r="J5" i="29"/>
  <c r="K5" i="29" s="1"/>
  <c r="J4" i="29"/>
  <c r="K4" i="29" s="1"/>
  <c r="M8" i="18"/>
  <c r="J8" i="18"/>
  <c r="M7" i="18"/>
  <c r="J7" i="18"/>
  <c r="M6" i="18"/>
  <c r="J6" i="18"/>
  <c r="M5" i="18"/>
  <c r="J5" i="18"/>
  <c r="M4" i="18"/>
  <c r="J4" i="18"/>
  <c r="M3" i="18"/>
  <c r="J3" i="18"/>
  <c r="J13" i="32"/>
  <c r="K13" i="32" s="1"/>
  <c r="J12" i="32"/>
  <c r="K12" i="32" s="1"/>
  <c r="J11" i="32"/>
  <c r="K11" i="32" s="1"/>
  <c r="J10" i="32"/>
  <c r="K10" i="32" s="1"/>
  <c r="J9" i="32"/>
  <c r="K9" i="32" s="1"/>
  <c r="J8" i="32"/>
  <c r="K8" i="32" s="1"/>
  <c r="J7" i="32"/>
  <c r="K7" i="32" s="1"/>
  <c r="J6" i="32"/>
  <c r="K6" i="32" s="1"/>
  <c r="J5" i="32"/>
  <c r="K5" i="32" s="1"/>
  <c r="J4" i="32"/>
  <c r="K4" i="32" s="1"/>
  <c r="K13" i="29" l="1"/>
  <c r="FJ14" i="32"/>
  <c r="BU14" i="32"/>
  <c r="EE14" i="32"/>
  <c r="CZ14" i="32"/>
  <c r="AP14" i="32"/>
  <c r="K14" i="32"/>
  <c r="FF13" i="32"/>
  <c r="FG13" i="32" s="1"/>
  <c r="FF12" i="32"/>
  <c r="FG12" i="32" s="1"/>
  <c r="FF11" i="32"/>
  <c r="FG11" i="32" s="1"/>
  <c r="FF10" i="32"/>
  <c r="FG10" i="32" s="1"/>
  <c r="FF9" i="32"/>
  <c r="FG9" i="32" s="1"/>
  <c r="FF8" i="32"/>
  <c r="FG8" i="32" s="1"/>
  <c r="FF7" i="32"/>
  <c r="FG7" i="32" s="1"/>
  <c r="FF6" i="32"/>
  <c r="FG6" i="32" s="1"/>
  <c r="FF5" i="32"/>
  <c r="FG5" i="32" s="1"/>
  <c r="FF4" i="32"/>
  <c r="FG4" i="32" s="1"/>
  <c r="BQ13" i="32"/>
  <c r="BR13" i="32" s="1"/>
  <c r="BQ12" i="32"/>
  <c r="BR12" i="32" s="1"/>
  <c r="BQ11" i="32"/>
  <c r="BR11" i="32" s="1"/>
  <c r="BQ10" i="32"/>
  <c r="BR10" i="32" s="1"/>
  <c r="BQ9" i="32"/>
  <c r="BR9" i="32" s="1"/>
  <c r="BQ8" i="32"/>
  <c r="BR8" i="32" s="1"/>
  <c r="BQ7" i="32"/>
  <c r="BR7" i="32" s="1"/>
  <c r="BQ6" i="32"/>
  <c r="BR6" i="32" s="1"/>
  <c r="BQ5" i="32"/>
  <c r="BR5" i="32" s="1"/>
  <c r="BQ4" i="32"/>
  <c r="BR4" i="32" s="1"/>
  <c r="EA13" i="32"/>
  <c r="EB13" i="32" s="1"/>
  <c r="EA12" i="32"/>
  <c r="EB12" i="32" s="1"/>
  <c r="EA11" i="32"/>
  <c r="EB11" i="32" s="1"/>
  <c r="EA10" i="32"/>
  <c r="EB10" i="32" s="1"/>
  <c r="EA9" i="32"/>
  <c r="EB9" i="32" s="1"/>
  <c r="EA8" i="32"/>
  <c r="EB8" i="32" s="1"/>
  <c r="EA7" i="32"/>
  <c r="EB7" i="32" s="1"/>
  <c r="EA6" i="32"/>
  <c r="EB6" i="32" s="1"/>
  <c r="EA5" i="32"/>
  <c r="EB5" i="32" s="1"/>
  <c r="EA4" i="32"/>
  <c r="EB4" i="32" s="1"/>
  <c r="CV13" i="32"/>
  <c r="CW13" i="32" s="1"/>
  <c r="CV12" i="32"/>
  <c r="CW12" i="32" s="1"/>
  <c r="CV11" i="32"/>
  <c r="CW11" i="32" s="1"/>
  <c r="CV10" i="32"/>
  <c r="CW10" i="32" s="1"/>
  <c r="CV9" i="32"/>
  <c r="CW9" i="32" s="1"/>
  <c r="CV8" i="32"/>
  <c r="CW8" i="32" s="1"/>
  <c r="CV7" i="32"/>
  <c r="CW7" i="32" s="1"/>
  <c r="CV6" i="32"/>
  <c r="CW6" i="32" s="1"/>
  <c r="CV5" i="32"/>
  <c r="CW5" i="32" s="1"/>
  <c r="CV4" i="32"/>
  <c r="CW4" i="32" s="1"/>
  <c r="AL13" i="32"/>
  <c r="AM13" i="32" s="1"/>
  <c r="AL12" i="32"/>
  <c r="AM12" i="32" s="1"/>
  <c r="AL11" i="32"/>
  <c r="AM11" i="32" s="1"/>
  <c r="AL10" i="32"/>
  <c r="AM10" i="32" s="1"/>
  <c r="AL9" i="32"/>
  <c r="AM9" i="32" s="1"/>
  <c r="AL8" i="32"/>
  <c r="AM8" i="32" s="1"/>
  <c r="AL7" i="32"/>
  <c r="AM7" i="32" s="1"/>
  <c r="AL6" i="32"/>
  <c r="AM6" i="32" s="1"/>
  <c r="AL5" i="32"/>
  <c r="AM5" i="32" s="1"/>
  <c r="AL4" i="32"/>
  <c r="AM4" i="32" s="1"/>
  <c r="G12" i="29"/>
  <c r="H12" i="29" s="1"/>
  <c r="G11" i="29"/>
  <c r="H11" i="29" s="1"/>
  <c r="G10" i="29"/>
  <c r="H10" i="29" s="1"/>
  <c r="G9" i="29"/>
  <c r="H9" i="29" s="1"/>
  <c r="G8" i="29"/>
  <c r="H8" i="29" s="1"/>
  <c r="H7" i="29"/>
  <c r="G7" i="29"/>
  <c r="G6" i="29"/>
  <c r="H6" i="29" s="1"/>
  <c r="G5" i="29"/>
  <c r="H5" i="29" s="1"/>
  <c r="G4" i="29"/>
  <c r="H4" i="29" s="1"/>
  <c r="G13" i="32"/>
  <c r="H13" i="32" s="1"/>
  <c r="G12" i="32"/>
  <c r="H12" i="32" s="1"/>
  <c r="G11" i="32"/>
  <c r="H11" i="32" s="1"/>
  <c r="G10" i="32"/>
  <c r="H10" i="32" s="1"/>
  <c r="G9" i="32"/>
  <c r="H9" i="32" s="1"/>
  <c r="G8" i="32"/>
  <c r="H8" i="32" s="1"/>
  <c r="G7" i="32"/>
  <c r="H7" i="32" s="1"/>
  <c r="G6" i="32"/>
  <c r="H6" i="32" s="1"/>
  <c r="G5" i="32"/>
  <c r="H5" i="32" s="1"/>
  <c r="G4" i="32"/>
  <c r="H4" i="32" s="1"/>
  <c r="FG14" i="32" l="1"/>
  <c r="CW14" i="32"/>
  <c r="BR14" i="32"/>
  <c r="EB14" i="32"/>
  <c r="AM14" i="32"/>
  <c r="H14" i="32"/>
  <c r="H13" i="29"/>
  <c r="AB13" i="10"/>
  <c r="AB12" i="10"/>
  <c r="AC12" i="10" s="1"/>
  <c r="AB11" i="10"/>
  <c r="AC11" i="10" s="1"/>
  <c r="AB10" i="10"/>
  <c r="AC10" i="10" s="1"/>
  <c r="AB9" i="10"/>
  <c r="AC9" i="10" s="1"/>
  <c r="AB8" i="10"/>
  <c r="AC8" i="10" s="1"/>
  <c r="AB7" i="10"/>
  <c r="AC7" i="10" s="1"/>
  <c r="AB6" i="10"/>
  <c r="AC6" i="10" s="1"/>
  <c r="AB5" i="10"/>
  <c r="AC5" i="10" s="1"/>
  <c r="AB4" i="10"/>
  <c r="AC4" i="10" s="1"/>
  <c r="U13" i="10"/>
  <c r="U12" i="10"/>
  <c r="V12" i="10" s="1"/>
  <c r="U11" i="10"/>
  <c r="V11" i="10" s="1"/>
  <c r="U10" i="10"/>
  <c r="V10" i="10" s="1"/>
  <c r="U9" i="10"/>
  <c r="V9" i="10" s="1"/>
  <c r="U8" i="10"/>
  <c r="V8" i="10" s="1"/>
  <c r="U7" i="10"/>
  <c r="V7" i="10" s="1"/>
  <c r="U6" i="10"/>
  <c r="V6" i="10" s="1"/>
  <c r="U5" i="10"/>
  <c r="V5" i="10" s="1"/>
  <c r="U4" i="10"/>
  <c r="V4" i="10" s="1"/>
  <c r="U13" i="12"/>
  <c r="U12" i="12"/>
  <c r="V12" i="12" s="1"/>
  <c r="U11" i="12"/>
  <c r="V11" i="12" s="1"/>
  <c r="U10" i="12"/>
  <c r="V10" i="12" s="1"/>
  <c r="U9" i="12"/>
  <c r="V9" i="12" s="1"/>
  <c r="U8" i="12"/>
  <c r="V8" i="12" s="1"/>
  <c r="U7" i="12"/>
  <c r="V7" i="12" s="1"/>
  <c r="U6" i="12"/>
  <c r="V6" i="12" s="1"/>
  <c r="U5" i="12"/>
  <c r="V5" i="12" s="1"/>
  <c r="U4" i="12"/>
  <c r="V4" i="12" s="1"/>
  <c r="U13" i="11"/>
  <c r="U12" i="11"/>
  <c r="V12" i="11" s="1"/>
  <c r="U11" i="11"/>
  <c r="V11" i="11" s="1"/>
  <c r="U10" i="11"/>
  <c r="V10" i="11" s="1"/>
  <c r="U9" i="11"/>
  <c r="V9" i="11" s="1"/>
  <c r="U8" i="11"/>
  <c r="V8" i="11" s="1"/>
  <c r="U7" i="11"/>
  <c r="V7" i="11" s="1"/>
  <c r="U6" i="11"/>
  <c r="V6" i="11" s="1"/>
  <c r="U5" i="11"/>
  <c r="V5" i="11" s="1"/>
  <c r="U4" i="11"/>
  <c r="V4" i="11" s="1"/>
  <c r="U13" i="5"/>
  <c r="U12" i="5"/>
  <c r="V12" i="5" s="1"/>
  <c r="U11" i="5"/>
  <c r="V11" i="5" s="1"/>
  <c r="U10" i="5"/>
  <c r="V10" i="5" s="1"/>
  <c r="U9" i="5"/>
  <c r="V9" i="5" s="1"/>
  <c r="U8" i="5"/>
  <c r="V8" i="5" s="1"/>
  <c r="U7" i="5"/>
  <c r="V7" i="5" s="1"/>
  <c r="U6" i="5"/>
  <c r="V6" i="5" s="1"/>
  <c r="U5" i="5"/>
  <c r="V5" i="5" s="1"/>
  <c r="U4" i="5"/>
  <c r="V4" i="5" s="1"/>
  <c r="N13" i="10"/>
  <c r="N12" i="10"/>
  <c r="O12" i="10" s="1"/>
  <c r="N11" i="10"/>
  <c r="O11" i="10" s="1"/>
  <c r="N10" i="10"/>
  <c r="O10" i="10" s="1"/>
  <c r="N9" i="10"/>
  <c r="O9" i="10" s="1"/>
  <c r="N8" i="10"/>
  <c r="O8" i="10" s="1"/>
  <c r="N7" i="10"/>
  <c r="O7" i="10" s="1"/>
  <c r="N6" i="10"/>
  <c r="O6" i="10" s="1"/>
  <c r="N5" i="10"/>
  <c r="O5" i="10" s="1"/>
  <c r="N4" i="10"/>
  <c r="O4" i="10" s="1"/>
  <c r="X13" i="1"/>
  <c r="Y13" i="1" s="1"/>
  <c r="X12" i="1"/>
  <c r="Y12" i="1" s="1"/>
  <c r="X11" i="1"/>
  <c r="Y11" i="1" s="1"/>
  <c r="Y10" i="1"/>
  <c r="X10" i="1"/>
  <c r="X9" i="1"/>
  <c r="Y9" i="1" s="1"/>
  <c r="Y8" i="1"/>
  <c r="X8" i="1"/>
  <c r="X7" i="1"/>
  <c r="Y7" i="1" s="1"/>
  <c r="Y6" i="1"/>
  <c r="X6" i="1"/>
  <c r="X5" i="1"/>
  <c r="Y5" i="1" s="1"/>
  <c r="Y4" i="1"/>
  <c r="X4" i="1"/>
  <c r="N13" i="5"/>
  <c r="N12" i="5"/>
  <c r="O12" i="5" s="1"/>
  <c r="N11" i="5"/>
  <c r="O11" i="5" s="1"/>
  <c r="N10" i="5"/>
  <c r="O10" i="5" s="1"/>
  <c r="N9" i="5"/>
  <c r="O9" i="5" s="1"/>
  <c r="N8" i="5"/>
  <c r="O8" i="5" s="1"/>
  <c r="N7" i="5"/>
  <c r="O7" i="5" s="1"/>
  <c r="N6" i="5"/>
  <c r="O6" i="5" s="1"/>
  <c r="N5" i="5"/>
  <c r="O5" i="5" s="1"/>
  <c r="N4" i="5"/>
  <c r="O4" i="5" s="1"/>
  <c r="G13" i="5"/>
  <c r="G12" i="5"/>
  <c r="H12" i="5" s="1"/>
  <c r="G11" i="5"/>
  <c r="H11" i="5" s="1"/>
  <c r="G10" i="5"/>
  <c r="H10" i="5" s="1"/>
  <c r="G9" i="5"/>
  <c r="H9" i="5" s="1"/>
  <c r="G8" i="5"/>
  <c r="H8" i="5" s="1"/>
  <c r="G7" i="5"/>
  <c r="H7" i="5" s="1"/>
  <c r="G6" i="5"/>
  <c r="H6" i="5" s="1"/>
  <c r="G5" i="5"/>
  <c r="H5" i="5" s="1"/>
  <c r="G4" i="5"/>
  <c r="H4" i="5" s="1"/>
  <c r="G13" i="1"/>
  <c r="H13" i="1" s="1"/>
  <c r="H12" i="1"/>
  <c r="G12" i="1"/>
  <c r="G11" i="1"/>
  <c r="H11" i="1" s="1"/>
  <c r="H10" i="1"/>
  <c r="G10" i="1"/>
  <c r="G9" i="1"/>
  <c r="H9" i="1" s="1"/>
  <c r="H8" i="1"/>
  <c r="G8" i="1"/>
  <c r="G7" i="1"/>
  <c r="H7" i="1" s="1"/>
  <c r="H6" i="1"/>
  <c r="G6" i="1"/>
  <c r="G5" i="1"/>
  <c r="H5" i="1" s="1"/>
  <c r="H4" i="1"/>
  <c r="G4" i="1"/>
  <c r="N13" i="11"/>
  <c r="N12" i="11"/>
  <c r="O12" i="11" s="1"/>
  <c r="N11" i="11"/>
  <c r="O11" i="11" s="1"/>
  <c r="N10" i="11"/>
  <c r="O10" i="11" s="1"/>
  <c r="N9" i="11"/>
  <c r="O9" i="11" s="1"/>
  <c r="N8" i="11"/>
  <c r="O8" i="11" s="1"/>
  <c r="N7" i="11"/>
  <c r="O7" i="11" s="1"/>
  <c r="N6" i="11"/>
  <c r="O6" i="11" s="1"/>
  <c r="N5" i="11"/>
  <c r="O5" i="11" s="1"/>
  <c r="N4" i="11"/>
  <c r="O4" i="11" s="1"/>
  <c r="G13" i="10"/>
  <c r="G12" i="10"/>
  <c r="H12" i="10" s="1"/>
  <c r="G11" i="10"/>
  <c r="H11" i="10" s="1"/>
  <c r="G10" i="10"/>
  <c r="H10" i="10" s="1"/>
  <c r="G9" i="10"/>
  <c r="H9" i="10" s="1"/>
  <c r="G8" i="10"/>
  <c r="H8" i="10" s="1"/>
  <c r="G7" i="10"/>
  <c r="H7" i="10" s="1"/>
  <c r="G6" i="10"/>
  <c r="H6" i="10" s="1"/>
  <c r="G5" i="10"/>
  <c r="H5" i="10" s="1"/>
  <c r="G4" i="10"/>
  <c r="H4" i="10" s="1"/>
  <c r="G13" i="11"/>
  <c r="G12" i="11"/>
  <c r="H12" i="11" s="1"/>
  <c r="G11" i="11"/>
  <c r="H11" i="11" s="1"/>
  <c r="G10" i="11"/>
  <c r="H10" i="11" s="1"/>
  <c r="G9" i="11"/>
  <c r="H9" i="11" s="1"/>
  <c r="G8" i="11"/>
  <c r="H8" i="11" s="1"/>
  <c r="G7" i="11"/>
  <c r="H7" i="11" s="1"/>
  <c r="G6" i="11"/>
  <c r="H6" i="11" s="1"/>
  <c r="G5" i="11"/>
  <c r="H5" i="11" s="1"/>
  <c r="G4" i="11"/>
  <c r="H4" i="11" s="1"/>
  <c r="G13" i="2"/>
  <c r="H13" i="2" s="1"/>
  <c r="H12" i="2"/>
  <c r="G12" i="2"/>
  <c r="G11" i="2"/>
  <c r="H11" i="2" s="1"/>
  <c r="H10" i="2"/>
  <c r="G10" i="2"/>
  <c r="G9" i="2"/>
  <c r="H9" i="2" s="1"/>
  <c r="H8" i="2"/>
  <c r="G8" i="2"/>
  <c r="G7" i="2"/>
  <c r="H7" i="2" s="1"/>
  <c r="H6" i="2"/>
  <c r="G6" i="2"/>
  <c r="G5" i="2"/>
  <c r="H5" i="2" s="1"/>
  <c r="H4" i="2"/>
  <c r="G4" i="2"/>
  <c r="N13" i="12"/>
  <c r="N12" i="12"/>
  <c r="O12" i="12" s="1"/>
  <c r="N11" i="12"/>
  <c r="O11" i="12" s="1"/>
  <c r="N10" i="12"/>
  <c r="O10" i="12" s="1"/>
  <c r="N9" i="12"/>
  <c r="O9" i="12" s="1"/>
  <c r="N8" i="12"/>
  <c r="O8" i="12" s="1"/>
  <c r="N7" i="12"/>
  <c r="O7" i="12" s="1"/>
  <c r="N6" i="12"/>
  <c r="O6" i="12" s="1"/>
  <c r="N5" i="12"/>
  <c r="O5" i="12" s="1"/>
  <c r="N4" i="12"/>
  <c r="O4" i="12" s="1"/>
  <c r="G13" i="12"/>
  <c r="G12" i="12"/>
  <c r="H12" i="12" s="1"/>
  <c r="G11" i="12"/>
  <c r="H11" i="12" s="1"/>
  <c r="G10" i="12"/>
  <c r="H10" i="12" s="1"/>
  <c r="G9" i="12"/>
  <c r="H9" i="12" s="1"/>
  <c r="G8" i="12"/>
  <c r="H8" i="12" s="1"/>
  <c r="G7" i="12"/>
  <c r="H7" i="12" s="1"/>
  <c r="G6" i="12"/>
  <c r="H6" i="12" s="1"/>
  <c r="G5" i="12"/>
  <c r="H5" i="12" s="1"/>
  <c r="G4" i="12"/>
  <c r="H4" i="12" s="1"/>
  <c r="H14" i="12" l="1"/>
  <c r="V14" i="12"/>
  <c r="AC14" i="10"/>
  <c r="V14" i="10"/>
  <c r="V14" i="11"/>
  <c r="V14" i="5"/>
  <c r="O14" i="10"/>
  <c r="Y14" i="1"/>
  <c r="O14" i="5"/>
  <c r="H14" i="5"/>
  <c r="H14" i="1"/>
  <c r="O14" i="11"/>
  <c r="H14" i="11"/>
  <c r="H14" i="10"/>
  <c r="H14" i="2"/>
  <c r="O14" i="12"/>
  <c r="T13" i="6"/>
  <c r="T12" i="6"/>
  <c r="U12" i="6" s="1"/>
  <c r="T11" i="6"/>
  <c r="U11" i="6" s="1"/>
  <c r="T10" i="6"/>
  <c r="U10" i="6" s="1"/>
  <c r="T9" i="6"/>
  <c r="U9" i="6" s="1"/>
  <c r="T8" i="6"/>
  <c r="U8" i="6" s="1"/>
  <c r="T7" i="6"/>
  <c r="U7" i="6" s="1"/>
  <c r="T6" i="6"/>
  <c r="U6" i="6" s="1"/>
  <c r="T5" i="6"/>
  <c r="U5" i="6" s="1"/>
  <c r="T4" i="6"/>
  <c r="U4" i="6" s="1"/>
  <c r="M13" i="3"/>
  <c r="M12" i="3"/>
  <c r="N12" i="3" s="1"/>
  <c r="M11" i="3"/>
  <c r="N11" i="3" s="1"/>
  <c r="M10" i="3"/>
  <c r="N10" i="3" s="1"/>
  <c r="M9" i="3"/>
  <c r="N9" i="3" s="1"/>
  <c r="M8" i="3"/>
  <c r="N8" i="3" s="1"/>
  <c r="M7" i="3"/>
  <c r="N7" i="3" s="1"/>
  <c r="M6" i="3"/>
  <c r="N6" i="3" s="1"/>
  <c r="M5" i="3"/>
  <c r="N5" i="3" s="1"/>
  <c r="M4" i="3"/>
  <c r="N4" i="3" s="1"/>
  <c r="R53" i="25"/>
  <c r="O53" i="25"/>
  <c r="R52" i="25"/>
  <c r="O52" i="25"/>
  <c r="R50" i="25"/>
  <c r="O50" i="25"/>
  <c r="R48" i="25"/>
  <c r="O48" i="25"/>
  <c r="R47" i="25"/>
  <c r="O47" i="25"/>
  <c r="R46" i="25"/>
  <c r="O46" i="25"/>
  <c r="R44" i="25"/>
  <c r="O44" i="25"/>
  <c r="R43" i="25"/>
  <c r="O43" i="25"/>
  <c r="R42" i="25"/>
  <c r="O42" i="25"/>
  <c r="R40" i="25"/>
  <c r="O40" i="25"/>
  <c r="R39" i="25"/>
  <c r="O39" i="25"/>
  <c r="R38" i="25"/>
  <c r="O38" i="25"/>
  <c r="R37" i="25"/>
  <c r="O37" i="25"/>
  <c r="R35" i="25"/>
  <c r="O35" i="25"/>
  <c r="R34" i="25"/>
  <c r="O34" i="25"/>
  <c r="R32" i="25"/>
  <c r="O32" i="25"/>
  <c r="R31" i="25"/>
  <c r="O31" i="25"/>
  <c r="R30" i="25"/>
  <c r="O30" i="25"/>
  <c r="R28" i="25"/>
  <c r="O28" i="25"/>
  <c r="R27" i="25"/>
  <c r="O27" i="25"/>
  <c r="R26" i="25"/>
  <c r="O26" i="25"/>
  <c r="R25" i="25"/>
  <c r="O25" i="25"/>
  <c r="R23" i="25"/>
  <c r="O23" i="25"/>
  <c r="R22" i="25"/>
  <c r="O22" i="25"/>
  <c r="R21" i="25"/>
  <c r="O21" i="25"/>
  <c r="R19" i="25"/>
  <c r="O19" i="25"/>
  <c r="R18" i="25"/>
  <c r="O18" i="25"/>
  <c r="R17" i="25"/>
  <c r="O17" i="25"/>
  <c r="R15" i="25"/>
  <c r="O15" i="25"/>
  <c r="R14" i="25"/>
  <c r="O14" i="25"/>
  <c r="R12" i="25"/>
  <c r="O12" i="25"/>
  <c r="R11" i="25"/>
  <c r="O11" i="25"/>
  <c r="R9" i="25"/>
  <c r="O9" i="25"/>
  <c r="R8" i="25"/>
  <c r="O8" i="25"/>
  <c r="R6" i="25"/>
  <c r="O6" i="25"/>
  <c r="R5" i="25"/>
  <c r="O5" i="25"/>
  <c r="R4" i="25"/>
  <c r="O4" i="25"/>
  <c r="R3" i="25"/>
  <c r="O3" i="25"/>
  <c r="T13" i="2"/>
  <c r="U13" i="2" s="1"/>
  <c r="T12" i="2"/>
  <c r="U12" i="2" s="1"/>
  <c r="T11" i="2"/>
  <c r="U11" i="2" s="1"/>
  <c r="T10" i="2"/>
  <c r="U10" i="2" s="1"/>
  <c r="T9" i="2"/>
  <c r="U9" i="2" s="1"/>
  <c r="T8" i="2"/>
  <c r="U8" i="2" s="1"/>
  <c r="T7" i="2"/>
  <c r="U7" i="2" s="1"/>
  <c r="T6" i="2"/>
  <c r="U6" i="2" s="1"/>
  <c r="T5" i="2"/>
  <c r="U5" i="2" s="1"/>
  <c r="T4" i="2"/>
  <c r="U4" i="2" s="1"/>
  <c r="U14" i="6" l="1"/>
  <c r="N14" i="3"/>
  <c r="U14" i="2"/>
  <c r="U13" i="8"/>
  <c r="U12" i="8"/>
  <c r="V12" i="8" s="1"/>
  <c r="U11" i="8"/>
  <c r="V11" i="8" s="1"/>
  <c r="U10" i="8"/>
  <c r="V10" i="8" s="1"/>
  <c r="U9" i="8"/>
  <c r="V9" i="8" s="1"/>
  <c r="U8" i="8"/>
  <c r="V8" i="8" s="1"/>
  <c r="U7" i="8"/>
  <c r="V7" i="8" s="1"/>
  <c r="U6" i="8"/>
  <c r="V6" i="8" s="1"/>
  <c r="U5" i="8"/>
  <c r="V5" i="8" s="1"/>
  <c r="U4" i="8"/>
  <c r="V4" i="8" s="1"/>
  <c r="U13" i="7"/>
  <c r="U12" i="7"/>
  <c r="V12" i="7" s="1"/>
  <c r="V11" i="7"/>
  <c r="U11" i="7"/>
  <c r="U10" i="7"/>
  <c r="V10" i="7" s="1"/>
  <c r="V9" i="7"/>
  <c r="U9" i="7"/>
  <c r="U8" i="7"/>
  <c r="V8" i="7" s="1"/>
  <c r="V7" i="7"/>
  <c r="U7" i="7"/>
  <c r="U6" i="7"/>
  <c r="V6" i="7" s="1"/>
  <c r="V5" i="7"/>
  <c r="U5" i="7"/>
  <c r="U4" i="7"/>
  <c r="V4" i="7" s="1"/>
  <c r="N13" i="7"/>
  <c r="N12" i="7"/>
  <c r="O12" i="7" s="1"/>
  <c r="N11" i="7"/>
  <c r="O11" i="7" s="1"/>
  <c r="N10" i="7"/>
  <c r="O10" i="7" s="1"/>
  <c r="N9" i="7"/>
  <c r="O9" i="7" s="1"/>
  <c r="N8" i="7"/>
  <c r="O8" i="7" s="1"/>
  <c r="N7" i="7"/>
  <c r="O7" i="7" s="1"/>
  <c r="N6" i="7"/>
  <c r="O6" i="7" s="1"/>
  <c r="N5" i="7"/>
  <c r="O5" i="7" s="1"/>
  <c r="N4" i="7"/>
  <c r="O4" i="7" s="1"/>
  <c r="AA13" i="6"/>
  <c r="AA12" i="6"/>
  <c r="AB12" i="6" s="1"/>
  <c r="AA11" i="6"/>
  <c r="AB11" i="6" s="1"/>
  <c r="AA10" i="6"/>
  <c r="AB10" i="6" s="1"/>
  <c r="AA9" i="6"/>
  <c r="AB9" i="6" s="1"/>
  <c r="AA8" i="6"/>
  <c r="AB8" i="6" s="1"/>
  <c r="AA7" i="6"/>
  <c r="AB7" i="6" s="1"/>
  <c r="AA6" i="6"/>
  <c r="AB6" i="6" s="1"/>
  <c r="AA5" i="6"/>
  <c r="AB5" i="6" s="1"/>
  <c r="AA4" i="6"/>
  <c r="AB4" i="6" s="1"/>
  <c r="G13" i="8"/>
  <c r="G12" i="8"/>
  <c r="H12" i="8" s="1"/>
  <c r="G11" i="8"/>
  <c r="H11" i="8" s="1"/>
  <c r="G10" i="8"/>
  <c r="H10" i="8" s="1"/>
  <c r="G9" i="8"/>
  <c r="H9" i="8" s="1"/>
  <c r="G8" i="8"/>
  <c r="H8" i="8" s="1"/>
  <c r="G7" i="8"/>
  <c r="H7" i="8" s="1"/>
  <c r="G6" i="8"/>
  <c r="H6" i="8" s="1"/>
  <c r="G5" i="8"/>
  <c r="H5" i="8" s="1"/>
  <c r="G4" i="8"/>
  <c r="H4" i="8" s="1"/>
  <c r="G13" i="7"/>
  <c r="G12" i="7"/>
  <c r="H12" i="7" s="1"/>
  <c r="G11" i="7"/>
  <c r="H11" i="7" s="1"/>
  <c r="G10" i="7"/>
  <c r="H10" i="7" s="1"/>
  <c r="G9" i="7"/>
  <c r="H9" i="7" s="1"/>
  <c r="G8" i="7"/>
  <c r="H8" i="7" s="1"/>
  <c r="G7" i="7"/>
  <c r="H7" i="7" s="1"/>
  <c r="G6" i="7"/>
  <c r="H6" i="7" s="1"/>
  <c r="G5" i="7"/>
  <c r="H5" i="7" s="1"/>
  <c r="G4" i="7"/>
  <c r="H4" i="7" s="1"/>
  <c r="N13" i="9"/>
  <c r="N12" i="9"/>
  <c r="O12" i="9" s="1"/>
  <c r="N11" i="9"/>
  <c r="O11" i="9" s="1"/>
  <c r="N10" i="9"/>
  <c r="O10" i="9" s="1"/>
  <c r="N9" i="9"/>
  <c r="O9" i="9" s="1"/>
  <c r="N8" i="9"/>
  <c r="O8" i="9" s="1"/>
  <c r="N7" i="9"/>
  <c r="O7" i="9" s="1"/>
  <c r="N6" i="9"/>
  <c r="O6" i="9" s="1"/>
  <c r="N5" i="9"/>
  <c r="O5" i="9" s="1"/>
  <c r="N4" i="9"/>
  <c r="O4" i="9" s="1"/>
  <c r="G13" i="13"/>
  <c r="G12" i="13"/>
  <c r="H12" i="13" s="1"/>
  <c r="G11" i="13"/>
  <c r="H11" i="13" s="1"/>
  <c r="G10" i="13"/>
  <c r="H10" i="13" s="1"/>
  <c r="G9" i="13"/>
  <c r="H9" i="13" s="1"/>
  <c r="G8" i="13"/>
  <c r="H8" i="13" s="1"/>
  <c r="G7" i="13"/>
  <c r="H7" i="13" s="1"/>
  <c r="G6" i="13"/>
  <c r="H6" i="13" s="1"/>
  <c r="G5" i="13"/>
  <c r="H5" i="13" s="1"/>
  <c r="G4" i="13"/>
  <c r="H4" i="13" s="1"/>
  <c r="G13" i="6"/>
  <c r="G12" i="6"/>
  <c r="H12" i="6" s="1"/>
  <c r="G11" i="6"/>
  <c r="H11" i="6" s="1"/>
  <c r="G10" i="6"/>
  <c r="H10" i="6" s="1"/>
  <c r="G9" i="6"/>
  <c r="H9" i="6" s="1"/>
  <c r="G8" i="6"/>
  <c r="H8" i="6" s="1"/>
  <c r="G7" i="6"/>
  <c r="H7" i="6" s="1"/>
  <c r="G6" i="6"/>
  <c r="H6" i="6" s="1"/>
  <c r="G5" i="6"/>
  <c r="H5" i="6" s="1"/>
  <c r="G4" i="6"/>
  <c r="H4" i="6" s="1"/>
  <c r="N13" i="4"/>
  <c r="N12" i="4"/>
  <c r="O12" i="4" s="1"/>
  <c r="N11" i="4"/>
  <c r="O11" i="4" s="1"/>
  <c r="N10" i="4"/>
  <c r="O10" i="4" s="1"/>
  <c r="N9" i="4"/>
  <c r="O9" i="4" s="1"/>
  <c r="N8" i="4"/>
  <c r="O8" i="4" s="1"/>
  <c r="N7" i="4"/>
  <c r="O7" i="4" s="1"/>
  <c r="N6" i="4"/>
  <c r="O6" i="4" s="1"/>
  <c r="N5" i="4"/>
  <c r="O5" i="4" s="1"/>
  <c r="N4" i="4"/>
  <c r="O4" i="4" s="1"/>
  <c r="G13" i="4"/>
  <c r="G12" i="4"/>
  <c r="H12" i="4" s="1"/>
  <c r="G11" i="4"/>
  <c r="H11" i="4" s="1"/>
  <c r="G10" i="4"/>
  <c r="H10" i="4" s="1"/>
  <c r="G9" i="4"/>
  <c r="H9" i="4" s="1"/>
  <c r="G8" i="4"/>
  <c r="H8" i="4" s="1"/>
  <c r="G7" i="4"/>
  <c r="H7" i="4" s="1"/>
  <c r="G6" i="4"/>
  <c r="H6" i="4" s="1"/>
  <c r="G5" i="4"/>
  <c r="H5" i="4" s="1"/>
  <c r="G4" i="4"/>
  <c r="H4" i="4" s="1"/>
  <c r="G13" i="9"/>
  <c r="H12" i="9"/>
  <c r="G12" i="9"/>
  <c r="G11" i="9"/>
  <c r="H11" i="9" s="1"/>
  <c r="H10" i="9"/>
  <c r="G10" i="9"/>
  <c r="G9" i="9"/>
  <c r="H9" i="9" s="1"/>
  <c r="H8" i="9"/>
  <c r="G8" i="9"/>
  <c r="G7" i="9"/>
  <c r="H7" i="9" s="1"/>
  <c r="H6" i="9"/>
  <c r="G6" i="9"/>
  <c r="G5" i="9"/>
  <c r="H5" i="9" s="1"/>
  <c r="H4" i="9"/>
  <c r="G4" i="9"/>
  <c r="H14" i="13" l="1"/>
  <c r="H14" i="8"/>
  <c r="V14" i="8"/>
  <c r="V14" i="7"/>
  <c r="H14" i="7"/>
  <c r="O14" i="7"/>
  <c r="AB14" i="6"/>
  <c r="O14" i="9"/>
  <c r="H14" i="6"/>
  <c r="O14" i="4"/>
  <c r="H14" i="4"/>
  <c r="H14" i="9"/>
  <c r="AH13" i="1"/>
  <c r="AI13" i="1" s="1"/>
  <c r="AI12" i="1"/>
  <c r="AH12" i="1"/>
  <c r="AH11" i="1"/>
  <c r="AI11" i="1" s="1"/>
  <c r="AI10" i="1"/>
  <c r="AH10" i="1"/>
  <c r="AH9" i="1"/>
  <c r="AI9" i="1" s="1"/>
  <c r="AI8" i="1"/>
  <c r="AH8" i="1"/>
  <c r="AH7" i="1"/>
  <c r="AI7" i="1" s="1"/>
  <c r="AI6" i="1"/>
  <c r="AH6" i="1"/>
  <c r="AH5" i="1"/>
  <c r="AI5" i="1" s="1"/>
  <c r="AI4" i="1"/>
  <c r="AH4" i="1"/>
  <c r="Q13" i="14"/>
  <c r="Q12" i="14"/>
  <c r="R12" i="14" s="1"/>
  <c r="Q11" i="14"/>
  <c r="R11" i="14" s="1"/>
  <c r="Q10" i="14"/>
  <c r="R10" i="14" s="1"/>
  <c r="Q9" i="14"/>
  <c r="R9" i="14" s="1"/>
  <c r="Q8" i="14"/>
  <c r="R8" i="14" s="1"/>
  <c r="Q7" i="14"/>
  <c r="R7" i="14" s="1"/>
  <c r="Q6" i="14"/>
  <c r="R6" i="14" s="1"/>
  <c r="Q5" i="14"/>
  <c r="R5" i="14" s="1"/>
  <c r="Q4" i="14"/>
  <c r="R4" i="14" s="1"/>
  <c r="Q13" i="1"/>
  <c r="R13" i="1" s="1"/>
  <c r="Q12" i="1"/>
  <c r="R12" i="1" s="1"/>
  <c r="Q11" i="1"/>
  <c r="R11" i="1" s="1"/>
  <c r="Q10" i="1"/>
  <c r="R10" i="1" s="1"/>
  <c r="Q9" i="1"/>
  <c r="R9" i="1" s="1"/>
  <c r="Q8" i="1"/>
  <c r="R8" i="1" s="1"/>
  <c r="Q7" i="1"/>
  <c r="R7" i="1" s="1"/>
  <c r="Q6" i="1"/>
  <c r="R6" i="1" s="1"/>
  <c r="Q5" i="1"/>
  <c r="R5" i="1" s="1"/>
  <c r="Q4" i="1"/>
  <c r="R4" i="1" s="1"/>
  <c r="T13" i="3"/>
  <c r="T12" i="3"/>
  <c r="U12" i="3" s="1"/>
  <c r="T11" i="3"/>
  <c r="U11" i="3" s="1"/>
  <c r="T10" i="3"/>
  <c r="U10" i="3" s="1"/>
  <c r="T9" i="3"/>
  <c r="U9" i="3" s="1"/>
  <c r="T8" i="3"/>
  <c r="U8" i="3" s="1"/>
  <c r="T7" i="3"/>
  <c r="U7" i="3" s="1"/>
  <c r="T6" i="3"/>
  <c r="U6" i="3" s="1"/>
  <c r="T5" i="3"/>
  <c r="U5" i="3" s="1"/>
  <c r="T4" i="3"/>
  <c r="U4" i="3" s="1"/>
  <c r="G13" i="14"/>
  <c r="G12" i="14"/>
  <c r="H12" i="14" s="1"/>
  <c r="G11" i="14"/>
  <c r="H11" i="14" s="1"/>
  <c r="G10" i="14"/>
  <c r="H10" i="14" s="1"/>
  <c r="G9" i="14"/>
  <c r="H9" i="14" s="1"/>
  <c r="G8" i="14"/>
  <c r="H8" i="14" s="1"/>
  <c r="G7" i="14"/>
  <c r="H7" i="14" s="1"/>
  <c r="G6" i="14"/>
  <c r="H6" i="14" s="1"/>
  <c r="G5" i="14"/>
  <c r="H5" i="14" s="1"/>
  <c r="G4" i="14"/>
  <c r="H4" i="14" s="1"/>
  <c r="AI14" i="1" l="1"/>
  <c r="R14" i="1"/>
  <c r="R14" i="14"/>
  <c r="U14" i="3"/>
  <c r="H14" i="14"/>
  <c r="E24" i="35"/>
  <c r="E23" i="35"/>
  <c r="K21" i="35"/>
  <c r="K20" i="35"/>
  <c r="AB13" i="7" l="1"/>
  <c r="AB12" i="7"/>
  <c r="AC12" i="7" s="1"/>
  <c r="AB11" i="7"/>
  <c r="AC11" i="7" s="1"/>
  <c r="AB10" i="7"/>
  <c r="AC10" i="7" s="1"/>
  <c r="AB9" i="7"/>
  <c r="AC9" i="7" s="1"/>
  <c r="AB8" i="7"/>
  <c r="AC8" i="7" s="1"/>
  <c r="AB7" i="7"/>
  <c r="AC7" i="7" s="1"/>
  <c r="AB6" i="7"/>
  <c r="AC6" i="7" s="1"/>
  <c r="AB5" i="7"/>
  <c r="AC5" i="7" s="1"/>
  <c r="AB4" i="7"/>
  <c r="AC4" i="7" s="1"/>
  <c r="N13" i="8"/>
  <c r="N12" i="8"/>
  <c r="O12" i="8" s="1"/>
  <c r="N11" i="8"/>
  <c r="O11" i="8" s="1"/>
  <c r="N10" i="8"/>
  <c r="O10" i="8" s="1"/>
  <c r="N9" i="8"/>
  <c r="O9" i="8" s="1"/>
  <c r="N8" i="8"/>
  <c r="O8" i="8" s="1"/>
  <c r="N7" i="8"/>
  <c r="O7" i="8" s="1"/>
  <c r="N6" i="8"/>
  <c r="O6" i="8" s="1"/>
  <c r="N5" i="8"/>
  <c r="O5" i="8" s="1"/>
  <c r="N4" i="8"/>
  <c r="O4" i="8" s="1"/>
  <c r="AC14" i="7" l="1"/>
  <c r="O14" i="8"/>
  <c r="E42" i="35"/>
  <c r="E41" i="35"/>
  <c r="B42" i="35"/>
  <c r="B41" i="35"/>
  <c r="B39" i="35"/>
  <c r="B38" i="35"/>
  <c r="H36" i="35"/>
  <c r="H35" i="35"/>
  <c r="E36" i="35"/>
  <c r="E35" i="35"/>
  <c r="B36" i="35"/>
  <c r="B35" i="35"/>
  <c r="H33" i="35"/>
  <c r="H32" i="35"/>
  <c r="E33" i="35"/>
  <c r="E32" i="35"/>
  <c r="B33" i="35"/>
  <c r="B32" i="35"/>
  <c r="K30" i="35"/>
  <c r="K29" i="35"/>
  <c r="H30" i="35"/>
  <c r="H29" i="35"/>
  <c r="E30" i="35"/>
  <c r="E29" i="35"/>
  <c r="B30" i="35"/>
  <c r="B29" i="35"/>
  <c r="E27" i="35"/>
  <c r="E26" i="35"/>
  <c r="B27" i="35"/>
  <c r="B26" i="35"/>
  <c r="H24" i="35"/>
  <c r="H23" i="35"/>
  <c r="B24" i="35"/>
  <c r="B23" i="35"/>
  <c r="H21" i="35"/>
  <c r="H20" i="35"/>
  <c r="E21" i="35"/>
  <c r="E20" i="35"/>
  <c r="B21" i="35"/>
  <c r="B20" i="35"/>
  <c r="H18" i="35"/>
  <c r="H17" i="35"/>
  <c r="E18" i="35"/>
  <c r="E17" i="35"/>
  <c r="B18" i="35"/>
  <c r="B17" i="35"/>
  <c r="H15" i="35"/>
  <c r="H14" i="35"/>
  <c r="E14" i="35"/>
  <c r="E15" i="35"/>
  <c r="B15" i="35"/>
  <c r="E11" i="35"/>
  <c r="B12" i="35"/>
  <c r="B9" i="35"/>
  <c r="B14" i="35"/>
  <c r="E12" i="35"/>
  <c r="B11" i="35"/>
  <c r="E9" i="35"/>
  <c r="E8" i="35"/>
  <c r="B8" i="35"/>
  <c r="E6" i="35"/>
  <c r="E5" i="35"/>
  <c r="B6" i="35"/>
  <c r="B5" i="35"/>
  <c r="K3" i="35"/>
  <c r="K2" i="35"/>
  <c r="H3" i="35"/>
  <c r="H2" i="35"/>
  <c r="E3" i="35"/>
  <c r="E2" i="35"/>
  <c r="B3" i="35"/>
  <c r="B2" i="35"/>
  <c r="K4" i="8" l="1"/>
  <c r="L4" i="8" s="1"/>
  <c r="K5" i="8"/>
  <c r="L5" i="8" s="1"/>
  <c r="K6" i="8"/>
  <c r="L6" i="8" s="1"/>
  <c r="K7" i="8"/>
  <c r="L7" i="8" s="1"/>
  <c r="K8" i="8"/>
  <c r="L8" i="8" s="1"/>
  <c r="K9" i="8"/>
  <c r="L9" i="8" s="1"/>
  <c r="K10" i="8"/>
  <c r="L10" i="8" s="1"/>
  <c r="K11" i="8"/>
  <c r="L11" i="8" s="1"/>
  <c r="K12" i="8"/>
  <c r="L12" i="8" s="1"/>
  <c r="K13" i="8"/>
  <c r="R4" i="7"/>
  <c r="S4" i="7" s="1"/>
  <c r="Y4" i="7"/>
  <c r="Z4" i="7" s="1"/>
  <c r="R5" i="7"/>
  <c r="S5" i="7" s="1"/>
  <c r="Y5" i="7"/>
  <c r="Z5" i="7" s="1"/>
  <c r="R6" i="7"/>
  <c r="S6" i="7" s="1"/>
  <c r="Y6" i="7"/>
  <c r="Z6" i="7" s="1"/>
  <c r="R7" i="7"/>
  <c r="S7" i="7" s="1"/>
  <c r="Y7" i="7"/>
  <c r="Z7" i="7" s="1"/>
  <c r="R8" i="7"/>
  <c r="S8" i="7" s="1"/>
  <c r="Y8" i="7"/>
  <c r="Z8" i="7" s="1"/>
  <c r="R9" i="7"/>
  <c r="S9" i="7" s="1"/>
  <c r="Y9" i="7"/>
  <c r="Z9" i="7" s="1"/>
  <c r="R10" i="7"/>
  <c r="S10" i="7" s="1"/>
  <c r="Y10" i="7"/>
  <c r="Z10" i="7" s="1"/>
  <c r="R11" i="7"/>
  <c r="S11" i="7" s="1"/>
  <c r="Y11" i="7"/>
  <c r="Z11" i="7" s="1"/>
  <c r="R12" i="7"/>
  <c r="S12" i="7" s="1"/>
  <c r="Y12" i="7"/>
  <c r="Z12" i="7" s="1"/>
  <c r="R13" i="7"/>
  <c r="Y13" i="7"/>
  <c r="C53" i="25"/>
  <c r="E53" i="25"/>
  <c r="L14" i="8" l="1"/>
  <c r="Z14" i="7"/>
  <c r="S14" i="7"/>
  <c r="Q13" i="6"/>
  <c r="Q12" i="6"/>
  <c r="R12" i="6" s="1"/>
  <c r="Q11" i="6"/>
  <c r="R11" i="6" s="1"/>
  <c r="Q10" i="6"/>
  <c r="R10" i="6" s="1"/>
  <c r="Q9" i="6"/>
  <c r="R9" i="6" s="1"/>
  <c r="Q8" i="6"/>
  <c r="R8" i="6" s="1"/>
  <c r="Q7" i="6"/>
  <c r="R7" i="6" s="1"/>
  <c r="Q6" i="6"/>
  <c r="R6" i="6" s="1"/>
  <c r="Q5" i="6"/>
  <c r="R5" i="6" s="1"/>
  <c r="Q4" i="6"/>
  <c r="R4" i="6" s="1"/>
  <c r="Q13" i="2"/>
  <c r="R13" i="2" s="1"/>
  <c r="Q12" i="2"/>
  <c r="R12" i="2" s="1"/>
  <c r="Q11" i="2"/>
  <c r="R11" i="2" s="1"/>
  <c r="Q10" i="2"/>
  <c r="R10" i="2" s="1"/>
  <c r="Q9" i="2"/>
  <c r="R9" i="2" s="1"/>
  <c r="Q8" i="2"/>
  <c r="R8" i="2" s="1"/>
  <c r="Q7" i="2"/>
  <c r="R7" i="2" s="1"/>
  <c r="Q6" i="2"/>
  <c r="R6" i="2" s="1"/>
  <c r="Q5" i="2"/>
  <c r="R5" i="2" s="1"/>
  <c r="Q4" i="2"/>
  <c r="R4" i="2" s="1"/>
  <c r="N13" i="14"/>
  <c r="N12" i="14"/>
  <c r="O12" i="14" s="1"/>
  <c r="N11" i="14"/>
  <c r="O11" i="14" s="1"/>
  <c r="N10" i="14"/>
  <c r="O10" i="14" s="1"/>
  <c r="N9" i="14"/>
  <c r="O9" i="14" s="1"/>
  <c r="N8" i="14"/>
  <c r="O8" i="14" s="1"/>
  <c r="N7" i="14"/>
  <c r="O7" i="14" s="1"/>
  <c r="N6" i="14"/>
  <c r="O6" i="14" s="1"/>
  <c r="N5" i="14"/>
  <c r="O5" i="14" s="1"/>
  <c r="N4" i="14"/>
  <c r="O4" i="14" s="1"/>
  <c r="R14" i="6" l="1"/>
  <c r="R14" i="2"/>
  <c r="O14" i="14"/>
  <c r="C3" i="18"/>
  <c r="D13" i="32"/>
  <c r="D12" i="32"/>
  <c r="D11" i="32"/>
  <c r="D10" i="32"/>
  <c r="D9" i="32"/>
  <c r="D8" i="32"/>
  <c r="D7" i="32"/>
  <c r="D6" i="32"/>
  <c r="D5" i="32"/>
  <c r="D4" i="32"/>
  <c r="C3" i="17" l="1"/>
  <c r="E4" i="18"/>
  <c r="E5" i="18"/>
  <c r="E3" i="18"/>
  <c r="C8" i="18"/>
  <c r="C7" i="18"/>
  <c r="C6" i="18"/>
  <c r="C5" i="18"/>
  <c r="C4" i="18"/>
  <c r="FC13" i="32"/>
  <c r="FD13" i="32" s="1"/>
  <c r="FC12" i="32"/>
  <c r="FD12" i="32" s="1"/>
  <c r="FC11" i="32"/>
  <c r="FD11" i="32" s="1"/>
  <c r="FC10" i="32"/>
  <c r="FD10" i="32" s="1"/>
  <c r="FC9" i="32"/>
  <c r="FD9" i="32" s="1"/>
  <c r="FC8" i="32"/>
  <c r="FD8" i="32" s="1"/>
  <c r="FC7" i="32"/>
  <c r="FD7" i="32" s="1"/>
  <c r="FC6" i="32"/>
  <c r="FD6" i="32" s="1"/>
  <c r="FC5" i="32"/>
  <c r="FD5" i="32" s="1"/>
  <c r="FC4" i="32"/>
  <c r="FD4" i="32" s="1"/>
  <c r="DX13" i="32"/>
  <c r="DY13" i="32" s="1"/>
  <c r="DX12" i="32"/>
  <c r="DY12" i="32" s="1"/>
  <c r="DX11" i="32"/>
  <c r="DY11" i="32" s="1"/>
  <c r="DX10" i="32"/>
  <c r="DY10" i="32" s="1"/>
  <c r="DX9" i="32"/>
  <c r="DY9" i="32" s="1"/>
  <c r="DX8" i="32"/>
  <c r="DY8" i="32" s="1"/>
  <c r="DX7" i="32"/>
  <c r="DY7" i="32" s="1"/>
  <c r="DX6" i="32"/>
  <c r="DY6" i="32" s="1"/>
  <c r="DX5" i="32"/>
  <c r="DY5" i="32" s="1"/>
  <c r="DX4" i="32"/>
  <c r="DY4" i="32" s="1"/>
  <c r="CS13" i="32"/>
  <c r="CT13" i="32" s="1"/>
  <c r="CS12" i="32"/>
  <c r="CT12" i="32" s="1"/>
  <c r="CS11" i="32"/>
  <c r="CT11" i="32" s="1"/>
  <c r="CS10" i="32"/>
  <c r="CT10" i="32" s="1"/>
  <c r="CS9" i="32"/>
  <c r="CT9" i="32" s="1"/>
  <c r="CS8" i="32"/>
  <c r="CT8" i="32" s="1"/>
  <c r="CS7" i="32"/>
  <c r="CT7" i="32" s="1"/>
  <c r="CS6" i="32"/>
  <c r="CT6" i="32" s="1"/>
  <c r="CS5" i="32"/>
  <c r="CT5" i="32" s="1"/>
  <c r="CS4" i="32"/>
  <c r="CT4" i="32" s="1"/>
  <c r="BN13" i="32"/>
  <c r="BO13" i="32" s="1"/>
  <c r="BN12" i="32"/>
  <c r="BO12" i="32" s="1"/>
  <c r="BN11" i="32"/>
  <c r="BO11" i="32" s="1"/>
  <c r="BN10" i="32"/>
  <c r="BO10" i="32" s="1"/>
  <c r="BN9" i="32"/>
  <c r="BO9" i="32" s="1"/>
  <c r="BN8" i="32"/>
  <c r="BO8" i="32" s="1"/>
  <c r="BN7" i="32"/>
  <c r="BO7" i="32" s="1"/>
  <c r="BN6" i="32"/>
  <c r="BO6" i="32" s="1"/>
  <c r="BN5" i="32"/>
  <c r="BO5" i="32" s="1"/>
  <c r="BN4" i="32"/>
  <c r="BO4" i="32" s="1"/>
  <c r="AI13" i="32"/>
  <c r="AJ13" i="32" s="1"/>
  <c r="AI12" i="32"/>
  <c r="AJ12" i="32" s="1"/>
  <c r="AI11" i="32"/>
  <c r="AJ11" i="32" s="1"/>
  <c r="AI10" i="32"/>
  <c r="AJ10" i="32" s="1"/>
  <c r="AI9" i="32"/>
  <c r="AJ9" i="32" s="1"/>
  <c r="AI8" i="32"/>
  <c r="AJ8" i="32" s="1"/>
  <c r="AI7" i="32"/>
  <c r="AJ7" i="32" s="1"/>
  <c r="AI6" i="32"/>
  <c r="AJ6" i="32" s="1"/>
  <c r="AI5" i="32"/>
  <c r="AJ5" i="32" s="1"/>
  <c r="AI4" i="32"/>
  <c r="AJ4" i="32" s="1"/>
  <c r="E5" i="32"/>
  <c r="E12" i="32"/>
  <c r="E11" i="32"/>
  <c r="E10" i="32"/>
  <c r="E8" i="32"/>
  <c r="E6" i="32"/>
  <c r="E4" i="32"/>
  <c r="E13" i="32"/>
  <c r="E9" i="32"/>
  <c r="E7" i="32"/>
  <c r="H8" i="18"/>
  <c r="H7" i="18"/>
  <c r="H6" i="18"/>
  <c r="H5" i="18"/>
  <c r="H4" i="18"/>
  <c r="H3" i="18"/>
  <c r="E8" i="18"/>
  <c r="E7" i="18"/>
  <c r="E6" i="18"/>
  <c r="H3" i="17"/>
  <c r="E3" i="17"/>
  <c r="FD14" i="32" l="1"/>
  <c r="AJ14" i="32"/>
  <c r="DY14" i="32"/>
  <c r="CT14" i="32"/>
  <c r="BO14" i="32"/>
  <c r="E14" i="32"/>
  <c r="X13" i="6"/>
  <c r="X12" i="6"/>
  <c r="Y12" i="6" s="1"/>
  <c r="X11" i="6"/>
  <c r="Y11" i="6" s="1"/>
  <c r="X10" i="6"/>
  <c r="Y10" i="6" s="1"/>
  <c r="X9" i="6"/>
  <c r="Y9" i="6" s="1"/>
  <c r="X8" i="6"/>
  <c r="Y8" i="6" s="1"/>
  <c r="X7" i="6"/>
  <c r="Y7" i="6" s="1"/>
  <c r="X6" i="6"/>
  <c r="Y6" i="6" s="1"/>
  <c r="X5" i="6"/>
  <c r="Y5" i="6" s="1"/>
  <c r="X4" i="6"/>
  <c r="Y4" i="6" s="1"/>
  <c r="Y14" i="6" l="1"/>
  <c r="H3" i="25"/>
  <c r="H4" i="25" l="1"/>
  <c r="K5" i="1"/>
  <c r="J13" i="3" l="1"/>
  <c r="J12" i="3"/>
  <c r="K12" i="3" s="1"/>
  <c r="J11" i="3"/>
  <c r="K11" i="3" s="1"/>
  <c r="J10" i="3"/>
  <c r="K10" i="3" s="1"/>
  <c r="J9" i="3"/>
  <c r="K9" i="3" s="1"/>
  <c r="J8" i="3"/>
  <c r="K8" i="3" s="1"/>
  <c r="J7" i="3"/>
  <c r="K7" i="3" s="1"/>
  <c r="J6" i="3"/>
  <c r="K6" i="3" s="1"/>
  <c r="J5" i="3"/>
  <c r="K5" i="3" s="1"/>
  <c r="J4" i="3"/>
  <c r="K4" i="3" s="1"/>
  <c r="AE13" i="1"/>
  <c r="AF13" i="1" s="1"/>
  <c r="AF12" i="1"/>
  <c r="AE12" i="1"/>
  <c r="AE11" i="1"/>
  <c r="AF11" i="1" s="1"/>
  <c r="AE10" i="1"/>
  <c r="AF10" i="1" s="1"/>
  <c r="AE9" i="1"/>
  <c r="AF9" i="1" s="1"/>
  <c r="AE8" i="1"/>
  <c r="AF8" i="1" s="1"/>
  <c r="AE7" i="1"/>
  <c r="AF7" i="1" s="1"/>
  <c r="AE6" i="1"/>
  <c r="AF6" i="1" s="1"/>
  <c r="AE5" i="1"/>
  <c r="AF5" i="1" s="1"/>
  <c r="AE4" i="1"/>
  <c r="AF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N5" i="1"/>
  <c r="O5" i="1" s="1"/>
  <c r="N4" i="1"/>
  <c r="O4" i="1" s="1"/>
  <c r="K14" i="3" l="1"/>
  <c r="AF14" i="1"/>
  <c r="O14" i="1"/>
  <c r="M53" i="25"/>
  <c r="J53" i="25"/>
  <c r="M52" i="25"/>
  <c r="J52" i="25"/>
  <c r="M28" i="25"/>
  <c r="J28" i="25"/>
  <c r="M27" i="25"/>
  <c r="J27" i="25"/>
  <c r="M31" i="25"/>
  <c r="J31" i="25"/>
  <c r="M50" i="25"/>
  <c r="J50" i="25"/>
  <c r="M48" i="25"/>
  <c r="J48" i="25"/>
  <c r="M47" i="25"/>
  <c r="J47" i="25"/>
  <c r="M46" i="25"/>
  <c r="J46" i="25"/>
  <c r="M44" i="25"/>
  <c r="J44" i="25"/>
  <c r="M43" i="25"/>
  <c r="J43" i="25"/>
  <c r="M42" i="25"/>
  <c r="J42" i="25"/>
  <c r="M40" i="25"/>
  <c r="J40" i="25"/>
  <c r="M39" i="25"/>
  <c r="J39" i="25"/>
  <c r="M38" i="25"/>
  <c r="J38" i="25"/>
  <c r="M37" i="25"/>
  <c r="J37" i="25"/>
  <c r="M35" i="25"/>
  <c r="J35" i="25"/>
  <c r="M34" i="25"/>
  <c r="J34" i="25"/>
  <c r="M32" i="25"/>
  <c r="J32" i="25"/>
  <c r="M30" i="25"/>
  <c r="J30" i="25"/>
  <c r="M26" i="25"/>
  <c r="J26" i="25"/>
  <c r="M25" i="25"/>
  <c r="J25" i="25"/>
  <c r="M23" i="25"/>
  <c r="J23" i="25"/>
  <c r="M22" i="25"/>
  <c r="J22" i="25"/>
  <c r="M21" i="25"/>
  <c r="J21" i="25"/>
  <c r="M19" i="25"/>
  <c r="J19" i="25"/>
  <c r="M18" i="25"/>
  <c r="J18" i="25"/>
  <c r="M17" i="25"/>
  <c r="J17" i="25"/>
  <c r="M15" i="25"/>
  <c r="J15" i="25"/>
  <c r="M14" i="25"/>
  <c r="J14" i="25"/>
  <c r="M12" i="25"/>
  <c r="J12" i="25"/>
  <c r="M11" i="25"/>
  <c r="J11" i="25"/>
  <c r="M9" i="25"/>
  <c r="J9" i="25"/>
  <c r="M8" i="25"/>
  <c r="J8" i="25"/>
  <c r="M6" i="25"/>
  <c r="J6" i="25"/>
  <c r="M5" i="25"/>
  <c r="J5" i="25"/>
  <c r="M4" i="25"/>
  <c r="J4" i="25"/>
  <c r="M3" i="25"/>
  <c r="J3" i="25"/>
  <c r="D5" i="29" l="1"/>
  <c r="E5" i="29" s="1"/>
  <c r="D12" i="29"/>
  <c r="E12" i="29" s="1"/>
  <c r="D11" i="29"/>
  <c r="E11" i="29" s="1"/>
  <c r="D10" i="29"/>
  <c r="E10" i="29" s="1"/>
  <c r="D9" i="29"/>
  <c r="E9" i="29" s="1"/>
  <c r="D8" i="29"/>
  <c r="E8" i="29" s="1"/>
  <c r="D7" i="29"/>
  <c r="E7" i="29" s="1"/>
  <c r="D6" i="29"/>
  <c r="E6" i="29" s="1"/>
  <c r="D4" i="29"/>
  <c r="E4" i="29" s="1"/>
  <c r="E13" i="29" l="1"/>
  <c r="N13" i="6"/>
  <c r="N12" i="6"/>
  <c r="O12" i="6" s="1"/>
  <c r="N11" i="6"/>
  <c r="O11" i="6" s="1"/>
  <c r="N10" i="6"/>
  <c r="O10" i="6" s="1"/>
  <c r="N9" i="6"/>
  <c r="O9" i="6" s="1"/>
  <c r="N8" i="6"/>
  <c r="O8" i="6" s="1"/>
  <c r="N7" i="6"/>
  <c r="O7" i="6" s="1"/>
  <c r="N6" i="6"/>
  <c r="O6" i="6" s="1"/>
  <c r="N5" i="6"/>
  <c r="O5" i="6" s="1"/>
  <c r="N4" i="6"/>
  <c r="O4" i="6" s="1"/>
  <c r="G13" i="3"/>
  <c r="G12" i="3"/>
  <c r="H12" i="3" s="1"/>
  <c r="G11" i="3"/>
  <c r="H11" i="3" s="1"/>
  <c r="G10" i="3"/>
  <c r="H10" i="3" s="1"/>
  <c r="G9" i="3"/>
  <c r="H9" i="3" s="1"/>
  <c r="G8" i="3"/>
  <c r="H8" i="3" s="1"/>
  <c r="G7" i="3"/>
  <c r="H7" i="3" s="1"/>
  <c r="G6" i="3"/>
  <c r="H6" i="3" s="1"/>
  <c r="G5" i="3"/>
  <c r="H5" i="3" s="1"/>
  <c r="G4" i="3"/>
  <c r="H4" i="3" s="1"/>
  <c r="N13" i="2"/>
  <c r="O13" i="2" s="1"/>
  <c r="N12" i="2"/>
  <c r="O12" i="2" s="1"/>
  <c r="N11" i="2"/>
  <c r="O11" i="2" s="1"/>
  <c r="N10" i="2"/>
  <c r="O10" i="2" s="1"/>
  <c r="N9" i="2"/>
  <c r="O9" i="2" s="1"/>
  <c r="N8" i="2"/>
  <c r="O8" i="2" s="1"/>
  <c r="N7" i="2"/>
  <c r="O7" i="2" s="1"/>
  <c r="N6" i="2"/>
  <c r="O6" i="2" s="1"/>
  <c r="N5" i="2"/>
  <c r="O5" i="2" s="1"/>
  <c r="N4" i="2"/>
  <c r="O4" i="2" s="1"/>
  <c r="O14" i="6" l="1"/>
  <c r="H14" i="3"/>
  <c r="O14" i="2"/>
  <c r="D13" i="13" l="1"/>
  <c r="D12" i="13"/>
  <c r="D11" i="13"/>
  <c r="D10" i="13"/>
  <c r="D9" i="13"/>
  <c r="D8" i="13"/>
  <c r="D7" i="13"/>
  <c r="D6" i="13"/>
  <c r="D5" i="13"/>
  <c r="D4" i="13"/>
  <c r="K13" i="14"/>
  <c r="K12" i="14"/>
  <c r="K11" i="14"/>
  <c r="K10" i="14"/>
  <c r="K9" i="14"/>
  <c r="K8" i="14"/>
  <c r="K7" i="14"/>
  <c r="K6" i="14"/>
  <c r="K5" i="14"/>
  <c r="K4" i="14"/>
  <c r="D13" i="14"/>
  <c r="D12" i="14"/>
  <c r="D11" i="14"/>
  <c r="D10" i="14"/>
  <c r="D9" i="14"/>
  <c r="E9" i="14" s="1"/>
  <c r="D8" i="14"/>
  <c r="D7" i="14"/>
  <c r="D6" i="14"/>
  <c r="D5" i="14"/>
  <c r="D4" i="14"/>
  <c r="R13" i="12"/>
  <c r="R12" i="12"/>
  <c r="R11" i="12"/>
  <c r="R10" i="12"/>
  <c r="R9" i="12"/>
  <c r="R8" i="12"/>
  <c r="R7" i="12"/>
  <c r="R6" i="12"/>
  <c r="R5" i="12"/>
  <c r="R4" i="12"/>
  <c r="K13" i="12"/>
  <c r="K12" i="12"/>
  <c r="K11" i="12"/>
  <c r="K10" i="12"/>
  <c r="K9" i="12"/>
  <c r="K8" i="12"/>
  <c r="K7" i="12"/>
  <c r="K6" i="12"/>
  <c r="K5" i="12"/>
  <c r="K4" i="12"/>
  <c r="D13" i="12"/>
  <c r="D12" i="12"/>
  <c r="D11" i="12"/>
  <c r="D10" i="12"/>
  <c r="D9" i="12"/>
  <c r="D8" i="12"/>
  <c r="D7" i="12"/>
  <c r="D6" i="12"/>
  <c r="D5" i="12"/>
  <c r="D4" i="12"/>
  <c r="R13" i="11"/>
  <c r="R12" i="11"/>
  <c r="R11" i="11"/>
  <c r="R10" i="11"/>
  <c r="R9" i="11"/>
  <c r="R8" i="11"/>
  <c r="R7" i="11"/>
  <c r="R6" i="11"/>
  <c r="R5" i="11"/>
  <c r="R4" i="11"/>
  <c r="Y13" i="10"/>
  <c r="Y12" i="10"/>
  <c r="Y11" i="10"/>
  <c r="Y10" i="10"/>
  <c r="Y9" i="10"/>
  <c r="Y8" i="10"/>
  <c r="Y7" i="10"/>
  <c r="Y6" i="10"/>
  <c r="Y5" i="10"/>
  <c r="Y4" i="10"/>
  <c r="R13" i="10"/>
  <c r="R12" i="10"/>
  <c r="R11" i="10"/>
  <c r="R10" i="10"/>
  <c r="R9" i="10"/>
  <c r="R8" i="10"/>
  <c r="R7" i="10"/>
  <c r="R6" i="10"/>
  <c r="R5" i="10"/>
  <c r="R4" i="10"/>
  <c r="K13" i="10"/>
  <c r="K12" i="10"/>
  <c r="K11" i="10"/>
  <c r="K10" i="10"/>
  <c r="K9" i="10"/>
  <c r="K8" i="10"/>
  <c r="K7" i="10"/>
  <c r="K6" i="10"/>
  <c r="K5" i="10"/>
  <c r="K4" i="10"/>
  <c r="D13" i="10"/>
  <c r="D12" i="10"/>
  <c r="D11" i="10"/>
  <c r="D10" i="10"/>
  <c r="D9" i="10"/>
  <c r="D8" i="10"/>
  <c r="D7" i="10"/>
  <c r="D6" i="10"/>
  <c r="D5" i="10"/>
  <c r="D4" i="10"/>
  <c r="K13" i="9"/>
  <c r="K12" i="9"/>
  <c r="K11" i="9"/>
  <c r="K10" i="9"/>
  <c r="K9" i="9"/>
  <c r="K8" i="9"/>
  <c r="K7" i="9"/>
  <c r="K6" i="9"/>
  <c r="K5" i="9"/>
  <c r="K4" i="9"/>
  <c r="D13" i="9"/>
  <c r="D12" i="9"/>
  <c r="D11" i="9"/>
  <c r="D10" i="9"/>
  <c r="D9" i="9"/>
  <c r="D8" i="9"/>
  <c r="D7" i="9"/>
  <c r="D6" i="9"/>
  <c r="D5" i="9"/>
  <c r="D4" i="9"/>
  <c r="R13" i="8"/>
  <c r="R12" i="8"/>
  <c r="R11" i="8"/>
  <c r="R10" i="8"/>
  <c r="R9" i="8"/>
  <c r="R8" i="8"/>
  <c r="R7" i="8"/>
  <c r="R6" i="8"/>
  <c r="R5" i="8"/>
  <c r="R4" i="8"/>
  <c r="D13" i="8"/>
  <c r="D12" i="8"/>
  <c r="D11" i="8"/>
  <c r="D10" i="8"/>
  <c r="D9" i="8"/>
  <c r="D8" i="8"/>
  <c r="D7" i="8"/>
  <c r="D6" i="8"/>
  <c r="D5" i="8"/>
  <c r="D4" i="8"/>
  <c r="K13" i="7"/>
  <c r="K12" i="7"/>
  <c r="K11" i="7"/>
  <c r="K10" i="7"/>
  <c r="K9" i="7"/>
  <c r="K8" i="7"/>
  <c r="K7" i="7"/>
  <c r="K6" i="7"/>
  <c r="K5" i="7"/>
  <c r="K4" i="7"/>
  <c r="D13" i="7"/>
  <c r="D12" i="7"/>
  <c r="D11" i="7"/>
  <c r="D10" i="7"/>
  <c r="D9" i="7"/>
  <c r="D8" i="7"/>
  <c r="D7" i="7"/>
  <c r="D6" i="7"/>
  <c r="D5" i="7"/>
  <c r="D4" i="7"/>
  <c r="K13" i="6"/>
  <c r="K12" i="6"/>
  <c r="K11" i="6"/>
  <c r="K10" i="6"/>
  <c r="K9" i="6"/>
  <c r="K8" i="6"/>
  <c r="K7" i="6"/>
  <c r="K6" i="6"/>
  <c r="K5" i="6"/>
  <c r="K4" i="6"/>
  <c r="D13" i="6"/>
  <c r="D12" i="6"/>
  <c r="D11" i="6"/>
  <c r="D10" i="6"/>
  <c r="D9" i="6"/>
  <c r="D8" i="6"/>
  <c r="D7" i="6"/>
  <c r="D6" i="6"/>
  <c r="D5" i="6"/>
  <c r="D4" i="6"/>
  <c r="R13" i="5"/>
  <c r="R12" i="5"/>
  <c r="R11" i="5"/>
  <c r="R10" i="5"/>
  <c r="R9" i="5"/>
  <c r="R8" i="5"/>
  <c r="R7" i="5"/>
  <c r="R6" i="5"/>
  <c r="R5" i="5"/>
  <c r="R4" i="5"/>
  <c r="K13" i="5"/>
  <c r="K12" i="5"/>
  <c r="K11" i="5"/>
  <c r="K10" i="5"/>
  <c r="K9" i="5"/>
  <c r="K8" i="5"/>
  <c r="K7" i="5"/>
  <c r="K6" i="5"/>
  <c r="K5" i="5"/>
  <c r="K4" i="5"/>
  <c r="D13" i="5"/>
  <c r="D12" i="5"/>
  <c r="D11" i="5"/>
  <c r="D10" i="5"/>
  <c r="D9" i="5"/>
  <c r="D8" i="5"/>
  <c r="D7" i="5"/>
  <c r="D6" i="5"/>
  <c r="D5" i="5"/>
  <c r="D4" i="5"/>
  <c r="K13" i="4"/>
  <c r="K12" i="4"/>
  <c r="K11" i="4"/>
  <c r="K10" i="4"/>
  <c r="K9" i="4"/>
  <c r="K8" i="4"/>
  <c r="K7" i="4"/>
  <c r="K6" i="4"/>
  <c r="K5" i="4"/>
  <c r="K4" i="4"/>
  <c r="D13" i="4"/>
  <c r="D12" i="4"/>
  <c r="D11" i="4"/>
  <c r="D10" i="4"/>
  <c r="D9" i="4"/>
  <c r="D8" i="4"/>
  <c r="D7" i="4"/>
  <c r="D6" i="4"/>
  <c r="D5" i="4"/>
  <c r="D4" i="4"/>
  <c r="D13" i="3"/>
  <c r="D12" i="3"/>
  <c r="D11" i="3"/>
  <c r="D10" i="3"/>
  <c r="D9" i="3"/>
  <c r="D8" i="3"/>
  <c r="D7" i="3"/>
  <c r="D6" i="3"/>
  <c r="D5" i="3"/>
  <c r="D4" i="3"/>
  <c r="K13" i="2"/>
  <c r="K12" i="2"/>
  <c r="K11" i="2"/>
  <c r="K10" i="2"/>
  <c r="K9" i="2"/>
  <c r="K8" i="2"/>
  <c r="K7" i="2"/>
  <c r="K6" i="2"/>
  <c r="K5" i="2"/>
  <c r="K4" i="2"/>
  <c r="D13" i="2"/>
  <c r="D12" i="2"/>
  <c r="D11" i="2"/>
  <c r="D10" i="2"/>
  <c r="D9" i="2"/>
  <c r="D8" i="2"/>
  <c r="D7" i="2"/>
  <c r="D6" i="2"/>
  <c r="D5" i="2"/>
  <c r="D4" i="2"/>
  <c r="AB13" i="1"/>
  <c r="AB12" i="1"/>
  <c r="AB11" i="1"/>
  <c r="AB10" i="1"/>
  <c r="AB9" i="1"/>
  <c r="AB8" i="1"/>
  <c r="AB7" i="1"/>
  <c r="AB6" i="1"/>
  <c r="AB5" i="1"/>
  <c r="AB4" i="1"/>
  <c r="K12" i="1"/>
  <c r="L12" i="1" s="1"/>
  <c r="K13" i="1"/>
  <c r="K11" i="1"/>
  <c r="K10" i="1"/>
  <c r="K9" i="1"/>
  <c r="K8" i="1"/>
  <c r="K7" i="1"/>
  <c r="K6" i="1"/>
  <c r="K4" i="1"/>
  <c r="D9" i="1"/>
  <c r="D10" i="1"/>
  <c r="D11" i="1"/>
  <c r="D12" i="1"/>
  <c r="D13" i="1"/>
  <c r="D7" i="1"/>
  <c r="D8" i="1"/>
  <c r="D6" i="1"/>
  <c r="D5" i="1"/>
  <c r="D4" i="1"/>
  <c r="Q5" i="3" l="1"/>
  <c r="E52" i="25"/>
  <c r="E28" i="25"/>
  <c r="E27" i="25"/>
  <c r="E31" i="25"/>
  <c r="E50" i="25"/>
  <c r="E48" i="25"/>
  <c r="E47" i="25"/>
  <c r="E46" i="25"/>
  <c r="E44" i="25"/>
  <c r="E43" i="25"/>
  <c r="E42" i="25"/>
  <c r="E40" i="25"/>
  <c r="E39" i="25"/>
  <c r="E38" i="25"/>
  <c r="E37" i="25"/>
  <c r="E35" i="25"/>
  <c r="E34" i="25"/>
  <c r="E32" i="25"/>
  <c r="E30" i="25"/>
  <c r="E26" i="25"/>
  <c r="E25" i="25"/>
  <c r="E23" i="25"/>
  <c r="E22" i="25"/>
  <c r="E21" i="25"/>
  <c r="E19" i="25"/>
  <c r="E18" i="25"/>
  <c r="E17" i="25"/>
  <c r="E15" i="25"/>
  <c r="E14" i="25"/>
  <c r="E12" i="25"/>
  <c r="E11" i="25"/>
  <c r="E8" i="25"/>
  <c r="E9" i="25"/>
  <c r="E6" i="25"/>
  <c r="E5" i="25"/>
  <c r="E4" i="25"/>
  <c r="E3" i="25"/>
  <c r="H53" i="25" l="1"/>
  <c r="H52" i="25"/>
  <c r="H28" i="25"/>
  <c r="H27" i="25"/>
  <c r="H31" i="25"/>
  <c r="H50" i="25"/>
  <c r="H48" i="25"/>
  <c r="H47" i="25"/>
  <c r="H46" i="25"/>
  <c r="H44" i="25"/>
  <c r="H43" i="25"/>
  <c r="H42" i="25"/>
  <c r="H40" i="25"/>
  <c r="H39" i="25"/>
  <c r="H38" i="25"/>
  <c r="H37" i="25"/>
  <c r="H35" i="25"/>
  <c r="H34" i="25"/>
  <c r="H32" i="25"/>
  <c r="H30" i="25"/>
  <c r="H26" i="25"/>
  <c r="H25" i="25"/>
  <c r="H23" i="25"/>
  <c r="H22" i="25"/>
  <c r="H21" i="25"/>
  <c r="H19" i="25"/>
  <c r="H18" i="25"/>
  <c r="H17" i="25"/>
  <c r="H15" i="25"/>
  <c r="H14" i="25"/>
  <c r="H12" i="25"/>
  <c r="H11" i="25"/>
  <c r="H9" i="25"/>
  <c r="H8" i="25"/>
  <c r="H6" i="25"/>
  <c r="H5" i="25"/>
  <c r="C52" i="25"/>
  <c r="C28" i="25"/>
  <c r="C27" i="25"/>
  <c r="C31" i="25"/>
  <c r="C50" i="25"/>
  <c r="C48" i="25"/>
  <c r="C47" i="25"/>
  <c r="C46" i="25"/>
  <c r="C44" i="25"/>
  <c r="C43" i="25"/>
  <c r="C42" i="25"/>
  <c r="C40" i="25"/>
  <c r="C39" i="25"/>
  <c r="C38" i="25"/>
  <c r="C37" i="25"/>
  <c r="C35" i="25"/>
  <c r="C34" i="25"/>
  <c r="C32" i="25"/>
  <c r="C30" i="25"/>
  <c r="C26" i="25"/>
  <c r="C25" i="25"/>
  <c r="C23" i="25"/>
  <c r="C22" i="25"/>
  <c r="C21" i="25"/>
  <c r="C19" i="25"/>
  <c r="C18" i="25"/>
  <c r="C17" i="25"/>
  <c r="C15" i="25"/>
  <c r="C14" i="25"/>
  <c r="C12" i="25"/>
  <c r="C11" i="25"/>
  <c r="C9" i="25"/>
  <c r="C8" i="25"/>
  <c r="C6" i="25"/>
  <c r="C5" i="25"/>
  <c r="C4" i="25"/>
  <c r="C3" i="25"/>
  <c r="E12" i="3" l="1"/>
  <c r="E11" i="3"/>
  <c r="E10" i="3"/>
  <c r="E9" i="3"/>
  <c r="E8" i="3"/>
  <c r="E7" i="3"/>
  <c r="E6" i="3"/>
  <c r="E5" i="3"/>
  <c r="E4" i="3"/>
  <c r="E14" i="3" l="1"/>
  <c r="L13" i="2"/>
  <c r="L12" i="2"/>
  <c r="L11" i="2"/>
  <c r="L10" i="2"/>
  <c r="L9" i="2"/>
  <c r="L8" i="2"/>
  <c r="L7" i="2"/>
  <c r="L6" i="2"/>
  <c r="L5" i="2"/>
  <c r="L4" i="2"/>
  <c r="L12" i="6"/>
  <c r="L11" i="6"/>
  <c r="L10" i="6"/>
  <c r="L9" i="6"/>
  <c r="L8" i="6"/>
  <c r="L7" i="6"/>
  <c r="L6" i="6"/>
  <c r="L5" i="6"/>
  <c r="L4" i="6"/>
  <c r="L14" i="6" l="1"/>
  <c r="L14" i="2"/>
  <c r="K13" i="11" l="1"/>
  <c r="K12" i="11"/>
  <c r="K11" i="11"/>
  <c r="K10" i="11"/>
  <c r="K9" i="11"/>
  <c r="K8" i="11"/>
  <c r="K7" i="11"/>
  <c r="K6" i="11"/>
  <c r="K5" i="11"/>
  <c r="K4" i="11"/>
  <c r="D13" i="11"/>
  <c r="D12" i="11"/>
  <c r="D11" i="11"/>
  <c r="D10" i="11"/>
  <c r="D9" i="11"/>
  <c r="D8" i="11"/>
  <c r="D7" i="11"/>
  <c r="D6" i="11"/>
  <c r="D5" i="11"/>
  <c r="D4" i="11"/>
  <c r="Q13" i="3"/>
  <c r="Q12" i="3"/>
  <c r="Q11" i="3"/>
  <c r="Q10" i="3"/>
  <c r="Q9" i="3"/>
  <c r="Q8" i="3"/>
  <c r="Q7" i="3"/>
  <c r="Q6" i="3"/>
  <c r="Q4" i="3"/>
  <c r="U13" i="1"/>
  <c r="U12" i="1"/>
  <c r="U11" i="1"/>
  <c r="U10" i="1"/>
  <c r="U9" i="1"/>
  <c r="U8" i="1"/>
  <c r="U7" i="1"/>
  <c r="U6" i="1"/>
  <c r="U5" i="1"/>
  <c r="U4" i="1"/>
  <c r="E5" i="1" l="1"/>
  <c r="R12" i="3" l="1"/>
  <c r="R11" i="3"/>
  <c r="R9" i="3"/>
  <c r="R8" i="3"/>
  <c r="R7" i="3"/>
  <c r="R5" i="3"/>
  <c r="R4" i="3"/>
  <c r="L13" i="1"/>
  <c r="S12" i="12"/>
  <c r="S11" i="12"/>
  <c r="S9" i="12"/>
  <c r="S8" i="12"/>
  <c r="S7" i="12"/>
  <c r="S5" i="12"/>
  <c r="S4" i="12"/>
  <c r="E12" i="12"/>
  <c r="E11" i="12"/>
  <c r="E10" i="12"/>
  <c r="E8" i="12"/>
  <c r="E6" i="12"/>
  <c r="L12" i="12"/>
  <c r="L11" i="12"/>
  <c r="L10" i="12"/>
  <c r="L8" i="12"/>
  <c r="L7" i="12"/>
  <c r="L5" i="12"/>
  <c r="L4" i="12"/>
  <c r="L12" i="9"/>
  <c r="L11" i="9"/>
  <c r="L8" i="9"/>
  <c r="L7" i="9"/>
  <c r="L6" i="9"/>
  <c r="L5" i="9"/>
  <c r="E12" i="9"/>
  <c r="E11" i="9"/>
  <c r="E9" i="9"/>
  <c r="E8" i="9"/>
  <c r="E5" i="9"/>
  <c r="E4" i="9"/>
  <c r="S12" i="8"/>
  <c r="S11" i="8"/>
  <c r="S10" i="8"/>
  <c r="S9" i="8"/>
  <c r="S8" i="8"/>
  <c r="S7" i="8"/>
  <c r="S6" i="8"/>
  <c r="S5" i="8"/>
  <c r="S4" i="8"/>
  <c r="E12" i="8"/>
  <c r="E11" i="8"/>
  <c r="E10" i="8"/>
  <c r="E9" i="8"/>
  <c r="E8" i="8"/>
  <c r="E5" i="8"/>
  <c r="E4" i="8"/>
  <c r="L12" i="7"/>
  <c r="E12" i="7"/>
  <c r="L11" i="7"/>
  <c r="E11" i="7"/>
  <c r="L10" i="7"/>
  <c r="L8" i="7"/>
  <c r="E8" i="7"/>
  <c r="L7" i="7"/>
  <c r="L5" i="7"/>
  <c r="E5" i="7"/>
  <c r="L4" i="7"/>
  <c r="E9" i="12" l="1"/>
  <c r="E5" i="12"/>
  <c r="L10" i="9"/>
  <c r="E7" i="9"/>
  <c r="R6" i="3"/>
  <c r="R10" i="3"/>
  <c r="E13" i="2"/>
  <c r="AC13" i="1"/>
  <c r="V13" i="1"/>
  <c r="E13" i="1"/>
  <c r="S10" i="12"/>
  <c r="S6" i="12"/>
  <c r="E4" i="12"/>
  <c r="E7" i="12"/>
  <c r="L6" i="12"/>
  <c r="L9" i="12"/>
  <c r="L4" i="9"/>
  <c r="L9" i="9"/>
  <c r="E10" i="9"/>
  <c r="E6" i="9"/>
  <c r="E14" i="9" s="1"/>
  <c r="S14" i="8"/>
  <c r="E7" i="8"/>
  <c r="E6" i="8"/>
  <c r="L6" i="7"/>
  <c r="E10" i="7"/>
  <c r="E9" i="7"/>
  <c r="E4" i="7"/>
  <c r="E7" i="7"/>
  <c r="E6" i="7"/>
  <c r="L9" i="7"/>
  <c r="E12" i="6"/>
  <c r="E11" i="6"/>
  <c r="E9" i="6"/>
  <c r="E8" i="6"/>
  <c r="E7" i="6"/>
  <c r="E5" i="6"/>
  <c r="S14" i="12" l="1"/>
  <c r="R14" i="3"/>
  <c r="E14" i="12"/>
  <c r="L14" i="12"/>
  <c r="L14" i="9"/>
  <c r="E14" i="8"/>
  <c r="L14" i="7"/>
  <c r="E14" i="7"/>
  <c r="E6" i="6"/>
  <c r="E10" i="6"/>
  <c r="E4" i="6"/>
  <c r="S12" i="5"/>
  <c r="S11" i="5"/>
  <c r="S9" i="5"/>
  <c r="S8" i="5"/>
  <c r="S6" i="5"/>
  <c r="S5" i="5"/>
  <c r="E12" i="5"/>
  <c r="E11" i="5"/>
  <c r="E10" i="5"/>
  <c r="E8" i="5"/>
  <c r="E5" i="5"/>
  <c r="E4" i="5"/>
  <c r="L12" i="5"/>
  <c r="L11" i="5"/>
  <c r="L10" i="5"/>
  <c r="L8" i="5"/>
  <c r="L7" i="5"/>
  <c r="L6" i="5"/>
  <c r="L5" i="5"/>
  <c r="L4" i="5"/>
  <c r="L11" i="1"/>
  <c r="L10" i="1"/>
  <c r="L8" i="1"/>
  <c r="L7" i="1"/>
  <c r="L6" i="1"/>
  <c r="L5" i="1"/>
  <c r="E7" i="5" l="1"/>
  <c r="S10" i="5"/>
  <c r="L9" i="1"/>
  <c r="L4" i="1"/>
  <c r="E14" i="6"/>
  <c r="S4" i="5"/>
  <c r="S7" i="5"/>
  <c r="E9" i="5"/>
  <c r="E6" i="5"/>
  <c r="L9" i="5"/>
  <c r="L14" i="5" s="1"/>
  <c r="AC12" i="1"/>
  <c r="AC11" i="1"/>
  <c r="AC10" i="1"/>
  <c r="AC9" i="1"/>
  <c r="AC8" i="1"/>
  <c r="AC5" i="1"/>
  <c r="AC4" i="1"/>
  <c r="V12" i="1"/>
  <c r="V11" i="1"/>
  <c r="V8" i="1"/>
  <c r="V5" i="1"/>
  <c r="E12" i="1"/>
  <c r="E11" i="1"/>
  <c r="E10" i="1"/>
  <c r="E8" i="1"/>
  <c r="L14" i="1" l="1"/>
  <c r="V9" i="1"/>
  <c r="S14" i="5"/>
  <c r="E14" i="5"/>
  <c r="AC7" i="1"/>
  <c r="AC6" i="1"/>
  <c r="V10" i="1"/>
  <c r="V4" i="1"/>
  <c r="V6" i="1"/>
  <c r="V7" i="1"/>
  <c r="E7" i="1"/>
  <c r="E9" i="1"/>
  <c r="E4" i="1"/>
  <c r="E6" i="1"/>
  <c r="E12" i="13"/>
  <c r="E11" i="13"/>
  <c r="E8" i="13"/>
  <c r="E5" i="13"/>
  <c r="E4" i="13"/>
  <c r="S12" i="11"/>
  <c r="S11" i="11"/>
  <c r="S10" i="11"/>
  <c r="S8" i="11"/>
  <c r="S7" i="11"/>
  <c r="S6" i="11"/>
  <c r="S5" i="11"/>
  <c r="L12" i="11"/>
  <c r="L11" i="11"/>
  <c r="L8" i="11"/>
  <c r="L7" i="11"/>
  <c r="L6" i="11"/>
  <c r="L5" i="11"/>
  <c r="E12" i="11"/>
  <c r="E11" i="11"/>
  <c r="E10" i="11"/>
  <c r="E8" i="11"/>
  <c r="E6" i="11"/>
  <c r="E5" i="11"/>
  <c r="E4" i="11"/>
  <c r="E12" i="10"/>
  <c r="E11" i="10"/>
  <c r="E9" i="10"/>
  <c r="E8" i="10"/>
  <c r="E6" i="10"/>
  <c r="E5" i="10"/>
  <c r="E4" i="10"/>
  <c r="Z12" i="10"/>
  <c r="Z11" i="10"/>
  <c r="Z10" i="10"/>
  <c r="Z8" i="10"/>
  <c r="Z7" i="10"/>
  <c r="Z5" i="10"/>
  <c r="Z4" i="10"/>
  <c r="S12" i="10"/>
  <c r="S11" i="10"/>
  <c r="S9" i="10"/>
  <c r="S8" i="10"/>
  <c r="S7" i="10"/>
  <c r="S5" i="10"/>
  <c r="S4" i="10"/>
  <c r="L12" i="10"/>
  <c r="L11" i="10"/>
  <c r="L10" i="10"/>
  <c r="L8" i="10"/>
  <c r="L7" i="10"/>
  <c r="L5" i="10"/>
  <c r="L4" i="10"/>
  <c r="L12" i="14"/>
  <c r="L11" i="14"/>
  <c r="L9" i="14"/>
  <c r="L8" i="14"/>
  <c r="L7" i="14"/>
  <c r="L5" i="14"/>
  <c r="L4" i="14"/>
  <c r="E12" i="14"/>
  <c r="E11" i="14"/>
  <c r="E10" i="14"/>
  <c r="E8" i="14"/>
  <c r="E6" i="14"/>
  <c r="E5" i="14"/>
  <c r="E12" i="4"/>
  <c r="E11" i="4"/>
  <c r="E8" i="4"/>
  <c r="E7" i="4"/>
  <c r="E5" i="4"/>
  <c r="E4" i="4"/>
  <c r="L12" i="4"/>
  <c r="L11" i="4"/>
  <c r="L9" i="4"/>
  <c r="L8" i="4"/>
  <c r="L6" i="4"/>
  <c r="L5" i="4"/>
  <c r="L4" i="4"/>
  <c r="E12" i="2"/>
  <c r="E11" i="2"/>
  <c r="E10" i="2"/>
  <c r="E8" i="2"/>
  <c r="E6" i="2"/>
  <c r="E5" i="2"/>
  <c r="O5" i="15"/>
  <c r="N7" i="15"/>
  <c r="L12" i="15"/>
  <c r="N13" i="15"/>
  <c r="F3" i="15"/>
  <c r="G3" i="15"/>
  <c r="H3" i="15"/>
  <c r="J3" i="15"/>
  <c r="K3" i="15"/>
  <c r="L3" i="15"/>
  <c r="N3" i="15"/>
  <c r="O3" i="15"/>
  <c r="P3" i="15"/>
  <c r="F4" i="15"/>
  <c r="G4" i="15"/>
  <c r="H4" i="15"/>
  <c r="J4" i="15"/>
  <c r="K4" i="15"/>
  <c r="L4" i="15"/>
  <c r="N4" i="15"/>
  <c r="O4" i="15"/>
  <c r="P4" i="15"/>
  <c r="G5" i="15"/>
  <c r="J5" i="15"/>
  <c r="K5" i="15"/>
  <c r="L5" i="15"/>
  <c r="F7" i="15"/>
  <c r="J7" i="15"/>
  <c r="K7" i="15"/>
  <c r="L7" i="15"/>
  <c r="P7" i="15"/>
  <c r="F8" i="15"/>
  <c r="G8" i="15"/>
  <c r="H8" i="15"/>
  <c r="J8" i="15"/>
  <c r="K8" i="15"/>
  <c r="L8" i="15"/>
  <c r="N8" i="15"/>
  <c r="O8" i="15"/>
  <c r="P8" i="15"/>
  <c r="F9" i="15"/>
  <c r="G9" i="15"/>
  <c r="H9" i="15"/>
  <c r="J9" i="15"/>
  <c r="K9" i="15"/>
  <c r="L9" i="15"/>
  <c r="N9" i="15"/>
  <c r="O9" i="15"/>
  <c r="P9" i="15"/>
  <c r="F10" i="15"/>
  <c r="G10" i="15"/>
  <c r="H10" i="15"/>
  <c r="J10" i="15"/>
  <c r="K10" i="15"/>
  <c r="L10" i="15"/>
  <c r="N10" i="15"/>
  <c r="O10" i="15"/>
  <c r="P10" i="15"/>
  <c r="F11" i="15"/>
  <c r="G11" i="15"/>
  <c r="H11" i="15"/>
  <c r="J11" i="15"/>
  <c r="K11" i="15"/>
  <c r="L11" i="15"/>
  <c r="F12" i="15"/>
  <c r="G12" i="15"/>
  <c r="H12" i="15"/>
  <c r="N12" i="15"/>
  <c r="F13" i="15"/>
  <c r="G13" i="15"/>
  <c r="H13" i="15"/>
  <c r="L13" i="15"/>
  <c r="F14" i="15"/>
  <c r="G14" i="15"/>
  <c r="H14" i="15"/>
  <c r="J14" i="15"/>
  <c r="K14" i="15"/>
  <c r="L14" i="15"/>
  <c r="N14" i="15"/>
  <c r="O14" i="15"/>
  <c r="P14" i="15"/>
  <c r="F15" i="15"/>
  <c r="G15" i="15"/>
  <c r="H15" i="15"/>
  <c r="J15" i="15"/>
  <c r="K15" i="15"/>
  <c r="L15" i="15"/>
  <c r="L6" i="14" l="1"/>
  <c r="L10" i="11"/>
  <c r="L9" i="11"/>
  <c r="S9" i="11"/>
  <c r="S6" i="10"/>
  <c r="E6" i="4"/>
  <c r="E4" i="2"/>
  <c r="E9" i="2"/>
  <c r="AC14" i="1"/>
  <c r="V14" i="1"/>
  <c r="E14" i="1"/>
  <c r="E7" i="13"/>
  <c r="E10" i="13"/>
  <c r="E9" i="13"/>
  <c r="E6" i="13"/>
  <c r="S4" i="11"/>
  <c r="L4" i="11"/>
  <c r="E9" i="11"/>
  <c r="E7" i="11"/>
  <c r="E10" i="10"/>
  <c r="E7" i="10"/>
  <c r="Z6" i="10"/>
  <c r="Z9" i="10"/>
  <c r="S10" i="10"/>
  <c r="L9" i="10"/>
  <c r="L6" i="10"/>
  <c r="L10" i="14"/>
  <c r="E4" i="14"/>
  <c r="E7" i="14"/>
  <c r="E9" i="4"/>
  <c r="E10" i="4"/>
  <c r="L7" i="4"/>
  <c r="L10" i="4"/>
  <c r="E7" i="2"/>
  <c r="O7" i="15"/>
  <c r="P5" i="15"/>
  <c r="F5" i="15"/>
  <c r="H7" i="15"/>
  <c r="G7" i="15"/>
  <c r="N5" i="15"/>
  <c r="H5" i="15"/>
  <c r="P13" i="15"/>
  <c r="O13" i="15"/>
  <c r="J13" i="15"/>
  <c r="P12" i="15"/>
  <c r="K12" i="15"/>
  <c r="K13" i="15"/>
  <c r="O12" i="15"/>
  <c r="J12" i="15"/>
  <c r="L14" i="14" l="1"/>
  <c r="S14" i="11"/>
  <c r="E14" i="2"/>
  <c r="E14" i="11"/>
  <c r="L14" i="11"/>
  <c r="E14" i="10"/>
  <c r="E14" i="13"/>
  <c r="Z14" i="10"/>
  <c r="S14" i="10"/>
  <c r="L14" i="10"/>
  <c r="E14" i="14"/>
  <c r="E14" i="4"/>
  <c r="L14" i="4"/>
</calcChain>
</file>

<file path=xl/sharedStrings.xml><?xml version="1.0" encoding="utf-8"?>
<sst xmlns="http://schemas.openxmlformats.org/spreadsheetml/2006/main" count="2453" uniqueCount="234">
  <si>
    <t>Eléments à modifier</t>
  </si>
  <si>
    <t>Agents sortis de BSCC mais toujours affectés à une PA exceptionnelle</t>
  </si>
  <si>
    <t>Agents sortis de BSCC mais toujours affectés à une PA théorique</t>
  </si>
  <si>
    <t xml:space="preserve">8 bis </t>
  </si>
  <si>
    <t>Utilisation du planning</t>
  </si>
  <si>
    <t>Nb de journées moyen / agent</t>
  </si>
  <si>
    <t xml:space="preserve"> - </t>
  </si>
  <si>
    <t>Agents affectés à une PA MRP ou Cycleur n’ayant pas de PA exceptionnelle sur au moins une journée dans le mois (Cycleur)</t>
  </si>
  <si>
    <t>Agents affectés à une PA MRP ou Cycleur n’ayant pas de PA exceptionnelle sur au moins une journée dans le mois (MRP)</t>
  </si>
  <si>
    <t>PA Hors CREF intitulée « form », « visite médicale » ou « brief » correspondant à une absence</t>
  </si>
  <si>
    <t>Point de vigilance</t>
  </si>
  <si>
    <t>Agents affectés à une PA Non MRP ayant une DHT moyenne hebdomadaire de 35h (sans description des repos de cycle dans la PA)</t>
  </si>
  <si>
    <t>Agents affectés à une PA MRP ou Cycleur ayant une DHT moyenne hebdomadaire de 35h (sans description des repos de cycle dans la PA)</t>
  </si>
  <si>
    <t>Agents affectés à une PA PTR ayant une DHT moyenne hebdomadaire de 35h suite à la description des repos de cycle dans la PA</t>
  </si>
  <si>
    <t>Agents sans affectation théorique (pas de PA théorique)</t>
  </si>
  <si>
    <t xml:space="preserve">PA contenant des CAA non conformes au TCA  </t>
  </si>
  <si>
    <t>Présence et/ou absence à tort (journées entières)</t>
  </si>
  <si>
    <t xml:space="preserve">1.4 </t>
  </si>
  <si>
    <t>Présence et/ou absence à tort (agents quotité 0)</t>
  </si>
  <si>
    <t>1.3</t>
  </si>
  <si>
    <t>Présence et/ou absence à tort (agents temps partiel)</t>
  </si>
  <si>
    <t>1.2</t>
  </si>
  <si>
    <t>Présence et/ou absence à tort (agents temps plein)</t>
  </si>
  <si>
    <t>1.1</t>
  </si>
  <si>
    <t>Pourcentage le plus faible</t>
  </si>
  <si>
    <t>Pourcentage le plus elévé</t>
  </si>
  <si>
    <t>Moyenne - Pourcentages de départ</t>
  </si>
  <si>
    <t>% maximum accepté car potentiellement normal</t>
  </si>
  <si>
    <t>Degré d'importance selon impact Paie</t>
  </si>
  <si>
    <t>Modification/ vérification</t>
  </si>
  <si>
    <t>Sujets de fiabilisation</t>
  </si>
  <si>
    <t>N°</t>
  </si>
  <si>
    <t>Ensemble des vagues</t>
  </si>
  <si>
    <t>Vague 1</t>
  </si>
  <si>
    <t>Vagues Pilotes 1 &amp; 2</t>
  </si>
  <si>
    <t>Nombre total de PA</t>
  </si>
  <si>
    <t xml:space="preserve">Effectif total </t>
  </si>
  <si>
    <t>Suivi 2</t>
  </si>
  <si>
    <t>Suivi 1</t>
  </si>
  <si>
    <t>Suivi 3</t>
  </si>
  <si>
    <t>DROM 985</t>
  </si>
  <si>
    <t>DROM 974</t>
  </si>
  <si>
    <t>DROM 973</t>
  </si>
  <si>
    <t>DROM 972</t>
  </si>
  <si>
    <t>DROM 971</t>
  </si>
  <si>
    <t>DOCC 20</t>
  </si>
  <si>
    <t>DT 28</t>
  </si>
  <si>
    <t xml:space="preserve">XX TOTAL </t>
  </si>
  <si>
    <t>CALCUL INDICATEUR</t>
  </si>
  <si>
    <t>XX Agents temps plein avec GAT et/ou GPT liées à une PA 79</t>
  </si>
  <si>
    <t>Indicateur</t>
  </si>
  <si>
    <t>DROM 972 Martinique</t>
  </si>
  <si>
    <t>DOCC 20 Corse</t>
  </si>
  <si>
    <t xml:space="preserve"> </t>
  </si>
  <si>
    <t>pas_content</t>
  </si>
  <si>
    <t>content</t>
  </si>
  <si>
    <t>SIGNE</t>
  </si>
  <si>
    <t>DSCC 94</t>
  </si>
  <si>
    <t>DSCC 92</t>
  </si>
  <si>
    <t>DSCC 84</t>
  </si>
  <si>
    <t>DSCC 75</t>
  </si>
  <si>
    <t>DSCC 69</t>
  </si>
  <si>
    <t>DSCC 56</t>
  </si>
  <si>
    <t>DSCC 49</t>
  </si>
  <si>
    <t>DSCC 44</t>
  </si>
  <si>
    <t>DSCC 25</t>
  </si>
  <si>
    <t>DSCC 95</t>
  </si>
  <si>
    <t>DSCC 93</t>
  </si>
  <si>
    <t>DSCC 87</t>
  </si>
  <si>
    <t>DSCC 86</t>
  </si>
  <si>
    <t>DSCC 80</t>
  </si>
  <si>
    <t>DSCC 67</t>
  </si>
  <si>
    <t>DSCC 62</t>
  </si>
  <si>
    <t>DSCC 51</t>
  </si>
  <si>
    <t>DSCC 42</t>
  </si>
  <si>
    <t>DSCC 37</t>
  </si>
  <si>
    <t>DSCC 13</t>
  </si>
  <si>
    <t>DSCC 91</t>
  </si>
  <si>
    <t>DSCC 81</t>
  </si>
  <si>
    <t>DSCC 77</t>
  </si>
  <si>
    <t>DSCC 76</t>
  </si>
  <si>
    <t>DSCC 63</t>
  </si>
  <si>
    <t>DSCC 35</t>
  </si>
  <si>
    <t>DSCC 34</t>
  </si>
  <si>
    <t>DSCC 33</t>
  </si>
  <si>
    <t>DSCC 06</t>
  </si>
  <si>
    <t>DSCC 78</t>
  </si>
  <si>
    <t>DSCC 64</t>
  </si>
  <si>
    <t>DSCC 59</t>
  </si>
  <si>
    <t>DSCC 54</t>
  </si>
  <si>
    <t>DSCC 38</t>
  </si>
  <si>
    <t>DSCC 31</t>
  </si>
  <si>
    <t>DSCC 21</t>
  </si>
  <si>
    <t>SUIVI 2</t>
  </si>
  <si>
    <t>Nb total de PA</t>
  </si>
  <si>
    <t>Effectif total</t>
  </si>
  <si>
    <t>DSCC 45</t>
  </si>
  <si>
    <t>DSCC 14</t>
  </si>
  <si>
    <t>8ter</t>
  </si>
  <si>
    <t>PA avec plage horaire erronée</t>
  </si>
  <si>
    <t>Auvergne Rhône Alpes</t>
  </si>
  <si>
    <t>Bourgogne Franche-Comté</t>
  </si>
  <si>
    <t>Bretagne</t>
  </si>
  <si>
    <t>Centre Val de Loire</t>
  </si>
  <si>
    <t xml:space="preserve"> DSCC 37</t>
  </si>
  <si>
    <t>Grand Est</t>
  </si>
  <si>
    <t>Hauts de France</t>
  </si>
  <si>
    <t>IDF Est</t>
  </si>
  <si>
    <t>IDF Ouest</t>
  </si>
  <si>
    <t>Normandie</t>
  </si>
  <si>
    <t>Nouvelle Aquitaine</t>
  </si>
  <si>
    <t>Occitanie</t>
  </si>
  <si>
    <t>PACA Corse</t>
  </si>
  <si>
    <t>Paris</t>
  </si>
  <si>
    <t>Pays de la Loire</t>
  </si>
  <si>
    <t>SUIVI 1</t>
  </si>
  <si>
    <t>Non Cochée</t>
  </si>
  <si>
    <t>8bis.2</t>
  </si>
  <si>
    <t>1.4</t>
  </si>
  <si>
    <t>8bis.1</t>
  </si>
  <si>
    <t>CODEREGATE</t>
  </si>
  <si>
    <t>062570</t>
  </si>
  <si>
    <t xml:space="preserve">Les cases à cocher ne seront utilisées que pour les graphes.
Le code Regate est utilisé pour récupérer le total général du sujet 28 pour une DSCC dans le fichier Indicateur de François
</t>
  </si>
  <si>
    <t>Code pour nb agent et PA</t>
  </si>
  <si>
    <t>08/01 - Suivi 1</t>
  </si>
  <si>
    <t>14/01 - Suivi 1</t>
  </si>
  <si>
    <t>22/01 - Suivi 1</t>
  </si>
  <si>
    <t>29/01 - Suivi 1</t>
  </si>
  <si>
    <t>05/02 - Suivi 1</t>
  </si>
  <si>
    <t>05/02 - Suivi 2</t>
  </si>
  <si>
    <t>12/02 - Suivi 1</t>
  </si>
  <si>
    <t>133550</t>
  </si>
  <si>
    <t>DROM 985 Mayotte</t>
  </si>
  <si>
    <t>DROM 974 La Réunion</t>
  </si>
  <si>
    <t>DROM 971 Guadeloupe</t>
  </si>
  <si>
    <t>DROM 973 Guyane</t>
  </si>
  <si>
    <t>19/02 - Suivi 2</t>
  </si>
  <si>
    <t>19/02 - Suivi 3</t>
  </si>
  <si>
    <t>SUIVI 3</t>
  </si>
  <si>
    <t>Cochée</t>
  </si>
  <si>
    <t>Dernières données</t>
  </si>
  <si>
    <t>CONTENT</t>
  </si>
  <si>
    <t>NEUTRE</t>
  </si>
  <si>
    <t>PAS_CONTENT</t>
  </si>
  <si>
    <t>Nombre de PA total</t>
  </si>
  <si>
    <t>19/02 - Suivi 1</t>
  </si>
  <si>
    <t>985940</t>
  </si>
  <si>
    <t>141220</t>
  </si>
  <si>
    <t>210900</t>
  </si>
  <si>
    <t>311750</t>
  </si>
  <si>
    <t>334060</t>
  </si>
  <si>
    <t>342830</t>
  </si>
  <si>
    <t>353630</t>
  </si>
  <si>
    <t>372090</t>
  </si>
  <si>
    <t>381960</t>
  </si>
  <si>
    <t>421420</t>
  </si>
  <si>
    <t>451580</t>
  </si>
  <si>
    <t>510960</t>
  </si>
  <si>
    <t>540930</t>
  </si>
  <si>
    <t>594400</t>
  </si>
  <si>
    <t>621550</t>
  </si>
  <si>
    <t>633510</t>
  </si>
  <si>
    <t>640840</t>
  </si>
  <si>
    <t>672110</t>
  </si>
  <si>
    <t>761530</t>
  </si>
  <si>
    <t>772620</t>
  </si>
  <si>
    <t>781090</t>
  </si>
  <si>
    <t>800830</t>
  </si>
  <si>
    <t>810570</t>
  </si>
  <si>
    <t>862010</t>
  </si>
  <si>
    <t>872090</t>
  </si>
  <si>
    <t>910760</t>
  </si>
  <si>
    <t>931960</t>
  </si>
  <si>
    <t>951110</t>
  </si>
  <si>
    <t>250640</t>
  </si>
  <si>
    <t>443620</t>
  </si>
  <si>
    <t>492880</t>
  </si>
  <si>
    <t>562810</t>
  </si>
  <si>
    <t>694440</t>
  </si>
  <si>
    <t>755530</t>
  </si>
  <si>
    <t>841710</t>
  </si>
  <si>
    <t>923070</t>
  </si>
  <si>
    <t>942440</t>
  </si>
  <si>
    <t>203100</t>
  </si>
  <si>
    <t>281240</t>
  </si>
  <si>
    <t>971940</t>
  </si>
  <si>
    <t>972940</t>
  </si>
  <si>
    <t>973940</t>
  </si>
  <si>
    <t>974940</t>
  </si>
  <si>
    <t>DOM-TOM Corse</t>
  </si>
  <si>
    <t>DT</t>
  </si>
  <si>
    <t>25/02 - Suivi 2</t>
  </si>
  <si>
    <t>25/02 - Suivi 3</t>
  </si>
  <si>
    <t>checkbox 24</t>
  </si>
  <si>
    <t>checkbox 25</t>
  </si>
  <si>
    <t>checkbox 48</t>
  </si>
  <si>
    <t>checkbox 49</t>
  </si>
  <si>
    <t>checkbox 27</t>
  </si>
  <si>
    <t>checkbox 47</t>
  </si>
  <si>
    <t>checkbox 28</t>
  </si>
  <si>
    <t>checkbox 33</t>
  </si>
  <si>
    <t>checkbox 34</t>
  </si>
  <si>
    <t>checkbox 35</t>
  </si>
  <si>
    <t>checkbox 36</t>
  </si>
  <si>
    <t>25/02 - Suivi 1</t>
  </si>
  <si>
    <t>DOM-TOM Corse DT</t>
  </si>
  <si>
    <t>Nb PA</t>
  </si>
  <si>
    <t>05/03 - Suivi 2</t>
  </si>
  <si>
    <t>12/03 - Suivi 2</t>
  </si>
  <si>
    <t>12/03 - Suivi 3</t>
  </si>
  <si>
    <t>Suivi 4</t>
  </si>
  <si>
    <t>19/03 - Suivi 4</t>
  </si>
  <si>
    <t>SUIVI 4</t>
  </si>
  <si>
    <t>19/03 - Suivi 2</t>
  </si>
  <si>
    <t>09/04 - Suivi 3</t>
  </si>
  <si>
    <t>03/05 - Suivi 4</t>
  </si>
  <si>
    <t>Suivi 5</t>
  </si>
  <si>
    <t>21/05 - Suivi 5</t>
  </si>
  <si>
    <t>SUIVI 5</t>
  </si>
  <si>
    <t>Suivi 6</t>
  </si>
  <si>
    <t>10/06 - Suivi 6</t>
  </si>
  <si>
    <t>SUIVI 6</t>
  </si>
  <si>
    <t>Suivi 7</t>
  </si>
  <si>
    <t>16/07 - Suivi 7</t>
  </si>
  <si>
    <t>SUIVI 7</t>
  </si>
  <si>
    <t>Suivi 8</t>
  </si>
  <si>
    <t>06/08 - Suivi 8</t>
  </si>
  <si>
    <t>SUIVI 8</t>
  </si>
  <si>
    <t>Suivi 9</t>
  </si>
  <si>
    <t>29/08 - Suivi 9</t>
  </si>
  <si>
    <t>SUIVI 9</t>
  </si>
  <si>
    <t>17/09 - Suivi 10</t>
  </si>
  <si>
    <t>Suivi 10</t>
  </si>
  <si>
    <t>SUIVI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</si>
</sst>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0.0%"/>
    <numFmt numFmtId="166" formatCode="\(0.00%\)"/>
    <numFmt numFmtId="167" formatCode="0.0"/>
    <numFmt numFmtId="168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70C"/>
      <name val="Calibri"/>
      <family val="2"/>
      <scheme val="minor"/>
    </font>
    <font>
      <sz val="10"/>
      <color rgb="FF00070C"/>
      <name val="Verdana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BDE3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2F2F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10" fontId="3" fillId="0" borderId="0" xfId="2" applyNumberFormat="1" applyFont="1"/>
    <xf numFmtId="10" fontId="3" fillId="0" borderId="0" xfId="0" applyNumberFormat="1" applyFont="1"/>
    <xf numFmtId="10" fontId="3" fillId="0" borderId="0" xfId="2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10" fontId="3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10" fontId="3" fillId="0" borderId="1" xfId="0" applyNumberFormat="1" applyFont="1" applyBorder="1"/>
    <xf numFmtId="0" fontId="3" fillId="0" borderId="0" xfId="0" applyFont="1"/>
    <xf numFmtId="165" fontId="3" fillId="0" borderId="1" xfId="0" applyNumberFormat="1" applyFont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0" fillId="3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9" fontId="0" fillId="0" borderId="0" xfId="2" applyFont="1"/>
    <xf numFmtId="0" fontId="0" fillId="9" borderId="0" xfId="0" applyFill="1"/>
    <xf numFmtId="0" fontId="0" fillId="5" borderId="0" xfId="0" applyFill="1"/>
    <xf numFmtId="0" fontId="0" fillId="0" borderId="1" xfId="0" applyBorder="1" applyAlignment="1">
      <alignment horizontal="center"/>
    </xf>
    <xf numFmtId="0" fontId="0" fillId="10" borderId="1" xfId="0" applyFill="1" applyBorder="1" applyAlignment="1">
      <alignment horizontal="center" vertical="center"/>
    </xf>
    <xf numFmtId="10" fontId="0" fillId="5" borderId="1" xfId="0" applyNumberFormat="1" applyFill="1" applyBorder="1" applyAlignment="1">
      <alignment horizontal="center"/>
    </xf>
    <xf numFmtId="0" fontId="0" fillId="0" borderId="1" xfId="0" applyBorder="1"/>
    <xf numFmtId="10" fontId="0" fillId="9" borderId="1" xfId="0" applyNumberFormat="1" applyFill="1" applyBorder="1" applyAlignment="1">
      <alignment horizontal="center"/>
    </xf>
    <xf numFmtId="166" fontId="0" fillId="0" borderId="1" xfId="2" applyNumberFormat="1" applyFont="1" applyBorder="1" applyAlignment="1">
      <alignment horizontal="center"/>
    </xf>
    <xf numFmtId="10" fontId="0" fillId="5" borderId="1" xfId="2" applyNumberFormat="1" applyFont="1" applyFill="1" applyBorder="1" applyAlignment="1">
      <alignment horizontal="center"/>
    </xf>
    <xf numFmtId="9" fontId="0" fillId="5" borderId="1" xfId="2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4" fillId="5" borderId="1" xfId="0" applyFont="1" applyFill="1" applyBorder="1" applyAlignment="1">
      <alignment horizontal="left" vertical="center" wrapText="1" indent="1" readingOrder="1"/>
    </xf>
    <xf numFmtId="164" fontId="0" fillId="5" borderId="1" xfId="2" applyNumberFormat="1" applyFont="1" applyFill="1" applyBorder="1" applyAlignment="1">
      <alignment horizontal="center"/>
    </xf>
    <xf numFmtId="166" fontId="0" fillId="5" borderId="1" xfId="2" applyNumberFormat="1" applyFont="1" applyFill="1" applyBorder="1" applyAlignment="1">
      <alignment horizontal="center"/>
    </xf>
    <xf numFmtId="164" fontId="0" fillId="5" borderId="1" xfId="1" applyFont="1" applyFill="1" applyBorder="1" applyAlignment="1">
      <alignment horizontal="center"/>
    </xf>
    <xf numFmtId="0" fontId="4" fillId="11" borderId="1" xfId="0" applyFont="1" applyFill="1" applyBorder="1" applyAlignment="1">
      <alignment horizontal="left" vertical="center" wrapText="1" indent="1" readingOrder="1"/>
    </xf>
    <xf numFmtId="0" fontId="0" fillId="13" borderId="1" xfId="0" applyFill="1" applyBorder="1"/>
    <xf numFmtId="0" fontId="5" fillId="11" borderId="1" xfId="0" applyFont="1" applyFill="1" applyBorder="1" applyAlignment="1">
      <alignment horizontal="left" vertical="center" wrapText="1" indent="1" readingOrder="1"/>
    </xf>
    <xf numFmtId="0" fontId="5" fillId="11" borderId="1" xfId="0" applyFont="1" applyFill="1" applyBorder="1" applyAlignment="1">
      <alignment horizontal="center" vertical="center" wrapText="1" readingOrder="1"/>
    </xf>
    <xf numFmtId="9" fontId="0" fillId="7" borderId="1" xfId="2" applyFon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4" fillId="7" borderId="1" xfId="0" applyFont="1" applyFill="1" applyBorder="1" applyAlignment="1">
      <alignment horizontal="left" vertical="center" wrapText="1" indent="1" readingOrder="1"/>
    </xf>
    <xf numFmtId="0" fontId="5" fillId="7" borderId="1" xfId="0" applyFont="1" applyFill="1" applyBorder="1" applyAlignment="1">
      <alignment horizontal="center" vertical="center" wrapText="1" readingOrder="1"/>
    </xf>
    <xf numFmtId="0" fontId="0" fillId="0" borderId="1" xfId="2" applyNumberFormat="1" applyFont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10" borderId="0" xfId="2" applyNumberFormat="1" applyFont="1" applyFill="1" applyAlignment="1">
      <alignment horizontal="center"/>
    </xf>
    <xf numFmtId="167" fontId="0" fillId="0" borderId="0" xfId="0" applyNumberFormat="1"/>
    <xf numFmtId="168" fontId="0" fillId="0" borderId="1" xfId="0" applyNumberFormat="1" applyBorder="1"/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7" borderId="1" xfId="0" applyFill="1" applyBorder="1" applyAlignment="1">
      <alignment wrapText="1"/>
    </xf>
    <xf numFmtId="2" fontId="0" fillId="16" borderId="1" xfId="0" applyNumberFormat="1" applyFill="1" applyBorder="1"/>
    <xf numFmtId="0" fontId="0" fillId="16" borderId="1" xfId="0" applyFill="1" applyBorder="1"/>
    <xf numFmtId="0" fontId="0" fillId="17" borderId="1" xfId="0" applyFill="1" applyBorder="1"/>
    <xf numFmtId="0" fontId="0" fillId="18" borderId="1" xfId="0" applyFill="1" applyBorder="1"/>
    <xf numFmtId="1" fontId="0" fillId="0" borderId="1" xfId="0" applyNumberFormat="1" applyBorder="1" applyAlignment="1">
      <alignment horizontal="center"/>
    </xf>
    <xf numFmtId="1" fontId="0" fillId="10" borderId="1" xfId="0" applyNumberFormat="1" applyFill="1" applyBorder="1"/>
    <xf numFmtId="166" fontId="0" fillId="0" borderId="0" xfId="0" applyNumberFormat="1"/>
    <xf numFmtId="0" fontId="0" fillId="5" borderId="0" xfId="0" applyFill="1" applyAlignment="1">
      <alignment horizontal="center"/>
    </xf>
    <xf numFmtId="9" fontId="0" fillId="0" borderId="0" xfId="2" applyFont="1" applyAlignment="1">
      <alignment horizontal="center"/>
    </xf>
    <xf numFmtId="1" fontId="0" fillId="19" borderId="1" xfId="0" applyNumberFormat="1" applyFill="1" applyBorder="1"/>
    <xf numFmtId="0" fontId="0" fillId="7" borderId="0" xfId="0" applyFill="1"/>
    <xf numFmtId="1" fontId="0" fillId="20" borderId="1" xfId="0" applyNumberFormat="1" applyFill="1" applyBorder="1"/>
    <xf numFmtId="0" fontId="0" fillId="9" borderId="5" xfId="0" applyFill="1" applyBorder="1" applyAlignment="1">
      <alignment horizontal="center"/>
    </xf>
    <xf numFmtId="0" fontId="0" fillId="0" borderId="0" xfId="0" applyAlignment="1">
      <alignment horizontal="center"/>
    </xf>
    <xf numFmtId="1" fontId="0" fillId="0" borderId="1" xfId="0" applyNumberFormat="1" applyBorder="1"/>
    <xf numFmtId="1" fontId="0" fillId="21" borderId="1" xfId="0" applyNumberFormat="1" applyFill="1" applyBorder="1"/>
    <xf numFmtId="1" fontId="0" fillId="13" borderId="1" xfId="0" applyNumberFormat="1" applyFill="1" applyBorder="1"/>
    <xf numFmtId="0" fontId="4" fillId="11" borderId="1" xfId="0" applyFont="1" applyFill="1" applyBorder="1" applyAlignment="1">
      <alignment horizontal="center" vertical="center" wrapText="1" readingOrder="1"/>
    </xf>
    <xf numFmtId="0" fontId="4" fillId="7" borderId="1" xfId="0" applyFont="1" applyFill="1" applyBorder="1" applyAlignment="1">
      <alignment horizontal="center" vertical="center" wrapText="1" readingOrder="1"/>
    </xf>
    <xf numFmtId="0" fontId="0" fillId="21" borderId="0" xfId="0" applyFill="1" applyAlignment="1">
      <alignment horizontal="center"/>
    </xf>
    <xf numFmtId="0" fontId="0" fillId="10" borderId="0" xfId="2" applyNumberFormat="1" applyFont="1" applyFill="1" applyBorder="1" applyAlignment="1">
      <alignment horizontal="center"/>
    </xf>
    <xf numFmtId="0" fontId="0" fillId="21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5" fillId="11" borderId="8" xfId="0" applyFont="1" applyFill="1" applyBorder="1" applyAlignment="1">
      <alignment horizontal="center" vertical="center" wrapText="1" readingOrder="1"/>
    </xf>
    <xf numFmtId="0" fontId="4" fillId="5" borderId="1" xfId="0" applyFont="1" applyFill="1" applyBorder="1" applyAlignment="1">
      <alignment horizontal="center" vertical="center" wrapText="1" readingOrder="1"/>
    </xf>
    <xf numFmtId="0" fontId="0" fillId="5" borderId="9" xfId="0" applyFill="1" applyBorder="1"/>
    <xf numFmtId="0" fontId="0" fillId="2" borderId="0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7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7" fillId="0" borderId="1" xfId="0" applyFont="1" applyFill="1" applyBorder="1"/>
    <xf numFmtId="0" fontId="0" fillId="5" borderId="0" xfId="0" applyFill="1" applyBorder="1"/>
    <xf numFmtId="0" fontId="6" fillId="0" borderId="0" xfId="0" applyFont="1"/>
    <xf numFmtId="0" fontId="0" fillId="12" borderId="1" xfId="0" applyFill="1" applyBorder="1"/>
    <xf numFmtId="0" fontId="6" fillId="0" borderId="0" xfId="0" applyFont="1" applyAlignment="1">
      <alignment horizontal="center" vertical="center"/>
    </xf>
    <xf numFmtId="0" fontId="0" fillId="21" borderId="0" xfId="0" applyFill="1" applyAlignment="1">
      <alignment horizontal="center"/>
    </xf>
    <xf numFmtId="0" fontId="0" fillId="21" borderId="0" xfId="0" applyFill="1" applyAlignment="1">
      <alignment horizontal="center"/>
    </xf>
    <xf numFmtId="0" fontId="0" fillId="2" borderId="9" xfId="0" applyFill="1" applyBorder="1" applyAlignment="1"/>
    <xf numFmtId="0" fontId="0" fillId="21" borderId="0" xfId="0" applyFill="1" applyAlignment="1"/>
    <xf numFmtId="0" fontId="0" fillId="2" borderId="0" xfId="0" applyFill="1" applyAlignment="1"/>
    <xf numFmtId="0" fontId="0" fillId="10" borderId="9" xfId="2" applyNumberFormat="1" applyFont="1" applyFill="1" applyBorder="1" applyAlignment="1"/>
    <xf numFmtId="0" fontId="0" fillId="21" borderId="0" xfId="0" applyFill="1" applyAlignment="1">
      <alignment horizontal="center"/>
    </xf>
    <xf numFmtId="0" fontId="6" fillId="13" borderId="1" xfId="0" applyFont="1" applyFill="1" applyBorder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ill="1"/>
    <xf numFmtId="1" fontId="0" fillId="10" borderId="4" xfId="0" applyNumberFormat="1" applyFill="1" applyBorder="1"/>
    <xf numFmtId="1" fontId="0" fillId="0" borderId="4" xfId="0" applyNumberFormat="1" applyBorder="1" applyAlignment="1">
      <alignment horizontal="center"/>
    </xf>
    <xf numFmtId="10" fontId="0" fillId="9" borderId="8" xfId="0" applyNumberFormat="1" applyFill="1" applyBorder="1" applyAlignment="1">
      <alignment horizontal="center"/>
    </xf>
    <xf numFmtId="10" fontId="0" fillId="9" borderId="0" xfId="0" applyNumberFormat="1" applyFill="1" applyBorder="1" applyAlignment="1">
      <alignment horizontal="center"/>
    </xf>
    <xf numFmtId="10" fontId="0" fillId="9" borderId="12" xfId="0" applyNumberFormat="1" applyFill="1" applyBorder="1" applyAlignment="1">
      <alignment horizontal="center"/>
    </xf>
    <xf numFmtId="0" fontId="0" fillId="20" borderId="0" xfId="0" applyFill="1"/>
    <xf numFmtId="1" fontId="0" fillId="10" borderId="9" xfId="0" applyNumberFormat="1" applyFill="1" applyBorder="1"/>
    <xf numFmtId="0" fontId="0" fillId="0" borderId="0" xfId="0" applyAlignment="1">
      <alignment wrapText="1"/>
    </xf>
    <xf numFmtId="0" fontId="5" fillId="11" borderId="8" xfId="0" applyFont="1" applyFill="1" applyBorder="1" applyAlignment="1">
      <alignment horizontal="center" vertical="center" wrapText="1" readingOrder="1"/>
    </xf>
    <xf numFmtId="0" fontId="0" fillId="0" borderId="9" xfId="2" applyNumberFormat="1" applyFont="1" applyFill="1" applyBorder="1" applyAlignment="1"/>
    <xf numFmtId="0" fontId="0" fillId="0" borderId="1" xfId="0" applyNumberFormat="1" applyFont="1" applyBorder="1" applyAlignment="1">
      <alignment horizontal="center" vertical="center"/>
    </xf>
    <xf numFmtId="0" fontId="0" fillId="7" borderId="1" xfId="0" applyNumberFormat="1" applyFont="1" applyFill="1" applyBorder="1" applyAlignment="1">
      <alignment horizontal="center" vertical="center"/>
    </xf>
    <xf numFmtId="0" fontId="6" fillId="17" borderId="1" xfId="0" applyFont="1" applyFill="1" applyBorder="1" applyAlignment="1">
      <alignment horizontal="center"/>
    </xf>
    <xf numFmtId="168" fontId="0" fillId="0" borderId="1" xfId="0" applyNumberFormat="1" applyBorder="1" applyAlignment="1">
      <alignment horizontal="center"/>
    </xf>
    <xf numFmtId="2" fontId="6" fillId="0" borderId="1" xfId="0" applyNumberFormat="1" applyFont="1" applyBorder="1" applyAlignment="1">
      <alignment horizontal="center" vertical="center"/>
    </xf>
    <xf numFmtId="2" fontId="6" fillId="7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10" borderId="9" xfId="2" applyNumberFormat="1" applyFont="1" applyFill="1" applyBorder="1" applyAlignment="1">
      <alignment horizontal="center"/>
    </xf>
    <xf numFmtId="10" fontId="0" fillId="0" borderId="1" xfId="2" applyNumberFormat="1" applyFont="1" applyBorder="1" applyAlignment="1">
      <alignment horizontal="center"/>
    </xf>
    <xf numFmtId="10" fontId="0" fillId="7" borderId="1" xfId="2" applyNumberFormat="1" applyFont="1" applyFill="1" applyBorder="1" applyAlignment="1">
      <alignment horizontal="center"/>
    </xf>
    <xf numFmtId="0" fontId="0" fillId="10" borderId="9" xfId="2" applyNumberFormat="1" applyFont="1" applyFill="1" applyBorder="1"/>
    <xf numFmtId="0" fontId="0" fillId="10" borderId="10" xfId="2" applyNumberFormat="1" applyFont="1" applyFill="1" applyBorder="1"/>
    <xf numFmtId="0" fontId="6" fillId="16" borderId="0" xfId="0" applyFont="1" applyFill="1"/>
    <xf numFmtId="168" fontId="0" fillId="0" borderId="0" xfId="0" applyNumberFormat="1" applyBorder="1"/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6" fillId="7" borderId="8" xfId="0" applyFont="1" applyFill="1" applyBorder="1"/>
    <xf numFmtId="0" fontId="6" fillId="7" borderId="1" xfId="0" applyFont="1" applyFill="1" applyBorder="1"/>
    <xf numFmtId="0" fontId="6" fillId="7" borderId="1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15" borderId="5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14" borderId="5" xfId="0" applyFill="1" applyBorder="1" applyAlignment="1">
      <alignment horizontal="center"/>
    </xf>
    <xf numFmtId="0" fontId="0" fillId="15" borderId="9" xfId="0" applyFill="1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15" borderId="6" xfId="0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14" borderId="6" xfId="0" applyFill="1" applyBorder="1" applyAlignment="1">
      <alignment horizontal="center"/>
    </xf>
    <xf numFmtId="0" fontId="0" fillId="15" borderId="4" xfId="0" applyFill="1" applyBorder="1" applyAlignment="1">
      <alignment horizontal="center"/>
    </xf>
    <xf numFmtId="0" fontId="2" fillId="22" borderId="6" xfId="0" applyFont="1" applyFill="1" applyBorder="1" applyAlignment="1">
      <alignment horizontal="center"/>
    </xf>
    <xf numFmtId="0" fontId="2" fillId="22" borderId="5" xfId="0" applyFont="1" applyFill="1" applyBorder="1" applyAlignment="1">
      <alignment horizontal="center"/>
    </xf>
    <xf numFmtId="0" fontId="2" fillId="22" borderId="4" xfId="0" applyFont="1" applyFill="1" applyBorder="1" applyAlignment="1">
      <alignment horizontal="center"/>
    </xf>
    <xf numFmtId="0" fontId="0" fillId="7" borderId="6" xfId="0" applyFill="1" applyBorder="1" applyAlignment="1">
      <alignment horizontal="center" wrapText="1"/>
    </xf>
    <xf numFmtId="0" fontId="0" fillId="7" borderId="5" xfId="0" applyFill="1" applyBorder="1" applyAlignment="1">
      <alignment horizontal="center" wrapText="1"/>
    </xf>
    <xf numFmtId="0" fontId="0" fillId="7" borderId="4" xfId="0" applyFill="1" applyBorder="1" applyAlignment="1">
      <alignment horizontal="center" wrapText="1"/>
    </xf>
    <xf numFmtId="1" fontId="2" fillId="22" borderId="6" xfId="0" applyNumberFormat="1" applyFont="1" applyFill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0" fillId="13" borderId="13" xfId="0" applyFill="1" applyBorder="1" applyAlignment="1">
      <alignment horizontal="left" vertical="top" wrapText="1"/>
    </xf>
    <xf numFmtId="0" fontId="0" fillId="13" borderId="12" xfId="0" applyFill="1" applyBorder="1" applyAlignment="1">
      <alignment horizontal="left" vertical="top" wrapText="1"/>
    </xf>
    <xf numFmtId="0" fontId="0" fillId="13" borderId="11" xfId="0" applyFill="1" applyBorder="1" applyAlignment="1">
      <alignment horizontal="left" vertical="top" wrapText="1"/>
    </xf>
    <xf numFmtId="0" fontId="0" fillId="13" borderId="14" xfId="0" applyFill="1" applyBorder="1" applyAlignment="1">
      <alignment horizontal="left" vertical="top" wrapText="1"/>
    </xf>
    <xf numFmtId="0" fontId="0" fillId="13" borderId="0" xfId="0" applyFill="1" applyBorder="1" applyAlignment="1">
      <alignment horizontal="left" vertical="top" wrapText="1"/>
    </xf>
    <xf numFmtId="0" fontId="0" fillId="13" borderId="3" xfId="0" applyFill="1" applyBorder="1" applyAlignment="1">
      <alignment horizontal="left" vertical="top" wrapText="1"/>
    </xf>
    <xf numFmtId="0" fontId="0" fillId="13" borderId="10" xfId="0" applyFill="1" applyBorder="1" applyAlignment="1">
      <alignment horizontal="left" vertical="top" wrapText="1"/>
    </xf>
    <xf numFmtId="0" fontId="0" fillId="13" borderId="9" xfId="0" applyFill="1" applyBorder="1" applyAlignment="1">
      <alignment horizontal="left" vertical="top" wrapText="1"/>
    </xf>
    <xf numFmtId="0" fontId="0" fillId="13" borderId="15" xfId="0" applyFill="1" applyBorder="1" applyAlignment="1">
      <alignment horizontal="left" vertical="top" wrapText="1"/>
    </xf>
  </cellXfs>
  <cellStyles count="3">
    <cellStyle name="Milliers" xfId="1" builtinId="3"/>
    <cellStyle name="Normal" xfId="0" builtinId="0"/>
    <cellStyle name="Pourcentage" xfId="2" builtinId="5"/>
  </cellStyles>
  <dxfs count="678"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6">
    <tabColor theme="0"/>
  </sheetPr>
  <dimension ref="A1:C27"/>
  <sheetViews>
    <sheetView zoomScale="85" zoomScaleNormal="85" workbookViewId="0">
      <pane xSplit="3" topLeftCell="D1" activePane="topRight" state="frozen"/>
      <selection pane="topRight" activeCell="C1" sqref="C1"/>
    </sheetView>
  </sheetViews>
  <sheetFormatPr baseColWidth="10" defaultRowHeight="15" x14ac:dyDescent="0.25"/>
  <cols>
    <col min="1" max="1" width="24.140625" bestFit="1" customWidth="1"/>
    <col min="3" max="3" width="22.7109375" customWidth="1"/>
  </cols>
  <sheetData>
    <row r="1" spans="1:3" x14ac:dyDescent="0.25">
      <c r="A1" s="48" t="s">
        <v>100</v>
      </c>
      <c r="C1" s="59" t="s">
        <v>114</v>
      </c>
    </row>
    <row r="2" spans="1:3" x14ac:dyDescent="0.25">
      <c r="A2" s="58" t="s">
        <v>90</v>
      </c>
      <c r="C2" s="58" t="s">
        <v>64</v>
      </c>
    </row>
    <row r="3" spans="1:3" x14ac:dyDescent="0.25">
      <c r="A3" s="58" t="s">
        <v>74</v>
      </c>
      <c r="C3" s="58" t="s">
        <v>63</v>
      </c>
    </row>
    <row r="4" spans="1:3" x14ac:dyDescent="0.25">
      <c r="A4" s="58" t="s">
        <v>81</v>
      </c>
      <c r="C4" s="59" t="s">
        <v>108</v>
      </c>
    </row>
    <row r="5" spans="1:3" x14ac:dyDescent="0.25">
      <c r="A5" s="58" t="s">
        <v>61</v>
      </c>
      <c r="C5" s="58" t="s">
        <v>86</v>
      </c>
    </row>
    <row r="6" spans="1:3" x14ac:dyDescent="0.25">
      <c r="A6" s="48" t="s">
        <v>101</v>
      </c>
      <c r="C6" s="58" t="s">
        <v>58</v>
      </c>
    </row>
    <row r="7" spans="1:3" x14ac:dyDescent="0.25">
      <c r="A7" s="58" t="s">
        <v>92</v>
      </c>
      <c r="C7" s="58" t="s">
        <v>66</v>
      </c>
    </row>
    <row r="8" spans="1:3" x14ac:dyDescent="0.25">
      <c r="A8" s="58" t="s">
        <v>65</v>
      </c>
      <c r="C8" s="59" t="s">
        <v>109</v>
      </c>
    </row>
    <row r="9" spans="1:3" x14ac:dyDescent="0.25">
      <c r="A9" s="48" t="s">
        <v>102</v>
      </c>
      <c r="C9" s="58" t="s">
        <v>97</v>
      </c>
    </row>
    <row r="10" spans="1:3" x14ac:dyDescent="0.25">
      <c r="A10" s="58" t="s">
        <v>82</v>
      </c>
      <c r="C10" s="58" t="s">
        <v>80</v>
      </c>
    </row>
    <row r="11" spans="1:3" x14ac:dyDescent="0.25">
      <c r="A11" s="58" t="s">
        <v>62</v>
      </c>
      <c r="C11" s="59" t="s">
        <v>110</v>
      </c>
    </row>
    <row r="12" spans="1:3" x14ac:dyDescent="0.25">
      <c r="A12" s="59" t="s">
        <v>103</v>
      </c>
      <c r="C12" s="58" t="s">
        <v>84</v>
      </c>
    </row>
    <row r="13" spans="1:3" x14ac:dyDescent="0.25">
      <c r="A13" s="58" t="s">
        <v>104</v>
      </c>
      <c r="C13" s="58" t="s">
        <v>87</v>
      </c>
    </row>
    <row r="14" spans="1:3" x14ac:dyDescent="0.25">
      <c r="A14" s="58" t="s">
        <v>96</v>
      </c>
      <c r="C14" s="58" t="s">
        <v>69</v>
      </c>
    </row>
    <row r="15" spans="1:3" x14ac:dyDescent="0.25">
      <c r="A15" s="59" t="s">
        <v>105</v>
      </c>
      <c r="C15" s="58" t="s">
        <v>68</v>
      </c>
    </row>
    <row r="16" spans="1:3" x14ac:dyDescent="0.25">
      <c r="A16" s="58" t="s">
        <v>73</v>
      </c>
      <c r="C16" s="59" t="s">
        <v>111</v>
      </c>
    </row>
    <row r="17" spans="1:3" x14ac:dyDescent="0.25">
      <c r="A17" s="58" t="s">
        <v>89</v>
      </c>
      <c r="C17" s="58" t="s">
        <v>91</v>
      </c>
    </row>
    <row r="18" spans="1:3" x14ac:dyDescent="0.25">
      <c r="A18" s="58" t="s">
        <v>71</v>
      </c>
      <c r="C18" s="58" t="s">
        <v>83</v>
      </c>
    </row>
    <row r="19" spans="1:3" x14ac:dyDescent="0.25">
      <c r="A19" s="59" t="s">
        <v>106</v>
      </c>
      <c r="C19" s="58" t="s">
        <v>78</v>
      </c>
    </row>
    <row r="20" spans="1:3" x14ac:dyDescent="0.25">
      <c r="A20" s="58" t="s">
        <v>88</v>
      </c>
      <c r="C20" s="59" t="s">
        <v>112</v>
      </c>
    </row>
    <row r="21" spans="1:3" x14ac:dyDescent="0.25">
      <c r="A21" s="58" t="s">
        <v>72</v>
      </c>
      <c r="C21" s="58" t="s">
        <v>85</v>
      </c>
    </row>
    <row r="22" spans="1:3" x14ac:dyDescent="0.25">
      <c r="A22" s="58" t="s">
        <v>70</v>
      </c>
      <c r="C22" s="58" t="s">
        <v>76</v>
      </c>
    </row>
    <row r="23" spans="1:3" x14ac:dyDescent="0.25">
      <c r="A23" s="59" t="s">
        <v>107</v>
      </c>
      <c r="C23" s="87" t="s">
        <v>59</v>
      </c>
    </row>
    <row r="24" spans="1:3" x14ac:dyDescent="0.25">
      <c r="A24" s="58" t="s">
        <v>79</v>
      </c>
      <c r="C24" s="59" t="s">
        <v>113</v>
      </c>
    </row>
    <row r="25" spans="1:3" x14ac:dyDescent="0.25">
      <c r="A25" s="58" t="s">
        <v>77</v>
      </c>
      <c r="C25" s="58" t="s">
        <v>60</v>
      </c>
    </row>
    <row r="26" spans="1:3" x14ac:dyDescent="0.25">
      <c r="A26" s="88" t="s">
        <v>67</v>
      </c>
    </row>
    <row r="27" spans="1:3" x14ac:dyDescent="0.25">
      <c r="A27" s="88" t="s">
        <v>57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9">
    <tabColor rgb="FFFFC000"/>
  </sheetPr>
  <dimension ref="A1:P23"/>
  <sheetViews>
    <sheetView zoomScale="70" zoomScaleNormal="70" workbookViewId="0">
      <selection activeCell="A9" sqref="A9:XFD9"/>
    </sheetView>
  </sheetViews>
  <sheetFormatPr baseColWidth="10" defaultRowHeight="15" x14ac:dyDescent="0.25"/>
  <cols>
    <col min="1" max="1" width="20.85546875" bestFit="1" customWidth="1"/>
    <col min="2" max="2" width="74.28515625" customWidth="1"/>
    <col min="3" max="3" width="14.7109375" style="73" bestFit="1" customWidth="1"/>
    <col min="4" max="4" width="14.28515625" style="25" bestFit="1" customWidth="1"/>
    <col min="5" max="5" width="10.7109375" bestFit="1" customWidth="1"/>
    <col min="6" max="6" width="14.7109375" style="73" bestFit="1" customWidth="1"/>
    <col min="7" max="7" width="14.28515625" style="25" bestFit="1" customWidth="1"/>
    <col min="8" max="8" width="10.7109375" bestFit="1" customWidth="1"/>
    <col min="9" max="9" width="10.85546875" style="106" customWidth="1"/>
    <col min="10" max="10" width="14.85546875" customWidth="1"/>
    <col min="11" max="11" width="13.5703125" style="25" customWidth="1"/>
    <col min="12" max="12" width="11.28515625" bestFit="1" customWidth="1"/>
    <col min="13" max="13" width="14.85546875" customWidth="1"/>
    <col min="14" max="14" width="13.5703125" style="25" customWidth="1"/>
    <col min="15" max="15" width="11.28515625" bestFit="1" customWidth="1"/>
    <col min="16" max="16" width="10.85546875" style="106" customWidth="1"/>
  </cols>
  <sheetData>
    <row r="1" spans="1:16" x14ac:dyDescent="0.25">
      <c r="A1" s="152" t="s">
        <v>31</v>
      </c>
      <c r="B1" s="152" t="s">
        <v>30</v>
      </c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  <c r="P1" s="112"/>
    </row>
    <row r="2" spans="1:16" x14ac:dyDescent="0.25">
      <c r="A2" s="153"/>
      <c r="B2" s="153"/>
      <c r="C2" s="145" t="s">
        <v>97</v>
      </c>
      <c r="D2" s="145"/>
      <c r="E2" s="145"/>
      <c r="F2" s="145" t="s">
        <v>97</v>
      </c>
      <c r="G2" s="145"/>
      <c r="H2" s="145"/>
      <c r="I2" s="72"/>
      <c r="J2" s="149" t="s">
        <v>80</v>
      </c>
      <c r="K2" s="149"/>
      <c r="L2" s="149"/>
      <c r="M2" s="149" t="s">
        <v>80</v>
      </c>
      <c r="N2" s="149"/>
      <c r="O2" s="149"/>
      <c r="P2" s="72"/>
    </row>
    <row r="3" spans="1:16" x14ac:dyDescent="0.25">
      <c r="A3" s="154"/>
      <c r="B3" s="154"/>
      <c r="C3" s="28" t="s">
        <v>38</v>
      </c>
      <c r="D3" s="51" t="s">
        <v>145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  <c r="J3" s="28" t="s">
        <v>38</v>
      </c>
      <c r="K3" s="51" t="s">
        <v>145</v>
      </c>
      <c r="L3" s="36" t="s">
        <v>50</v>
      </c>
      <c r="M3" s="28" t="s">
        <v>37</v>
      </c>
      <c r="N3" s="51" t="s">
        <v>208</v>
      </c>
      <c r="O3" s="36" t="s">
        <v>50</v>
      </c>
      <c r="P3" s="52"/>
    </row>
    <row r="4" spans="1:16" x14ac:dyDescent="0.25">
      <c r="A4" s="77" t="s">
        <v>23</v>
      </c>
      <c r="B4" s="42" t="s">
        <v>22</v>
      </c>
      <c r="C4" s="28">
        <v>608</v>
      </c>
      <c r="D4" s="125">
        <f>C4/C$19</f>
        <v>0.21484098939929328</v>
      </c>
      <c r="E4" s="41">
        <f>D4*'Pondération des sujets'!$D3</f>
        <v>0.21484098939929328</v>
      </c>
      <c r="F4" s="28">
        <v>606</v>
      </c>
      <c r="G4" s="125">
        <f>F4/F$19</f>
        <v>0.21565836298932384</v>
      </c>
      <c r="H4" s="41">
        <f>G4*'Pondération des sujets'!$D3</f>
        <v>0.21565836298932384</v>
      </c>
      <c r="I4" s="32"/>
      <c r="J4" s="31">
        <v>505</v>
      </c>
      <c r="K4" s="125">
        <f>J4/J$19</f>
        <v>0.17669699090272917</v>
      </c>
      <c r="L4" s="41">
        <f>K4*'Pondération des sujets'!$D3</f>
        <v>0.17669699090272917</v>
      </c>
      <c r="M4" s="31">
        <v>476</v>
      </c>
      <c r="N4" s="125">
        <f>M4/M$19</f>
        <v>0.16843595187544233</v>
      </c>
      <c r="O4" s="41">
        <f>N4*'Pondération des sujets'!$D3</f>
        <v>0.16843595187544233</v>
      </c>
      <c r="P4" s="32"/>
    </row>
    <row r="5" spans="1:16" x14ac:dyDescent="0.25">
      <c r="A5" s="78"/>
      <c r="B5" s="49" t="s">
        <v>49</v>
      </c>
      <c r="C5" s="47">
        <v>219</v>
      </c>
      <c r="D5" s="126">
        <f>C5/C$19</f>
        <v>7.738515901060071E-2</v>
      </c>
      <c r="E5" s="41">
        <f>-D5*'Pondération des sujets'!$D$3</f>
        <v>-7.738515901060071E-2</v>
      </c>
      <c r="F5" s="47">
        <v>205</v>
      </c>
      <c r="G5" s="126">
        <f>F5/F$19</f>
        <v>7.2953736654804271E-2</v>
      </c>
      <c r="H5" s="41">
        <f>-G5*'Pondération des sujets'!$D$3</f>
        <v>-7.2953736654804271E-2</v>
      </c>
      <c r="I5" s="32"/>
      <c r="J5" s="48">
        <v>111</v>
      </c>
      <c r="K5" s="126">
        <f>J5/J$19</f>
        <v>3.8838348495451362E-2</v>
      </c>
      <c r="L5" s="41">
        <f>-K5*'Pondération des sujets'!$D$3</f>
        <v>-3.8838348495451362E-2</v>
      </c>
      <c r="M5" s="48">
        <v>95</v>
      </c>
      <c r="N5" s="126">
        <f>M5/M$19</f>
        <v>3.3616418966737435E-2</v>
      </c>
      <c r="O5" s="41">
        <f>-N5*'Pondération des sujets'!$D$3</f>
        <v>-3.3616418966737435E-2</v>
      </c>
      <c r="P5" s="32"/>
    </row>
    <row r="6" spans="1:16" x14ac:dyDescent="0.25">
      <c r="A6" s="77" t="s">
        <v>21</v>
      </c>
      <c r="B6" s="42" t="s">
        <v>20</v>
      </c>
      <c r="C6" s="28">
        <v>69</v>
      </c>
      <c r="D6" s="125">
        <f>C6/C$19</f>
        <v>2.4381625441696114E-2</v>
      </c>
      <c r="E6" s="41">
        <f>D6*'Pondération des sujets'!$D4</f>
        <v>2.4381625441696114E-2</v>
      </c>
      <c r="F6" s="28">
        <v>85</v>
      </c>
      <c r="G6" s="125">
        <f>F6/F$19</f>
        <v>3.0249110320284697E-2</v>
      </c>
      <c r="H6" s="41">
        <f>G6*'Pondération des sujets'!$D4</f>
        <v>3.0249110320284697E-2</v>
      </c>
      <c r="I6" s="32"/>
      <c r="J6" s="31">
        <v>57</v>
      </c>
      <c r="K6" s="125">
        <f>J6/J$19</f>
        <v>1.9944016794961512E-2</v>
      </c>
      <c r="L6" s="41">
        <f>K6*'Pondération des sujets'!$D4</f>
        <v>1.9944016794961512E-2</v>
      </c>
      <c r="M6" s="31">
        <v>46</v>
      </c>
      <c r="N6" s="125">
        <f>M6/M$19</f>
        <v>1.6277423920736021E-2</v>
      </c>
      <c r="O6" s="41">
        <f>N6*'Pondération des sujets'!$D4</f>
        <v>1.6277423920736021E-2</v>
      </c>
      <c r="P6" s="32"/>
    </row>
    <row r="7" spans="1:16" x14ac:dyDescent="0.25">
      <c r="A7" s="77" t="s">
        <v>19</v>
      </c>
      <c r="B7" s="42" t="s">
        <v>18</v>
      </c>
      <c r="C7" s="28">
        <v>4</v>
      </c>
      <c r="D7" s="125">
        <f>C7/C19</f>
        <v>1.4134275618374558E-3</v>
      </c>
      <c r="E7" s="41">
        <f>D7*'Pondération des sujets'!$D5</f>
        <v>1.4134275618374558E-3</v>
      </c>
      <c r="F7" s="28">
        <v>3</v>
      </c>
      <c r="G7" s="125">
        <f>F7/F19</f>
        <v>1.0676156583629894E-3</v>
      </c>
      <c r="H7" s="41">
        <f>G7*'Pondération des sujets'!$D5</f>
        <v>1.0676156583629894E-3</v>
      </c>
      <c r="I7" s="32"/>
      <c r="J7" s="31">
        <v>14</v>
      </c>
      <c r="K7" s="125">
        <f>J7/J19</f>
        <v>4.8985304408677398E-3</v>
      </c>
      <c r="L7" s="41">
        <f>K7*'Pondération des sujets'!$D5</f>
        <v>4.8985304408677398E-3</v>
      </c>
      <c r="M7" s="31">
        <v>8</v>
      </c>
      <c r="N7" s="125">
        <f>M7/M19</f>
        <v>2.8308563340410475E-3</v>
      </c>
      <c r="O7" s="41">
        <f>N7*'Pondération des sujets'!$D5</f>
        <v>2.8308563340410475E-3</v>
      </c>
      <c r="P7" s="32"/>
    </row>
    <row r="8" spans="1:16" x14ac:dyDescent="0.25">
      <c r="A8" s="77" t="s">
        <v>118</v>
      </c>
      <c r="B8" s="42" t="s">
        <v>16</v>
      </c>
      <c r="C8" s="28">
        <v>126</v>
      </c>
      <c r="D8" s="125">
        <f>C8/C$19</f>
        <v>4.4522968197879861E-2</v>
      </c>
      <c r="E8" s="41">
        <f>D8*'Pondération des sujets'!$D6</f>
        <v>4.4522968197879861E-2</v>
      </c>
      <c r="F8" s="28">
        <v>124</v>
      </c>
      <c r="G8" s="125">
        <f>F8/F$19</f>
        <v>4.4128113879003561E-2</v>
      </c>
      <c r="H8" s="41">
        <f>G8*'Pondération des sujets'!$D6</f>
        <v>4.4128113879003561E-2</v>
      </c>
      <c r="I8" s="32"/>
      <c r="J8" s="31">
        <v>141</v>
      </c>
      <c r="K8" s="125">
        <f>J8/J$19</f>
        <v>4.9335199440167947E-2</v>
      </c>
      <c r="L8" s="41">
        <f>K8*'Pondération des sujets'!$D6</f>
        <v>4.9335199440167947E-2</v>
      </c>
      <c r="M8" s="31">
        <v>132</v>
      </c>
      <c r="N8" s="125">
        <f>M8/M$19</f>
        <v>4.6709129511677279E-2</v>
      </c>
      <c r="O8" s="41">
        <f>N8*'Pondération des sujets'!$D6</f>
        <v>4.6709129511677279E-2</v>
      </c>
      <c r="P8" s="32"/>
    </row>
    <row r="9" spans="1:16" x14ac:dyDescent="0.25">
      <c r="A9" s="77">
        <v>3</v>
      </c>
      <c r="B9" s="42" t="s">
        <v>14</v>
      </c>
      <c r="C9" s="28">
        <v>209</v>
      </c>
      <c r="D9" s="125">
        <f t="shared" ref="D9:D11" si="0">C9/C$19</f>
        <v>7.3851590106007073E-2</v>
      </c>
      <c r="E9" s="41">
        <f>D9*'Pondération des sujets'!$D8</f>
        <v>7.3851590106007073E-2</v>
      </c>
      <c r="F9" s="28">
        <v>237</v>
      </c>
      <c r="G9" s="125">
        <f t="shared" ref="G9:G11" si="1">F9/F$19</f>
        <v>8.4341637010676151E-2</v>
      </c>
      <c r="H9" s="41">
        <f>G9*'Pondération des sujets'!$D8</f>
        <v>8.4341637010676151E-2</v>
      </c>
      <c r="I9" s="32"/>
      <c r="J9" s="31">
        <v>331</v>
      </c>
      <c r="K9" s="125">
        <f t="shared" ref="K9:K11" si="2">J9/J$19</f>
        <v>0.11581525542337298</v>
      </c>
      <c r="L9" s="41">
        <f>K9*'Pondération des sujets'!$D8</f>
        <v>0.11581525542337298</v>
      </c>
      <c r="M9" s="31">
        <v>347</v>
      </c>
      <c r="N9" s="125">
        <f t="shared" ref="N9:N11" si="3">M9/M$19</f>
        <v>0.12278839348903044</v>
      </c>
      <c r="O9" s="41">
        <f>N9*'Pondération des sujets'!$D8</f>
        <v>0.12278839348903044</v>
      </c>
      <c r="P9" s="32"/>
    </row>
    <row r="10" spans="1:16" ht="24" customHeight="1" x14ac:dyDescent="0.25">
      <c r="A10" s="77">
        <v>5</v>
      </c>
      <c r="B10" s="42" t="s">
        <v>12</v>
      </c>
      <c r="C10" s="28">
        <v>9</v>
      </c>
      <c r="D10" s="125">
        <f t="shared" si="0"/>
        <v>3.1802120141342758E-3</v>
      </c>
      <c r="E10" s="41">
        <f>D10*'Pondération des sujets'!$D10</f>
        <v>3.1802120141342758E-3</v>
      </c>
      <c r="F10" s="28">
        <v>8</v>
      </c>
      <c r="G10" s="125">
        <f t="shared" si="1"/>
        <v>2.8469750889679717E-3</v>
      </c>
      <c r="H10" s="41">
        <f>G10*'Pondération des sujets'!$D10</f>
        <v>2.8469750889679717E-3</v>
      </c>
      <c r="I10" s="32"/>
      <c r="J10" s="31">
        <v>21</v>
      </c>
      <c r="K10" s="125">
        <f t="shared" si="2"/>
        <v>7.3477956613016097E-3</v>
      </c>
      <c r="L10" s="41">
        <f>K10*'Pondération des sujets'!$D10</f>
        <v>7.3477956613016097E-3</v>
      </c>
      <c r="M10" s="31">
        <v>23</v>
      </c>
      <c r="N10" s="125">
        <f t="shared" si="3"/>
        <v>8.1387119603680107E-3</v>
      </c>
      <c r="O10" s="41">
        <f>N10*'Pondération des sujets'!$D10</f>
        <v>8.1387119603680107E-3</v>
      </c>
      <c r="P10" s="32"/>
    </row>
    <row r="11" spans="1:16" x14ac:dyDescent="0.25">
      <c r="A11" s="83" t="s">
        <v>119</v>
      </c>
      <c r="B11" s="42" t="s">
        <v>2</v>
      </c>
      <c r="C11" s="28">
        <v>0</v>
      </c>
      <c r="D11" s="125">
        <f t="shared" si="0"/>
        <v>0</v>
      </c>
      <c r="E11" s="41">
        <f>D11*'Pondération des sujets'!$D16</f>
        <v>0</v>
      </c>
      <c r="F11" s="28">
        <v>0</v>
      </c>
      <c r="G11" s="125">
        <f t="shared" si="1"/>
        <v>0</v>
      </c>
      <c r="H11" s="41">
        <f>G11*'Pondération des sujets'!$D16</f>
        <v>0</v>
      </c>
      <c r="I11" s="32"/>
      <c r="J11" s="28">
        <v>2</v>
      </c>
      <c r="K11" s="125">
        <f t="shared" si="2"/>
        <v>6.9979006298110562E-4</v>
      </c>
      <c r="L11" s="41">
        <f>K11*'Pondération des sujets'!$D16</f>
        <v>6.9979006298110562E-4</v>
      </c>
      <c r="M11" s="28">
        <v>2</v>
      </c>
      <c r="N11" s="125">
        <f t="shared" si="3"/>
        <v>7.0771408351026188E-4</v>
      </c>
      <c r="O11" s="41">
        <f>N11*'Pondération des sujets'!$D16</f>
        <v>7.0771408351026188E-4</v>
      </c>
      <c r="P11" s="32"/>
    </row>
    <row r="12" spans="1:16" x14ac:dyDescent="0.25">
      <c r="A12" s="83" t="s">
        <v>117</v>
      </c>
      <c r="B12" s="42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0</v>
      </c>
      <c r="N12" s="125">
        <f>M12/M$19</f>
        <v>0</v>
      </c>
      <c r="O12" s="41">
        <f>N12*'Pondération des sujets'!$D17</f>
        <v>0</v>
      </c>
      <c r="P12" s="32"/>
    </row>
    <row r="13" spans="1:16" x14ac:dyDescent="0.25">
      <c r="A13" s="77" t="s">
        <v>98</v>
      </c>
      <c r="B13" s="42" t="s">
        <v>99</v>
      </c>
      <c r="C13" s="28">
        <v>0</v>
      </c>
      <c r="D13" s="125">
        <f>C13/C$21</f>
        <v>0</v>
      </c>
      <c r="E13" s="30"/>
      <c r="F13" s="28">
        <v>0</v>
      </c>
      <c r="G13" s="125">
        <f>F13/F$21</f>
        <v>0</v>
      </c>
      <c r="H13" s="30"/>
      <c r="I13" s="32"/>
      <c r="J13" s="31">
        <v>2</v>
      </c>
      <c r="K13" s="125">
        <f>J13/J$21</f>
        <v>6.462035541195477E-4</v>
      </c>
      <c r="L13" s="30"/>
      <c r="M13" s="31">
        <v>2</v>
      </c>
      <c r="N13" s="125">
        <f>M13/M$21</f>
        <v>6.4641241111829345E-4</v>
      </c>
      <c r="O13" s="30"/>
      <c r="P13" s="32"/>
    </row>
    <row r="14" spans="1:16" x14ac:dyDescent="0.25">
      <c r="A14" s="84" t="s">
        <v>48</v>
      </c>
      <c r="B14" s="38" t="s">
        <v>47</v>
      </c>
      <c r="C14" s="37"/>
      <c r="D14" s="35"/>
      <c r="E14" s="39">
        <f>SUM(E4:E12)</f>
        <v>0.28480565371024735</v>
      </c>
      <c r="F14" s="37"/>
      <c r="G14" s="35"/>
      <c r="H14" s="39">
        <f>SUM(H4:H12)</f>
        <v>0.30533807829181497</v>
      </c>
      <c r="I14" s="109"/>
      <c r="J14" s="37"/>
      <c r="K14" s="35"/>
      <c r="L14" s="39">
        <f>SUM(L4:L12)</f>
        <v>0.33589923023093071</v>
      </c>
      <c r="M14" s="37"/>
      <c r="N14" s="35"/>
      <c r="O14" s="39">
        <f>SUM(O4:O12)</f>
        <v>0.33227176220806798</v>
      </c>
      <c r="P14" s="109"/>
    </row>
    <row r="15" spans="1:16" x14ac:dyDescent="0.25">
      <c r="E15" s="27"/>
      <c r="H15" s="27"/>
      <c r="I15" s="111"/>
      <c r="L15" s="27"/>
      <c r="O15" s="27"/>
      <c r="P15" s="111"/>
    </row>
    <row r="16" spans="1:16" x14ac:dyDescent="0.25">
      <c r="C16" s="76" t="s">
        <v>97</v>
      </c>
      <c r="D16" s="68"/>
      <c r="E16" s="67"/>
      <c r="F16" s="76" t="s">
        <v>97</v>
      </c>
      <c r="G16" s="68"/>
      <c r="H16" s="67"/>
      <c r="I16" s="110"/>
      <c r="J16" s="71" t="s">
        <v>80</v>
      </c>
      <c r="L16" s="27"/>
      <c r="M16" s="71" t="s">
        <v>80</v>
      </c>
      <c r="O16" s="27"/>
      <c r="P16" s="110"/>
    </row>
    <row r="17" spans="3:16" x14ac:dyDescent="0.25">
      <c r="C17" s="74" t="s">
        <v>38</v>
      </c>
      <c r="E17" s="27"/>
      <c r="F17" s="7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110"/>
    </row>
    <row r="18" spans="3:16" x14ac:dyDescent="0.25">
      <c r="C18" s="64" t="s">
        <v>95</v>
      </c>
      <c r="D18" s="68"/>
      <c r="E18" s="67"/>
      <c r="F18" s="64" t="s">
        <v>95</v>
      </c>
      <c r="G18" s="68"/>
      <c r="H18" s="67"/>
      <c r="I18" s="110"/>
      <c r="J18" s="64" t="s">
        <v>95</v>
      </c>
      <c r="L18" s="27"/>
      <c r="M18" s="64" t="s">
        <v>95</v>
      </c>
      <c r="O18" s="27"/>
      <c r="P18" s="110"/>
    </row>
    <row r="19" spans="3:16" x14ac:dyDescent="0.25">
      <c r="C19" s="74">
        <v>2830</v>
      </c>
      <c r="D19" s="68"/>
      <c r="E19" s="67"/>
      <c r="F19" s="74">
        <v>2810</v>
      </c>
      <c r="G19" s="68"/>
      <c r="H19" s="67"/>
      <c r="I19" s="110"/>
      <c r="J19" s="64">
        <v>2858</v>
      </c>
      <c r="L19" s="27"/>
      <c r="M19" s="64">
        <v>2826</v>
      </c>
      <c r="O19" s="27"/>
      <c r="P19" s="110"/>
    </row>
    <row r="20" spans="3:16" x14ac:dyDescent="0.25">
      <c r="C20" s="74" t="s">
        <v>94</v>
      </c>
      <c r="D20" s="68"/>
      <c r="E20" s="67"/>
      <c r="F20" s="74" t="s">
        <v>94</v>
      </c>
      <c r="G20" s="68"/>
      <c r="H20" s="67"/>
      <c r="I20" s="110"/>
      <c r="J20" s="64" t="s">
        <v>35</v>
      </c>
      <c r="L20" s="27"/>
      <c r="M20" s="64" t="s">
        <v>35</v>
      </c>
      <c r="O20" s="27"/>
      <c r="P20" s="110"/>
    </row>
    <row r="21" spans="3:16" x14ac:dyDescent="0.25">
      <c r="C21" s="74">
        <v>3289</v>
      </c>
      <c r="D21" s="68"/>
      <c r="E21" s="67"/>
      <c r="F21" s="74">
        <v>3393</v>
      </c>
      <c r="G21" s="68"/>
      <c r="H21" s="67"/>
      <c r="I21" s="110"/>
      <c r="J21" s="64">
        <v>3095</v>
      </c>
      <c r="L21" s="27"/>
      <c r="M21" s="64">
        <v>3094</v>
      </c>
      <c r="O21" s="27"/>
      <c r="P21" s="110"/>
    </row>
    <row r="22" spans="3:16" x14ac:dyDescent="0.25">
      <c r="E22" s="27"/>
      <c r="H22" s="27"/>
      <c r="L22" s="27"/>
      <c r="O22" s="27"/>
    </row>
    <row r="23" spans="3:16" x14ac:dyDescent="0.25">
      <c r="E23" s="27"/>
      <c r="H23" s="27"/>
      <c r="L23" s="27"/>
      <c r="O23" s="27"/>
    </row>
  </sheetData>
  <mergeCells count="6">
    <mergeCell ref="M2:O2"/>
    <mergeCell ref="J2:L2"/>
    <mergeCell ref="A1:A3"/>
    <mergeCell ref="B1:B3"/>
    <mergeCell ref="C2:E2"/>
    <mergeCell ref="F2:H2"/>
  </mergeCells>
  <conditionalFormatting sqref="E13 L13 E15 E22:E1048576 L15 I22:I1048576">
    <cfRule type="cellIs" dxfId="384" priority="38" operator="greaterThan">
      <formula>0</formula>
    </cfRule>
    <cfRule type="cellIs" dxfId="383" priority="39" operator="lessThan">
      <formula>0</formula>
    </cfRule>
    <cfRule type="cellIs" dxfId="382" priority="41" operator="greaterThan">
      <formula>0</formula>
    </cfRule>
  </conditionalFormatting>
  <conditionalFormatting sqref="I4:I14">
    <cfRule type="cellIs" dxfId="381" priority="22" operator="greaterThan">
      <formula>0</formula>
    </cfRule>
    <cfRule type="cellIs" dxfId="380" priority="23" operator="lessThan">
      <formula>0</formula>
    </cfRule>
  </conditionalFormatting>
  <conditionalFormatting sqref="L22:L1048576">
    <cfRule type="cellIs" dxfId="379" priority="30" operator="greaterThan">
      <formula>0</formula>
    </cfRule>
    <cfRule type="cellIs" dxfId="378" priority="31" operator="lessThan">
      <formula>0</formula>
    </cfRule>
    <cfRule type="cellIs" dxfId="377" priority="32" operator="greaterThan">
      <formula>0</formula>
    </cfRule>
  </conditionalFormatting>
  <conditionalFormatting sqref="P22:P1048576">
    <cfRule type="cellIs" dxfId="376" priority="26" operator="greaterThan">
      <formula>0</formula>
    </cfRule>
    <cfRule type="cellIs" dxfId="375" priority="27" operator="lessThan">
      <formula>0</formula>
    </cfRule>
    <cfRule type="cellIs" dxfId="374" priority="29" operator="greaterThan">
      <formula>0</formula>
    </cfRule>
  </conditionalFormatting>
  <conditionalFormatting sqref="I4:I14">
    <cfRule type="colorScale" priority="21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373" priority="18" operator="greaterThan">
      <formula>0</formula>
    </cfRule>
    <cfRule type="cellIs" dxfId="372" priority="19" operator="lessThan">
      <formula>0</formula>
    </cfRule>
  </conditionalFormatting>
  <conditionalFormatting sqref="I15:I21">
    <cfRule type="colorScale" priority="17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371" priority="15" operator="greaterThan">
      <formula>0</formula>
    </cfRule>
    <cfRule type="cellIs" dxfId="370" priority="16" operator="lessThan">
      <formula>0</formula>
    </cfRule>
  </conditionalFormatting>
  <conditionalFormatting sqref="P4:P14">
    <cfRule type="colorScale" priority="14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13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369" priority="11" operator="greaterThan">
      <formula>0</formula>
    </cfRule>
    <cfRule type="cellIs" dxfId="368" priority="12" operator="lessThan">
      <formula>0</formula>
    </cfRule>
  </conditionalFormatting>
  <conditionalFormatting sqref="P15:P21">
    <cfRule type="colorScale" priority="10">
      <colorScale>
        <cfvo type="num" val="0"/>
        <cfvo type="num" val="0"/>
        <color rgb="FF92D050"/>
        <color rgb="FFFF3300"/>
      </colorScale>
    </cfRule>
  </conditionalFormatting>
  <conditionalFormatting sqref="H13 H15 H22:H1048576">
    <cfRule type="cellIs" dxfId="367" priority="7" operator="greaterThan">
      <formula>0</formula>
    </cfRule>
    <cfRule type="cellIs" dxfId="366" priority="8" operator="lessThan">
      <formula>0</formula>
    </cfRule>
    <cfRule type="cellIs" dxfId="365" priority="9" operator="greaterThan">
      <formula>0</formula>
    </cfRule>
  </conditionalFormatting>
  <conditionalFormatting sqref="O13 O15">
    <cfRule type="cellIs" dxfId="364" priority="4" operator="greaterThan">
      <formula>0</formula>
    </cfRule>
    <cfRule type="cellIs" dxfId="363" priority="5" operator="lessThan">
      <formula>0</formula>
    </cfRule>
    <cfRule type="cellIs" dxfId="362" priority="6" operator="greaterThan">
      <formula>0</formula>
    </cfRule>
  </conditionalFormatting>
  <conditionalFormatting sqref="O22:O1048576">
    <cfRule type="cellIs" dxfId="361" priority="1" operator="greaterThan">
      <formula>0</formula>
    </cfRule>
    <cfRule type="cellIs" dxfId="360" priority="2" operator="lessThan">
      <formula>0</formula>
    </cfRule>
    <cfRule type="cellIs" dxfId="359" priority="3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0">
    <tabColor rgb="FFFFC000"/>
  </sheetPr>
  <dimension ref="A1:AD24"/>
  <sheetViews>
    <sheetView zoomScale="70" zoomScaleNormal="70" workbookViewId="0">
      <selection activeCell="AA1" sqref="AA1:AA1048576"/>
    </sheetView>
  </sheetViews>
  <sheetFormatPr baseColWidth="10" defaultRowHeight="15" x14ac:dyDescent="0.25"/>
  <cols>
    <col min="1" max="1" width="20.85546875" bestFit="1" customWidth="1"/>
    <col min="2" max="2" width="64.85546875" customWidth="1"/>
    <col min="3" max="3" width="12.42578125" customWidth="1"/>
    <col min="4" max="4" width="13.7109375" style="25" bestFit="1" customWidth="1"/>
    <col min="5" max="5" width="11.28515625" bestFit="1" customWidth="1"/>
    <col min="6" max="6" width="12.42578125" customWidth="1"/>
    <col min="7" max="7" width="13.7109375" style="25" bestFit="1" customWidth="1"/>
    <col min="8" max="8" width="11.28515625" bestFit="1" customWidth="1"/>
    <col min="9" max="9" width="10.85546875" style="106" customWidth="1"/>
    <col min="10" max="10" width="13" customWidth="1"/>
    <col min="11" max="11" width="14.42578125" style="25" customWidth="1"/>
    <col min="12" max="12" width="11.28515625" bestFit="1" customWidth="1"/>
    <col min="13" max="13" width="13" customWidth="1"/>
    <col min="14" max="14" width="14.42578125" style="25" customWidth="1"/>
    <col min="15" max="15" width="11.28515625" bestFit="1" customWidth="1"/>
    <col min="16" max="16" width="10.85546875" style="106" customWidth="1"/>
    <col min="17" max="17" width="14.85546875" customWidth="1"/>
    <col min="18" max="18" width="14.42578125" style="25" customWidth="1"/>
    <col min="19" max="19" width="11.28515625" bestFit="1" customWidth="1"/>
    <col min="20" max="20" width="14.85546875" customWidth="1"/>
    <col min="21" max="21" width="14.42578125" style="25" customWidth="1"/>
    <col min="22" max="22" width="11.28515625" bestFit="1" customWidth="1"/>
    <col min="23" max="23" width="11.5703125" style="106"/>
    <col min="24" max="24" width="14.85546875" customWidth="1"/>
    <col min="25" max="25" width="14.42578125" style="66" customWidth="1"/>
    <col min="26" max="26" width="11.28515625" bestFit="1" customWidth="1"/>
    <col min="27" max="27" width="14.85546875" customWidth="1"/>
    <col min="28" max="28" width="14.42578125" style="66" customWidth="1"/>
    <col min="29" max="29" width="11.28515625" bestFit="1" customWidth="1"/>
    <col min="30" max="30" width="11.5703125" style="106"/>
  </cols>
  <sheetData>
    <row r="1" spans="1:30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79"/>
      <c r="R1" s="79"/>
      <c r="S1" s="79"/>
      <c r="T1" s="103"/>
      <c r="U1" s="103"/>
      <c r="V1" s="103"/>
      <c r="W1" s="100"/>
      <c r="X1" s="79"/>
      <c r="Y1" s="79"/>
      <c r="Z1" s="79"/>
      <c r="AA1" s="103"/>
      <c r="AB1" s="103"/>
      <c r="AC1" s="103"/>
      <c r="AD1" s="100"/>
    </row>
    <row r="2" spans="1:30" x14ac:dyDescent="0.25">
      <c r="A2" s="146"/>
      <c r="B2" s="148"/>
      <c r="C2" s="149" t="s">
        <v>84</v>
      </c>
      <c r="D2" s="149"/>
      <c r="E2" s="149"/>
      <c r="F2" s="149" t="s">
        <v>84</v>
      </c>
      <c r="G2" s="149"/>
      <c r="H2" s="149"/>
      <c r="I2" s="72"/>
      <c r="J2" s="149" t="s">
        <v>87</v>
      </c>
      <c r="K2" s="149"/>
      <c r="L2" s="149"/>
      <c r="M2" s="149" t="s">
        <v>87</v>
      </c>
      <c r="N2" s="149"/>
      <c r="O2" s="149"/>
      <c r="P2" s="72"/>
      <c r="Q2" s="149" t="s">
        <v>69</v>
      </c>
      <c r="R2" s="149"/>
      <c r="S2" s="149"/>
      <c r="T2" s="149" t="s">
        <v>69</v>
      </c>
      <c r="U2" s="149"/>
      <c r="V2" s="149"/>
      <c r="W2" s="72"/>
      <c r="X2" s="155" t="s">
        <v>68</v>
      </c>
      <c r="Y2" s="145"/>
      <c r="Z2" s="145"/>
      <c r="AA2" s="155" t="s">
        <v>68</v>
      </c>
      <c r="AB2" s="145"/>
      <c r="AC2" s="145"/>
      <c r="AD2" s="72"/>
    </row>
    <row r="3" spans="1:30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52"/>
      <c r="J3" s="28" t="s">
        <v>38</v>
      </c>
      <c r="K3" s="51" t="s">
        <v>204</v>
      </c>
      <c r="L3" s="36" t="s">
        <v>50</v>
      </c>
      <c r="M3" s="28" t="s">
        <v>37</v>
      </c>
      <c r="N3" s="51" t="s">
        <v>213</v>
      </c>
      <c r="O3" s="36" t="s">
        <v>50</v>
      </c>
      <c r="P3" s="52"/>
      <c r="Q3" s="28" t="s">
        <v>38</v>
      </c>
      <c r="R3" s="51" t="s">
        <v>204</v>
      </c>
      <c r="S3" s="36" t="s">
        <v>50</v>
      </c>
      <c r="T3" s="28" t="s">
        <v>37</v>
      </c>
      <c r="U3" s="51" t="s">
        <v>213</v>
      </c>
      <c r="V3" s="36" t="s">
        <v>50</v>
      </c>
      <c r="W3" s="52"/>
      <c r="X3" s="28" t="s">
        <v>38</v>
      </c>
      <c r="Y3" s="28" t="s">
        <v>204</v>
      </c>
      <c r="Z3" s="36" t="s">
        <v>50</v>
      </c>
      <c r="AA3" s="28" t="s">
        <v>37</v>
      </c>
      <c r="AB3" s="28" t="s">
        <v>213</v>
      </c>
      <c r="AC3" s="36" t="s">
        <v>50</v>
      </c>
      <c r="AD3" s="52"/>
    </row>
    <row r="4" spans="1:30" x14ac:dyDescent="0.25">
      <c r="A4" s="77" t="s">
        <v>23</v>
      </c>
      <c r="B4" s="42" t="s">
        <v>22</v>
      </c>
      <c r="C4" s="31">
        <v>1219</v>
      </c>
      <c r="D4" s="125">
        <f>C4/C$19</f>
        <v>0.28035878564857408</v>
      </c>
      <c r="E4" s="41">
        <f>D4*'Pondération des sujets'!$D3</f>
        <v>0.28035878564857408</v>
      </c>
      <c r="F4" s="31">
        <v>1082</v>
      </c>
      <c r="G4" s="125">
        <f>F4/F$19</f>
        <v>0.25046296296296294</v>
      </c>
      <c r="H4" s="41">
        <f>G4*'Pondération des sujets'!$D3</f>
        <v>0.25046296296296294</v>
      </c>
      <c r="I4" s="32"/>
      <c r="J4" s="31">
        <v>412</v>
      </c>
      <c r="K4" s="125">
        <f>J4/J$19</f>
        <v>0.18977429755872868</v>
      </c>
      <c r="L4" s="41">
        <f>K4*'Pondération des sujets'!$D3</f>
        <v>0.18977429755872868</v>
      </c>
      <c r="M4" s="31">
        <v>391</v>
      </c>
      <c r="N4" s="125">
        <f>M4/M$19</f>
        <v>0.18135435992578849</v>
      </c>
      <c r="O4" s="41">
        <f>N4*'Pondération des sujets'!$D3</f>
        <v>0.18135435992578849</v>
      </c>
      <c r="P4" s="32"/>
      <c r="Q4" s="31">
        <v>628</v>
      </c>
      <c r="R4" s="125">
        <f>Q4/Q$19</f>
        <v>0.17200766913174473</v>
      </c>
      <c r="S4" s="41">
        <f>R4*'Pondération des sujets'!$D3</f>
        <v>0.17200766913174473</v>
      </c>
      <c r="T4" s="31">
        <v>536</v>
      </c>
      <c r="U4" s="125">
        <f>T4/T$19</f>
        <v>0.14782129067843353</v>
      </c>
      <c r="V4" s="41">
        <f>U4*'Pondération des sujets'!$D3</f>
        <v>0.14782129067843353</v>
      </c>
      <c r="W4" s="32"/>
      <c r="X4" s="31">
        <v>342</v>
      </c>
      <c r="Y4" s="125">
        <f>X4/X$19</f>
        <v>0.19332956472583379</v>
      </c>
      <c r="Z4" s="41">
        <f>Y4*'Pondération des sujets'!$D3</f>
        <v>0.19332956472583379</v>
      </c>
      <c r="AA4" s="31">
        <v>338</v>
      </c>
      <c r="AB4" s="125">
        <f>AA4/AA$19</f>
        <v>0.19391853126792885</v>
      </c>
      <c r="AC4" s="41">
        <f>AB4*'Pondération des sujets'!$D3</f>
        <v>0.19391853126792885</v>
      </c>
      <c r="AD4" s="32"/>
    </row>
    <row r="5" spans="1:30" s="70" customFormat="1" ht="15" customHeight="1" x14ac:dyDescent="0.25">
      <c r="A5" s="78"/>
      <c r="B5" s="49" t="s">
        <v>49</v>
      </c>
      <c r="C5" s="48">
        <v>444</v>
      </c>
      <c r="D5" s="126">
        <f>C5/C$19</f>
        <v>0.10211591536338546</v>
      </c>
      <c r="E5" s="41">
        <f>-D5*'Pondération des sujets'!$D$3</f>
        <v>-0.10211591536338546</v>
      </c>
      <c r="F5" s="48">
        <v>414</v>
      </c>
      <c r="G5" s="126">
        <f>F5/F$19</f>
        <v>9.583333333333334E-2</v>
      </c>
      <c r="H5" s="41">
        <f>-G5*'Pondération des sujets'!$D$3</f>
        <v>-9.583333333333334E-2</v>
      </c>
      <c r="I5" s="32"/>
      <c r="J5" s="48">
        <v>157</v>
      </c>
      <c r="K5" s="126">
        <f>J5/J$19</f>
        <v>7.231690465223399E-2</v>
      </c>
      <c r="L5" s="41">
        <f>-K5*'Pondération des sujets'!$D$3</f>
        <v>-7.231690465223399E-2</v>
      </c>
      <c r="M5" s="48">
        <v>154</v>
      </c>
      <c r="N5" s="126">
        <f>M5/M$19</f>
        <v>7.1428571428571425E-2</v>
      </c>
      <c r="O5" s="41">
        <f>-N5*'Pondération des sujets'!$D$3</f>
        <v>-7.1428571428571425E-2</v>
      </c>
      <c r="P5" s="32"/>
      <c r="Q5" s="48">
        <v>294</v>
      </c>
      <c r="R5" s="126">
        <f>Q5/Q$19</f>
        <v>8.0525883319638461E-2</v>
      </c>
      <c r="S5" s="41">
        <f>-R5*'Pondération des sujets'!$D$3</f>
        <v>-8.0525883319638461E-2</v>
      </c>
      <c r="T5" s="48">
        <v>286</v>
      </c>
      <c r="U5" s="126">
        <f>T5/T$19</f>
        <v>7.8874793160507453E-2</v>
      </c>
      <c r="V5" s="41">
        <f>-U5*'Pondération des sujets'!$D$3</f>
        <v>-7.8874793160507453E-2</v>
      </c>
      <c r="W5" s="32"/>
      <c r="X5" s="48">
        <v>127</v>
      </c>
      <c r="Y5" s="126">
        <f>X5/X$19</f>
        <v>7.1791972866025996E-2</v>
      </c>
      <c r="Z5" s="41">
        <f>-Y5*'Pondération des sujets'!$D$3</f>
        <v>-7.1791972866025996E-2</v>
      </c>
      <c r="AA5" s="48">
        <v>147</v>
      </c>
      <c r="AB5" s="126">
        <f>AA5/AA$19</f>
        <v>8.4337349397590355E-2</v>
      </c>
      <c r="AC5" s="41">
        <f>-AB5*'Pondération des sujets'!$D$3</f>
        <v>-8.4337349397590355E-2</v>
      </c>
      <c r="AD5" s="32"/>
    </row>
    <row r="6" spans="1:30" x14ac:dyDescent="0.25">
      <c r="A6" s="77" t="s">
        <v>21</v>
      </c>
      <c r="B6" s="42" t="s">
        <v>20</v>
      </c>
      <c r="C6" s="31">
        <v>106</v>
      </c>
      <c r="D6" s="125">
        <f>C6/C$19</f>
        <v>2.437902483900644E-2</v>
      </c>
      <c r="E6" s="41">
        <f>D6*'Pondération des sujets'!$D4</f>
        <v>2.437902483900644E-2</v>
      </c>
      <c r="F6" s="31">
        <v>120</v>
      </c>
      <c r="G6" s="125">
        <f>F6/F$19</f>
        <v>2.7777777777777776E-2</v>
      </c>
      <c r="H6" s="41">
        <f>G6*'Pondération des sujets'!$D4</f>
        <v>2.7777777777777776E-2</v>
      </c>
      <c r="I6" s="32"/>
      <c r="J6" s="31">
        <v>38</v>
      </c>
      <c r="K6" s="125">
        <f>J6/J$19</f>
        <v>1.7503454629203132E-2</v>
      </c>
      <c r="L6" s="41">
        <f>K6*'Pondération des sujets'!$D4</f>
        <v>1.7503454629203132E-2</v>
      </c>
      <c r="M6" s="31">
        <v>33</v>
      </c>
      <c r="N6" s="125">
        <f>M6/M$19</f>
        <v>1.5306122448979591E-2</v>
      </c>
      <c r="O6" s="41">
        <f>N6*'Pondération des sujets'!$D4</f>
        <v>1.5306122448979591E-2</v>
      </c>
      <c r="P6" s="32"/>
      <c r="Q6" s="31">
        <v>46</v>
      </c>
      <c r="R6" s="125">
        <f>Q6/Q$19</f>
        <v>1.259928786633799E-2</v>
      </c>
      <c r="S6" s="41">
        <f>R6*'Pondération des sujets'!$D4</f>
        <v>1.259928786633799E-2</v>
      </c>
      <c r="T6" s="31">
        <v>43</v>
      </c>
      <c r="U6" s="125">
        <f>T6/T$19</f>
        <v>1.1858797573083288E-2</v>
      </c>
      <c r="V6" s="41">
        <f>U6*'Pondération des sujets'!$D4</f>
        <v>1.1858797573083288E-2</v>
      </c>
      <c r="W6" s="32"/>
      <c r="X6" s="31">
        <v>19</v>
      </c>
      <c r="Y6" s="125">
        <f>X6/X$19</f>
        <v>1.0740531373657434E-2</v>
      </c>
      <c r="Z6" s="41">
        <f>Y6*'Pondération des sujets'!$D4</f>
        <v>1.0740531373657434E-2</v>
      </c>
      <c r="AA6" s="31">
        <v>30</v>
      </c>
      <c r="AB6" s="125">
        <f>AA6/AA$19</f>
        <v>1.7211703958691909E-2</v>
      </c>
      <c r="AC6" s="41">
        <f>AB6*'Pondération des sujets'!$D4</f>
        <v>1.7211703958691909E-2</v>
      </c>
      <c r="AD6" s="32"/>
    </row>
    <row r="7" spans="1:30" x14ac:dyDescent="0.25">
      <c r="A7" s="77" t="s">
        <v>19</v>
      </c>
      <c r="B7" s="42" t="s">
        <v>18</v>
      </c>
      <c r="C7" s="31">
        <v>2</v>
      </c>
      <c r="D7" s="125">
        <f>C7/C19</f>
        <v>4.5998160073597056E-4</v>
      </c>
      <c r="E7" s="41">
        <f>D7*'Pondération des sujets'!$D5</f>
        <v>4.5998160073597056E-4</v>
      </c>
      <c r="F7" s="31">
        <v>13</v>
      </c>
      <c r="G7" s="125">
        <f>F7/F19</f>
        <v>3.0092592592592593E-3</v>
      </c>
      <c r="H7" s="41">
        <f>G7*'Pondération des sujets'!$D5</f>
        <v>3.0092592592592593E-3</v>
      </c>
      <c r="I7" s="32"/>
      <c r="J7" s="31">
        <v>1</v>
      </c>
      <c r="K7" s="125">
        <f>J7/J19</f>
        <v>4.6061722708429296E-4</v>
      </c>
      <c r="L7" s="41">
        <f>K7*'Pondération des sujets'!$D5</f>
        <v>4.6061722708429296E-4</v>
      </c>
      <c r="M7" s="31">
        <v>2</v>
      </c>
      <c r="N7" s="125">
        <f>M7/M19</f>
        <v>9.2764378478664194E-4</v>
      </c>
      <c r="O7" s="41">
        <f>N7*'Pondération des sujets'!$D5</f>
        <v>9.2764378478664194E-4</v>
      </c>
      <c r="P7" s="32"/>
      <c r="Q7" s="31">
        <v>0</v>
      </c>
      <c r="R7" s="125">
        <f>Q7/Q19</f>
        <v>0</v>
      </c>
      <c r="S7" s="41">
        <f>R7*'Pondération des sujets'!$D5</f>
        <v>0</v>
      </c>
      <c r="T7" s="31">
        <v>5</v>
      </c>
      <c r="U7" s="125">
        <f>T7/T19</f>
        <v>1.3789299503585218E-3</v>
      </c>
      <c r="V7" s="41">
        <f>U7*'Pondération des sujets'!$D5</f>
        <v>1.3789299503585218E-3</v>
      </c>
      <c r="W7" s="32"/>
      <c r="X7" s="31">
        <v>1</v>
      </c>
      <c r="Y7" s="125">
        <f>X7/X19</f>
        <v>5.6529112492933857E-4</v>
      </c>
      <c r="Z7" s="41">
        <f>Y7*'Pondération des sujets'!$D5</f>
        <v>5.6529112492933857E-4</v>
      </c>
      <c r="AA7" s="31">
        <v>6</v>
      </c>
      <c r="AB7" s="125">
        <f>AA7/AA19</f>
        <v>3.4423407917383822E-3</v>
      </c>
      <c r="AC7" s="41">
        <f>AB7*'Pondération des sujets'!$D5</f>
        <v>3.4423407917383822E-3</v>
      </c>
      <c r="AD7" s="32"/>
    </row>
    <row r="8" spans="1:30" s="70" customFormat="1" x14ac:dyDescent="0.25">
      <c r="A8" s="77" t="s">
        <v>118</v>
      </c>
      <c r="B8" s="42" t="s">
        <v>16</v>
      </c>
      <c r="C8" s="31">
        <v>288</v>
      </c>
      <c r="D8" s="125">
        <f>C8/C$19</f>
        <v>6.6237350505979758E-2</v>
      </c>
      <c r="E8" s="41">
        <f>D8*'Pondération des sujets'!$D6</f>
        <v>6.6237350505979758E-2</v>
      </c>
      <c r="F8" s="31">
        <v>372</v>
      </c>
      <c r="G8" s="125">
        <f>F8/F$19</f>
        <v>8.611111111111111E-2</v>
      </c>
      <c r="H8" s="41">
        <f>G8*'Pondération des sujets'!$D6</f>
        <v>8.611111111111111E-2</v>
      </c>
      <c r="I8" s="32"/>
      <c r="J8" s="28">
        <v>123</v>
      </c>
      <c r="K8" s="125">
        <f>J8/J$19</f>
        <v>5.6655918931368031E-2</v>
      </c>
      <c r="L8" s="41">
        <f>K8*'Pondération des sujets'!$D6</f>
        <v>5.6655918931368031E-2</v>
      </c>
      <c r="M8" s="28">
        <v>159</v>
      </c>
      <c r="N8" s="125">
        <f>M8/M$19</f>
        <v>7.3747680890538028E-2</v>
      </c>
      <c r="O8" s="41">
        <f>N8*'Pondération des sujets'!$D6</f>
        <v>7.3747680890538028E-2</v>
      </c>
      <c r="P8" s="32"/>
      <c r="Q8" s="31">
        <v>145</v>
      </c>
      <c r="R8" s="125">
        <f>Q8/Q$19</f>
        <v>3.9715146535195839E-2</v>
      </c>
      <c r="S8" s="41">
        <f>R8*'Pondération des sujets'!$D6</f>
        <v>3.9715146535195839E-2</v>
      </c>
      <c r="T8" s="31">
        <v>226</v>
      </c>
      <c r="U8" s="125">
        <f>T8/T$19</f>
        <v>6.2327633756205182E-2</v>
      </c>
      <c r="V8" s="41">
        <f>U8*'Pondération des sujets'!$D6</f>
        <v>6.2327633756205182E-2</v>
      </c>
      <c r="W8" s="32"/>
      <c r="X8" s="31">
        <v>68</v>
      </c>
      <c r="Y8" s="125">
        <f>X8/X$19</f>
        <v>3.8439796495195022E-2</v>
      </c>
      <c r="Z8" s="41">
        <f>Y8*'Pondération des sujets'!$D6</f>
        <v>3.8439796495195022E-2</v>
      </c>
      <c r="AA8" s="31">
        <v>111</v>
      </c>
      <c r="AB8" s="125">
        <f>AA8/AA$19</f>
        <v>6.3683304647160072E-2</v>
      </c>
      <c r="AC8" s="41">
        <f>AB8*'Pondération des sujets'!$D6</f>
        <v>6.3683304647160072E-2</v>
      </c>
      <c r="AD8" s="32"/>
    </row>
    <row r="9" spans="1:30" x14ac:dyDescent="0.25">
      <c r="A9" s="77">
        <v>3</v>
      </c>
      <c r="B9" s="42" t="s">
        <v>14</v>
      </c>
      <c r="C9" s="31">
        <v>262</v>
      </c>
      <c r="D9" s="125">
        <f t="shared" ref="D9:D11" si="0">C9/C$19</f>
        <v>6.0257589696412144E-2</v>
      </c>
      <c r="E9" s="41">
        <f>D9*'Pondération des sujets'!$D8</f>
        <v>6.0257589696412144E-2</v>
      </c>
      <c r="F9" s="31">
        <v>228</v>
      </c>
      <c r="G9" s="125">
        <f t="shared" ref="G9:G11" si="1">F9/F$19</f>
        <v>5.2777777777777778E-2</v>
      </c>
      <c r="H9" s="41">
        <f>G9*'Pondération des sujets'!$D8</f>
        <v>5.2777777777777778E-2</v>
      </c>
      <c r="I9" s="32"/>
      <c r="J9" s="31">
        <v>199</v>
      </c>
      <c r="K9" s="125">
        <f t="shared" ref="K9:K11" si="2">J9/J$19</f>
        <v>9.1662828189774295E-2</v>
      </c>
      <c r="L9" s="41">
        <f>K9*'Pondération des sujets'!$D8</f>
        <v>9.1662828189774295E-2</v>
      </c>
      <c r="M9" s="31">
        <v>146</v>
      </c>
      <c r="N9" s="125">
        <f t="shared" ref="N9:N11" si="3">M9/M$19</f>
        <v>6.7717996289424862E-2</v>
      </c>
      <c r="O9" s="41">
        <f>N9*'Pondération des sujets'!$D8</f>
        <v>6.7717996289424862E-2</v>
      </c>
      <c r="P9" s="32"/>
      <c r="Q9" s="31">
        <v>226</v>
      </c>
      <c r="R9" s="125">
        <f t="shared" ref="R9:R11" si="4">Q9/Q$19</f>
        <v>6.1900849082443164E-2</v>
      </c>
      <c r="S9" s="41">
        <f>R9*'Pondération des sujets'!$D8</f>
        <v>6.1900849082443164E-2</v>
      </c>
      <c r="T9" s="31">
        <v>150</v>
      </c>
      <c r="U9" s="125">
        <f t="shared" ref="U9:U11" si="5">T9/T$19</f>
        <v>4.1367898510755653E-2</v>
      </c>
      <c r="V9" s="41">
        <f>U9*'Pondération des sujets'!$D8</f>
        <v>4.1367898510755653E-2</v>
      </c>
      <c r="W9" s="32"/>
      <c r="X9" s="31">
        <v>85</v>
      </c>
      <c r="Y9" s="125">
        <f t="shared" ref="Y9:Y11" si="6">X9/X$19</f>
        <v>4.8049745618993785E-2</v>
      </c>
      <c r="Z9" s="41">
        <f>Y9*'Pondération des sujets'!$D8</f>
        <v>4.8049745618993785E-2</v>
      </c>
      <c r="AA9" s="31">
        <v>59</v>
      </c>
      <c r="AB9" s="125">
        <f t="shared" ref="AB9:AB11" si="7">AA9/AA$19</f>
        <v>3.3849684452094089E-2</v>
      </c>
      <c r="AC9" s="41">
        <f>AB9*'Pondération des sujets'!$D8</f>
        <v>3.3849684452094089E-2</v>
      </c>
      <c r="AD9" s="32"/>
    </row>
    <row r="10" spans="1:30" ht="25.5" x14ac:dyDescent="0.25">
      <c r="A10" s="77">
        <v>5</v>
      </c>
      <c r="B10" s="42" t="s">
        <v>12</v>
      </c>
      <c r="C10" s="31">
        <v>64</v>
      </c>
      <c r="D10" s="125">
        <f t="shared" si="0"/>
        <v>1.4719411223551058E-2</v>
      </c>
      <c r="E10" s="41">
        <f>D10*'Pondération des sujets'!$D10</f>
        <v>1.4719411223551058E-2</v>
      </c>
      <c r="F10" s="31">
        <v>54</v>
      </c>
      <c r="G10" s="125">
        <f t="shared" si="1"/>
        <v>1.2500000000000001E-2</v>
      </c>
      <c r="H10" s="41">
        <f>G10*'Pondération des sujets'!$D10</f>
        <v>1.2500000000000001E-2</v>
      </c>
      <c r="I10" s="32"/>
      <c r="J10" s="31">
        <v>29</v>
      </c>
      <c r="K10" s="125">
        <f t="shared" si="2"/>
        <v>1.3357899585444496E-2</v>
      </c>
      <c r="L10" s="41">
        <f>K10*'Pondération des sujets'!$D10</f>
        <v>1.3357899585444496E-2</v>
      </c>
      <c r="M10" s="31">
        <v>27</v>
      </c>
      <c r="N10" s="125">
        <f t="shared" si="3"/>
        <v>1.2523191094619666E-2</v>
      </c>
      <c r="O10" s="41">
        <f>N10*'Pondération des sujets'!$D10</f>
        <v>1.2523191094619666E-2</v>
      </c>
      <c r="P10" s="32"/>
      <c r="Q10" s="31">
        <v>13</v>
      </c>
      <c r="R10" s="125">
        <f t="shared" si="4"/>
        <v>3.5606683100520404E-3</v>
      </c>
      <c r="S10" s="41">
        <f>R10*'Pondération des sujets'!$D10</f>
        <v>3.5606683100520404E-3</v>
      </c>
      <c r="T10" s="31">
        <v>19</v>
      </c>
      <c r="U10" s="125">
        <f t="shared" si="5"/>
        <v>5.2399338113623831E-3</v>
      </c>
      <c r="V10" s="41">
        <f>U10*'Pondération des sujets'!$D10</f>
        <v>5.2399338113623831E-3</v>
      </c>
      <c r="W10" s="32"/>
      <c r="X10" s="31">
        <v>47</v>
      </c>
      <c r="Y10" s="125">
        <f t="shared" si="6"/>
        <v>2.6568682871678916E-2</v>
      </c>
      <c r="Z10" s="41">
        <f>Y10*'Pondération des sujets'!$D10</f>
        <v>2.6568682871678916E-2</v>
      </c>
      <c r="AA10" s="31">
        <v>28</v>
      </c>
      <c r="AB10" s="125">
        <f t="shared" si="7"/>
        <v>1.6064257028112448E-2</v>
      </c>
      <c r="AC10" s="41">
        <f>AB10*'Pondération des sujets'!$D10</f>
        <v>1.6064257028112448E-2</v>
      </c>
      <c r="AD10" s="32"/>
    </row>
    <row r="11" spans="1:30" x14ac:dyDescent="0.25">
      <c r="A11" s="83" t="s">
        <v>119</v>
      </c>
      <c r="B11" s="42" t="s">
        <v>2</v>
      </c>
      <c r="C11" s="28">
        <v>0</v>
      </c>
      <c r="D11" s="125">
        <f t="shared" si="0"/>
        <v>0</v>
      </c>
      <c r="E11" s="41">
        <f>D11*'Pondération des sujets'!$D16</f>
        <v>0</v>
      </c>
      <c r="F11" s="28">
        <v>0</v>
      </c>
      <c r="G11" s="125">
        <f t="shared" si="1"/>
        <v>0</v>
      </c>
      <c r="H11" s="41">
        <f>G11*'Pondération des sujets'!$D16</f>
        <v>0</v>
      </c>
      <c r="I11" s="32"/>
      <c r="J11" s="28">
        <v>3</v>
      </c>
      <c r="K11" s="125">
        <f t="shared" si="2"/>
        <v>1.3818516812528789E-3</v>
      </c>
      <c r="L11" s="41">
        <f>K11*'Pondération des sujets'!$D16</f>
        <v>1.3818516812528789E-3</v>
      </c>
      <c r="M11" s="28">
        <v>5</v>
      </c>
      <c r="N11" s="125">
        <f t="shared" si="3"/>
        <v>2.3191094619666049E-3</v>
      </c>
      <c r="O11" s="41">
        <f>N11*'Pondération des sujets'!$D16</f>
        <v>2.3191094619666049E-3</v>
      </c>
      <c r="P11" s="32"/>
      <c r="Q11" s="28">
        <v>0</v>
      </c>
      <c r="R11" s="125">
        <f t="shared" si="4"/>
        <v>0</v>
      </c>
      <c r="S11" s="41">
        <f>R11*'Pondération des sujets'!$D16</f>
        <v>0</v>
      </c>
      <c r="T11" s="28">
        <v>0</v>
      </c>
      <c r="U11" s="125">
        <f t="shared" si="5"/>
        <v>0</v>
      </c>
      <c r="V11" s="41">
        <f>U11*'Pondération des sujets'!$D16</f>
        <v>0</v>
      </c>
      <c r="W11" s="32"/>
      <c r="X11" s="28">
        <v>0</v>
      </c>
      <c r="Y11" s="125">
        <f t="shared" si="6"/>
        <v>0</v>
      </c>
      <c r="Z11" s="41">
        <f>Y11*'Pondération des sujets'!$D16</f>
        <v>0</v>
      </c>
      <c r="AA11" s="28">
        <v>0</v>
      </c>
      <c r="AB11" s="125">
        <f t="shared" si="7"/>
        <v>0</v>
      </c>
      <c r="AC11" s="41">
        <f>AB11*'Pondération des sujets'!$D16</f>
        <v>0</v>
      </c>
      <c r="AD11" s="32"/>
    </row>
    <row r="12" spans="1:30" x14ac:dyDescent="0.25">
      <c r="A12" s="83" t="s">
        <v>117</v>
      </c>
      <c r="B12" s="42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1</v>
      </c>
      <c r="N12" s="125">
        <f>M12/M$19</f>
        <v>4.6382189239332097E-4</v>
      </c>
      <c r="O12" s="41">
        <f>N12*'Pondération des sujets'!$D17</f>
        <v>4.6382189239332097E-4</v>
      </c>
      <c r="P12" s="32"/>
      <c r="Q12" s="28">
        <v>0</v>
      </c>
      <c r="R12" s="125">
        <f>Q12/Q$19</f>
        <v>0</v>
      </c>
      <c r="S12" s="41">
        <f>R12*'Pondération des sujets'!$D17</f>
        <v>0</v>
      </c>
      <c r="T12" s="28">
        <v>0</v>
      </c>
      <c r="U12" s="125">
        <f>T12/T$19</f>
        <v>0</v>
      </c>
      <c r="V12" s="41">
        <f>U12*'Pondération des sujets'!$D17</f>
        <v>0</v>
      </c>
      <c r="W12" s="32"/>
      <c r="X12" s="28">
        <v>0</v>
      </c>
      <c r="Y12" s="125">
        <f>X12/X$19</f>
        <v>0</v>
      </c>
      <c r="Z12" s="41">
        <f>Y12*'Pondération des sujets'!$D17</f>
        <v>0</v>
      </c>
      <c r="AA12" s="28">
        <v>0</v>
      </c>
      <c r="AB12" s="125">
        <f>AA12/AA$19</f>
        <v>0</v>
      </c>
      <c r="AC12" s="41">
        <f>AB12*'Pondération des sujets'!$D17</f>
        <v>0</v>
      </c>
      <c r="AD12" s="32"/>
    </row>
    <row r="13" spans="1:30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2"/>
      <c r="J13" s="31">
        <v>0</v>
      </c>
      <c r="K13" s="125">
        <f>J13/J$21</f>
        <v>0</v>
      </c>
      <c r="L13" s="30"/>
      <c r="M13" s="31">
        <v>0</v>
      </c>
      <c r="N13" s="125">
        <f>M13/M$21</f>
        <v>0</v>
      </c>
      <c r="O13" s="30"/>
      <c r="P13" s="32"/>
      <c r="Q13" s="31">
        <v>0</v>
      </c>
      <c r="R13" s="125">
        <f>Q13/Q$21</f>
        <v>0</v>
      </c>
      <c r="S13" s="34"/>
      <c r="T13" s="31">
        <v>0</v>
      </c>
      <c r="U13" s="125">
        <f>T13/T$21</f>
        <v>0</v>
      </c>
      <c r="V13" s="34"/>
      <c r="W13" s="32"/>
      <c r="X13" s="31">
        <v>0</v>
      </c>
      <c r="Y13" s="125">
        <f>X13/X$21</f>
        <v>0</v>
      </c>
      <c r="Z13" s="34"/>
      <c r="AA13" s="31">
        <v>0</v>
      </c>
      <c r="AB13" s="125">
        <f>AA13/AA$21</f>
        <v>0</v>
      </c>
      <c r="AC13" s="34"/>
      <c r="AD13" s="32"/>
    </row>
    <row r="14" spans="1:30" s="27" customFormat="1" ht="16.149999999999999" customHeight="1" x14ac:dyDescent="0.25">
      <c r="A14" s="84" t="s">
        <v>48</v>
      </c>
      <c r="B14" s="38" t="s">
        <v>47</v>
      </c>
      <c r="C14" s="37"/>
      <c r="D14" s="35"/>
      <c r="E14" s="39">
        <f>SUM(E4:E12)</f>
        <v>0.34429622815087402</v>
      </c>
      <c r="F14" s="37"/>
      <c r="G14" s="35"/>
      <c r="H14" s="39">
        <f>SUM(H4:H12)</f>
        <v>0.33680555555555558</v>
      </c>
      <c r="I14" s="109"/>
      <c r="J14" s="37"/>
      <c r="K14" s="35"/>
      <c r="L14" s="39">
        <f>SUM(L4:L12)</f>
        <v>0.29847996315062181</v>
      </c>
      <c r="M14" s="37"/>
      <c r="N14" s="35"/>
      <c r="O14" s="39">
        <f>SUM(O4:O12)</f>
        <v>0.28293135435992578</v>
      </c>
      <c r="P14" s="109"/>
      <c r="Q14" s="37"/>
      <c r="R14" s="35"/>
      <c r="S14" s="39">
        <f>SUM(S4:S12)</f>
        <v>0.20925773760613528</v>
      </c>
      <c r="T14" s="37"/>
      <c r="U14" s="35"/>
      <c r="V14" s="39">
        <f>SUM(V4:V12)</f>
        <v>0.1911196911196911</v>
      </c>
      <c r="W14" s="109"/>
      <c r="X14" s="37"/>
      <c r="Y14" s="35"/>
      <c r="Z14" s="39">
        <f>SUM(Z4:Z12)</f>
        <v>0.24590163934426226</v>
      </c>
      <c r="AA14" s="37"/>
      <c r="AB14" s="35"/>
      <c r="AC14" s="39">
        <f>SUM(AC4:AC12)</f>
        <v>0.24383247274813538</v>
      </c>
      <c r="AD14" s="109"/>
    </row>
    <row r="15" spans="1:30" x14ac:dyDescent="0.25">
      <c r="E15" s="27"/>
      <c r="H15" s="27"/>
      <c r="I15" s="111"/>
      <c r="L15" s="27"/>
      <c r="O15" s="27"/>
      <c r="P15" s="111"/>
      <c r="S15" s="30"/>
      <c r="V15" s="30"/>
      <c r="W15" s="111"/>
      <c r="Z15" s="30"/>
      <c r="AC15" s="30"/>
      <c r="AD15" s="111"/>
    </row>
    <row r="16" spans="1:30" x14ac:dyDescent="0.25">
      <c r="C16" s="71" t="s">
        <v>84</v>
      </c>
      <c r="E16" s="27"/>
      <c r="F16" s="71" t="s">
        <v>84</v>
      </c>
      <c r="H16" s="27"/>
      <c r="I16" s="110"/>
      <c r="J16" s="75" t="s">
        <v>87</v>
      </c>
      <c r="L16" s="27"/>
      <c r="M16" s="75" t="s">
        <v>87</v>
      </c>
      <c r="O16" s="27"/>
      <c r="P16" s="110"/>
      <c r="Q16" s="69" t="s">
        <v>69</v>
      </c>
      <c r="S16" s="27"/>
      <c r="T16" s="69" t="s">
        <v>69</v>
      </c>
      <c r="V16" s="27"/>
      <c r="W16" s="110"/>
      <c r="X16" s="69" t="s">
        <v>68</v>
      </c>
      <c r="Z16" s="27"/>
      <c r="AA16" s="69" t="s">
        <v>68</v>
      </c>
      <c r="AC16" s="27"/>
      <c r="AD16" s="110"/>
    </row>
    <row r="17" spans="3:30" x14ac:dyDescent="0.25">
      <c r="C17" s="64" t="s">
        <v>38</v>
      </c>
      <c r="E17" s="27"/>
      <c r="F17" s="64" t="s">
        <v>37</v>
      </c>
      <c r="H17" s="27"/>
      <c r="I17" s="110"/>
      <c r="J17" s="74" t="s">
        <v>38</v>
      </c>
      <c r="L17" s="27"/>
      <c r="M17" s="74" t="s">
        <v>37</v>
      </c>
      <c r="O17" s="27"/>
      <c r="P17" s="110"/>
      <c r="Q17" s="64" t="s">
        <v>38</v>
      </c>
      <c r="S17" s="27"/>
      <c r="T17" s="64" t="s">
        <v>37</v>
      </c>
      <c r="V17" s="27"/>
      <c r="W17" s="110"/>
      <c r="X17" s="64" t="s">
        <v>38</v>
      </c>
      <c r="Z17" s="27"/>
      <c r="AA17" s="64" t="s">
        <v>37</v>
      </c>
      <c r="AC17" s="27"/>
      <c r="AD17" s="110"/>
    </row>
    <row r="18" spans="3:30" x14ac:dyDescent="0.25">
      <c r="C18" s="64" t="s">
        <v>95</v>
      </c>
      <c r="E18" s="27"/>
      <c r="F18" s="6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110"/>
      <c r="Q18" s="64" t="s">
        <v>95</v>
      </c>
      <c r="S18" s="27"/>
      <c r="T18" s="64" t="s">
        <v>95</v>
      </c>
      <c r="V18" s="27"/>
      <c r="W18" s="110"/>
      <c r="X18" s="64" t="s">
        <v>95</v>
      </c>
      <c r="Z18" s="27"/>
      <c r="AA18" s="64" t="s">
        <v>95</v>
      </c>
      <c r="AC18" s="27"/>
      <c r="AD18" s="110"/>
    </row>
    <row r="19" spans="3:30" x14ac:dyDescent="0.25">
      <c r="C19" s="64">
        <v>4348</v>
      </c>
      <c r="E19" s="27"/>
      <c r="F19" s="64">
        <v>4320</v>
      </c>
      <c r="H19" s="27"/>
      <c r="I19" s="110"/>
      <c r="J19" s="74">
        <v>2171</v>
      </c>
      <c r="L19" s="27"/>
      <c r="M19" s="74">
        <v>2156</v>
      </c>
      <c r="O19" s="27"/>
      <c r="P19" s="110"/>
      <c r="Q19" s="64">
        <v>3651</v>
      </c>
      <c r="S19" s="27"/>
      <c r="T19" s="64">
        <v>3626</v>
      </c>
      <c r="V19" s="27"/>
      <c r="W19" s="110"/>
      <c r="X19" s="64">
        <v>1769</v>
      </c>
      <c r="Z19" s="27"/>
      <c r="AA19" s="64">
        <v>1743</v>
      </c>
      <c r="AC19" s="27"/>
      <c r="AD19" s="110"/>
    </row>
    <row r="20" spans="3:30" x14ac:dyDescent="0.25">
      <c r="C20" s="64" t="s">
        <v>35</v>
      </c>
      <c r="E20" s="27"/>
      <c r="F20" s="64" t="s">
        <v>35</v>
      </c>
      <c r="H20" s="27"/>
      <c r="I20" s="110"/>
      <c r="J20" s="74" t="s">
        <v>94</v>
      </c>
      <c r="L20" s="27"/>
      <c r="M20" s="74" t="s">
        <v>94</v>
      </c>
      <c r="O20" s="27"/>
      <c r="P20" s="110"/>
      <c r="Q20" s="64" t="s">
        <v>35</v>
      </c>
      <c r="S20" s="27"/>
      <c r="T20" s="64" t="s">
        <v>35</v>
      </c>
      <c r="V20" s="27"/>
      <c r="W20" s="110"/>
      <c r="X20" s="64" t="s">
        <v>35</v>
      </c>
      <c r="Z20" s="27"/>
      <c r="AA20" s="64" t="s">
        <v>35</v>
      </c>
      <c r="AC20" s="27"/>
      <c r="AD20" s="110"/>
    </row>
    <row r="21" spans="3:30" x14ac:dyDescent="0.25">
      <c r="C21" s="64">
        <v>5225</v>
      </c>
      <c r="E21" s="27"/>
      <c r="F21" s="64">
        <v>5239</v>
      </c>
      <c r="H21" s="27"/>
      <c r="I21" s="110"/>
      <c r="J21" s="74">
        <v>2501</v>
      </c>
      <c r="L21" s="27"/>
      <c r="M21" s="74">
        <v>2524</v>
      </c>
      <c r="O21" s="27"/>
      <c r="P21" s="110"/>
      <c r="Q21" s="64">
        <v>4416</v>
      </c>
      <c r="S21" s="27"/>
      <c r="T21" s="64">
        <v>4426</v>
      </c>
      <c r="V21" s="27"/>
      <c r="W21" s="110"/>
      <c r="X21" s="64">
        <v>2286</v>
      </c>
      <c r="Z21" s="27"/>
      <c r="AA21" s="64">
        <v>2268</v>
      </c>
      <c r="AC21" s="27"/>
      <c r="AD21" s="110"/>
    </row>
    <row r="22" spans="3:30" x14ac:dyDescent="0.25">
      <c r="E22" s="27"/>
      <c r="H22" s="27"/>
      <c r="L22" s="27"/>
      <c r="O22" s="27"/>
      <c r="S22" s="27"/>
      <c r="V22" s="27"/>
      <c r="Z22" s="27"/>
      <c r="AC22" s="27"/>
    </row>
    <row r="23" spans="3:30" x14ac:dyDescent="0.25">
      <c r="E23" s="27"/>
      <c r="H23" s="27"/>
      <c r="L23" s="27"/>
      <c r="O23" s="27"/>
      <c r="S23" s="27"/>
      <c r="V23" s="27"/>
      <c r="Z23" s="27"/>
      <c r="AC23" s="27"/>
    </row>
    <row r="24" spans="3:30" x14ac:dyDescent="0.25">
      <c r="S24" s="27"/>
      <c r="V24" s="27"/>
      <c r="Z24" s="27"/>
      <c r="AC24" s="27"/>
    </row>
  </sheetData>
  <mergeCells count="10">
    <mergeCell ref="AA2:AC2"/>
    <mergeCell ref="Q2:S2"/>
    <mergeCell ref="X2:Z2"/>
    <mergeCell ref="J2:L2"/>
    <mergeCell ref="A1:A3"/>
    <mergeCell ref="B1:B3"/>
    <mergeCell ref="C2:E2"/>
    <mergeCell ref="F2:H2"/>
    <mergeCell ref="M2:O2"/>
    <mergeCell ref="T2:V2"/>
  </mergeCells>
  <conditionalFormatting sqref="S22:S1048576 Z22:Z1048576 L13 E13 S15 Z15 L15 E15 L22:L1048576 E22:E1048576 I22:I1048576 P22:P1048576">
    <cfRule type="cellIs" dxfId="358" priority="1676" operator="greaterThan">
      <formula>0</formula>
    </cfRule>
    <cfRule type="cellIs" dxfId="357" priority="1677" operator="lessThan">
      <formula>0</formula>
    </cfRule>
    <cfRule type="cellIs" dxfId="356" priority="1678" operator="greaterThan">
      <formula>0</formula>
    </cfRule>
  </conditionalFormatting>
  <conditionalFormatting sqref="I4:I14">
    <cfRule type="cellIs" dxfId="355" priority="39" operator="greaterThan">
      <formula>0</formula>
    </cfRule>
    <cfRule type="cellIs" dxfId="354" priority="40" operator="lessThan">
      <formula>0</formula>
    </cfRule>
  </conditionalFormatting>
  <conditionalFormatting sqref="I4:I14">
    <cfRule type="colorScale" priority="38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37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353" priority="35" operator="greaterThan">
      <formula>0</formula>
    </cfRule>
    <cfRule type="cellIs" dxfId="352" priority="36" operator="lessThan">
      <formula>0</formula>
    </cfRule>
  </conditionalFormatting>
  <conditionalFormatting sqref="I15:I21">
    <cfRule type="colorScale" priority="34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351" priority="32" operator="greaterThan">
      <formula>0</formula>
    </cfRule>
    <cfRule type="cellIs" dxfId="350" priority="33" operator="lessThan">
      <formula>0</formula>
    </cfRule>
  </conditionalFormatting>
  <conditionalFormatting sqref="P4:P14">
    <cfRule type="colorScale" priority="31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30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349" priority="28" operator="greaterThan">
      <formula>0</formula>
    </cfRule>
    <cfRule type="cellIs" dxfId="348" priority="29" operator="lessThan">
      <formula>0</formula>
    </cfRule>
  </conditionalFormatting>
  <conditionalFormatting sqref="P15:P21">
    <cfRule type="colorScale" priority="27">
      <colorScale>
        <cfvo type="num" val="0"/>
        <cfvo type="num" val="0"/>
        <color rgb="FF92D050"/>
        <color rgb="FFFF3300"/>
      </colorScale>
    </cfRule>
  </conditionalFormatting>
  <conditionalFormatting sqref="W4:W14">
    <cfRule type="cellIs" dxfId="347" priority="25" operator="greaterThan">
      <formula>0</formula>
    </cfRule>
    <cfRule type="cellIs" dxfId="346" priority="26" operator="lessThan">
      <formula>0</formula>
    </cfRule>
  </conditionalFormatting>
  <conditionalFormatting sqref="W4:W14">
    <cfRule type="colorScale" priority="24">
      <colorScale>
        <cfvo type="num" val="0"/>
        <cfvo type="num" val="0"/>
        <color rgb="FF92D050"/>
        <color rgb="FFFF3300"/>
      </colorScale>
    </cfRule>
  </conditionalFormatting>
  <conditionalFormatting sqref="W3">
    <cfRule type="colorScale" priority="23">
      <colorScale>
        <cfvo type="num" val="0"/>
        <cfvo type="num" val="0"/>
        <color rgb="FF92D050"/>
        <color rgb="FFFF3300"/>
      </colorScale>
    </cfRule>
  </conditionalFormatting>
  <conditionalFormatting sqref="W15:W21">
    <cfRule type="cellIs" dxfId="345" priority="21" operator="greaterThan">
      <formula>0</formula>
    </cfRule>
    <cfRule type="cellIs" dxfId="344" priority="22" operator="lessThan">
      <formula>0</formula>
    </cfRule>
  </conditionalFormatting>
  <conditionalFormatting sqref="W15:W21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AD4:AD14">
    <cfRule type="cellIs" dxfId="343" priority="18" operator="greaterThan">
      <formula>0</formula>
    </cfRule>
    <cfRule type="cellIs" dxfId="342" priority="19" operator="lessThan">
      <formula>0</formula>
    </cfRule>
  </conditionalFormatting>
  <conditionalFormatting sqref="AD4:AD14">
    <cfRule type="colorScale" priority="17">
      <colorScale>
        <cfvo type="num" val="0"/>
        <cfvo type="num" val="0"/>
        <color rgb="FF92D050"/>
        <color rgb="FFFF3300"/>
      </colorScale>
    </cfRule>
  </conditionalFormatting>
  <conditionalFormatting sqref="AD3">
    <cfRule type="colorScale" priority="16">
      <colorScale>
        <cfvo type="num" val="0"/>
        <cfvo type="num" val="0"/>
        <color rgb="FF92D050"/>
        <color rgb="FFFF3300"/>
      </colorScale>
    </cfRule>
  </conditionalFormatting>
  <conditionalFormatting sqref="AD15:AD21">
    <cfRule type="cellIs" dxfId="341" priority="14" operator="greaterThan">
      <formula>0</formula>
    </cfRule>
    <cfRule type="cellIs" dxfId="340" priority="15" operator="lessThan">
      <formula>0</formula>
    </cfRule>
  </conditionalFormatting>
  <conditionalFormatting sqref="AD15:AD21">
    <cfRule type="colorScale" priority="13">
      <colorScale>
        <cfvo type="num" val="0"/>
        <cfvo type="num" val="0"/>
        <color rgb="FF92D050"/>
        <color rgb="FFFF3300"/>
      </colorScale>
    </cfRule>
  </conditionalFormatting>
  <conditionalFormatting sqref="H13 H15 H22:H1048576">
    <cfRule type="cellIs" dxfId="339" priority="10" operator="greaterThan">
      <formula>0</formula>
    </cfRule>
    <cfRule type="cellIs" dxfId="338" priority="11" operator="lessThan">
      <formula>0</formula>
    </cfRule>
    <cfRule type="cellIs" dxfId="337" priority="12" operator="greaterThan">
      <formula>0</formula>
    </cfRule>
  </conditionalFormatting>
  <conditionalFormatting sqref="O13 O15 O22:O1048576">
    <cfRule type="cellIs" dxfId="336" priority="7" operator="greaterThan">
      <formula>0</formula>
    </cfRule>
    <cfRule type="cellIs" dxfId="335" priority="8" operator="lessThan">
      <formula>0</formula>
    </cfRule>
    <cfRule type="cellIs" dxfId="334" priority="9" operator="greaterThan">
      <formula>0</formula>
    </cfRule>
  </conditionalFormatting>
  <conditionalFormatting sqref="V22:V1048576 V15">
    <cfRule type="cellIs" dxfId="333" priority="4" operator="greaterThan">
      <formula>0</formula>
    </cfRule>
    <cfRule type="cellIs" dxfId="332" priority="5" operator="lessThan">
      <formula>0</formula>
    </cfRule>
    <cfRule type="cellIs" dxfId="331" priority="6" operator="greaterThan">
      <formula>0</formula>
    </cfRule>
  </conditionalFormatting>
  <conditionalFormatting sqref="AC22:AC1048576 AC15">
    <cfRule type="cellIs" dxfId="330" priority="1" operator="greaterThan">
      <formula>0</formula>
    </cfRule>
    <cfRule type="cellIs" dxfId="329" priority="2" operator="lessThan">
      <formula>0</formula>
    </cfRule>
    <cfRule type="cellIs" dxfId="328" priority="3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FFC000"/>
  </sheetPr>
  <dimension ref="A1:W23"/>
  <sheetViews>
    <sheetView zoomScale="70" zoomScaleNormal="70" workbookViewId="0">
      <selection activeCell="T1" sqref="T1:T1048576"/>
    </sheetView>
  </sheetViews>
  <sheetFormatPr baseColWidth="10" defaultRowHeight="15" x14ac:dyDescent="0.25"/>
  <cols>
    <col min="1" max="1" width="21.28515625" bestFit="1" customWidth="1"/>
    <col min="2" max="2" width="64.85546875" customWidth="1"/>
    <col min="3" max="3" width="13" customWidth="1"/>
    <col min="4" max="4" width="14.42578125" style="25" customWidth="1"/>
    <col min="5" max="5" width="11.28515625" bestFit="1" customWidth="1"/>
    <col min="6" max="6" width="13" customWidth="1"/>
    <col min="7" max="7" width="14.42578125" style="25" customWidth="1"/>
    <col min="8" max="8" width="11.28515625" bestFit="1" customWidth="1"/>
    <col min="9" max="9" width="10.85546875" style="106" customWidth="1"/>
    <col min="10" max="10" width="14.85546875" customWidth="1"/>
    <col min="11" max="11" width="13.5703125" style="25" customWidth="1"/>
    <col min="12" max="12" width="11.28515625" customWidth="1"/>
    <col min="13" max="13" width="14.85546875" customWidth="1"/>
    <col min="14" max="14" width="13.5703125" style="25" customWidth="1"/>
    <col min="15" max="15" width="11.28515625" customWidth="1"/>
    <col min="16" max="16" width="11.5703125" style="106"/>
    <col min="17" max="17" width="14.85546875" customWidth="1"/>
    <col min="18" max="18" width="13.5703125" style="25" customWidth="1"/>
    <col min="19" max="19" width="11.28515625" bestFit="1" customWidth="1"/>
    <col min="20" max="20" width="14.85546875" customWidth="1"/>
    <col min="21" max="21" width="13.5703125" style="25" customWidth="1"/>
    <col min="22" max="22" width="11.28515625" bestFit="1" customWidth="1"/>
    <col min="23" max="23" width="11.5703125" style="106"/>
    <col min="24" max="24" width="11.5703125" customWidth="1"/>
  </cols>
  <sheetData>
    <row r="1" spans="1:23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79"/>
      <c r="K1" s="79"/>
      <c r="L1" s="79"/>
      <c r="M1" s="103"/>
      <c r="N1" s="103"/>
      <c r="O1" s="103"/>
      <c r="P1" s="100"/>
      <c r="Q1" s="79"/>
      <c r="R1" s="79"/>
      <c r="S1" s="79"/>
      <c r="T1" s="103"/>
      <c r="U1" s="103"/>
      <c r="V1" s="103"/>
      <c r="W1" s="100"/>
    </row>
    <row r="2" spans="1:23" x14ac:dyDescent="0.25">
      <c r="A2" s="146"/>
      <c r="B2" s="148"/>
      <c r="C2" s="145" t="s">
        <v>91</v>
      </c>
      <c r="D2" s="145"/>
      <c r="E2" s="145"/>
      <c r="F2" s="145" t="s">
        <v>91</v>
      </c>
      <c r="G2" s="145"/>
      <c r="H2" s="145"/>
      <c r="I2" s="72"/>
      <c r="J2" s="145" t="s">
        <v>83</v>
      </c>
      <c r="K2" s="145"/>
      <c r="L2" s="145"/>
      <c r="M2" s="145" t="s">
        <v>83</v>
      </c>
      <c r="N2" s="145"/>
      <c r="O2" s="145"/>
      <c r="P2" s="72"/>
      <c r="Q2" s="149" t="s">
        <v>78</v>
      </c>
      <c r="R2" s="149"/>
      <c r="S2" s="149"/>
      <c r="T2" s="149" t="s">
        <v>78</v>
      </c>
      <c r="U2" s="149"/>
      <c r="V2" s="149"/>
      <c r="W2" s="72"/>
    </row>
    <row r="3" spans="1:23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52"/>
      <c r="J3" s="28" t="s">
        <v>38</v>
      </c>
      <c r="K3" s="51" t="s">
        <v>204</v>
      </c>
      <c r="L3" s="36" t="s">
        <v>50</v>
      </c>
      <c r="M3" s="28" t="s">
        <v>37</v>
      </c>
      <c r="N3" s="51" t="s">
        <v>213</v>
      </c>
      <c r="O3" s="36" t="s">
        <v>50</v>
      </c>
      <c r="P3" s="52"/>
      <c r="Q3" s="28" t="s">
        <v>38</v>
      </c>
      <c r="R3" s="51" t="s">
        <v>204</v>
      </c>
      <c r="S3" s="36" t="s">
        <v>50</v>
      </c>
      <c r="T3" s="28" t="s">
        <v>37</v>
      </c>
      <c r="U3" s="51" t="s">
        <v>213</v>
      </c>
      <c r="V3" s="36" t="s">
        <v>50</v>
      </c>
      <c r="W3" s="52"/>
    </row>
    <row r="4" spans="1:23" x14ac:dyDescent="0.25">
      <c r="A4" s="77" t="s">
        <v>23</v>
      </c>
      <c r="B4" s="42" t="s">
        <v>22</v>
      </c>
      <c r="C4" s="31">
        <v>899</v>
      </c>
      <c r="D4" s="125">
        <f t="shared" ref="D4:D12" si="0">C4/C$19</f>
        <v>0.26080649840440961</v>
      </c>
      <c r="E4" s="41">
        <f>D4*'Pondération des sujets'!$D3</f>
        <v>0.26080649840440961</v>
      </c>
      <c r="F4" s="31">
        <v>919</v>
      </c>
      <c r="G4" s="125">
        <f t="shared" ref="G4:G12" si="1">F4/F$19</f>
        <v>0.2673065735892961</v>
      </c>
      <c r="H4" s="41">
        <f>G4*'Pondération des sujets'!$D3</f>
        <v>0.2673065735892961</v>
      </c>
      <c r="I4" s="32"/>
      <c r="J4" s="31">
        <v>1385</v>
      </c>
      <c r="K4" s="125">
        <f t="shared" ref="K4:K12" si="2">J4/J$19</f>
        <v>0.28093306288032455</v>
      </c>
      <c r="L4" s="41">
        <f>K4*'Pondération des sujets'!$D3</f>
        <v>0.28093306288032455</v>
      </c>
      <c r="M4" s="31">
        <v>1275</v>
      </c>
      <c r="N4" s="125">
        <f t="shared" ref="N4:N12" si="3">M4/M$19</f>
        <v>0.26094965206713056</v>
      </c>
      <c r="O4" s="41">
        <f>N4*'Pondération des sujets'!$D3</f>
        <v>0.26094965206713056</v>
      </c>
      <c r="P4" s="32"/>
      <c r="Q4" s="31">
        <v>525</v>
      </c>
      <c r="R4" s="125">
        <f t="shared" ref="R4:R12" si="4">Q4/Q$19</f>
        <v>0.20278099652375434</v>
      </c>
      <c r="S4" s="41">
        <f>R4*'Pondération des sujets'!$D3</f>
        <v>0.20278099652375434</v>
      </c>
      <c r="T4" s="31">
        <v>492</v>
      </c>
      <c r="U4" s="125">
        <f t="shared" ref="U4:U12" si="5">T4/T$19</f>
        <v>0.19173811379579112</v>
      </c>
      <c r="V4" s="41">
        <f>U4*'Pondération des sujets'!$D3</f>
        <v>0.19173811379579112</v>
      </c>
      <c r="W4" s="32"/>
    </row>
    <row r="5" spans="1:23" s="70" customFormat="1" ht="15" customHeight="1" x14ac:dyDescent="0.25">
      <c r="A5" s="78"/>
      <c r="B5" s="49" t="s">
        <v>49</v>
      </c>
      <c r="C5" s="48">
        <v>155</v>
      </c>
      <c r="D5" s="126">
        <f t="shared" si="0"/>
        <v>4.4966637655932694E-2</v>
      </c>
      <c r="E5" s="41">
        <f>-D5*'Pondération des sujets'!$D$3</f>
        <v>-4.4966637655932694E-2</v>
      </c>
      <c r="F5" s="48">
        <v>153</v>
      </c>
      <c r="G5" s="126">
        <f t="shared" si="1"/>
        <v>4.4502617801047119E-2</v>
      </c>
      <c r="H5" s="41">
        <f>-G5*'Pondération des sujets'!$D$3</f>
        <v>-4.4502617801047119E-2</v>
      </c>
      <c r="I5" s="32"/>
      <c r="J5" s="48">
        <v>254</v>
      </c>
      <c r="K5" s="126">
        <f t="shared" si="2"/>
        <v>5.152129817444219E-2</v>
      </c>
      <c r="L5" s="41">
        <f>-K5*'Pondération des sujets'!$D$3</f>
        <v>-5.152129817444219E-2</v>
      </c>
      <c r="M5" s="48">
        <v>268</v>
      </c>
      <c r="N5" s="126">
        <f t="shared" si="3"/>
        <v>5.4850593532541958E-2</v>
      </c>
      <c r="O5" s="41">
        <f>-N5*'Pondération des sujets'!$D$3</f>
        <v>-5.4850593532541958E-2</v>
      </c>
      <c r="P5" s="32"/>
      <c r="Q5" s="48">
        <v>73</v>
      </c>
      <c r="R5" s="126">
        <f t="shared" si="4"/>
        <v>2.8196214754731556E-2</v>
      </c>
      <c r="S5" s="41">
        <f>-R5*'Pondération des sujets'!$D$3</f>
        <v>-2.8196214754731556E-2</v>
      </c>
      <c r="T5" s="48">
        <v>71</v>
      </c>
      <c r="U5" s="126">
        <f t="shared" si="5"/>
        <v>2.7669524551831644E-2</v>
      </c>
      <c r="V5" s="41">
        <f>-U5*'Pondération des sujets'!$D$3</f>
        <v>-2.7669524551831644E-2</v>
      </c>
      <c r="W5" s="32"/>
    </row>
    <row r="6" spans="1:23" x14ac:dyDescent="0.25">
      <c r="A6" s="77" t="s">
        <v>21</v>
      </c>
      <c r="B6" s="42" t="s">
        <v>20</v>
      </c>
      <c r="C6" s="31">
        <v>108</v>
      </c>
      <c r="D6" s="125">
        <f t="shared" si="0"/>
        <v>3.1331592689295036E-2</v>
      </c>
      <c r="E6" s="41">
        <f>D6*'Pondération des sujets'!$D4</f>
        <v>3.1331592689295036E-2</v>
      </c>
      <c r="F6" s="31">
        <v>109</v>
      </c>
      <c r="G6" s="125">
        <f t="shared" si="1"/>
        <v>3.1704479348458409E-2</v>
      </c>
      <c r="H6" s="41">
        <f>G6*'Pondération des sujets'!$D4</f>
        <v>3.1704479348458409E-2</v>
      </c>
      <c r="I6" s="32"/>
      <c r="J6" s="31">
        <v>114</v>
      </c>
      <c r="K6" s="125">
        <f t="shared" si="2"/>
        <v>2.3123732251521298E-2</v>
      </c>
      <c r="L6" s="41">
        <f>K6*'Pondération des sujets'!$D4</f>
        <v>2.3123732251521298E-2</v>
      </c>
      <c r="M6" s="31">
        <v>105</v>
      </c>
      <c r="N6" s="125">
        <f t="shared" si="3"/>
        <v>2.148997134670487E-2</v>
      </c>
      <c r="O6" s="41">
        <f>N6*'Pondération des sujets'!$D4</f>
        <v>2.148997134670487E-2</v>
      </c>
      <c r="P6" s="32"/>
      <c r="Q6" s="31">
        <v>72</v>
      </c>
      <c r="R6" s="125">
        <f t="shared" si="4"/>
        <v>2.7809965237543453E-2</v>
      </c>
      <c r="S6" s="41">
        <f>R6*'Pondération des sujets'!$D4</f>
        <v>2.7809965237543453E-2</v>
      </c>
      <c r="T6" s="31">
        <v>58</v>
      </c>
      <c r="U6" s="125">
        <f t="shared" si="5"/>
        <v>2.260327357755261E-2</v>
      </c>
      <c r="V6" s="41">
        <f>U6*'Pondération des sujets'!$D4</f>
        <v>2.260327357755261E-2</v>
      </c>
      <c r="W6" s="32"/>
    </row>
    <row r="7" spans="1:23" x14ac:dyDescent="0.25">
      <c r="A7" s="77" t="s">
        <v>19</v>
      </c>
      <c r="B7" s="42" t="s">
        <v>18</v>
      </c>
      <c r="C7" s="31">
        <v>1</v>
      </c>
      <c r="D7" s="125">
        <f t="shared" si="0"/>
        <v>2.9010733971569482E-4</v>
      </c>
      <c r="E7" s="41">
        <f>D7*'Pondération des sujets'!$D5</f>
        <v>2.9010733971569482E-4</v>
      </c>
      <c r="F7" s="31">
        <v>6</v>
      </c>
      <c r="G7" s="125">
        <f t="shared" si="1"/>
        <v>1.7452006980802793E-3</v>
      </c>
      <c r="H7" s="41">
        <f>G7*'Pondération des sujets'!$D5</f>
        <v>1.7452006980802793E-3</v>
      </c>
      <c r="I7" s="32"/>
      <c r="J7" s="31">
        <v>0</v>
      </c>
      <c r="K7" s="125">
        <f t="shared" si="2"/>
        <v>0</v>
      </c>
      <c r="L7" s="41">
        <f>K7*'Pondération des sujets'!$D5</f>
        <v>0</v>
      </c>
      <c r="M7" s="31">
        <v>9</v>
      </c>
      <c r="N7" s="125">
        <f t="shared" si="3"/>
        <v>1.8419975440032747E-3</v>
      </c>
      <c r="O7" s="41">
        <f>N7*'Pondération des sujets'!$D5</f>
        <v>1.8419975440032747E-3</v>
      </c>
      <c r="P7" s="32"/>
      <c r="Q7" s="31">
        <v>1</v>
      </c>
      <c r="R7" s="125">
        <f t="shared" si="4"/>
        <v>3.8624951718810351E-4</v>
      </c>
      <c r="S7" s="41">
        <f>R7*'Pondération des sujets'!$D5</f>
        <v>3.8624951718810351E-4</v>
      </c>
      <c r="T7" s="31">
        <v>6</v>
      </c>
      <c r="U7" s="125">
        <f t="shared" si="5"/>
        <v>2.3382696804364772E-3</v>
      </c>
      <c r="V7" s="41">
        <f>U7*'Pondération des sujets'!$D5</f>
        <v>2.3382696804364772E-3</v>
      </c>
      <c r="W7" s="32"/>
    </row>
    <row r="8" spans="1:23" s="70" customFormat="1" x14ac:dyDescent="0.25">
      <c r="A8" s="77" t="s">
        <v>118</v>
      </c>
      <c r="B8" s="42" t="s">
        <v>16</v>
      </c>
      <c r="C8" s="28">
        <v>244</v>
      </c>
      <c r="D8" s="125">
        <f t="shared" si="0"/>
        <v>7.0786190890629527E-2</v>
      </c>
      <c r="E8" s="41">
        <f>D8*'Pondération des sujets'!$D6</f>
        <v>7.0786190890629527E-2</v>
      </c>
      <c r="F8" s="28">
        <v>559</v>
      </c>
      <c r="G8" s="125">
        <f t="shared" si="1"/>
        <v>0.16259453170447935</v>
      </c>
      <c r="H8" s="41">
        <f>G8*'Pondération des sujets'!$D6</f>
        <v>0.16259453170447935</v>
      </c>
      <c r="I8" s="32"/>
      <c r="J8" s="31">
        <v>385</v>
      </c>
      <c r="K8" s="125">
        <f t="shared" si="2"/>
        <v>7.809330628803246E-2</v>
      </c>
      <c r="L8" s="41">
        <f>K8*'Pondération des sujets'!$D6</f>
        <v>7.809330628803246E-2</v>
      </c>
      <c r="M8" s="31">
        <v>568</v>
      </c>
      <c r="N8" s="125">
        <f t="shared" si="3"/>
        <v>0.11625051166598445</v>
      </c>
      <c r="O8" s="41">
        <f>N8*'Pondération des sujets'!$D6</f>
        <v>0.11625051166598445</v>
      </c>
      <c r="P8" s="32"/>
      <c r="Q8" s="31">
        <v>157</v>
      </c>
      <c r="R8" s="125">
        <f t="shared" si="4"/>
        <v>6.0641174198532252E-2</v>
      </c>
      <c r="S8" s="41">
        <f>R8*'Pondération des sujets'!$D6</f>
        <v>6.0641174198532252E-2</v>
      </c>
      <c r="T8" s="31">
        <v>218</v>
      </c>
      <c r="U8" s="125">
        <f t="shared" si="5"/>
        <v>8.4957131722525336E-2</v>
      </c>
      <c r="V8" s="41">
        <f>U8*'Pondération des sujets'!$D6</f>
        <v>8.4957131722525336E-2</v>
      </c>
      <c r="W8" s="32"/>
    </row>
    <row r="9" spans="1:23" x14ac:dyDescent="0.25">
      <c r="A9" s="77">
        <v>3</v>
      </c>
      <c r="B9" s="42" t="s">
        <v>14</v>
      </c>
      <c r="C9" s="31">
        <v>485</v>
      </c>
      <c r="D9" s="125">
        <f t="shared" si="0"/>
        <v>0.14070205976211198</v>
      </c>
      <c r="E9" s="41">
        <f>D9*'Pondération des sujets'!$D8</f>
        <v>0.14070205976211198</v>
      </c>
      <c r="F9" s="31">
        <v>467</v>
      </c>
      <c r="G9" s="125">
        <f t="shared" si="1"/>
        <v>0.13583478766724841</v>
      </c>
      <c r="H9" s="41">
        <f>G9*'Pondération des sujets'!$D8</f>
        <v>0.13583478766724841</v>
      </c>
      <c r="I9" s="32"/>
      <c r="J9" s="31">
        <v>374</v>
      </c>
      <c r="K9" s="125">
        <f t="shared" si="2"/>
        <v>7.586206896551724E-2</v>
      </c>
      <c r="L9" s="41">
        <f>K9*'Pondération des sujets'!$D8</f>
        <v>7.586206896551724E-2</v>
      </c>
      <c r="M9" s="31">
        <v>309</v>
      </c>
      <c r="N9" s="125">
        <f t="shared" si="3"/>
        <v>6.3241915677445762E-2</v>
      </c>
      <c r="O9" s="41">
        <f>N9*'Pondération des sujets'!$D8</f>
        <v>6.3241915677445762E-2</v>
      </c>
      <c r="P9" s="32"/>
      <c r="Q9" s="31">
        <v>211</v>
      </c>
      <c r="R9" s="125">
        <f t="shared" si="4"/>
        <v>8.1498648126689846E-2</v>
      </c>
      <c r="S9" s="41">
        <f>R9*'Pondération des sujets'!$D8</f>
        <v>8.1498648126689846E-2</v>
      </c>
      <c r="T9" s="31">
        <v>156</v>
      </c>
      <c r="U9" s="125">
        <f t="shared" si="5"/>
        <v>6.0795011691348405E-2</v>
      </c>
      <c r="V9" s="41">
        <f>U9*'Pondération des sujets'!$D8</f>
        <v>6.0795011691348405E-2</v>
      </c>
      <c r="W9" s="32"/>
    </row>
    <row r="10" spans="1:23" ht="25.5" x14ac:dyDescent="0.25">
      <c r="A10" s="77">
        <v>5</v>
      </c>
      <c r="B10" s="42" t="s">
        <v>12</v>
      </c>
      <c r="C10" s="31">
        <v>20</v>
      </c>
      <c r="D10" s="125">
        <f t="shared" si="0"/>
        <v>5.8021467943138961E-3</v>
      </c>
      <c r="E10" s="41">
        <f>D10*'Pondération des sujets'!$D10</f>
        <v>5.8021467943138961E-3</v>
      </c>
      <c r="F10" s="31">
        <v>20</v>
      </c>
      <c r="G10" s="125">
        <f t="shared" si="1"/>
        <v>5.8173356602675974E-3</v>
      </c>
      <c r="H10" s="41">
        <f>G10*'Pondération des sujets'!$D10</f>
        <v>5.8173356602675974E-3</v>
      </c>
      <c r="I10" s="32"/>
      <c r="J10" s="31">
        <v>81</v>
      </c>
      <c r="K10" s="125">
        <f t="shared" si="2"/>
        <v>1.6430020283975659E-2</v>
      </c>
      <c r="L10" s="41">
        <f>K10*'Pondération des sujets'!$D10</f>
        <v>1.6430020283975659E-2</v>
      </c>
      <c r="M10" s="31">
        <v>83</v>
      </c>
      <c r="N10" s="125">
        <f t="shared" si="3"/>
        <v>1.6987310683585756E-2</v>
      </c>
      <c r="O10" s="41">
        <f>N10*'Pondération des sujets'!$D10</f>
        <v>1.6987310683585756E-2</v>
      </c>
      <c r="P10" s="32"/>
      <c r="Q10" s="31">
        <v>28</v>
      </c>
      <c r="R10" s="125">
        <f t="shared" si="4"/>
        <v>1.0814986481266898E-2</v>
      </c>
      <c r="S10" s="41">
        <f>R10*'Pondération des sujets'!$D10</f>
        <v>1.0814986481266898E-2</v>
      </c>
      <c r="T10" s="31">
        <v>26</v>
      </c>
      <c r="U10" s="125">
        <f t="shared" si="5"/>
        <v>1.0132501948558068E-2</v>
      </c>
      <c r="V10" s="41">
        <f>U10*'Pondération des sujets'!$D10</f>
        <v>1.0132501948558068E-2</v>
      </c>
      <c r="W10" s="32"/>
    </row>
    <row r="11" spans="1:23" x14ac:dyDescent="0.25">
      <c r="A11" s="83" t="s">
        <v>119</v>
      </c>
      <c r="B11" s="42" t="s">
        <v>2</v>
      </c>
      <c r="C11" s="28">
        <v>4</v>
      </c>
      <c r="D11" s="125">
        <f t="shared" si="0"/>
        <v>1.1604293588627793E-3</v>
      </c>
      <c r="E11" s="41">
        <f>D11*'Pondération des sujets'!$D16</f>
        <v>1.1604293588627793E-3</v>
      </c>
      <c r="F11" s="28">
        <v>5</v>
      </c>
      <c r="G11" s="125">
        <f t="shared" si="1"/>
        <v>1.4543339150668994E-3</v>
      </c>
      <c r="H11" s="41">
        <f>G11*'Pondération des sujets'!$D16</f>
        <v>1.4543339150668994E-3</v>
      </c>
      <c r="I11" s="32"/>
      <c r="J11" s="28">
        <v>4</v>
      </c>
      <c r="K11" s="125">
        <f t="shared" si="2"/>
        <v>8.1135902636916835E-4</v>
      </c>
      <c r="L11" s="41">
        <f>K11*'Pondération des sujets'!$D16</f>
        <v>8.1135902636916835E-4</v>
      </c>
      <c r="M11" s="28">
        <v>1</v>
      </c>
      <c r="N11" s="125">
        <f t="shared" si="3"/>
        <v>2.0466639377814163E-4</v>
      </c>
      <c r="O11" s="41">
        <f>N11*'Pondération des sujets'!$D16</f>
        <v>2.0466639377814163E-4</v>
      </c>
      <c r="P11" s="32"/>
      <c r="Q11" s="28">
        <v>0</v>
      </c>
      <c r="R11" s="125">
        <f t="shared" si="4"/>
        <v>0</v>
      </c>
      <c r="S11" s="41">
        <f>R11*'Pondération des sujets'!$D16</f>
        <v>0</v>
      </c>
      <c r="T11" s="28">
        <v>1</v>
      </c>
      <c r="U11" s="125">
        <f t="shared" si="5"/>
        <v>3.8971161340607951E-4</v>
      </c>
      <c r="V11" s="41">
        <f>U11*'Pondération des sujets'!$D16</f>
        <v>3.8971161340607951E-4</v>
      </c>
      <c r="W11" s="32"/>
    </row>
    <row r="12" spans="1:23" x14ac:dyDescent="0.25">
      <c r="A12" s="83" t="s">
        <v>117</v>
      </c>
      <c r="B12" s="42" t="s">
        <v>1</v>
      </c>
      <c r="C12" s="28">
        <v>0</v>
      </c>
      <c r="D12" s="125">
        <f t="shared" si="0"/>
        <v>0</v>
      </c>
      <c r="E12" s="41">
        <f>D12*'Pondération des sujets'!$D17</f>
        <v>0</v>
      </c>
      <c r="F12" s="28">
        <v>0</v>
      </c>
      <c r="G12" s="125">
        <f t="shared" si="1"/>
        <v>0</v>
      </c>
      <c r="H12" s="41">
        <f>G12*'Pondération des sujets'!$D17</f>
        <v>0</v>
      </c>
      <c r="I12" s="32"/>
      <c r="J12" s="28">
        <v>0</v>
      </c>
      <c r="K12" s="125">
        <f t="shared" si="2"/>
        <v>0</v>
      </c>
      <c r="L12" s="41">
        <f>K12*'Pondération des sujets'!$D17</f>
        <v>0</v>
      </c>
      <c r="M12" s="28">
        <v>0</v>
      </c>
      <c r="N12" s="125">
        <f t="shared" si="3"/>
        <v>0</v>
      </c>
      <c r="O12" s="41">
        <f>N12*'Pondération des sujets'!$D17</f>
        <v>0</v>
      </c>
      <c r="P12" s="32"/>
      <c r="Q12" s="28">
        <v>0</v>
      </c>
      <c r="R12" s="125">
        <f t="shared" si="4"/>
        <v>0</v>
      </c>
      <c r="S12" s="41">
        <f>R12*'Pondération des sujets'!$D17</f>
        <v>0</v>
      </c>
      <c r="T12" s="28">
        <v>0</v>
      </c>
      <c r="U12" s="125">
        <f t="shared" si="5"/>
        <v>0</v>
      </c>
      <c r="V12" s="41">
        <f>U12*'Pondération des sujets'!$D17</f>
        <v>0</v>
      </c>
      <c r="W12" s="32"/>
    </row>
    <row r="13" spans="1:23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2"/>
      <c r="J13" s="31">
        <v>0</v>
      </c>
      <c r="K13" s="125">
        <f>J13/J$21</f>
        <v>0</v>
      </c>
      <c r="L13" s="30"/>
      <c r="M13" s="31">
        <v>0</v>
      </c>
      <c r="N13" s="125">
        <f>M13/M$21</f>
        <v>0</v>
      </c>
      <c r="O13" s="30"/>
      <c r="P13" s="32"/>
      <c r="Q13" s="31">
        <v>0</v>
      </c>
      <c r="R13" s="125">
        <f>Q13/Q$21</f>
        <v>0</v>
      </c>
      <c r="S13" s="30"/>
      <c r="T13" s="31">
        <v>0</v>
      </c>
      <c r="U13" s="125">
        <f>T13/T$21</f>
        <v>0</v>
      </c>
      <c r="V13" s="30"/>
      <c r="W13" s="32"/>
    </row>
    <row r="14" spans="1:23" s="27" customFormat="1" ht="16.149999999999999" customHeight="1" x14ac:dyDescent="0.25">
      <c r="A14" s="84" t="s">
        <v>48</v>
      </c>
      <c r="B14" s="38" t="s">
        <v>47</v>
      </c>
      <c r="C14" s="37"/>
      <c r="D14" s="35"/>
      <c r="E14" s="39">
        <f>SUM(E4:E12)</f>
        <v>0.46591238758340581</v>
      </c>
      <c r="F14" s="37"/>
      <c r="G14" s="35"/>
      <c r="H14" s="39">
        <f>SUM(H4:H12)</f>
        <v>0.56195462478184999</v>
      </c>
      <c r="I14" s="109"/>
      <c r="J14" s="37"/>
      <c r="K14" s="35"/>
      <c r="L14" s="39">
        <f>SUM(L4:L12)</f>
        <v>0.42373225152129823</v>
      </c>
      <c r="M14" s="37"/>
      <c r="N14" s="35"/>
      <c r="O14" s="39">
        <f>SUM(O4:O12)</f>
        <v>0.42611543184609085</v>
      </c>
      <c r="P14" s="109"/>
      <c r="Q14" s="37"/>
      <c r="R14" s="34"/>
      <c r="S14" s="39">
        <f>SUM(S4:S12)</f>
        <v>0.35573580533024329</v>
      </c>
      <c r="T14" s="37"/>
      <c r="U14" s="34"/>
      <c r="V14" s="39">
        <f>SUM(V4:V12)</f>
        <v>0.34528448947778645</v>
      </c>
      <c r="W14" s="109"/>
    </row>
    <row r="15" spans="1:23" x14ac:dyDescent="0.25">
      <c r="E15" s="27"/>
      <c r="H15" s="27"/>
      <c r="I15" s="111"/>
      <c r="L15" s="27"/>
      <c r="O15" s="27"/>
      <c r="P15" s="111"/>
      <c r="S15" s="27"/>
      <c r="V15" s="27"/>
      <c r="W15" s="111"/>
    </row>
    <row r="16" spans="1:23" x14ac:dyDescent="0.25">
      <c r="C16" s="75" t="s">
        <v>91</v>
      </c>
      <c r="E16" s="27"/>
      <c r="F16" s="75" t="s">
        <v>91</v>
      </c>
      <c r="H16" s="27"/>
      <c r="I16" s="110"/>
      <c r="J16" s="71" t="s">
        <v>83</v>
      </c>
      <c r="L16" s="27"/>
      <c r="M16" s="71" t="s">
        <v>83</v>
      </c>
      <c r="O16" s="27"/>
      <c r="P16" s="110"/>
      <c r="Q16" s="71" t="s">
        <v>78</v>
      </c>
      <c r="S16" s="27"/>
      <c r="T16" s="71" t="s">
        <v>78</v>
      </c>
      <c r="V16" s="27"/>
      <c r="W16" s="110"/>
    </row>
    <row r="17" spans="3:23" x14ac:dyDescent="0.25">
      <c r="C17" s="74" t="s">
        <v>38</v>
      </c>
      <c r="E17" s="27"/>
      <c r="F17" s="7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110"/>
      <c r="Q17" s="64" t="s">
        <v>38</v>
      </c>
      <c r="S17" s="27"/>
      <c r="T17" s="64" t="s">
        <v>37</v>
      </c>
      <c r="V17" s="27"/>
      <c r="W17" s="110"/>
    </row>
    <row r="18" spans="3:23" x14ac:dyDescent="0.25">
      <c r="C18" s="74" t="s">
        <v>95</v>
      </c>
      <c r="E18" s="27"/>
      <c r="F18" s="7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110"/>
      <c r="Q18" s="64" t="s">
        <v>95</v>
      </c>
      <c r="S18" s="27"/>
      <c r="T18" s="64" t="s">
        <v>95</v>
      </c>
      <c r="V18" s="27"/>
      <c r="W18" s="110"/>
    </row>
    <row r="19" spans="3:23" x14ac:dyDescent="0.25">
      <c r="C19" s="74">
        <v>3447</v>
      </c>
      <c r="E19" s="27"/>
      <c r="F19" s="74">
        <v>3438</v>
      </c>
      <c r="H19" s="27"/>
      <c r="I19" s="110"/>
      <c r="J19" s="64">
        <v>4930</v>
      </c>
      <c r="L19" s="27"/>
      <c r="M19" s="64">
        <v>4886</v>
      </c>
      <c r="O19" s="27"/>
      <c r="P19" s="110"/>
      <c r="Q19" s="64">
        <v>2589</v>
      </c>
      <c r="S19" s="27"/>
      <c r="T19" s="64">
        <v>2566</v>
      </c>
      <c r="V19" s="27"/>
      <c r="W19" s="110"/>
    </row>
    <row r="20" spans="3:23" x14ac:dyDescent="0.25">
      <c r="C20" s="74" t="s">
        <v>94</v>
      </c>
      <c r="E20" s="27"/>
      <c r="F20" s="74" t="s">
        <v>94</v>
      </c>
      <c r="H20" s="27"/>
      <c r="I20" s="110"/>
      <c r="J20" s="64" t="s">
        <v>35</v>
      </c>
      <c r="L20" s="27"/>
      <c r="M20" s="64" t="s">
        <v>35</v>
      </c>
      <c r="O20" s="27"/>
      <c r="P20" s="110"/>
      <c r="Q20" s="64" t="s">
        <v>35</v>
      </c>
      <c r="S20" s="27"/>
      <c r="T20" s="64" t="s">
        <v>35</v>
      </c>
      <c r="V20" s="27"/>
      <c r="W20" s="110"/>
    </row>
    <row r="21" spans="3:23" x14ac:dyDescent="0.25">
      <c r="C21" s="74">
        <v>4293</v>
      </c>
      <c r="E21" s="27"/>
      <c r="F21" s="74">
        <v>4440</v>
      </c>
      <c r="H21" s="27"/>
      <c r="I21" s="110"/>
      <c r="J21" s="64">
        <v>6441</v>
      </c>
      <c r="L21" s="27"/>
      <c r="M21" s="64">
        <v>6332</v>
      </c>
      <c r="O21" s="27"/>
      <c r="P21" s="110"/>
      <c r="Q21" s="64">
        <v>3405</v>
      </c>
      <c r="S21" s="27"/>
      <c r="T21" s="64">
        <v>3414</v>
      </c>
      <c r="V21" s="27"/>
      <c r="W21" s="110"/>
    </row>
    <row r="22" spans="3:23" x14ac:dyDescent="0.25">
      <c r="E22" s="27"/>
      <c r="H22" s="27"/>
      <c r="L22" s="27"/>
      <c r="O22" s="27"/>
      <c r="S22" s="27"/>
      <c r="V22" s="27"/>
    </row>
    <row r="23" spans="3:23" x14ac:dyDescent="0.25">
      <c r="E23" s="27"/>
      <c r="H23" s="27"/>
      <c r="L23" s="27"/>
      <c r="O23" s="27"/>
      <c r="S23" s="27"/>
      <c r="V23" s="27"/>
    </row>
  </sheetData>
  <mergeCells count="8">
    <mergeCell ref="T2:V2"/>
    <mergeCell ref="J2:L2"/>
    <mergeCell ref="Q2:S2"/>
    <mergeCell ref="A1:A3"/>
    <mergeCell ref="B1:B3"/>
    <mergeCell ref="C2:E2"/>
    <mergeCell ref="F2:H2"/>
    <mergeCell ref="M2:O2"/>
  </mergeCells>
  <conditionalFormatting sqref="L22:L1048576 S22:S1048576 E13 L13 S13 E15 L15 S15 E22:E1048576 I22:I1048576">
    <cfRule type="cellIs" dxfId="327" priority="1566" operator="greaterThan">
      <formula>0</formula>
    </cfRule>
    <cfRule type="cellIs" dxfId="326" priority="1567" operator="lessThan">
      <formula>0</formula>
    </cfRule>
    <cfRule type="cellIs" dxfId="325" priority="1568" operator="greaterThan">
      <formula>0</formula>
    </cfRule>
  </conditionalFormatting>
  <conditionalFormatting sqref="P22:P1048576">
    <cfRule type="colorScale" priority="267">
      <colorScale>
        <cfvo type="num" val="0"/>
        <cfvo type="num" val="0"/>
        <color rgb="FF92D050"/>
        <color rgb="FFFF3300"/>
      </colorScale>
    </cfRule>
  </conditionalFormatting>
  <conditionalFormatting sqref="W22:W1048576">
    <cfRule type="colorScale" priority="31">
      <colorScale>
        <cfvo type="num" val="0"/>
        <cfvo type="num" val="0"/>
        <color rgb="FF92D050"/>
        <color rgb="FFFF3300"/>
      </colorScale>
    </cfRule>
  </conditionalFormatting>
  <conditionalFormatting sqref="I4:I14">
    <cfRule type="cellIs" dxfId="324" priority="29" operator="greaterThan">
      <formula>0</formula>
    </cfRule>
    <cfRule type="cellIs" dxfId="323" priority="30" operator="lessThan">
      <formula>0</formula>
    </cfRule>
  </conditionalFormatting>
  <conditionalFormatting sqref="I4:I14">
    <cfRule type="colorScale" priority="28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27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322" priority="25" operator="greaterThan">
      <formula>0</formula>
    </cfRule>
    <cfRule type="cellIs" dxfId="321" priority="26" operator="lessThan">
      <formula>0</formula>
    </cfRule>
  </conditionalFormatting>
  <conditionalFormatting sqref="I15:I21">
    <cfRule type="colorScale" priority="24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320" priority="22" operator="greaterThan">
      <formula>0</formula>
    </cfRule>
    <cfRule type="cellIs" dxfId="319" priority="23" operator="lessThan">
      <formula>0</formula>
    </cfRule>
  </conditionalFormatting>
  <conditionalFormatting sqref="P4:P14">
    <cfRule type="colorScale" priority="21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318" priority="18" operator="greaterThan">
      <formula>0</formula>
    </cfRule>
    <cfRule type="cellIs" dxfId="317" priority="19" operator="lessThan">
      <formula>0</formula>
    </cfRule>
  </conditionalFormatting>
  <conditionalFormatting sqref="P15:P21">
    <cfRule type="colorScale" priority="17">
      <colorScale>
        <cfvo type="num" val="0"/>
        <cfvo type="num" val="0"/>
        <color rgb="FF92D050"/>
        <color rgb="FFFF3300"/>
      </colorScale>
    </cfRule>
  </conditionalFormatting>
  <conditionalFormatting sqref="W4:W14">
    <cfRule type="cellIs" dxfId="316" priority="15" operator="greaterThan">
      <formula>0</formula>
    </cfRule>
    <cfRule type="cellIs" dxfId="315" priority="16" operator="lessThan">
      <formula>0</formula>
    </cfRule>
  </conditionalFormatting>
  <conditionalFormatting sqref="W4:W14">
    <cfRule type="colorScale" priority="14">
      <colorScale>
        <cfvo type="num" val="0"/>
        <cfvo type="num" val="0"/>
        <color rgb="FF92D050"/>
        <color rgb="FFFF3300"/>
      </colorScale>
    </cfRule>
  </conditionalFormatting>
  <conditionalFormatting sqref="W3">
    <cfRule type="colorScale" priority="13">
      <colorScale>
        <cfvo type="num" val="0"/>
        <cfvo type="num" val="0"/>
        <color rgb="FF92D050"/>
        <color rgb="FFFF3300"/>
      </colorScale>
    </cfRule>
  </conditionalFormatting>
  <conditionalFormatting sqref="W15:W21">
    <cfRule type="cellIs" dxfId="314" priority="11" operator="greaterThan">
      <formula>0</formula>
    </cfRule>
    <cfRule type="cellIs" dxfId="313" priority="12" operator="lessThan">
      <formula>0</formula>
    </cfRule>
  </conditionalFormatting>
  <conditionalFormatting sqref="W15:W21">
    <cfRule type="colorScale" priority="10">
      <colorScale>
        <cfvo type="num" val="0"/>
        <cfvo type="num" val="0"/>
        <color rgb="FF92D050"/>
        <color rgb="FFFF3300"/>
      </colorScale>
    </cfRule>
  </conditionalFormatting>
  <conditionalFormatting sqref="H13 H15 H22:H1048576">
    <cfRule type="cellIs" dxfId="312" priority="7" operator="greaterThan">
      <formula>0</formula>
    </cfRule>
    <cfRule type="cellIs" dxfId="311" priority="8" operator="lessThan">
      <formula>0</formula>
    </cfRule>
    <cfRule type="cellIs" dxfId="310" priority="9" operator="greaterThan">
      <formula>0</formula>
    </cfRule>
  </conditionalFormatting>
  <conditionalFormatting sqref="O22:O1048576 O13 O15">
    <cfRule type="cellIs" dxfId="309" priority="4" operator="greaterThan">
      <formula>0</formula>
    </cfRule>
    <cfRule type="cellIs" dxfId="308" priority="5" operator="lessThan">
      <formula>0</formula>
    </cfRule>
    <cfRule type="cellIs" dxfId="307" priority="6" operator="greaterThan">
      <formula>0</formula>
    </cfRule>
  </conditionalFormatting>
  <conditionalFormatting sqref="V22:V1048576 V13 V15">
    <cfRule type="cellIs" dxfId="306" priority="1" operator="greaterThan">
      <formula>0</formula>
    </cfRule>
    <cfRule type="cellIs" dxfId="305" priority="2" operator="lessThan">
      <formula>0</formula>
    </cfRule>
    <cfRule type="cellIs" dxfId="304" priority="3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2">
    <tabColor rgb="FFFFC000"/>
  </sheetPr>
  <dimension ref="A1:W24"/>
  <sheetViews>
    <sheetView zoomScale="70" zoomScaleNormal="70" workbookViewId="0">
      <selection activeCell="F27" sqref="F27"/>
    </sheetView>
  </sheetViews>
  <sheetFormatPr baseColWidth="10" defaultRowHeight="15" x14ac:dyDescent="0.25"/>
  <cols>
    <col min="1" max="1" width="24.28515625" customWidth="1"/>
    <col min="2" max="2" width="73.28515625" customWidth="1"/>
    <col min="3" max="3" width="14.85546875" customWidth="1"/>
    <col min="4" max="4" width="13.5703125" style="25" customWidth="1"/>
    <col min="5" max="5" width="11.28515625" bestFit="1" customWidth="1"/>
    <col min="6" max="6" width="14.85546875" customWidth="1"/>
    <col min="7" max="7" width="13.5703125" style="25" customWidth="1"/>
    <col min="8" max="8" width="11.28515625" bestFit="1" customWidth="1"/>
    <col min="9" max="9" width="11.5703125" style="106"/>
    <col min="10" max="10" width="14.85546875" customWidth="1"/>
    <col min="11" max="11" width="14.42578125" style="25" customWidth="1"/>
    <col min="12" max="12" width="11.28515625" bestFit="1" customWidth="1"/>
    <col min="13" max="13" width="14.85546875" customWidth="1"/>
    <col min="14" max="14" width="14.42578125" style="25" customWidth="1"/>
    <col min="15" max="15" width="11.28515625" bestFit="1" customWidth="1"/>
    <col min="16" max="16" width="11.5703125" style="106"/>
    <col min="17" max="17" width="14.7109375" bestFit="1" customWidth="1"/>
    <col min="18" max="18" width="15.140625" style="25" bestFit="1" customWidth="1"/>
    <col min="19" max="19" width="11.28515625" bestFit="1" customWidth="1"/>
    <col min="20" max="20" width="14.7109375" bestFit="1" customWidth="1"/>
    <col min="21" max="21" width="15.140625" style="25" bestFit="1" customWidth="1"/>
    <col min="22" max="22" width="11.28515625" bestFit="1" customWidth="1"/>
    <col min="23" max="23" width="11.5703125" style="106"/>
  </cols>
  <sheetData>
    <row r="1" spans="1:23" x14ac:dyDescent="0.25">
      <c r="A1" s="146" t="s">
        <v>31</v>
      </c>
      <c r="B1" s="156" t="s">
        <v>30</v>
      </c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13"/>
      <c r="T1" s="113"/>
      <c r="U1" s="113"/>
      <c r="V1" s="113"/>
      <c r="W1" s="113"/>
    </row>
    <row r="2" spans="1:23" x14ac:dyDescent="0.25">
      <c r="A2" s="146"/>
      <c r="B2" s="148"/>
      <c r="C2" s="150" t="s">
        <v>85</v>
      </c>
      <c r="D2" s="150"/>
      <c r="E2" s="150"/>
      <c r="F2" s="150" t="s">
        <v>85</v>
      </c>
      <c r="G2" s="150"/>
      <c r="H2" s="150"/>
      <c r="I2" s="72"/>
      <c r="J2" s="150" t="s">
        <v>76</v>
      </c>
      <c r="K2" s="150"/>
      <c r="L2" s="150"/>
      <c r="M2" s="150" t="s">
        <v>76</v>
      </c>
      <c r="N2" s="150"/>
      <c r="O2" s="150"/>
      <c r="P2" s="72"/>
      <c r="Q2" s="150" t="s">
        <v>59</v>
      </c>
      <c r="R2" s="150"/>
      <c r="S2" s="150"/>
      <c r="T2" s="150" t="s">
        <v>59</v>
      </c>
      <c r="U2" s="150"/>
      <c r="V2" s="150"/>
      <c r="W2" s="72"/>
    </row>
    <row r="3" spans="1:23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52"/>
      <c r="J3" s="28" t="s">
        <v>38</v>
      </c>
      <c r="K3" s="51" t="s">
        <v>204</v>
      </c>
      <c r="L3" s="36" t="s">
        <v>50</v>
      </c>
      <c r="M3" s="28" t="s">
        <v>37</v>
      </c>
      <c r="N3" s="51" t="s">
        <v>213</v>
      </c>
      <c r="O3" s="36" t="s">
        <v>50</v>
      </c>
      <c r="P3" s="52"/>
      <c r="Q3" s="28" t="s">
        <v>38</v>
      </c>
      <c r="R3" s="51" t="s">
        <v>204</v>
      </c>
      <c r="S3" s="36" t="s">
        <v>50</v>
      </c>
      <c r="T3" s="28" t="s">
        <v>37</v>
      </c>
      <c r="U3" s="51" t="s">
        <v>213</v>
      </c>
      <c r="V3" s="36" t="s">
        <v>50</v>
      </c>
      <c r="W3" s="52"/>
    </row>
    <row r="4" spans="1:23" x14ac:dyDescent="0.25">
      <c r="A4" s="45" t="s">
        <v>23</v>
      </c>
      <c r="B4" s="44" t="s">
        <v>22</v>
      </c>
      <c r="C4" s="31">
        <v>1621</v>
      </c>
      <c r="D4" s="125">
        <f t="shared" ref="D4:D12" si="0">C4/C$19</f>
        <v>0.39945786101527847</v>
      </c>
      <c r="E4" s="41">
        <f>D4*'Pondération des sujets'!$D3</f>
        <v>0.39945786101527847</v>
      </c>
      <c r="F4" s="31">
        <v>1720</v>
      </c>
      <c r="G4" s="125">
        <f t="shared" ref="G4:G12" si="1">F4/F$19</f>
        <v>0.42437700468788553</v>
      </c>
      <c r="H4" s="41">
        <f>G4*'Pondération des sujets'!$D3</f>
        <v>0.42437700468788553</v>
      </c>
      <c r="I4" s="32"/>
      <c r="J4" s="31">
        <v>809</v>
      </c>
      <c r="K4" s="125">
        <f t="shared" ref="K4:K12" si="2">J4/J$19</f>
        <v>0.22833756703358735</v>
      </c>
      <c r="L4" s="41">
        <f>K4*'Pondération des sujets'!$D3</f>
        <v>0.22833756703358735</v>
      </c>
      <c r="M4" s="31">
        <v>838</v>
      </c>
      <c r="N4" s="125">
        <f t="shared" ref="N4:N12" si="3">M4/M$19</f>
        <v>0.23929183323814962</v>
      </c>
      <c r="O4" s="41">
        <f>N4*'Pondération des sujets'!$D3</f>
        <v>0.23929183323814962</v>
      </c>
      <c r="P4" s="32"/>
      <c r="Q4" s="31">
        <v>601</v>
      </c>
      <c r="R4" s="125">
        <f t="shared" ref="R4:R12" si="4">Q4/Q$19</f>
        <v>0.32416396979503775</v>
      </c>
      <c r="S4" s="41">
        <f>R4*'Pondération des sujets'!$D3</f>
        <v>0.32416396979503775</v>
      </c>
      <c r="T4" s="31">
        <v>637</v>
      </c>
      <c r="U4" s="125">
        <f t="shared" ref="U4:U12" si="5">T4/T$19</f>
        <v>0.34265734265734266</v>
      </c>
      <c r="V4" s="41">
        <f>U4*'Pondération des sujets'!$D3</f>
        <v>0.34265734265734266</v>
      </c>
      <c r="W4" s="32"/>
    </row>
    <row r="5" spans="1:23" x14ac:dyDescent="0.25">
      <c r="A5" s="50"/>
      <c r="B5" s="49" t="s">
        <v>49</v>
      </c>
      <c r="C5" s="48">
        <v>164</v>
      </c>
      <c r="D5" s="126">
        <f t="shared" si="0"/>
        <v>4.0413997042878264E-2</v>
      </c>
      <c r="E5" s="41">
        <f>-D5*'Pondération des sujets'!$D$3</f>
        <v>-4.0413997042878264E-2</v>
      </c>
      <c r="F5" s="48">
        <v>151</v>
      </c>
      <c r="G5" s="126">
        <f t="shared" si="1"/>
        <v>3.7256353318529487E-2</v>
      </c>
      <c r="H5" s="41">
        <f>-G5*'Pondération des sujets'!$D$3</f>
        <v>-3.7256353318529487E-2</v>
      </c>
      <c r="I5" s="32"/>
      <c r="J5" s="48">
        <v>102</v>
      </c>
      <c r="K5" s="126">
        <f t="shared" si="2"/>
        <v>2.8789161727349702E-2</v>
      </c>
      <c r="L5" s="41">
        <f>-K5*'Pondération des sujets'!$D$3</f>
        <v>-2.8789161727349702E-2</v>
      </c>
      <c r="M5" s="48">
        <v>106</v>
      </c>
      <c r="N5" s="126">
        <f t="shared" si="3"/>
        <v>3.0268418046830382E-2</v>
      </c>
      <c r="O5" s="41">
        <f>-N5*'Pondération des sujets'!$D$3</f>
        <v>-3.0268418046830382E-2</v>
      </c>
      <c r="P5" s="32"/>
      <c r="Q5" s="48">
        <v>74</v>
      </c>
      <c r="R5" s="126">
        <f t="shared" si="4"/>
        <v>3.9913700107874865E-2</v>
      </c>
      <c r="S5" s="41">
        <f>-R5*'Pondération des sujets'!$D$3</f>
        <v>-3.9913700107874865E-2</v>
      </c>
      <c r="T5" s="48">
        <v>107</v>
      </c>
      <c r="U5" s="126">
        <f t="shared" si="5"/>
        <v>5.7557826788596021E-2</v>
      </c>
      <c r="V5" s="41">
        <f>-U5*'Pondération des sujets'!$D$3</f>
        <v>-5.7557826788596021E-2</v>
      </c>
      <c r="W5" s="32"/>
    </row>
    <row r="6" spans="1:23" x14ac:dyDescent="0.25">
      <c r="A6" s="45" t="s">
        <v>21</v>
      </c>
      <c r="B6" s="44" t="s">
        <v>20</v>
      </c>
      <c r="C6" s="31">
        <v>71</v>
      </c>
      <c r="D6" s="125">
        <f t="shared" si="0"/>
        <v>1.7496303597831445E-2</v>
      </c>
      <c r="E6" s="41">
        <f>D6*'Pondération des sujets'!$D4</f>
        <v>1.7496303597831445E-2</v>
      </c>
      <c r="F6" s="31">
        <v>79</v>
      </c>
      <c r="G6" s="125">
        <f t="shared" si="1"/>
        <v>1.9491734517641253E-2</v>
      </c>
      <c r="H6" s="41">
        <f>G6*'Pondération des sujets'!$D4</f>
        <v>1.9491734517641253E-2</v>
      </c>
      <c r="I6" s="32"/>
      <c r="J6" s="31">
        <v>75</v>
      </c>
      <c r="K6" s="125">
        <f t="shared" si="2"/>
        <v>2.1168501270110076E-2</v>
      </c>
      <c r="L6" s="41">
        <f>K6*'Pondération des sujets'!$D4</f>
        <v>2.1168501270110076E-2</v>
      </c>
      <c r="M6" s="31">
        <v>75</v>
      </c>
      <c r="N6" s="125">
        <f t="shared" si="3"/>
        <v>2.1416333523700742E-2</v>
      </c>
      <c r="O6" s="41">
        <f>N6*'Pondération des sujets'!$D4</f>
        <v>2.1416333523700742E-2</v>
      </c>
      <c r="P6" s="32"/>
      <c r="Q6" s="31">
        <v>60</v>
      </c>
      <c r="R6" s="125">
        <f t="shared" si="4"/>
        <v>3.2362459546925564E-2</v>
      </c>
      <c r="S6" s="41">
        <f>R6*'Pondération des sujets'!$D4</f>
        <v>3.2362459546925564E-2</v>
      </c>
      <c r="T6" s="31">
        <v>60</v>
      </c>
      <c r="U6" s="125">
        <f t="shared" si="5"/>
        <v>3.2275416890801503E-2</v>
      </c>
      <c r="V6" s="41">
        <f>U6*'Pondération des sujets'!$D4</f>
        <v>3.2275416890801503E-2</v>
      </c>
      <c r="W6" s="32"/>
    </row>
    <row r="7" spans="1:23" x14ac:dyDescent="0.25">
      <c r="A7" s="45" t="s">
        <v>19</v>
      </c>
      <c r="B7" s="44" t="s">
        <v>18</v>
      </c>
      <c r="C7" s="31">
        <v>4</v>
      </c>
      <c r="D7" s="125">
        <f t="shared" si="0"/>
        <v>9.8570724494825043E-4</v>
      </c>
      <c r="E7" s="41">
        <f>D7*'Pondération des sujets'!$D5</f>
        <v>9.8570724494825043E-4</v>
      </c>
      <c r="F7" s="31">
        <v>8</v>
      </c>
      <c r="G7" s="125">
        <f t="shared" si="1"/>
        <v>1.9738465334320256E-3</v>
      </c>
      <c r="H7" s="41">
        <f>G7*'Pondération des sujets'!$D5</f>
        <v>1.9738465334320256E-3</v>
      </c>
      <c r="I7" s="32"/>
      <c r="J7" s="31">
        <v>4</v>
      </c>
      <c r="K7" s="125">
        <f t="shared" si="2"/>
        <v>1.1289867344058708E-3</v>
      </c>
      <c r="L7" s="41">
        <f>K7*'Pondération des sujets'!$D5</f>
        <v>1.1289867344058708E-3</v>
      </c>
      <c r="M7" s="31">
        <v>7</v>
      </c>
      <c r="N7" s="125">
        <f t="shared" si="3"/>
        <v>1.9988577955454027E-3</v>
      </c>
      <c r="O7" s="41">
        <f>N7*'Pondération des sujets'!$D5</f>
        <v>1.9988577955454027E-3</v>
      </c>
      <c r="P7" s="32"/>
      <c r="Q7" s="31">
        <v>2</v>
      </c>
      <c r="R7" s="125">
        <f t="shared" si="4"/>
        <v>1.0787486515641855E-3</v>
      </c>
      <c r="S7" s="41">
        <f>R7*'Pondération des sujets'!$D5</f>
        <v>1.0787486515641855E-3</v>
      </c>
      <c r="T7" s="31">
        <v>5</v>
      </c>
      <c r="U7" s="125">
        <f t="shared" si="5"/>
        <v>2.6896180742334587E-3</v>
      </c>
      <c r="V7" s="41">
        <f>U7*'Pondération des sujets'!$D5</f>
        <v>2.6896180742334587E-3</v>
      </c>
      <c r="W7" s="32"/>
    </row>
    <row r="8" spans="1:23" x14ac:dyDescent="0.25">
      <c r="A8" s="45" t="s">
        <v>118</v>
      </c>
      <c r="B8" s="44" t="s">
        <v>16</v>
      </c>
      <c r="C8" s="31">
        <v>482</v>
      </c>
      <c r="D8" s="125">
        <f t="shared" si="0"/>
        <v>0.11877772301626417</v>
      </c>
      <c r="E8" s="41">
        <f>D8*'Pondération des sujets'!$D6</f>
        <v>0.11877772301626417</v>
      </c>
      <c r="F8" s="31">
        <v>696</v>
      </c>
      <c r="G8" s="125">
        <f t="shared" si="1"/>
        <v>0.17172464840858623</v>
      </c>
      <c r="H8" s="41">
        <f>G8*'Pondération des sujets'!$D6</f>
        <v>0.17172464840858623</v>
      </c>
      <c r="I8" s="32"/>
      <c r="J8" s="31">
        <v>423</v>
      </c>
      <c r="K8" s="125">
        <f t="shared" si="2"/>
        <v>0.11939034716342083</v>
      </c>
      <c r="L8" s="41">
        <f>K8*'Pondération des sujets'!$D6</f>
        <v>0.11939034716342083</v>
      </c>
      <c r="M8" s="31">
        <v>591</v>
      </c>
      <c r="N8" s="125">
        <f t="shared" si="3"/>
        <v>0.16876070816676186</v>
      </c>
      <c r="O8" s="41">
        <f>N8*'Pondération des sujets'!$D6</f>
        <v>0.16876070816676186</v>
      </c>
      <c r="P8" s="32"/>
      <c r="Q8" s="31">
        <v>124</v>
      </c>
      <c r="R8" s="125">
        <f t="shared" si="4"/>
        <v>6.6882416396979505E-2</v>
      </c>
      <c r="S8" s="41">
        <f>R8*'Pondération des sujets'!$D6</f>
        <v>6.6882416396979505E-2</v>
      </c>
      <c r="T8" s="31">
        <v>176</v>
      </c>
      <c r="U8" s="125">
        <f t="shared" si="5"/>
        <v>9.4674556213017749E-2</v>
      </c>
      <c r="V8" s="41">
        <f>U8*'Pondération des sujets'!$D6</f>
        <v>9.4674556213017749E-2</v>
      </c>
      <c r="W8" s="32"/>
    </row>
    <row r="9" spans="1:23" x14ac:dyDescent="0.25">
      <c r="A9" s="45">
        <v>3</v>
      </c>
      <c r="B9" s="44" t="s">
        <v>14</v>
      </c>
      <c r="C9" s="31">
        <v>421</v>
      </c>
      <c r="D9" s="125">
        <f t="shared" si="0"/>
        <v>0.10374568753080335</v>
      </c>
      <c r="E9" s="41">
        <f>D9*'Pondération des sujets'!$D8</f>
        <v>0.10374568753080335</v>
      </c>
      <c r="F9" s="31">
        <v>291</v>
      </c>
      <c r="G9" s="125">
        <f t="shared" si="1"/>
        <v>7.1798667653589929E-2</v>
      </c>
      <c r="H9" s="41">
        <f>G9*'Pondération des sujets'!$D8</f>
        <v>7.1798667653589929E-2</v>
      </c>
      <c r="I9" s="32"/>
      <c r="J9" s="31">
        <v>528</v>
      </c>
      <c r="K9" s="125">
        <f t="shared" si="2"/>
        <v>0.14902624894157493</v>
      </c>
      <c r="L9" s="41">
        <f>K9*'Pondération des sujets'!$D8</f>
        <v>0.14902624894157493</v>
      </c>
      <c r="M9" s="31">
        <v>410</v>
      </c>
      <c r="N9" s="125">
        <f t="shared" si="3"/>
        <v>0.11707595659623073</v>
      </c>
      <c r="O9" s="41">
        <f>N9*'Pondération des sujets'!$D8</f>
        <v>0.11707595659623073</v>
      </c>
      <c r="P9" s="32"/>
      <c r="Q9" s="31">
        <v>169</v>
      </c>
      <c r="R9" s="125">
        <f t="shared" si="4"/>
        <v>9.1154261057173683E-2</v>
      </c>
      <c r="S9" s="41">
        <f>R9*'Pondération des sujets'!$D8</f>
        <v>9.1154261057173683E-2</v>
      </c>
      <c r="T9" s="31">
        <v>131</v>
      </c>
      <c r="U9" s="125">
        <f t="shared" si="5"/>
        <v>7.0467993544916618E-2</v>
      </c>
      <c r="V9" s="41">
        <f>U9*'Pondération des sujets'!$D8</f>
        <v>7.0467993544916618E-2</v>
      </c>
      <c r="W9" s="32"/>
    </row>
    <row r="10" spans="1:23" ht="25.5" x14ac:dyDescent="0.25">
      <c r="A10" s="45">
        <v>5</v>
      </c>
      <c r="B10" s="44" t="s">
        <v>12</v>
      </c>
      <c r="C10" s="31">
        <v>141</v>
      </c>
      <c r="D10" s="125">
        <f t="shared" si="0"/>
        <v>3.4746180384425826E-2</v>
      </c>
      <c r="E10" s="41">
        <f>D10*'Pondération des sujets'!$D10</f>
        <v>3.4746180384425826E-2</v>
      </c>
      <c r="F10" s="31">
        <v>138</v>
      </c>
      <c r="G10" s="125">
        <f t="shared" si="1"/>
        <v>3.4048852701702444E-2</v>
      </c>
      <c r="H10" s="41">
        <f>G10*'Pondération des sujets'!$D10</f>
        <v>3.4048852701702444E-2</v>
      </c>
      <c r="I10" s="32"/>
      <c r="J10" s="31">
        <v>84</v>
      </c>
      <c r="K10" s="125">
        <f t="shared" si="2"/>
        <v>2.3708721422523286E-2</v>
      </c>
      <c r="L10" s="41">
        <f>K10*'Pondération des sujets'!$D10</f>
        <v>2.3708721422523286E-2</v>
      </c>
      <c r="M10" s="31">
        <v>86</v>
      </c>
      <c r="N10" s="125">
        <f t="shared" si="3"/>
        <v>2.4557395773843516E-2</v>
      </c>
      <c r="O10" s="41">
        <f>N10*'Pondération des sujets'!$D10</f>
        <v>2.4557395773843516E-2</v>
      </c>
      <c r="P10" s="32"/>
      <c r="Q10" s="31">
        <v>56</v>
      </c>
      <c r="R10" s="125">
        <f t="shared" si="4"/>
        <v>3.0204962243797196E-2</v>
      </c>
      <c r="S10" s="41">
        <f>R10*'Pondération des sujets'!$D10</f>
        <v>3.0204962243797196E-2</v>
      </c>
      <c r="T10" s="31">
        <v>52</v>
      </c>
      <c r="U10" s="125">
        <f t="shared" si="5"/>
        <v>2.7972027972027972E-2</v>
      </c>
      <c r="V10" s="41">
        <f>U10*'Pondération des sujets'!$D10</f>
        <v>2.7972027972027972E-2</v>
      </c>
      <c r="W10" s="32"/>
    </row>
    <row r="11" spans="1:23" x14ac:dyDescent="0.25">
      <c r="A11" s="83" t="s">
        <v>119</v>
      </c>
      <c r="B11" s="44" t="s">
        <v>2</v>
      </c>
      <c r="C11" s="28">
        <v>1</v>
      </c>
      <c r="D11" s="125">
        <f t="shared" si="0"/>
        <v>2.4642681123706261E-4</v>
      </c>
      <c r="E11" s="41">
        <f>D11*'Pondération des sujets'!$D16</f>
        <v>2.4642681123706261E-4</v>
      </c>
      <c r="F11" s="28">
        <v>1</v>
      </c>
      <c r="G11" s="125">
        <f t="shared" si="1"/>
        <v>2.467308166790032E-4</v>
      </c>
      <c r="H11" s="41">
        <f>G11*'Pondération des sujets'!$D16</f>
        <v>2.467308166790032E-4</v>
      </c>
      <c r="I11" s="32"/>
      <c r="J11" s="28">
        <v>2</v>
      </c>
      <c r="K11" s="125">
        <f t="shared" si="2"/>
        <v>5.6449336720293538E-4</v>
      </c>
      <c r="L11" s="41">
        <f>K11*'Pondération des sujets'!$D16</f>
        <v>5.6449336720293538E-4</v>
      </c>
      <c r="M11" s="28">
        <v>2</v>
      </c>
      <c r="N11" s="125">
        <f t="shared" si="3"/>
        <v>5.7110222729868647E-4</v>
      </c>
      <c r="O11" s="41">
        <f>N11*'Pondération des sujets'!$D16</f>
        <v>5.7110222729868647E-4</v>
      </c>
      <c r="P11" s="32"/>
      <c r="Q11" s="28">
        <v>2</v>
      </c>
      <c r="R11" s="125">
        <f t="shared" si="4"/>
        <v>1.0787486515641855E-3</v>
      </c>
      <c r="S11" s="41">
        <f>R11*'Pondération des sujets'!$D16</f>
        <v>1.0787486515641855E-3</v>
      </c>
      <c r="T11" s="28">
        <v>2</v>
      </c>
      <c r="U11" s="125">
        <f t="shared" si="5"/>
        <v>1.0758472296933835E-3</v>
      </c>
      <c r="V11" s="41">
        <f>U11*'Pondération des sujets'!$D16</f>
        <v>1.0758472296933835E-3</v>
      </c>
      <c r="W11" s="32"/>
    </row>
    <row r="12" spans="1:23" x14ac:dyDescent="0.25">
      <c r="A12" s="83" t="s">
        <v>117</v>
      </c>
      <c r="B12" s="44" t="s">
        <v>1</v>
      </c>
      <c r="C12" s="28">
        <v>0</v>
      </c>
      <c r="D12" s="125">
        <f t="shared" si="0"/>
        <v>0</v>
      </c>
      <c r="E12" s="41">
        <f>D12*'Pondération des sujets'!$D17</f>
        <v>0</v>
      </c>
      <c r="F12" s="28">
        <v>0</v>
      </c>
      <c r="G12" s="125">
        <f t="shared" si="1"/>
        <v>0</v>
      </c>
      <c r="H12" s="41">
        <f>G12*'Pondération des sujets'!$D17</f>
        <v>0</v>
      </c>
      <c r="I12" s="32"/>
      <c r="J12" s="28">
        <v>0</v>
      </c>
      <c r="K12" s="125">
        <f t="shared" si="2"/>
        <v>0</v>
      </c>
      <c r="L12" s="41">
        <f>K12*'Pondération des sujets'!$D17</f>
        <v>0</v>
      </c>
      <c r="M12" s="28">
        <v>0</v>
      </c>
      <c r="N12" s="125">
        <f t="shared" si="3"/>
        <v>0</v>
      </c>
      <c r="O12" s="41">
        <f>N12*'Pondération des sujets'!$D17</f>
        <v>0</v>
      </c>
      <c r="P12" s="32"/>
      <c r="Q12" s="28">
        <v>0</v>
      </c>
      <c r="R12" s="125">
        <f t="shared" si="4"/>
        <v>0</v>
      </c>
      <c r="S12" s="41">
        <f>R12*'Pondération des sujets'!$D17</f>
        <v>0</v>
      </c>
      <c r="T12" s="28">
        <v>0</v>
      </c>
      <c r="U12" s="125">
        <f t="shared" si="5"/>
        <v>0</v>
      </c>
      <c r="V12" s="41">
        <f>U12*'Pondération des sujets'!$D17</f>
        <v>0</v>
      </c>
      <c r="W12" s="32"/>
    </row>
    <row r="13" spans="1:23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2"/>
      <c r="J13" s="31">
        <v>0</v>
      </c>
      <c r="K13" s="125">
        <f>J13/J$21</f>
        <v>0</v>
      </c>
      <c r="L13" s="34"/>
      <c r="M13" s="31">
        <v>0</v>
      </c>
      <c r="N13" s="125">
        <f>M13/M$21</f>
        <v>0</v>
      </c>
      <c r="O13" s="34"/>
      <c r="P13" s="32"/>
      <c r="Q13" s="31">
        <v>0</v>
      </c>
      <c r="R13" s="125">
        <f>Q13/Q$21</f>
        <v>0</v>
      </c>
      <c r="S13" s="34"/>
      <c r="T13" s="31">
        <v>0</v>
      </c>
      <c r="U13" s="125">
        <f>T13/T$21</f>
        <v>0</v>
      </c>
      <c r="V13" s="34"/>
      <c r="W13" s="32"/>
    </row>
    <row r="14" spans="1:23" x14ac:dyDescent="0.25">
      <c r="A14" s="84" t="s">
        <v>48</v>
      </c>
      <c r="B14" s="38" t="s">
        <v>47</v>
      </c>
      <c r="C14" s="37"/>
      <c r="D14" s="35"/>
      <c r="E14" s="39">
        <f>SUM(E4:E12)</f>
        <v>0.63504189255791021</v>
      </c>
      <c r="F14" s="37"/>
      <c r="G14" s="35"/>
      <c r="H14" s="39">
        <f>SUM(H4:H12)</f>
        <v>0.68640513200098685</v>
      </c>
      <c r="I14" s="109"/>
      <c r="J14" s="37"/>
      <c r="K14" s="35"/>
      <c r="L14" s="39">
        <f>SUM(L4:L12)</f>
        <v>0.51453570420547567</v>
      </c>
      <c r="M14" s="37"/>
      <c r="N14" s="35"/>
      <c r="O14" s="39">
        <f>SUM(O4:O12)</f>
        <v>0.54340376927470024</v>
      </c>
      <c r="P14" s="109"/>
      <c r="Q14" s="37"/>
      <c r="R14" s="35"/>
      <c r="S14" s="39">
        <f>SUM(S4:S12)</f>
        <v>0.50701186623516725</v>
      </c>
      <c r="T14" s="37"/>
      <c r="U14" s="35"/>
      <c r="V14" s="39">
        <f>SUM(V4:V12)</f>
        <v>0.51425497579343726</v>
      </c>
      <c r="W14" s="109"/>
    </row>
    <row r="15" spans="1:23" x14ac:dyDescent="0.25">
      <c r="E15" s="27"/>
      <c r="H15" s="27"/>
      <c r="I15" s="111"/>
      <c r="L15" s="30"/>
      <c r="O15" s="30"/>
      <c r="P15" s="111"/>
      <c r="S15" s="30"/>
      <c r="V15" s="30"/>
      <c r="W15" s="111"/>
    </row>
    <row r="16" spans="1:23" x14ac:dyDescent="0.25">
      <c r="C16" s="71" t="s">
        <v>85</v>
      </c>
      <c r="D16" s="68"/>
      <c r="E16" s="67"/>
      <c r="F16" s="71" t="s">
        <v>85</v>
      </c>
      <c r="G16" s="68"/>
      <c r="H16" s="67"/>
      <c r="I16" s="110"/>
      <c r="J16" s="69" t="s">
        <v>76</v>
      </c>
      <c r="K16" s="68"/>
      <c r="L16" s="67"/>
      <c r="M16" s="69" t="s">
        <v>76</v>
      </c>
      <c r="N16" s="68"/>
      <c r="O16" s="67"/>
      <c r="P16" s="110"/>
      <c r="Q16" s="65" t="s">
        <v>59</v>
      </c>
      <c r="T16" s="65" t="s">
        <v>59</v>
      </c>
      <c r="W16" s="110"/>
    </row>
    <row r="17" spans="3:23" x14ac:dyDescent="0.25">
      <c r="C17" s="64" t="s">
        <v>38</v>
      </c>
      <c r="E17" s="27"/>
      <c r="F17" s="6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110"/>
      <c r="Q17" s="64" t="s">
        <v>38</v>
      </c>
      <c r="T17" s="64" t="s">
        <v>37</v>
      </c>
      <c r="W17" s="110"/>
    </row>
    <row r="18" spans="3:23" x14ac:dyDescent="0.25">
      <c r="C18" s="64" t="s">
        <v>95</v>
      </c>
      <c r="D18" s="68"/>
      <c r="E18" s="67"/>
      <c r="F18" s="64" t="s">
        <v>95</v>
      </c>
      <c r="G18" s="68"/>
      <c r="H18" s="67"/>
      <c r="I18" s="110"/>
      <c r="J18" s="64" t="s">
        <v>95</v>
      </c>
      <c r="K18" s="68"/>
      <c r="L18" s="67"/>
      <c r="M18" s="64" t="s">
        <v>95</v>
      </c>
      <c r="N18" s="68"/>
      <c r="O18" s="67"/>
      <c r="P18" s="110"/>
      <c r="Q18" s="64" t="s">
        <v>95</v>
      </c>
      <c r="T18" s="64" t="s">
        <v>95</v>
      </c>
      <c r="W18" s="110"/>
    </row>
    <row r="19" spans="3:23" x14ac:dyDescent="0.25">
      <c r="C19" s="64">
        <v>4058</v>
      </c>
      <c r="D19" s="68"/>
      <c r="E19" s="67"/>
      <c r="F19" s="64">
        <v>4053</v>
      </c>
      <c r="G19" s="68"/>
      <c r="H19" s="67"/>
      <c r="I19" s="110"/>
      <c r="J19" s="64">
        <v>3543</v>
      </c>
      <c r="K19" s="68"/>
      <c r="L19" s="67"/>
      <c r="M19" s="64">
        <v>3502</v>
      </c>
      <c r="N19" s="68"/>
      <c r="O19" s="67"/>
      <c r="P19" s="110"/>
      <c r="Q19" s="64">
        <v>1854</v>
      </c>
      <c r="T19" s="64">
        <v>1859</v>
      </c>
      <c r="W19" s="110"/>
    </row>
    <row r="20" spans="3:23" x14ac:dyDescent="0.25">
      <c r="C20" s="64" t="s">
        <v>35</v>
      </c>
      <c r="D20" s="68"/>
      <c r="E20" s="67"/>
      <c r="F20" s="64" t="s">
        <v>35</v>
      </c>
      <c r="G20" s="68"/>
      <c r="H20" s="67"/>
      <c r="I20" s="110"/>
      <c r="J20" s="64" t="s">
        <v>35</v>
      </c>
      <c r="K20" s="68"/>
      <c r="L20" s="67"/>
      <c r="M20" s="64" t="s">
        <v>35</v>
      </c>
      <c r="N20" s="68"/>
      <c r="O20" s="67"/>
      <c r="P20" s="110"/>
      <c r="Q20" s="64" t="s">
        <v>35</v>
      </c>
      <c r="T20" s="64" t="s">
        <v>35</v>
      </c>
      <c r="W20" s="110"/>
    </row>
    <row r="21" spans="3:23" x14ac:dyDescent="0.25">
      <c r="C21" s="64">
        <v>4785</v>
      </c>
      <c r="D21" s="68"/>
      <c r="E21" s="67"/>
      <c r="F21" s="64">
        <v>4806</v>
      </c>
      <c r="G21" s="68"/>
      <c r="H21" s="67"/>
      <c r="I21" s="110"/>
      <c r="J21" s="64">
        <v>4168</v>
      </c>
      <c r="K21" s="68"/>
      <c r="L21" s="67"/>
      <c r="M21" s="64">
        <v>4203</v>
      </c>
      <c r="N21" s="68"/>
      <c r="O21" s="67"/>
      <c r="P21" s="110"/>
      <c r="Q21" s="64">
        <v>2219</v>
      </c>
      <c r="T21" s="64">
        <v>2234</v>
      </c>
      <c r="W21" s="110"/>
    </row>
    <row r="22" spans="3:23" x14ac:dyDescent="0.25">
      <c r="E22" s="27"/>
      <c r="H22" s="27"/>
      <c r="L22" s="27"/>
      <c r="O22" s="27"/>
      <c r="S22" s="27"/>
      <c r="V22" s="27"/>
    </row>
    <row r="23" spans="3:23" x14ac:dyDescent="0.25">
      <c r="E23" s="27"/>
      <c r="H23" s="27"/>
      <c r="L23" s="27"/>
      <c r="O23" s="27"/>
      <c r="S23" s="27"/>
      <c r="V23" s="27"/>
    </row>
    <row r="24" spans="3:23" x14ac:dyDescent="0.25">
      <c r="L24" s="27"/>
      <c r="O24" s="27"/>
      <c r="S24" s="27"/>
      <c r="V24" s="27"/>
    </row>
  </sheetData>
  <mergeCells count="8">
    <mergeCell ref="T2:V2"/>
    <mergeCell ref="Q2:S2"/>
    <mergeCell ref="C2:E2"/>
    <mergeCell ref="A1:A3"/>
    <mergeCell ref="B1:B3"/>
    <mergeCell ref="J2:L2"/>
    <mergeCell ref="F2:H2"/>
    <mergeCell ref="M2:O2"/>
  </mergeCells>
  <conditionalFormatting sqref="L22:L1048576 E13 L15 E15 S15">
    <cfRule type="cellIs" dxfId="303" priority="52" operator="greaterThan">
      <formula>0</formula>
    </cfRule>
    <cfRule type="cellIs" dxfId="302" priority="53" operator="lessThan">
      <formula>0</formula>
    </cfRule>
    <cfRule type="cellIs" dxfId="301" priority="54" operator="greaterThan">
      <formula>0</formula>
    </cfRule>
  </conditionalFormatting>
  <conditionalFormatting sqref="I22:I1048576">
    <cfRule type="colorScale" priority="49">
      <colorScale>
        <cfvo type="num" val="0"/>
        <cfvo type="num" val="0"/>
        <color rgb="FF92D050"/>
        <color rgb="FFFF3300"/>
      </colorScale>
    </cfRule>
  </conditionalFormatting>
  <conditionalFormatting sqref="E22:E1048576">
    <cfRule type="cellIs" dxfId="300" priority="46" operator="greaterThan">
      <formula>0</formula>
    </cfRule>
    <cfRule type="cellIs" dxfId="299" priority="47" operator="lessThan">
      <formula>0</formula>
    </cfRule>
    <cfRule type="cellIs" dxfId="298" priority="48" operator="greaterThan">
      <formula>0</formula>
    </cfRule>
  </conditionalFormatting>
  <conditionalFormatting sqref="S22:S1048576">
    <cfRule type="cellIs" dxfId="297" priority="41" operator="greaterThan">
      <formula>0</formula>
    </cfRule>
    <cfRule type="cellIs" dxfId="296" priority="42" operator="lessThan">
      <formula>0</formula>
    </cfRule>
    <cfRule type="cellIs" dxfId="295" priority="43" operator="greaterThan">
      <formula>0</formula>
    </cfRule>
  </conditionalFormatting>
  <conditionalFormatting sqref="I4:I14">
    <cfRule type="cellIs" dxfId="294" priority="35" operator="greaterThan">
      <formula>0</formula>
    </cfRule>
    <cfRule type="cellIs" dxfId="293" priority="36" operator="lessThan">
      <formula>0</formula>
    </cfRule>
  </conditionalFormatting>
  <conditionalFormatting sqref="I4:I14">
    <cfRule type="colorScale" priority="34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33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292" priority="31" operator="greaterThan">
      <formula>0</formula>
    </cfRule>
    <cfRule type="cellIs" dxfId="291" priority="32" operator="lessThan">
      <formula>0</formula>
    </cfRule>
  </conditionalFormatting>
  <conditionalFormatting sqref="I15:I21">
    <cfRule type="colorScale" priority="30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290" priority="28" operator="greaterThan">
      <formula>0</formula>
    </cfRule>
    <cfRule type="cellIs" dxfId="289" priority="29" operator="lessThan">
      <formula>0</formula>
    </cfRule>
  </conditionalFormatting>
  <conditionalFormatting sqref="P4:P14">
    <cfRule type="colorScale" priority="27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26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288" priority="24" operator="greaterThan">
      <formula>0</formula>
    </cfRule>
    <cfRule type="cellIs" dxfId="287" priority="25" operator="lessThan">
      <formula>0</formula>
    </cfRule>
  </conditionalFormatting>
  <conditionalFormatting sqref="P15:P21">
    <cfRule type="colorScale" priority="23">
      <colorScale>
        <cfvo type="num" val="0"/>
        <cfvo type="num" val="0"/>
        <color rgb="FF92D050"/>
        <color rgb="FFFF3300"/>
      </colorScale>
    </cfRule>
  </conditionalFormatting>
  <conditionalFormatting sqref="W4:W14">
    <cfRule type="cellIs" dxfId="286" priority="21" operator="greaterThan">
      <formula>0</formula>
    </cfRule>
    <cfRule type="cellIs" dxfId="285" priority="22" operator="lessThan">
      <formula>0</formula>
    </cfRule>
  </conditionalFormatting>
  <conditionalFormatting sqref="W4:W14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W3">
    <cfRule type="colorScale" priority="19">
      <colorScale>
        <cfvo type="num" val="0"/>
        <cfvo type="num" val="0"/>
        <color rgb="FF92D050"/>
        <color rgb="FFFF3300"/>
      </colorScale>
    </cfRule>
  </conditionalFormatting>
  <conditionalFormatting sqref="W15:W21">
    <cfRule type="cellIs" dxfId="284" priority="17" operator="greaterThan">
      <formula>0</formula>
    </cfRule>
    <cfRule type="cellIs" dxfId="283" priority="18" operator="lessThan">
      <formula>0</formula>
    </cfRule>
  </conditionalFormatting>
  <conditionalFormatting sqref="W15:W21">
    <cfRule type="colorScale" priority="16">
      <colorScale>
        <cfvo type="num" val="0"/>
        <cfvo type="num" val="0"/>
        <color rgb="FF92D050"/>
        <color rgb="FFFF3300"/>
      </colorScale>
    </cfRule>
  </conditionalFormatting>
  <conditionalFormatting sqref="H13 H15">
    <cfRule type="cellIs" dxfId="282" priority="13" operator="greaterThan">
      <formula>0</formula>
    </cfRule>
    <cfRule type="cellIs" dxfId="281" priority="14" operator="lessThan">
      <formula>0</formula>
    </cfRule>
    <cfRule type="cellIs" dxfId="280" priority="15" operator="greaterThan">
      <formula>0</formula>
    </cfRule>
  </conditionalFormatting>
  <conditionalFormatting sqref="H22:H1048576">
    <cfRule type="cellIs" dxfId="279" priority="10" operator="greaterThan">
      <formula>0</formula>
    </cfRule>
    <cfRule type="cellIs" dxfId="278" priority="11" operator="lessThan">
      <formula>0</formula>
    </cfRule>
    <cfRule type="cellIs" dxfId="277" priority="12" operator="greaterThan">
      <formula>0</formula>
    </cfRule>
  </conditionalFormatting>
  <conditionalFormatting sqref="O22:O1048576 O15">
    <cfRule type="cellIs" dxfId="276" priority="7" operator="greaterThan">
      <formula>0</formula>
    </cfRule>
    <cfRule type="cellIs" dxfId="275" priority="8" operator="lessThan">
      <formula>0</formula>
    </cfRule>
    <cfRule type="cellIs" dxfId="274" priority="9" operator="greaterThan">
      <formula>0</formula>
    </cfRule>
  </conditionalFormatting>
  <conditionalFormatting sqref="V15">
    <cfRule type="cellIs" dxfId="273" priority="4" operator="greaterThan">
      <formula>0</formula>
    </cfRule>
    <cfRule type="cellIs" dxfId="272" priority="5" operator="lessThan">
      <formula>0</formula>
    </cfRule>
    <cfRule type="cellIs" dxfId="271" priority="6" operator="greaterThan">
      <formula>0</formula>
    </cfRule>
  </conditionalFormatting>
  <conditionalFormatting sqref="V22:V1048576">
    <cfRule type="cellIs" dxfId="270" priority="1" operator="greaterThan">
      <formula>0</formula>
    </cfRule>
    <cfRule type="cellIs" dxfId="269" priority="2" operator="lessThan">
      <formula>0</formula>
    </cfRule>
    <cfRule type="cellIs" dxfId="268" priority="3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3">
    <tabColor rgb="FFFFC000"/>
  </sheetPr>
  <dimension ref="A1:I24"/>
  <sheetViews>
    <sheetView zoomScale="70" zoomScaleNormal="70" workbookViewId="0">
      <selection activeCell="F1" sqref="F1:F1048576"/>
    </sheetView>
  </sheetViews>
  <sheetFormatPr baseColWidth="10" defaultRowHeight="15" x14ac:dyDescent="0.25"/>
  <cols>
    <col min="1" max="1" width="21.85546875" bestFit="1" customWidth="1"/>
    <col min="2" max="2" width="83.28515625" bestFit="1" customWidth="1"/>
    <col min="3" max="3" width="14.7109375" customWidth="1"/>
    <col min="4" max="4" width="15.140625" style="25" customWidth="1"/>
    <col min="5" max="5" width="11.28515625" customWidth="1"/>
    <col min="6" max="6" width="14.7109375" customWidth="1"/>
    <col min="7" max="7" width="15.140625" style="25" customWidth="1"/>
    <col min="8" max="8" width="11.28515625" customWidth="1"/>
    <col min="9" max="9" width="11.42578125" style="106" customWidth="1"/>
  </cols>
  <sheetData>
    <row r="1" spans="1:9" x14ac:dyDescent="0.25">
      <c r="A1" s="146" t="s">
        <v>31</v>
      </c>
      <c r="B1" s="147" t="s">
        <v>30</v>
      </c>
      <c r="C1" s="102"/>
      <c r="D1" s="102"/>
      <c r="E1" s="102"/>
      <c r="F1" s="102"/>
      <c r="G1" s="102"/>
      <c r="H1" s="102"/>
      <c r="I1" s="102"/>
    </row>
    <row r="2" spans="1:9" x14ac:dyDescent="0.25">
      <c r="A2" s="146"/>
      <c r="B2" s="148"/>
      <c r="C2" s="149" t="s">
        <v>60</v>
      </c>
      <c r="D2" s="149"/>
      <c r="E2" s="149"/>
      <c r="F2" s="149" t="s">
        <v>60</v>
      </c>
      <c r="G2" s="149"/>
      <c r="H2" s="149"/>
      <c r="I2" s="72"/>
    </row>
    <row r="3" spans="1:9" x14ac:dyDescent="0.25">
      <c r="A3" s="146"/>
      <c r="B3" s="148"/>
      <c r="C3" s="28" t="s">
        <v>38</v>
      </c>
      <c r="D3" s="51" t="s">
        <v>145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</row>
    <row r="4" spans="1:9" x14ac:dyDescent="0.25">
      <c r="A4" s="45" t="s">
        <v>23</v>
      </c>
      <c r="B4" s="44" t="s">
        <v>22</v>
      </c>
      <c r="C4" s="31">
        <v>372</v>
      </c>
      <c r="D4" s="125">
        <f t="shared" ref="D4:D12" si="0">C4/C$19</f>
        <v>7.5517661388550553E-2</v>
      </c>
      <c r="E4" s="41">
        <f>D4*'Pondération des sujets'!$D3</f>
        <v>7.5517661388550553E-2</v>
      </c>
      <c r="F4" s="31">
        <v>347</v>
      </c>
      <c r="G4" s="125">
        <f t="shared" ref="G4:G12" si="1">F4/F$19</f>
        <v>7.0787433700530394E-2</v>
      </c>
      <c r="H4" s="41">
        <f>G4*'Pondération des sujets'!$D3</f>
        <v>7.0787433700530394E-2</v>
      </c>
      <c r="I4" s="32"/>
    </row>
    <row r="5" spans="1:9" ht="15" customHeight="1" x14ac:dyDescent="0.25">
      <c r="A5" s="50"/>
      <c r="B5" s="49" t="s">
        <v>49</v>
      </c>
      <c r="C5" s="48">
        <v>126</v>
      </c>
      <c r="D5" s="126">
        <f t="shared" si="0"/>
        <v>2.5578562728380026E-2</v>
      </c>
      <c r="E5" s="41">
        <f>-D5*'Pondération des sujets'!$D$3</f>
        <v>-2.5578562728380026E-2</v>
      </c>
      <c r="F5" s="48">
        <v>119</v>
      </c>
      <c r="G5" s="126">
        <f t="shared" si="1"/>
        <v>2.4275805793553651E-2</v>
      </c>
      <c r="H5" s="41">
        <f>-G5*'Pondération des sujets'!$D$3</f>
        <v>-2.4275805793553651E-2</v>
      </c>
      <c r="I5" s="32"/>
    </row>
    <row r="6" spans="1:9" x14ac:dyDescent="0.25">
      <c r="A6" s="45" t="s">
        <v>21</v>
      </c>
      <c r="B6" s="44" t="s">
        <v>20</v>
      </c>
      <c r="C6" s="31">
        <v>40</v>
      </c>
      <c r="D6" s="125">
        <f t="shared" si="0"/>
        <v>8.1201786439301666E-3</v>
      </c>
      <c r="E6" s="41">
        <f>D6*'Pondération des sujets'!$D4</f>
        <v>8.1201786439301666E-3</v>
      </c>
      <c r="F6" s="31">
        <v>28</v>
      </c>
      <c r="G6" s="125">
        <f t="shared" si="1"/>
        <v>5.7119543043655649E-3</v>
      </c>
      <c r="H6" s="41">
        <f>G6*'Pondération des sujets'!$D4</f>
        <v>5.7119543043655649E-3</v>
      </c>
      <c r="I6" s="32"/>
    </row>
    <row r="7" spans="1:9" x14ac:dyDescent="0.25">
      <c r="A7" s="45" t="s">
        <v>19</v>
      </c>
      <c r="B7" s="44" t="s">
        <v>18</v>
      </c>
      <c r="C7" s="31">
        <v>1</v>
      </c>
      <c r="D7" s="125">
        <f t="shared" si="0"/>
        <v>2.0300446609825416E-4</v>
      </c>
      <c r="E7" s="41">
        <f>D7*'Pondération des sujets'!$D5</f>
        <v>2.0300446609825416E-4</v>
      </c>
      <c r="F7" s="31">
        <v>1</v>
      </c>
      <c r="G7" s="125">
        <f t="shared" si="1"/>
        <v>2.039983680130559E-4</v>
      </c>
      <c r="H7" s="41">
        <f>G7*'Pondération des sujets'!$D5</f>
        <v>2.039983680130559E-4</v>
      </c>
      <c r="I7" s="32"/>
    </row>
    <row r="8" spans="1:9" x14ac:dyDescent="0.25">
      <c r="A8" s="45" t="s">
        <v>118</v>
      </c>
      <c r="B8" s="44" t="s">
        <v>16</v>
      </c>
      <c r="C8" s="31">
        <v>170</v>
      </c>
      <c r="D8" s="125">
        <f t="shared" si="0"/>
        <v>3.4510759236703208E-2</v>
      </c>
      <c r="E8" s="41">
        <f>D8*'Pondération des sujets'!$D6</f>
        <v>3.4510759236703208E-2</v>
      </c>
      <c r="F8" s="31">
        <v>157</v>
      </c>
      <c r="G8" s="125">
        <f t="shared" si="1"/>
        <v>3.2027743778049775E-2</v>
      </c>
      <c r="H8" s="41">
        <f>G8*'Pondération des sujets'!$D6</f>
        <v>3.2027743778049775E-2</v>
      </c>
      <c r="I8" s="32"/>
    </row>
    <row r="9" spans="1:9" x14ac:dyDescent="0.25">
      <c r="A9" s="45">
        <v>3</v>
      </c>
      <c r="B9" s="44" t="s">
        <v>14</v>
      </c>
      <c r="C9" s="31">
        <v>176</v>
      </c>
      <c r="D9" s="125">
        <f t="shared" si="0"/>
        <v>3.5728786033292735E-2</v>
      </c>
      <c r="E9" s="41">
        <f>D9*'Pondération des sujets'!$D8</f>
        <v>3.5728786033292735E-2</v>
      </c>
      <c r="F9" s="31">
        <v>175</v>
      </c>
      <c r="G9" s="125">
        <f t="shared" si="1"/>
        <v>3.5699714402284782E-2</v>
      </c>
      <c r="H9" s="41">
        <f>G9*'Pondération des sujets'!$D8</f>
        <v>3.5699714402284782E-2</v>
      </c>
      <c r="I9" s="32"/>
    </row>
    <row r="10" spans="1:9" ht="25.5" x14ac:dyDescent="0.25">
      <c r="A10" s="45">
        <v>5</v>
      </c>
      <c r="B10" s="44" t="s">
        <v>12</v>
      </c>
      <c r="C10" s="31">
        <v>45</v>
      </c>
      <c r="D10" s="125">
        <f t="shared" si="0"/>
        <v>9.1352009744214372E-3</v>
      </c>
      <c r="E10" s="41">
        <f>D10*'Pondération des sujets'!$D10</f>
        <v>9.1352009744214372E-3</v>
      </c>
      <c r="F10" s="31">
        <v>33</v>
      </c>
      <c r="G10" s="125">
        <f t="shared" si="1"/>
        <v>6.7319461444308448E-3</v>
      </c>
      <c r="H10" s="41">
        <f>G10*'Pondération des sujets'!$D10</f>
        <v>6.7319461444308448E-3</v>
      </c>
      <c r="I10" s="32"/>
    </row>
    <row r="11" spans="1:9" x14ac:dyDescent="0.25">
      <c r="A11" s="83" t="s">
        <v>119</v>
      </c>
      <c r="B11" s="42" t="s">
        <v>2</v>
      </c>
      <c r="C11" s="28">
        <v>8</v>
      </c>
      <c r="D11" s="125">
        <f t="shared" si="0"/>
        <v>1.6240357287860333E-3</v>
      </c>
      <c r="E11" s="41">
        <f>D11*'Pondération des sujets'!$D16</f>
        <v>1.6240357287860333E-3</v>
      </c>
      <c r="F11" s="28">
        <v>6</v>
      </c>
      <c r="G11" s="125">
        <f t="shared" si="1"/>
        <v>1.2239902080783353E-3</v>
      </c>
      <c r="H11" s="41">
        <f>G11*'Pondération des sujets'!$D16</f>
        <v>1.2239902080783353E-3</v>
      </c>
      <c r="I11" s="32"/>
    </row>
    <row r="12" spans="1:9" x14ac:dyDescent="0.25">
      <c r="A12" s="83" t="s">
        <v>117</v>
      </c>
      <c r="B12" s="42" t="s">
        <v>1</v>
      </c>
      <c r="C12" s="28">
        <v>0</v>
      </c>
      <c r="D12" s="125">
        <f t="shared" si="0"/>
        <v>0</v>
      </c>
      <c r="E12" s="41">
        <f>D12*'Pondération des sujets'!$D17</f>
        <v>0</v>
      </c>
      <c r="F12" s="28">
        <v>0</v>
      </c>
      <c r="G12" s="125">
        <f t="shared" si="1"/>
        <v>0</v>
      </c>
      <c r="H12" s="41">
        <f>G12*'Pondération des sujets'!$D17</f>
        <v>0</v>
      </c>
      <c r="I12" s="32"/>
    </row>
    <row r="13" spans="1:9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4"/>
      <c r="F13" s="31">
        <v>0</v>
      </c>
      <c r="G13" s="125">
        <f>F13/F$21</f>
        <v>0</v>
      </c>
      <c r="H13" s="34"/>
      <c r="I13" s="32"/>
    </row>
    <row r="14" spans="1:9" x14ac:dyDescent="0.25">
      <c r="A14" s="84" t="s">
        <v>48</v>
      </c>
      <c r="B14" s="38" t="s">
        <v>47</v>
      </c>
      <c r="C14" s="37"/>
      <c r="D14" s="35"/>
      <c r="E14" s="39">
        <f>SUM(E4:E12)</f>
        <v>0.13926106374340236</v>
      </c>
      <c r="F14" s="37"/>
      <c r="G14" s="35"/>
      <c r="H14" s="39">
        <f>SUM(H4:H12)</f>
        <v>0.1281109751121991</v>
      </c>
      <c r="I14" s="109"/>
    </row>
    <row r="15" spans="1:9" x14ac:dyDescent="0.25">
      <c r="E15" s="30"/>
      <c r="H15" s="30"/>
      <c r="I15" s="111"/>
    </row>
    <row r="16" spans="1:9" x14ac:dyDescent="0.25">
      <c r="C16" s="65" t="s">
        <v>60</v>
      </c>
      <c r="F16" s="65" t="s">
        <v>60</v>
      </c>
      <c r="I16" s="110"/>
    </row>
    <row r="17" spans="3:9" x14ac:dyDescent="0.25">
      <c r="C17" s="64" t="s">
        <v>38</v>
      </c>
      <c r="F17" s="64" t="s">
        <v>37</v>
      </c>
      <c r="I17" s="110"/>
    </row>
    <row r="18" spans="3:9" x14ac:dyDescent="0.25">
      <c r="C18" s="64" t="s">
        <v>95</v>
      </c>
      <c r="F18" s="64" t="s">
        <v>95</v>
      </c>
      <c r="I18" s="110"/>
    </row>
    <row r="19" spans="3:9" x14ac:dyDescent="0.25">
      <c r="C19" s="64">
        <v>4926</v>
      </c>
      <c r="F19" s="64">
        <v>4902</v>
      </c>
      <c r="I19" s="110"/>
    </row>
    <row r="20" spans="3:9" x14ac:dyDescent="0.25">
      <c r="C20" s="64" t="s">
        <v>35</v>
      </c>
      <c r="F20" s="64" t="s">
        <v>35</v>
      </c>
      <c r="I20" s="110"/>
    </row>
    <row r="21" spans="3:9" x14ac:dyDescent="0.25">
      <c r="C21" s="64">
        <v>7158</v>
      </c>
      <c r="F21" s="64">
        <v>7282</v>
      </c>
      <c r="I21" s="110"/>
    </row>
    <row r="22" spans="3:9" x14ac:dyDescent="0.25">
      <c r="E22" s="27"/>
      <c r="H22" s="27"/>
    </row>
    <row r="23" spans="3:9" x14ac:dyDescent="0.25">
      <c r="E23" s="27"/>
      <c r="H23" s="27"/>
    </row>
    <row r="24" spans="3:9" x14ac:dyDescent="0.25">
      <c r="E24" s="27"/>
      <c r="H24" s="27"/>
    </row>
  </sheetData>
  <mergeCells count="4">
    <mergeCell ref="A1:A3"/>
    <mergeCell ref="B1:B3"/>
    <mergeCell ref="C2:E2"/>
    <mergeCell ref="F2:H2"/>
  </mergeCells>
  <conditionalFormatting sqref="E22:E1048576 E15">
    <cfRule type="cellIs" dxfId="267" priority="1132" operator="greaterThan">
      <formula>0</formula>
    </cfRule>
    <cfRule type="cellIs" dxfId="266" priority="1133" operator="lessThan">
      <formula>0</formula>
    </cfRule>
    <cfRule type="cellIs" dxfId="265" priority="1134" operator="greaterThan">
      <formula>0</formula>
    </cfRule>
  </conditionalFormatting>
  <conditionalFormatting sqref="I4:I14">
    <cfRule type="cellIs" dxfId="264" priority="96" operator="greaterThan">
      <formula>0</formula>
    </cfRule>
    <cfRule type="cellIs" dxfId="263" priority="97" operator="lessThan">
      <formula>0</formula>
    </cfRule>
  </conditionalFormatting>
  <conditionalFormatting sqref="I4:I14">
    <cfRule type="colorScale" priority="95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94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262" priority="92" operator="greaterThan">
      <formula>0</formula>
    </cfRule>
    <cfRule type="cellIs" dxfId="261" priority="93" operator="lessThan">
      <formula>0</formula>
    </cfRule>
  </conditionalFormatting>
  <conditionalFormatting sqref="I15:I21">
    <cfRule type="colorScale" priority="91">
      <colorScale>
        <cfvo type="num" val="0"/>
        <cfvo type="num" val="0"/>
        <color rgb="FF92D050"/>
        <color rgb="FFFF3300"/>
      </colorScale>
    </cfRule>
  </conditionalFormatting>
  <conditionalFormatting sqref="H22:H1048576 H15">
    <cfRule type="cellIs" dxfId="260" priority="1" operator="greaterThan">
      <formula>0</formula>
    </cfRule>
    <cfRule type="cellIs" dxfId="259" priority="2" operator="lessThan">
      <formula>0</formula>
    </cfRule>
    <cfRule type="cellIs" dxfId="258" priority="3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4">
    <tabColor rgb="FFFFC000"/>
  </sheetPr>
  <dimension ref="A1:S24"/>
  <sheetViews>
    <sheetView zoomScale="70" zoomScaleNormal="70" workbookViewId="0">
      <selection activeCell="K30" sqref="K30"/>
    </sheetView>
  </sheetViews>
  <sheetFormatPr baseColWidth="10" defaultRowHeight="15" x14ac:dyDescent="0.25"/>
  <cols>
    <col min="1" max="1" width="21.85546875" bestFit="1" customWidth="1"/>
    <col min="2" max="2" width="83.28515625" bestFit="1" customWidth="1"/>
    <col min="3" max="3" width="14.7109375" bestFit="1" customWidth="1"/>
    <col min="4" max="4" width="15.140625" style="25" bestFit="1" customWidth="1"/>
    <col min="5" max="5" width="11.28515625" bestFit="1" customWidth="1"/>
    <col min="6" max="6" width="14.7109375" bestFit="1" customWidth="1"/>
    <col min="7" max="7" width="15.140625" style="25" bestFit="1" customWidth="1"/>
    <col min="8" max="8" width="11.28515625" bestFit="1" customWidth="1"/>
    <col min="9" max="9" width="11.5703125" style="106"/>
    <col min="10" max="10" width="14.7109375" customWidth="1"/>
    <col min="11" max="11" width="15.140625" style="25" bestFit="1" customWidth="1"/>
    <col min="12" max="12" width="11.28515625" bestFit="1" customWidth="1"/>
    <col min="13" max="13" width="14.7109375" customWidth="1"/>
    <col min="14" max="14" width="15.140625" style="25" bestFit="1" customWidth="1"/>
    <col min="15" max="15" width="11.28515625" bestFit="1" customWidth="1"/>
    <col min="16" max="16" width="14.7109375" customWidth="1"/>
    <col min="17" max="17" width="15.140625" style="25" bestFit="1" customWidth="1"/>
    <col min="18" max="18" width="11.28515625" bestFit="1" customWidth="1"/>
    <col min="19" max="19" width="11.5703125" style="106"/>
  </cols>
  <sheetData>
    <row r="1" spans="1:19" x14ac:dyDescent="0.25">
      <c r="A1" s="146" t="s">
        <v>31</v>
      </c>
      <c r="B1" s="147" t="s">
        <v>30</v>
      </c>
      <c r="C1" s="102"/>
      <c r="D1" s="102"/>
      <c r="E1" s="102"/>
      <c r="F1" s="102"/>
      <c r="G1" s="102"/>
      <c r="H1" s="102"/>
      <c r="I1" s="102"/>
      <c r="J1" s="80"/>
      <c r="K1" s="80"/>
      <c r="L1" s="80"/>
      <c r="M1" s="80"/>
      <c r="N1" s="80"/>
      <c r="O1" s="80"/>
      <c r="P1" s="80"/>
      <c r="Q1" s="80"/>
      <c r="R1" s="80"/>
      <c r="S1" s="102"/>
    </row>
    <row r="2" spans="1:19" x14ac:dyDescent="0.25">
      <c r="A2" s="146"/>
      <c r="B2" s="148"/>
      <c r="C2" s="149" t="s">
        <v>64</v>
      </c>
      <c r="D2" s="149"/>
      <c r="E2" s="149"/>
      <c r="F2" s="149" t="s">
        <v>64</v>
      </c>
      <c r="G2" s="149"/>
      <c r="H2" s="149"/>
      <c r="I2" s="72"/>
      <c r="J2" s="145" t="s">
        <v>63</v>
      </c>
      <c r="K2" s="145"/>
      <c r="L2" s="145"/>
      <c r="M2" s="145" t="s">
        <v>63</v>
      </c>
      <c r="N2" s="145"/>
      <c r="O2" s="145"/>
      <c r="P2" s="145" t="s">
        <v>63</v>
      </c>
      <c r="Q2" s="145"/>
      <c r="R2" s="145"/>
      <c r="S2" s="72"/>
    </row>
    <row r="3" spans="1:19" x14ac:dyDescent="0.25">
      <c r="A3" s="146"/>
      <c r="B3" s="148"/>
      <c r="C3" s="28" t="s">
        <v>38</v>
      </c>
      <c r="D3" s="51" t="s">
        <v>130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  <c r="J3" s="28" t="s">
        <v>38</v>
      </c>
      <c r="K3" s="51" t="s">
        <v>126</v>
      </c>
      <c r="L3" s="36" t="s">
        <v>50</v>
      </c>
      <c r="M3" s="28" t="s">
        <v>37</v>
      </c>
      <c r="N3" s="51" t="s">
        <v>191</v>
      </c>
      <c r="O3" s="36" t="s">
        <v>50</v>
      </c>
      <c r="P3" s="28" t="s">
        <v>39</v>
      </c>
      <c r="Q3" s="51" t="s">
        <v>209</v>
      </c>
      <c r="R3" s="36" t="s">
        <v>50</v>
      </c>
      <c r="S3" s="52"/>
    </row>
    <row r="4" spans="1:19" x14ac:dyDescent="0.25">
      <c r="A4" s="45" t="s">
        <v>23</v>
      </c>
      <c r="B4" s="44" t="s">
        <v>22</v>
      </c>
      <c r="C4" s="31">
        <v>502</v>
      </c>
      <c r="D4" s="125">
        <f t="shared" ref="D4:D12" si="0">C4/C$19</f>
        <v>0.14471029115018738</v>
      </c>
      <c r="E4" s="41">
        <f>D4*'Pondération des sujets'!$D3</f>
        <v>0.14471029115018738</v>
      </c>
      <c r="F4" s="31">
        <v>555</v>
      </c>
      <c r="G4" s="125">
        <f t="shared" ref="G4:G12" si="1">F4/F$19</f>
        <v>0.16194922672891743</v>
      </c>
      <c r="H4" s="41">
        <f>G4*'Pondération des sujets'!$D3</f>
        <v>0.16194922672891743</v>
      </c>
      <c r="I4" s="32"/>
      <c r="J4" s="31">
        <v>349</v>
      </c>
      <c r="K4" s="125">
        <f t="shared" ref="K4:K12" si="2">J4/J$19</f>
        <v>0.10669520024457352</v>
      </c>
      <c r="L4" s="41">
        <f>K4*'Pondération des sujets'!$D3</f>
        <v>0.10669520024457352</v>
      </c>
      <c r="M4" s="31">
        <v>426</v>
      </c>
      <c r="N4" s="125">
        <f t="shared" ref="N4:N12" si="3">M4/M$19</f>
        <v>0.13176616145994433</v>
      </c>
      <c r="O4" s="41">
        <f>N4*'Pondération des sujets'!$D3</f>
        <v>0.13176616145994433</v>
      </c>
      <c r="P4" s="31">
        <v>455</v>
      </c>
      <c r="Q4" s="125">
        <f t="shared" ref="Q4:Q12" si="4">P4/P$19</f>
        <v>0.14047545538746525</v>
      </c>
      <c r="R4" s="41">
        <f>Q4*'Pondération des sujets'!$D3</f>
        <v>0.14047545538746525</v>
      </c>
      <c r="S4" s="32"/>
    </row>
    <row r="5" spans="1:19" ht="15" customHeight="1" x14ac:dyDescent="0.25">
      <c r="A5" s="50"/>
      <c r="B5" s="49" t="s">
        <v>49</v>
      </c>
      <c r="C5" s="48">
        <v>40</v>
      </c>
      <c r="D5" s="126">
        <f t="shared" si="0"/>
        <v>1.1530700490054771E-2</v>
      </c>
      <c r="E5" s="41">
        <f>-D5*'Pondération des sujets'!$D$3</f>
        <v>-1.1530700490054771E-2</v>
      </c>
      <c r="F5" s="48">
        <v>149</v>
      </c>
      <c r="G5" s="126">
        <f t="shared" si="1"/>
        <v>4.3478260869565216E-2</v>
      </c>
      <c r="H5" s="41">
        <f>-G5*'Pondération des sujets'!$D$3</f>
        <v>-4.3478260869565216E-2</v>
      </c>
      <c r="I5" s="32"/>
      <c r="J5" s="48">
        <v>40</v>
      </c>
      <c r="K5" s="126">
        <f t="shared" si="2"/>
        <v>1.2228676245796393E-2</v>
      </c>
      <c r="L5" s="41">
        <f>-K5*'Pondération des sujets'!$D$3</f>
        <v>-1.2228676245796393E-2</v>
      </c>
      <c r="M5" s="48">
        <v>110</v>
      </c>
      <c r="N5" s="126">
        <f t="shared" si="3"/>
        <v>3.402412619857717E-2</v>
      </c>
      <c r="O5" s="41">
        <f>-N5*'Pondération des sujets'!$D$3</f>
        <v>-3.402412619857717E-2</v>
      </c>
      <c r="P5" s="48">
        <v>205</v>
      </c>
      <c r="Q5" s="126">
        <f t="shared" si="4"/>
        <v>6.3291139240506333E-2</v>
      </c>
      <c r="R5" s="41">
        <f>-Q5*'Pondération des sujets'!$D$3</f>
        <v>-6.3291139240506333E-2</v>
      </c>
      <c r="S5" s="32"/>
    </row>
    <row r="6" spans="1:19" x14ac:dyDescent="0.25">
      <c r="A6" s="45" t="s">
        <v>21</v>
      </c>
      <c r="B6" s="44" t="s">
        <v>20</v>
      </c>
      <c r="C6" s="31">
        <v>77</v>
      </c>
      <c r="D6" s="125">
        <f t="shared" si="0"/>
        <v>2.2196598443355434E-2</v>
      </c>
      <c r="E6" s="41">
        <f>D6*'Pondération des sujets'!$D4</f>
        <v>2.2196598443355434E-2</v>
      </c>
      <c r="F6" s="31">
        <v>81</v>
      </c>
      <c r="G6" s="125">
        <f t="shared" si="1"/>
        <v>2.3635833090166328E-2</v>
      </c>
      <c r="H6" s="41">
        <f>G6*'Pondération des sujets'!$D4</f>
        <v>2.3635833090166328E-2</v>
      </c>
      <c r="I6" s="32"/>
      <c r="J6" s="31">
        <v>55</v>
      </c>
      <c r="K6" s="125">
        <f t="shared" si="2"/>
        <v>1.6814429837970039E-2</v>
      </c>
      <c r="L6" s="41">
        <f>K6*'Pondération des sujets'!$D4</f>
        <v>1.6814429837970039E-2</v>
      </c>
      <c r="M6" s="31">
        <v>64</v>
      </c>
      <c r="N6" s="125">
        <f t="shared" si="3"/>
        <v>1.9795855242808538E-2</v>
      </c>
      <c r="O6" s="41">
        <f>N6*'Pondération des sujets'!$D4</f>
        <v>1.9795855242808538E-2</v>
      </c>
      <c r="P6" s="31">
        <v>72</v>
      </c>
      <c r="Q6" s="125">
        <f t="shared" si="4"/>
        <v>2.2229083050324176E-2</v>
      </c>
      <c r="R6" s="41">
        <f>Q6*'Pondération des sujets'!$D4</f>
        <v>2.2229083050324176E-2</v>
      </c>
      <c r="S6" s="32"/>
    </row>
    <row r="7" spans="1:19" x14ac:dyDescent="0.25">
      <c r="A7" s="45" t="s">
        <v>19</v>
      </c>
      <c r="B7" s="44" t="s">
        <v>18</v>
      </c>
      <c r="C7" s="31">
        <v>2</v>
      </c>
      <c r="D7" s="125">
        <f t="shared" si="0"/>
        <v>5.7653502450273858E-4</v>
      </c>
      <c r="E7" s="41">
        <f>D7*'Pondération des sujets'!$D5</f>
        <v>5.7653502450273858E-4</v>
      </c>
      <c r="F7" s="31">
        <v>9</v>
      </c>
      <c r="G7" s="125">
        <f t="shared" si="1"/>
        <v>2.6262036766851473E-3</v>
      </c>
      <c r="H7" s="41">
        <f>G7*'Pondération des sujets'!$D5</f>
        <v>2.6262036766851473E-3</v>
      </c>
      <c r="I7" s="32"/>
      <c r="J7" s="31">
        <v>3</v>
      </c>
      <c r="K7" s="125">
        <f t="shared" si="2"/>
        <v>9.1715071843472939E-4</v>
      </c>
      <c r="L7" s="41">
        <f>K7*'Pondération des sujets'!$D5</f>
        <v>9.1715071843472939E-4</v>
      </c>
      <c r="M7" s="31">
        <v>6</v>
      </c>
      <c r="N7" s="125">
        <f t="shared" si="3"/>
        <v>1.8558614290133002E-3</v>
      </c>
      <c r="O7" s="41">
        <f>N7*'Pondération des sujets'!$D5</f>
        <v>1.8558614290133002E-3</v>
      </c>
      <c r="P7" s="31">
        <v>10</v>
      </c>
      <c r="Q7" s="125">
        <f t="shared" si="4"/>
        <v>3.0873726458783574E-3</v>
      </c>
      <c r="R7" s="41">
        <f>Q7*'Pondération des sujets'!$D5</f>
        <v>3.0873726458783574E-3</v>
      </c>
      <c r="S7" s="32"/>
    </row>
    <row r="8" spans="1:19" x14ac:dyDescent="0.25">
      <c r="A8" s="45" t="s">
        <v>118</v>
      </c>
      <c r="B8" s="44" t="s">
        <v>16</v>
      </c>
      <c r="C8" s="31">
        <v>232</v>
      </c>
      <c r="D8" s="125">
        <f t="shared" si="0"/>
        <v>6.6878062842317676E-2</v>
      </c>
      <c r="E8" s="41">
        <f>D8*'Pondération des sujets'!$D6</f>
        <v>6.6878062842317676E-2</v>
      </c>
      <c r="F8" s="31">
        <v>235</v>
      </c>
      <c r="G8" s="125">
        <f t="shared" si="1"/>
        <v>6.8573096002334397E-2</v>
      </c>
      <c r="H8" s="41">
        <f>G8*'Pondération des sujets'!$D6</f>
        <v>6.8573096002334397E-2</v>
      </c>
      <c r="I8" s="32"/>
      <c r="J8" s="31">
        <v>139</v>
      </c>
      <c r="K8" s="125">
        <f t="shared" si="2"/>
        <v>4.2494649954142462E-2</v>
      </c>
      <c r="L8" s="41">
        <f>K8*'Pondération des sujets'!$D6</f>
        <v>4.2494649954142462E-2</v>
      </c>
      <c r="M8" s="31">
        <v>145</v>
      </c>
      <c r="N8" s="125">
        <f t="shared" si="3"/>
        <v>4.4849984534488088E-2</v>
      </c>
      <c r="O8" s="41">
        <f>N8*'Pondération des sujets'!$D6</f>
        <v>4.4849984534488088E-2</v>
      </c>
      <c r="P8" s="31">
        <v>97</v>
      </c>
      <c r="Q8" s="125">
        <f t="shared" si="4"/>
        <v>2.9947514665020068E-2</v>
      </c>
      <c r="R8" s="41">
        <f>Q8*'Pondération des sujets'!$D6</f>
        <v>2.9947514665020068E-2</v>
      </c>
      <c r="S8" s="32"/>
    </row>
    <row r="9" spans="1:19" x14ac:dyDescent="0.25">
      <c r="A9" s="45">
        <v>3</v>
      </c>
      <c r="B9" s="44" t="s">
        <v>14</v>
      </c>
      <c r="C9" s="31">
        <v>690</v>
      </c>
      <c r="D9" s="125">
        <f t="shared" si="0"/>
        <v>0.19890458345344481</v>
      </c>
      <c r="E9" s="41">
        <f>D9*'Pondération des sujets'!$D8</f>
        <v>0.19890458345344481</v>
      </c>
      <c r="F9" s="31">
        <v>266</v>
      </c>
      <c r="G9" s="125">
        <f t="shared" si="1"/>
        <v>7.7618908666472128E-2</v>
      </c>
      <c r="H9" s="41">
        <f>G9*'Pondération des sujets'!$D8</f>
        <v>7.7618908666472128E-2</v>
      </c>
      <c r="I9" s="32"/>
      <c r="J9" s="31">
        <v>762</v>
      </c>
      <c r="K9" s="125">
        <f t="shared" si="2"/>
        <v>0.23295628248242128</v>
      </c>
      <c r="L9" s="41">
        <f>K9*'Pondération des sujets'!$D8</f>
        <v>0.23295628248242128</v>
      </c>
      <c r="M9" s="31">
        <v>227</v>
      </c>
      <c r="N9" s="125">
        <f t="shared" si="3"/>
        <v>7.0213424064336533E-2</v>
      </c>
      <c r="O9" s="41">
        <f>N9*'Pondération des sujets'!$D8</f>
        <v>7.0213424064336533E-2</v>
      </c>
      <c r="P9" s="31">
        <v>109</v>
      </c>
      <c r="Q9" s="125">
        <f t="shared" si="4"/>
        <v>3.3652361840074099E-2</v>
      </c>
      <c r="R9" s="41">
        <f>Q9*'Pondération des sujets'!$D8</f>
        <v>3.3652361840074099E-2</v>
      </c>
      <c r="S9" s="32"/>
    </row>
    <row r="10" spans="1:19" ht="25.5" x14ac:dyDescent="0.25">
      <c r="A10" s="45">
        <v>5</v>
      </c>
      <c r="B10" s="44" t="s">
        <v>12</v>
      </c>
      <c r="C10" s="31">
        <v>4</v>
      </c>
      <c r="D10" s="125">
        <f t="shared" si="0"/>
        <v>1.1530700490054772E-3</v>
      </c>
      <c r="E10" s="41">
        <f>D10*'Pondération des sujets'!$D10</f>
        <v>1.1530700490054772E-3</v>
      </c>
      <c r="F10" s="31">
        <v>6</v>
      </c>
      <c r="G10" s="125">
        <f t="shared" si="1"/>
        <v>1.7508024511234317E-3</v>
      </c>
      <c r="H10" s="41">
        <f>G10*'Pondération des sujets'!$D10</f>
        <v>1.7508024511234317E-3</v>
      </c>
      <c r="I10" s="32"/>
      <c r="J10" s="31">
        <v>0</v>
      </c>
      <c r="K10" s="125">
        <f t="shared" si="2"/>
        <v>0</v>
      </c>
      <c r="L10" s="41">
        <f>K10*'Pondération des sujets'!$D10</f>
        <v>0</v>
      </c>
      <c r="M10" s="31">
        <v>9</v>
      </c>
      <c r="N10" s="125">
        <f t="shared" si="3"/>
        <v>2.7837921435199505E-3</v>
      </c>
      <c r="O10" s="41">
        <f>N10*'Pondération des sujets'!$D10</f>
        <v>2.7837921435199505E-3</v>
      </c>
      <c r="P10" s="31">
        <v>8</v>
      </c>
      <c r="Q10" s="125">
        <f t="shared" si="4"/>
        <v>2.469898116702686E-3</v>
      </c>
      <c r="R10" s="41">
        <f>Q10*'Pondération des sujets'!$D10</f>
        <v>2.469898116702686E-3</v>
      </c>
      <c r="S10" s="32"/>
    </row>
    <row r="11" spans="1:19" x14ac:dyDescent="0.25">
      <c r="A11" s="83" t="s">
        <v>119</v>
      </c>
      <c r="B11" s="42" t="s">
        <v>2</v>
      </c>
      <c r="C11" s="28">
        <v>0</v>
      </c>
      <c r="D11" s="125">
        <f t="shared" si="0"/>
        <v>0</v>
      </c>
      <c r="E11" s="41">
        <f>D11*'Pondération des sujets'!$D16</f>
        <v>0</v>
      </c>
      <c r="F11" s="28">
        <v>2</v>
      </c>
      <c r="G11" s="125">
        <f t="shared" si="1"/>
        <v>5.8360081704114382E-4</v>
      </c>
      <c r="H11" s="41">
        <f>G11*'Pondération des sujets'!$D16</f>
        <v>5.8360081704114382E-4</v>
      </c>
      <c r="I11" s="32"/>
      <c r="J11" s="28">
        <v>3</v>
      </c>
      <c r="K11" s="125">
        <f t="shared" si="2"/>
        <v>9.1715071843472939E-4</v>
      </c>
      <c r="L11" s="41">
        <f>K11*'Pondération des sujets'!$D16</f>
        <v>9.1715071843472939E-4</v>
      </c>
      <c r="M11" s="28">
        <v>1</v>
      </c>
      <c r="N11" s="125">
        <f t="shared" si="3"/>
        <v>3.0931023816888341E-4</v>
      </c>
      <c r="O11" s="41">
        <f>N11*'Pondération des sujets'!$D16</f>
        <v>3.0931023816888341E-4</v>
      </c>
      <c r="P11" s="28">
        <v>1</v>
      </c>
      <c r="Q11" s="125">
        <f t="shared" si="4"/>
        <v>3.0873726458783575E-4</v>
      </c>
      <c r="R11" s="41">
        <f>Q11*'Pondération des sujets'!$D16</f>
        <v>3.0873726458783575E-4</v>
      </c>
      <c r="S11" s="32"/>
    </row>
    <row r="12" spans="1:19" x14ac:dyDescent="0.25">
      <c r="A12" s="83" t="s">
        <v>117</v>
      </c>
      <c r="B12" s="42" t="s">
        <v>1</v>
      </c>
      <c r="C12" s="28">
        <v>0</v>
      </c>
      <c r="D12" s="125">
        <f t="shared" si="0"/>
        <v>0</v>
      </c>
      <c r="E12" s="41">
        <f>D12*'Pondération des sujets'!$D17</f>
        <v>0</v>
      </c>
      <c r="F12" s="28">
        <v>0</v>
      </c>
      <c r="G12" s="125">
        <f t="shared" si="1"/>
        <v>0</v>
      </c>
      <c r="H12" s="41">
        <f>G12*'Pondération des sujets'!$D17</f>
        <v>0</v>
      </c>
      <c r="I12" s="32"/>
      <c r="J12" s="28">
        <v>0</v>
      </c>
      <c r="K12" s="125">
        <f t="shared" si="2"/>
        <v>0</v>
      </c>
      <c r="L12" s="41">
        <f>K12*'Pondération des sujets'!$D17</f>
        <v>0</v>
      </c>
      <c r="M12" s="28">
        <v>0</v>
      </c>
      <c r="N12" s="125">
        <f t="shared" si="3"/>
        <v>0</v>
      </c>
      <c r="O12" s="41">
        <f>N12*'Pondération des sujets'!$D17</f>
        <v>0</v>
      </c>
      <c r="P12" s="28">
        <v>0</v>
      </c>
      <c r="Q12" s="125">
        <f t="shared" si="4"/>
        <v>0</v>
      </c>
      <c r="R12" s="41">
        <f>Q12*'Pondération des sujets'!$D17</f>
        <v>0</v>
      </c>
      <c r="S12" s="32"/>
    </row>
    <row r="13" spans="1:19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4"/>
      <c r="F13" s="31">
        <v>0</v>
      </c>
      <c r="G13" s="125">
        <f>F13/F$21</f>
        <v>0</v>
      </c>
      <c r="H13" s="34"/>
      <c r="I13" s="32"/>
      <c r="J13" s="31">
        <v>0</v>
      </c>
      <c r="K13" s="125">
        <f>J13/J$21</f>
        <v>0</v>
      </c>
      <c r="L13" s="34"/>
      <c r="M13" s="31">
        <v>0</v>
      </c>
      <c r="N13" s="125">
        <f>M13/M$21</f>
        <v>0</v>
      </c>
      <c r="O13" s="34"/>
      <c r="P13" s="31">
        <v>0</v>
      </c>
      <c r="Q13" s="125">
        <f>P13/P$21</f>
        <v>0</v>
      </c>
      <c r="R13" s="34"/>
      <c r="S13" s="32"/>
    </row>
    <row r="14" spans="1:19" x14ac:dyDescent="0.25">
      <c r="A14" s="84" t="s">
        <v>48</v>
      </c>
      <c r="B14" s="38" t="s">
        <v>47</v>
      </c>
      <c r="C14" s="37"/>
      <c r="D14" s="35"/>
      <c r="E14" s="39">
        <f>SUM(E4:E12)</f>
        <v>0.42288844047275881</v>
      </c>
      <c r="F14" s="37"/>
      <c r="G14" s="35"/>
      <c r="H14" s="39">
        <f>SUM(H4:H12)</f>
        <v>0.29325941056317478</v>
      </c>
      <c r="I14" s="109"/>
      <c r="J14" s="37"/>
      <c r="K14" s="35"/>
      <c r="L14" s="39">
        <f>SUM(L4:L12)</f>
        <v>0.38856618771018037</v>
      </c>
      <c r="M14" s="37"/>
      <c r="N14" s="35"/>
      <c r="O14" s="39">
        <f>SUM(O4:O12)</f>
        <v>0.23755026291370246</v>
      </c>
      <c r="P14" s="37"/>
      <c r="Q14" s="35"/>
      <c r="R14" s="39">
        <f>SUM(R4:R12)</f>
        <v>0.16887928372954611</v>
      </c>
      <c r="S14" s="109"/>
    </row>
    <row r="15" spans="1:19" x14ac:dyDescent="0.25">
      <c r="E15" s="30"/>
      <c r="H15" s="30"/>
      <c r="I15" s="111"/>
      <c r="L15" s="30"/>
      <c r="O15" s="30"/>
      <c r="R15" s="30"/>
      <c r="S15" s="111"/>
    </row>
    <row r="16" spans="1:19" x14ac:dyDescent="0.25">
      <c r="C16" s="65" t="s">
        <v>64</v>
      </c>
      <c r="F16" s="65" t="s">
        <v>64</v>
      </c>
      <c r="I16" s="110"/>
      <c r="J16" s="65" t="s">
        <v>63</v>
      </c>
      <c r="L16" s="27"/>
      <c r="M16" s="65" t="s">
        <v>63</v>
      </c>
      <c r="O16" s="27"/>
      <c r="P16" s="65" t="s">
        <v>63</v>
      </c>
      <c r="R16" s="27"/>
      <c r="S16" s="110"/>
    </row>
    <row r="17" spans="3:19" x14ac:dyDescent="0.25">
      <c r="C17" s="64" t="s">
        <v>38</v>
      </c>
      <c r="F17" s="64" t="s">
        <v>37</v>
      </c>
      <c r="I17" s="110"/>
      <c r="J17" s="64" t="s">
        <v>38</v>
      </c>
      <c r="L17" s="27"/>
      <c r="M17" s="64" t="s">
        <v>37</v>
      </c>
      <c r="O17" s="27"/>
      <c r="P17" s="64" t="s">
        <v>39</v>
      </c>
      <c r="R17" s="27"/>
      <c r="S17" s="110"/>
    </row>
    <row r="18" spans="3:19" x14ac:dyDescent="0.25">
      <c r="C18" s="64" t="s">
        <v>95</v>
      </c>
      <c r="F18" s="64" t="s">
        <v>95</v>
      </c>
      <c r="I18" s="110"/>
      <c r="J18" s="64" t="s">
        <v>95</v>
      </c>
      <c r="L18" s="27"/>
      <c r="M18" s="64" t="s">
        <v>95</v>
      </c>
      <c r="O18" s="27"/>
      <c r="P18" s="64" t="s">
        <v>95</v>
      </c>
      <c r="R18" s="27"/>
      <c r="S18" s="110"/>
    </row>
    <row r="19" spans="3:19" x14ac:dyDescent="0.25">
      <c r="C19" s="64">
        <v>3469</v>
      </c>
      <c r="F19" s="64">
        <v>3427</v>
      </c>
      <c r="I19" s="110"/>
      <c r="J19" s="64">
        <v>3271</v>
      </c>
      <c r="L19" s="27"/>
      <c r="M19" s="64">
        <v>3233</v>
      </c>
      <c r="O19" s="27"/>
      <c r="P19" s="64">
        <v>3239</v>
      </c>
      <c r="R19" s="27"/>
      <c r="S19" s="110"/>
    </row>
    <row r="20" spans="3:19" x14ac:dyDescent="0.25">
      <c r="C20" s="64" t="s">
        <v>35</v>
      </c>
      <c r="F20" s="64" t="s">
        <v>35</v>
      </c>
      <c r="I20" s="110"/>
      <c r="J20" s="64" t="s">
        <v>35</v>
      </c>
      <c r="L20" s="27"/>
      <c r="M20" s="64" t="s">
        <v>35</v>
      </c>
      <c r="O20" s="27"/>
      <c r="P20" s="64" t="s">
        <v>35</v>
      </c>
      <c r="R20" s="27"/>
      <c r="S20" s="110"/>
    </row>
    <row r="21" spans="3:19" x14ac:dyDescent="0.25">
      <c r="C21" s="64">
        <v>3634</v>
      </c>
      <c r="F21" s="64">
        <v>3651</v>
      </c>
      <c r="I21" s="110"/>
      <c r="J21" s="64">
        <v>3431</v>
      </c>
      <c r="L21" s="27"/>
      <c r="M21" s="64">
        <v>3664</v>
      </c>
      <c r="O21" s="27"/>
      <c r="P21" s="64">
        <v>3764</v>
      </c>
      <c r="R21" s="27"/>
      <c r="S21" s="110"/>
    </row>
    <row r="22" spans="3:19" x14ac:dyDescent="0.25">
      <c r="E22" s="27"/>
      <c r="H22" s="27"/>
      <c r="L22" s="27"/>
      <c r="O22" s="27"/>
      <c r="R22" s="27"/>
    </row>
    <row r="23" spans="3:19" x14ac:dyDescent="0.25">
      <c r="E23" s="27"/>
      <c r="H23" s="27"/>
      <c r="L23" s="27"/>
      <c r="O23" s="27"/>
      <c r="R23" s="27"/>
    </row>
    <row r="24" spans="3:19" x14ac:dyDescent="0.25">
      <c r="E24" s="27"/>
      <c r="H24" s="27"/>
      <c r="L24" s="27"/>
      <c r="O24" s="27"/>
      <c r="R24" s="27"/>
    </row>
  </sheetData>
  <mergeCells count="7">
    <mergeCell ref="P2:R2"/>
    <mergeCell ref="J2:L2"/>
    <mergeCell ref="B1:B3"/>
    <mergeCell ref="C2:E2"/>
    <mergeCell ref="A1:A3"/>
    <mergeCell ref="M2:O2"/>
    <mergeCell ref="F2:H2"/>
  </mergeCells>
  <conditionalFormatting sqref="E22:E1048576 E15 L15:L1048576">
    <cfRule type="cellIs" dxfId="257" priority="1258" operator="greaterThan">
      <formula>0</formula>
    </cfRule>
    <cfRule type="cellIs" dxfId="256" priority="1259" operator="lessThan">
      <formula>0</formula>
    </cfRule>
    <cfRule type="cellIs" dxfId="255" priority="1260" operator="greaterThan">
      <formula>0</formula>
    </cfRule>
  </conditionalFormatting>
  <conditionalFormatting sqref="I4:I14">
    <cfRule type="cellIs" dxfId="254" priority="22" operator="greaterThan">
      <formula>0</formula>
    </cfRule>
    <cfRule type="cellIs" dxfId="253" priority="23" operator="lessThan">
      <formula>0</formula>
    </cfRule>
  </conditionalFormatting>
  <conditionalFormatting sqref="I4:I14">
    <cfRule type="colorScale" priority="21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252" priority="18" operator="greaterThan">
      <formula>0</formula>
    </cfRule>
    <cfRule type="cellIs" dxfId="251" priority="19" operator="lessThan">
      <formula>0</formula>
    </cfRule>
  </conditionalFormatting>
  <conditionalFormatting sqref="I15:I21">
    <cfRule type="colorScale" priority="17">
      <colorScale>
        <cfvo type="num" val="0"/>
        <cfvo type="num" val="0"/>
        <color rgb="FF92D050"/>
        <color rgb="FFFF3300"/>
      </colorScale>
    </cfRule>
  </conditionalFormatting>
  <conditionalFormatting sqref="S4:S14">
    <cfRule type="cellIs" dxfId="250" priority="15" operator="greaterThan">
      <formula>0</formula>
    </cfRule>
    <cfRule type="cellIs" dxfId="249" priority="16" operator="lessThan">
      <formula>0</formula>
    </cfRule>
  </conditionalFormatting>
  <conditionalFormatting sqref="S4:S14">
    <cfRule type="colorScale" priority="14">
      <colorScale>
        <cfvo type="num" val="0"/>
        <cfvo type="num" val="0"/>
        <color rgb="FF92D050"/>
        <color rgb="FFFF3300"/>
      </colorScale>
    </cfRule>
  </conditionalFormatting>
  <conditionalFormatting sqref="S3">
    <cfRule type="colorScale" priority="13">
      <colorScale>
        <cfvo type="num" val="0"/>
        <cfvo type="num" val="0"/>
        <color rgb="FF92D050"/>
        <color rgb="FFFF3300"/>
      </colorScale>
    </cfRule>
  </conditionalFormatting>
  <conditionalFormatting sqref="S15:S21">
    <cfRule type="cellIs" dxfId="248" priority="11" operator="greaterThan">
      <formula>0</formula>
    </cfRule>
    <cfRule type="cellIs" dxfId="247" priority="12" operator="lessThan">
      <formula>0</formula>
    </cfRule>
  </conditionalFormatting>
  <conditionalFormatting sqref="S15:S21">
    <cfRule type="colorScale" priority="10">
      <colorScale>
        <cfvo type="num" val="0"/>
        <cfvo type="num" val="0"/>
        <color rgb="FF92D050"/>
        <color rgb="FFFF3300"/>
      </colorScale>
    </cfRule>
  </conditionalFormatting>
  <conditionalFormatting sqref="O15:O1048576">
    <cfRule type="cellIs" dxfId="246" priority="7" operator="greaterThan">
      <formula>0</formula>
    </cfRule>
    <cfRule type="cellIs" dxfId="245" priority="8" operator="lessThan">
      <formula>0</formula>
    </cfRule>
    <cfRule type="cellIs" dxfId="244" priority="9" operator="greaterThan">
      <formula>0</formula>
    </cfRule>
  </conditionalFormatting>
  <conditionalFormatting sqref="H22:H1048576 H15">
    <cfRule type="cellIs" dxfId="243" priority="4" operator="greaterThan">
      <formula>0</formula>
    </cfRule>
    <cfRule type="cellIs" dxfId="242" priority="5" operator="lessThan">
      <formula>0</formula>
    </cfRule>
    <cfRule type="cellIs" dxfId="241" priority="6" operator="greaterThan">
      <formula>0</formula>
    </cfRule>
  </conditionalFormatting>
  <conditionalFormatting sqref="R15:R1048576">
    <cfRule type="cellIs" dxfId="240" priority="1" operator="greaterThan">
      <formula>0</formula>
    </cfRule>
    <cfRule type="cellIs" dxfId="239" priority="2" operator="lessThan">
      <formula>0</formula>
    </cfRule>
    <cfRule type="cellIs" dxfId="238" priority="3" operator="greaterThan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5">
    <tabColor rgb="FFFF0000"/>
  </sheetPr>
  <dimension ref="A1:R56"/>
  <sheetViews>
    <sheetView topLeftCell="E1" zoomScale="84" zoomScaleNormal="90" workbookViewId="0">
      <selection activeCell="I10" sqref="I10"/>
    </sheetView>
  </sheetViews>
  <sheetFormatPr baseColWidth="10" defaultRowHeight="15" x14ac:dyDescent="0.25"/>
  <cols>
    <col min="1" max="1" width="24.28515625" bestFit="1" customWidth="1"/>
    <col min="2" max="3" width="14.7109375" customWidth="1"/>
    <col min="6" max="6" width="24.28515625" bestFit="1" customWidth="1"/>
    <col min="7" max="7" width="15.85546875" customWidth="1"/>
    <col min="8" max="8" width="13.5703125" bestFit="1" customWidth="1"/>
    <col min="9" max="9" width="11.5703125" customWidth="1"/>
    <col min="11" max="11" width="24.28515625" bestFit="1" customWidth="1"/>
    <col min="12" max="12" width="15.85546875" customWidth="1"/>
    <col min="13" max="13" width="13.5703125" bestFit="1" customWidth="1"/>
    <col min="16" max="16" width="24.28515625" bestFit="1" customWidth="1"/>
    <col min="17" max="17" width="15.85546875" customWidth="1"/>
    <col min="18" max="18" width="13.5703125" bestFit="1" customWidth="1"/>
  </cols>
  <sheetData>
    <row r="1" spans="1:18" x14ac:dyDescent="0.25">
      <c r="A1" s="104" t="s">
        <v>115</v>
      </c>
      <c r="B1" s="91"/>
      <c r="C1" s="91"/>
      <c r="F1" s="104" t="s">
        <v>93</v>
      </c>
      <c r="G1" s="92"/>
      <c r="H1" s="91"/>
      <c r="K1" s="104" t="s">
        <v>138</v>
      </c>
      <c r="L1" s="92"/>
      <c r="M1" s="91"/>
      <c r="P1" s="104" t="s">
        <v>212</v>
      </c>
      <c r="Q1" s="92"/>
      <c r="R1" s="91"/>
    </row>
    <row r="2" spans="1:18" x14ac:dyDescent="0.25">
      <c r="A2" s="48" t="s">
        <v>100</v>
      </c>
      <c r="B2" s="90"/>
      <c r="C2" s="62" t="s">
        <v>56</v>
      </c>
      <c r="F2" s="48" t="s">
        <v>100</v>
      </c>
      <c r="G2" s="90"/>
      <c r="H2" s="62" t="s">
        <v>56</v>
      </c>
      <c r="K2" s="48" t="s">
        <v>100</v>
      </c>
      <c r="L2" s="90"/>
      <c r="M2" s="62" t="s">
        <v>56</v>
      </c>
      <c r="P2" s="48" t="s">
        <v>100</v>
      </c>
      <c r="Q2" s="90"/>
      <c r="R2" s="62" t="s">
        <v>56</v>
      </c>
    </row>
    <row r="3" spans="1:18" x14ac:dyDescent="0.25">
      <c r="A3" s="58" t="s">
        <v>90</v>
      </c>
      <c r="B3" s="89">
        <v>2.9257661748013617</v>
      </c>
      <c r="C3" s="56" t="str">
        <f>IF('NEW Indicateur DEX'!B3&lt;='NEW Indicateur DEX'!$B$55,"CONTENT",IF('NEW Indicateur DEX'!B3&gt;='NEW Indicateur DEX'!$B$56,"PAS_CONTENT","NEUTRE"))</f>
        <v>NEUTRE</v>
      </c>
      <c r="E3" t="str">
        <f>IF(($B3-$G3)/$B3&gt;0.05,"baisse",IF(($B3-$G3)/$B3&lt;-0.05,"hausse","égal"))</f>
        <v>baisse</v>
      </c>
      <c r="F3" s="58" t="s">
        <v>90</v>
      </c>
      <c r="G3" s="89">
        <v>2.776327838827839</v>
      </c>
      <c r="H3" s="56" t="str">
        <f>IF('NEW Indicateur DEX'!G3&lt;='NEW Indicateur DEX'!$B$55,"CONTENT",IF('NEW Indicateur DEX'!G3&gt;='NEW Indicateur DEX'!$B$56,"PAS_CONTENT","NEUTRE"))</f>
        <v>NEUTRE</v>
      </c>
      <c r="J3" t="str">
        <f>IF(($B3-$G3)/$B3&gt;0.05,"baisse",IF(($B3-$G3)/$B3&lt;-0.05,"hausse","égal"))</f>
        <v>baisse</v>
      </c>
      <c r="K3" s="58" t="s">
        <v>90</v>
      </c>
      <c r="L3" s="89"/>
      <c r="M3" s="56" t="str">
        <f>IF('NEW Indicateur DEX'!L3&lt;='NEW Indicateur DEX'!$B$55,"CONTENT",IF('NEW Indicateur DEX'!L3&gt;='NEW Indicateur DEX'!$B$56,"PAS_CONTENT","NEUTRE"))</f>
        <v>CONTENT</v>
      </c>
      <c r="O3" t="str">
        <f>IF(($B3-$G3)/$B3&gt;0.05,"baisse",IF(($B3-$G3)/$B3&lt;-0.05,"hausse","égal"))</f>
        <v>baisse</v>
      </c>
      <c r="P3" s="58" t="s">
        <v>90</v>
      </c>
      <c r="Q3" s="89"/>
      <c r="R3" s="56" t="str">
        <f>IF('NEW Indicateur DEX'!Q3&lt;='NEW Indicateur DEX'!$B$55,"CONTENT",IF('NEW Indicateur DEX'!Q3&gt;='NEW Indicateur DEX'!$B$56,"PAS_CONTENT","NEUTRE"))</f>
        <v>CONTENT</v>
      </c>
    </row>
    <row r="4" spans="1:18" x14ac:dyDescent="0.25">
      <c r="A4" s="58" t="s">
        <v>74</v>
      </c>
      <c r="B4" s="89">
        <v>2.8394980184940555</v>
      </c>
      <c r="C4" s="56" t="str">
        <f>IF('NEW Indicateur DEX'!B4&lt;='NEW Indicateur DEX'!$B$55,"CONTENT",IF('NEW Indicateur DEX'!B4&gt;='NEW Indicateur DEX'!$B$56,"PAS_CONTENT","NEUTRE"))</f>
        <v>NEUTRE</v>
      </c>
      <c r="E4" t="str">
        <f t="shared" ref="E4:E8" si="0">IF(($B4-$G4)/$B4&gt;0.05,"baisse",IF(($B4-$G4)/$B4&lt;-0.05,"hausse","égal"))</f>
        <v>baisse</v>
      </c>
      <c r="F4" s="58" t="s">
        <v>74</v>
      </c>
      <c r="G4" s="89">
        <v>2.4481409001956944</v>
      </c>
      <c r="H4" s="56" t="str">
        <f>IF('NEW Indicateur DEX'!G4&lt;='NEW Indicateur DEX'!$B$55,"CONTENT",IF('NEW Indicateur DEX'!G4&gt;='NEW Indicateur DEX'!$B$56,"PAS_CONTENT","NEUTRE"))</f>
        <v>NEUTRE</v>
      </c>
      <c r="J4" t="str">
        <f t="shared" ref="J4:J8" si="1">IF(($B4-$G4)/$B4&gt;0.05,"baisse",IF(($B4-$G4)/$B4&lt;-0.05,"hausse","égal"))</f>
        <v>baisse</v>
      </c>
      <c r="K4" s="58" t="s">
        <v>74</v>
      </c>
      <c r="L4" s="89">
        <v>1.9443717277486909</v>
      </c>
      <c r="M4" s="56" t="str">
        <f>IF('NEW Indicateur DEX'!L4&lt;='NEW Indicateur DEX'!$B$55,"CONTENT",IF('NEW Indicateur DEX'!L4&gt;='NEW Indicateur DEX'!$B$56,"PAS_CONTENT","NEUTRE"))</f>
        <v>CONTENT</v>
      </c>
      <c r="O4" t="str">
        <f t="shared" ref="O4:O8" si="2">IF(($B4-$G4)/$B4&gt;0.05,"baisse",IF(($B4-$G4)/$B4&lt;-0.05,"hausse","égal"))</f>
        <v>baisse</v>
      </c>
      <c r="P4" s="58" t="s">
        <v>74</v>
      </c>
      <c r="Q4" s="89"/>
      <c r="R4" s="56" t="str">
        <f>IF('NEW Indicateur DEX'!Q4&lt;='NEW Indicateur DEX'!$B$55,"CONTENT",IF('NEW Indicateur DEX'!Q4&gt;='NEW Indicateur DEX'!$B$56,"PAS_CONTENT","NEUTRE"))</f>
        <v>CONTENT</v>
      </c>
    </row>
    <row r="5" spans="1:18" x14ac:dyDescent="0.25">
      <c r="A5" s="58" t="s">
        <v>81</v>
      </c>
      <c r="B5" s="89">
        <v>2.3707826086956518</v>
      </c>
      <c r="C5" s="56" t="str">
        <f>IF('NEW Indicateur DEX'!B5&lt;='NEW Indicateur DEX'!$B$55,"CONTENT",IF('NEW Indicateur DEX'!B5&gt;='NEW Indicateur DEX'!$B$56,"PAS_CONTENT","NEUTRE"))</f>
        <v>NEUTRE</v>
      </c>
      <c r="E5" t="str">
        <f t="shared" si="0"/>
        <v>égal</v>
      </c>
      <c r="F5" s="58" t="s">
        <v>81</v>
      </c>
      <c r="G5" s="89">
        <v>2.4250955856795273</v>
      </c>
      <c r="H5" s="56" t="str">
        <f>IF('NEW Indicateur DEX'!G5&lt;='NEW Indicateur DEX'!$B$55,"CONTENT",IF('NEW Indicateur DEX'!G5&gt;='NEW Indicateur DEX'!$B$56,"PAS_CONTENT","NEUTRE"))</f>
        <v>NEUTRE</v>
      </c>
      <c r="J5" t="str">
        <f t="shared" si="1"/>
        <v>égal</v>
      </c>
      <c r="K5" s="58" t="s">
        <v>81</v>
      </c>
      <c r="L5" s="89"/>
      <c r="M5" s="56" t="str">
        <f>IF('NEW Indicateur DEX'!L5&lt;='NEW Indicateur DEX'!$B$55,"CONTENT",IF('NEW Indicateur DEX'!L5&gt;='NEW Indicateur DEX'!$B$56,"PAS_CONTENT","NEUTRE"))</f>
        <v>CONTENT</v>
      </c>
      <c r="O5" t="str">
        <f t="shared" si="2"/>
        <v>égal</v>
      </c>
      <c r="P5" s="58" t="s">
        <v>81</v>
      </c>
      <c r="Q5" s="89"/>
      <c r="R5" s="56" t="str">
        <f>IF('NEW Indicateur DEX'!Q5&lt;='NEW Indicateur DEX'!$B$55,"CONTENT",IF('NEW Indicateur DEX'!Q5&gt;='NEW Indicateur DEX'!$B$56,"PAS_CONTENT","NEUTRE"))</f>
        <v>CONTENT</v>
      </c>
    </row>
    <row r="6" spans="1:18" x14ac:dyDescent="0.25">
      <c r="A6" s="58" t="s">
        <v>61</v>
      </c>
      <c r="B6" s="89">
        <v>3.98995983935743</v>
      </c>
      <c r="C6" s="56" t="str">
        <f>IF('NEW Indicateur DEX'!B6&lt;='NEW Indicateur DEX'!$B$55,"CONTENT",IF('NEW Indicateur DEX'!B6&gt;='NEW Indicateur DEX'!$B$56,"PAS_CONTENT","NEUTRE"))</f>
        <v>NEUTRE</v>
      </c>
      <c r="E6" t="str">
        <f t="shared" si="0"/>
        <v>baisse</v>
      </c>
      <c r="F6" s="58" t="s">
        <v>61</v>
      </c>
      <c r="G6" s="89">
        <v>3.1808564231738039</v>
      </c>
      <c r="H6" s="56" t="str">
        <f>IF('NEW Indicateur DEX'!G6&lt;='NEW Indicateur DEX'!$B$55,"CONTENT",IF('NEW Indicateur DEX'!G6&gt;='NEW Indicateur DEX'!$B$56,"PAS_CONTENT","NEUTRE"))</f>
        <v>NEUTRE</v>
      </c>
      <c r="J6" t="str">
        <f t="shared" si="1"/>
        <v>baisse</v>
      </c>
      <c r="K6" s="58" t="s">
        <v>61</v>
      </c>
      <c r="L6" s="89">
        <v>2.0025380710659904</v>
      </c>
      <c r="M6" s="56" t="str">
        <f>IF('NEW Indicateur DEX'!L6&lt;='NEW Indicateur DEX'!$B$55,"CONTENT",IF('NEW Indicateur DEX'!L6&gt;='NEW Indicateur DEX'!$B$56,"PAS_CONTENT","NEUTRE"))</f>
        <v>CONTENT</v>
      </c>
      <c r="O6" t="str">
        <f t="shared" si="2"/>
        <v>baisse</v>
      </c>
      <c r="P6" s="58" t="s">
        <v>61</v>
      </c>
      <c r="Q6" s="89"/>
      <c r="R6" s="56" t="str">
        <f>IF('NEW Indicateur DEX'!Q6&lt;='NEW Indicateur DEX'!$B$55,"CONTENT",IF('NEW Indicateur DEX'!Q6&gt;='NEW Indicateur DEX'!$B$56,"PAS_CONTENT","NEUTRE"))</f>
        <v>CONTENT</v>
      </c>
    </row>
    <row r="7" spans="1:18" x14ac:dyDescent="0.25">
      <c r="A7" s="48" t="s">
        <v>101</v>
      </c>
      <c r="B7" s="90"/>
      <c r="C7" s="90"/>
      <c r="F7" s="48" t="s">
        <v>101</v>
      </c>
      <c r="G7" s="90"/>
      <c r="H7" s="90"/>
      <c r="K7" s="48" t="s">
        <v>101</v>
      </c>
      <c r="L7" s="90"/>
      <c r="M7" s="90"/>
      <c r="P7" s="48" t="s">
        <v>101</v>
      </c>
      <c r="Q7" s="90"/>
      <c r="R7" s="90"/>
    </row>
    <row r="8" spans="1:18" x14ac:dyDescent="0.25">
      <c r="A8" s="58" t="s">
        <v>92</v>
      </c>
      <c r="B8" s="89">
        <v>1.9659367396593672</v>
      </c>
      <c r="C8" s="56" t="str">
        <f>IF('NEW Indicateur DEX'!B8&lt;='NEW Indicateur DEX'!$B$55,"CONTENT",IF('NEW Indicateur DEX'!B8&gt;='NEW Indicateur DEX'!$B$56,"PAS_CONTENT","NEUTRE"))</f>
        <v>CONTENT</v>
      </c>
      <c r="E8" t="str">
        <f t="shared" si="0"/>
        <v>égal</v>
      </c>
      <c r="F8" s="58" t="s">
        <v>92</v>
      </c>
      <c r="G8" s="89">
        <v>1.9456957729095958</v>
      </c>
      <c r="H8" s="56" t="str">
        <f>IF('NEW Indicateur DEX'!G8&lt;='NEW Indicateur DEX'!$B$55,"CONTENT",IF('NEW Indicateur DEX'!G8&gt;='NEW Indicateur DEX'!$B$56,"PAS_CONTENT","NEUTRE"))</f>
        <v>CONTENT</v>
      </c>
      <c r="J8" t="str">
        <f t="shared" si="1"/>
        <v>égal</v>
      </c>
      <c r="K8" s="58" t="s">
        <v>92</v>
      </c>
      <c r="L8" s="89"/>
      <c r="M8" s="56" t="str">
        <f>IF('NEW Indicateur DEX'!L8&lt;='NEW Indicateur DEX'!$B$55,"CONTENT",IF('NEW Indicateur DEX'!L8&gt;='NEW Indicateur DEX'!$B$56,"PAS_CONTENT","NEUTRE"))</f>
        <v>CONTENT</v>
      </c>
      <c r="O8" t="str">
        <f t="shared" si="2"/>
        <v>égal</v>
      </c>
      <c r="P8" s="58" t="s">
        <v>92</v>
      </c>
      <c r="Q8" s="89"/>
      <c r="R8" s="56" t="str">
        <f>IF('NEW Indicateur DEX'!Q8&lt;='NEW Indicateur DEX'!$B$55,"CONTENT",IF('NEW Indicateur DEX'!Q8&gt;='NEW Indicateur DEX'!$B$56,"PAS_CONTENT","NEUTRE"))</f>
        <v>CONTENT</v>
      </c>
    </row>
    <row r="9" spans="1:18" x14ac:dyDescent="0.25">
      <c r="A9" s="58" t="s">
        <v>65</v>
      </c>
      <c r="B9" s="89">
        <v>3.0762476894639557</v>
      </c>
      <c r="C9" s="56" t="str">
        <f>IF('NEW Indicateur DEX'!B9&lt;='NEW Indicateur DEX'!$B$55,"CONTENT",IF('NEW Indicateur DEX'!B9&gt;='NEW Indicateur DEX'!$B$56,"PAS_CONTENT","NEUTRE"))</f>
        <v>NEUTRE</v>
      </c>
      <c r="E9" t="str">
        <f>IF(($B9-$G9)/$B9&gt;0.05,"baisse",IF(($B9-$G9)/$B9&lt;-0.05,"hausse","égal"))</f>
        <v>baisse</v>
      </c>
      <c r="F9" s="58" t="s">
        <v>65</v>
      </c>
      <c r="G9" s="89">
        <v>2.4940202391904323</v>
      </c>
      <c r="H9" s="56" t="str">
        <f>IF('NEW Indicateur DEX'!G9&lt;='NEW Indicateur DEX'!$B$55,"CONTENT",IF('NEW Indicateur DEX'!G9&gt;='NEW Indicateur DEX'!$B$56,"PAS_CONTENT","NEUTRE"))</f>
        <v>NEUTRE</v>
      </c>
      <c r="J9" t="str">
        <f>IF(($B9-$G9)/$B9&gt;0.05,"baisse",IF(($B9-$G9)/$B9&lt;-0.05,"hausse","égal"))</f>
        <v>baisse</v>
      </c>
      <c r="K9" s="58" t="s">
        <v>65</v>
      </c>
      <c r="L9" s="89">
        <v>1.8994082840236683</v>
      </c>
      <c r="M9" s="56" t="str">
        <f>IF('NEW Indicateur DEX'!L9&lt;='NEW Indicateur DEX'!$B$55,"CONTENT",IF('NEW Indicateur DEX'!L9&gt;='NEW Indicateur DEX'!$B$56,"PAS_CONTENT","NEUTRE"))</f>
        <v>CONTENT</v>
      </c>
      <c r="O9" t="str">
        <f>IF(($B9-$G9)/$B9&gt;0.05,"baisse",IF(($B9-$G9)/$B9&lt;-0.05,"hausse","égal"))</f>
        <v>baisse</v>
      </c>
      <c r="P9" s="58" t="s">
        <v>65</v>
      </c>
      <c r="Q9" s="89">
        <v>1.8600917431192663</v>
      </c>
      <c r="R9" s="56" t="str">
        <f>IF('NEW Indicateur DEX'!Q9&lt;='NEW Indicateur DEX'!$B$55,"CONTENT",IF('NEW Indicateur DEX'!Q9&gt;='NEW Indicateur DEX'!$B$56,"PAS_CONTENT","NEUTRE"))</f>
        <v>CONTENT</v>
      </c>
    </row>
    <row r="10" spans="1:18" x14ac:dyDescent="0.25">
      <c r="A10" s="48" t="s">
        <v>102</v>
      </c>
      <c r="B10" s="90"/>
      <c r="C10" s="90"/>
      <c r="F10" s="48" t="s">
        <v>102</v>
      </c>
      <c r="G10" s="90"/>
      <c r="H10" s="90"/>
      <c r="K10" s="48" t="s">
        <v>102</v>
      </c>
      <c r="L10" s="90"/>
      <c r="M10" s="90"/>
      <c r="P10" s="48" t="s">
        <v>102</v>
      </c>
      <c r="Q10" s="90"/>
      <c r="R10" s="90"/>
    </row>
    <row r="11" spans="1:18" x14ac:dyDescent="0.25">
      <c r="A11" s="58" t="s">
        <v>82</v>
      </c>
      <c r="B11" s="89">
        <v>2.2072664359861593</v>
      </c>
      <c r="C11" s="56" t="str">
        <f>IF('NEW Indicateur DEX'!B11&lt;='NEW Indicateur DEX'!$B$55,"CONTENT",IF('NEW Indicateur DEX'!B11&gt;='NEW Indicateur DEX'!$B$56,"PAS_CONTENT","NEUTRE"))</f>
        <v>NEUTRE</v>
      </c>
      <c r="E11" t="str">
        <f t="shared" ref="E11:E12" si="3">IF(($B11-$G11)/$B11&gt;0.05,"baisse",IF(($B11-$G11)/$B11&lt;-0.05,"hausse","égal"))</f>
        <v>baisse</v>
      </c>
      <c r="F11" s="58" t="s">
        <v>82</v>
      </c>
      <c r="G11" s="89">
        <v>1.9276816608996543</v>
      </c>
      <c r="H11" s="56" t="str">
        <f>IF('NEW Indicateur DEX'!G11&lt;='NEW Indicateur DEX'!$B$55,"CONTENT",IF('NEW Indicateur DEX'!G11&gt;='NEW Indicateur DEX'!$B$56,"PAS_CONTENT","NEUTRE"))</f>
        <v>CONTENT</v>
      </c>
      <c r="J11" t="str">
        <f t="shared" ref="J11:J12" si="4">IF(($B11-$G11)/$B11&gt;0.05,"baisse",IF(($B11-$G11)/$B11&lt;-0.05,"hausse","égal"))</f>
        <v>baisse</v>
      </c>
      <c r="K11" s="58" t="s">
        <v>82</v>
      </c>
      <c r="L11" s="89">
        <v>1.4384033035099795</v>
      </c>
      <c r="M11" s="56" t="str">
        <f>IF('NEW Indicateur DEX'!L11&lt;='NEW Indicateur DEX'!$B$55,"CONTENT",IF('NEW Indicateur DEX'!L11&gt;='NEW Indicateur DEX'!$B$56,"PAS_CONTENT","NEUTRE"))</f>
        <v>CONTENT</v>
      </c>
      <c r="O11" t="str">
        <f t="shared" ref="O11:O12" si="5">IF(($B11-$G11)/$B11&gt;0.05,"baisse",IF(($B11-$G11)/$B11&lt;-0.05,"hausse","égal"))</f>
        <v>baisse</v>
      </c>
      <c r="P11" s="58" t="s">
        <v>82</v>
      </c>
      <c r="Q11" s="89">
        <v>1.4690846286701207</v>
      </c>
      <c r="R11" s="56" t="str">
        <f>IF('NEW Indicateur DEX'!Q11&lt;='NEW Indicateur DEX'!$B$55,"CONTENT",IF('NEW Indicateur DEX'!Q11&gt;='NEW Indicateur DEX'!$B$56,"PAS_CONTENT","NEUTRE"))</f>
        <v>CONTENT</v>
      </c>
    </row>
    <row r="12" spans="1:18" x14ac:dyDescent="0.25">
      <c r="A12" s="58" t="s">
        <v>62</v>
      </c>
      <c r="B12" s="89">
        <v>3.4459731543624161</v>
      </c>
      <c r="C12" s="56" t="str">
        <f>IF('NEW Indicateur DEX'!B12&lt;='NEW Indicateur DEX'!$B$55,"CONTENT",IF('NEW Indicateur DEX'!B12&gt;='NEW Indicateur DEX'!$B$56,"PAS_CONTENT","NEUTRE"))</f>
        <v>NEUTRE</v>
      </c>
      <c r="E12" t="str">
        <f t="shared" si="3"/>
        <v>baisse</v>
      </c>
      <c r="F12" s="58" t="s">
        <v>62</v>
      </c>
      <c r="G12" s="89">
        <v>2.4644661502189291</v>
      </c>
      <c r="H12" s="56" t="str">
        <f>IF('NEW Indicateur DEX'!G12&lt;='NEW Indicateur DEX'!$B$55,"CONTENT",IF('NEW Indicateur DEX'!G12&gt;='NEW Indicateur DEX'!$B$56,"PAS_CONTENT","NEUTRE"))</f>
        <v>NEUTRE</v>
      </c>
      <c r="J12" t="str">
        <f t="shared" si="4"/>
        <v>baisse</v>
      </c>
      <c r="K12" s="58" t="s">
        <v>62</v>
      </c>
      <c r="L12" s="89"/>
      <c r="M12" s="56" t="str">
        <f>IF('NEW Indicateur DEX'!L12&lt;='NEW Indicateur DEX'!$B$55,"CONTENT",IF('NEW Indicateur DEX'!L12&gt;='NEW Indicateur DEX'!$B$56,"PAS_CONTENT","NEUTRE"))</f>
        <v>CONTENT</v>
      </c>
      <c r="O12" t="str">
        <f t="shared" si="5"/>
        <v>baisse</v>
      </c>
      <c r="P12" s="58" t="s">
        <v>62</v>
      </c>
      <c r="Q12" s="89"/>
      <c r="R12" s="56" t="str">
        <f>IF('NEW Indicateur DEX'!Q12&lt;='NEW Indicateur DEX'!$B$55,"CONTENT",IF('NEW Indicateur DEX'!Q12&gt;='NEW Indicateur DEX'!$B$56,"PAS_CONTENT","NEUTRE"))</f>
        <v>CONTENT</v>
      </c>
    </row>
    <row r="13" spans="1:18" x14ac:dyDescent="0.25">
      <c r="A13" s="59" t="s">
        <v>103</v>
      </c>
      <c r="B13" s="90"/>
      <c r="C13" s="90"/>
      <c r="F13" s="59" t="s">
        <v>103</v>
      </c>
      <c r="G13" s="90"/>
      <c r="H13" s="90"/>
      <c r="K13" s="59" t="s">
        <v>103</v>
      </c>
      <c r="L13" s="90"/>
      <c r="M13" s="90"/>
      <c r="P13" s="59" t="s">
        <v>103</v>
      </c>
      <c r="Q13" s="90"/>
      <c r="R13" s="90"/>
    </row>
    <row r="14" spans="1:18" x14ac:dyDescent="0.25">
      <c r="A14" s="58" t="s">
        <v>75</v>
      </c>
      <c r="B14" s="89">
        <v>1.82</v>
      </c>
      <c r="C14" s="56" t="str">
        <f>IF('NEW Indicateur DEX'!B14&lt;='NEW Indicateur DEX'!$B$55,"CONTENT",IF('NEW Indicateur DEX'!B14&gt;='NEW Indicateur DEX'!$B$56,"PAS_CONTENT","NEUTRE"))</f>
        <v>CONTENT</v>
      </c>
      <c r="E14" t="str">
        <f t="shared" ref="E14:E15" si="6">IF(($B14-$G14)/$B14&gt;0.05,"baisse",IF(($B14-$G14)/$B14&lt;-0.05,"hausse","égal"))</f>
        <v>hausse</v>
      </c>
      <c r="F14" s="58" t="s">
        <v>75</v>
      </c>
      <c r="G14" s="89">
        <v>2.0265049415992813</v>
      </c>
      <c r="H14" s="56" t="str">
        <f>IF('NEW Indicateur DEX'!G14&lt;='NEW Indicateur DEX'!$B$55,"CONTENT",IF('NEW Indicateur DEX'!G14&gt;='NEW Indicateur DEX'!$B$56,"PAS_CONTENT","NEUTRE"))</f>
        <v>CONTENT</v>
      </c>
      <c r="J14" t="str">
        <f t="shared" ref="J14:J15" si="7">IF(($B14-$G14)/$B14&gt;0.05,"baisse",IF(($B14-$G14)/$B14&lt;-0.05,"hausse","égal"))</f>
        <v>hausse</v>
      </c>
      <c r="K14" s="58" t="s">
        <v>75</v>
      </c>
      <c r="L14" s="89"/>
      <c r="M14" s="56" t="str">
        <f>IF('NEW Indicateur DEX'!L14&lt;='NEW Indicateur DEX'!$B$55,"CONTENT",IF('NEW Indicateur DEX'!L14&gt;='NEW Indicateur DEX'!$B$56,"PAS_CONTENT","NEUTRE"))</f>
        <v>CONTENT</v>
      </c>
      <c r="O14" t="str">
        <f t="shared" ref="O14:O15" si="8">IF(($B14-$G14)/$B14&gt;0.05,"baisse",IF(($B14-$G14)/$B14&lt;-0.05,"hausse","égal"))</f>
        <v>hausse</v>
      </c>
      <c r="P14" s="58" t="s">
        <v>75</v>
      </c>
      <c r="Q14" s="89"/>
      <c r="R14" s="56" t="str">
        <f>IF('NEW Indicateur DEX'!Q14&lt;='NEW Indicateur DEX'!$B$55,"CONTENT",IF('NEW Indicateur DEX'!Q14&gt;='NEW Indicateur DEX'!$B$56,"PAS_CONTENT","NEUTRE"))</f>
        <v>CONTENT</v>
      </c>
    </row>
    <row r="15" spans="1:18" x14ac:dyDescent="0.25">
      <c r="A15" s="58" t="s">
        <v>96</v>
      </c>
      <c r="B15" s="89">
        <v>2.2803585982070089</v>
      </c>
      <c r="C15" s="56" t="str">
        <f>IF('NEW Indicateur DEX'!B15&lt;='NEW Indicateur DEX'!$B$55,"CONTENT",IF('NEW Indicateur DEX'!B15&gt;='NEW Indicateur DEX'!$B$56,"PAS_CONTENT","NEUTRE"))</f>
        <v>NEUTRE</v>
      </c>
      <c r="E15" t="str">
        <f t="shared" si="6"/>
        <v>hausse</v>
      </c>
      <c r="F15" s="58" t="s">
        <v>96</v>
      </c>
      <c r="G15" s="89">
        <v>2.4744376278118607</v>
      </c>
      <c r="H15" s="56" t="str">
        <f>IF('NEW Indicateur DEX'!G15&lt;='NEW Indicateur DEX'!$B$55,"CONTENT",IF('NEW Indicateur DEX'!G15&gt;='NEW Indicateur DEX'!$B$56,"PAS_CONTENT","NEUTRE"))</f>
        <v>NEUTRE</v>
      </c>
      <c r="J15" t="str">
        <f t="shared" si="7"/>
        <v>hausse</v>
      </c>
      <c r="K15" s="58" t="s">
        <v>96</v>
      </c>
      <c r="L15" s="89"/>
      <c r="M15" s="56" t="str">
        <f>IF('NEW Indicateur DEX'!L15&lt;='NEW Indicateur DEX'!$B$55,"CONTENT",IF('NEW Indicateur DEX'!L15&gt;='NEW Indicateur DEX'!$B$56,"PAS_CONTENT","NEUTRE"))</f>
        <v>CONTENT</v>
      </c>
      <c r="O15" t="str">
        <f t="shared" si="8"/>
        <v>hausse</v>
      </c>
      <c r="P15" s="58" t="s">
        <v>96</v>
      </c>
      <c r="Q15" s="89"/>
      <c r="R15" s="56" t="str">
        <f>IF('NEW Indicateur DEX'!Q15&lt;='NEW Indicateur DEX'!$B$55,"CONTENT",IF('NEW Indicateur DEX'!Q15&gt;='NEW Indicateur DEX'!$B$56,"PAS_CONTENT","NEUTRE"))</f>
        <v>CONTENT</v>
      </c>
    </row>
    <row r="16" spans="1:18" x14ac:dyDescent="0.25">
      <c r="A16" s="59" t="s">
        <v>105</v>
      </c>
      <c r="B16" s="90"/>
      <c r="C16" s="90"/>
      <c r="F16" s="59" t="s">
        <v>105</v>
      </c>
      <c r="G16" s="90"/>
      <c r="H16" s="90"/>
      <c r="K16" s="59" t="s">
        <v>105</v>
      </c>
      <c r="L16" s="90"/>
      <c r="M16" s="90"/>
      <c r="P16" s="59" t="s">
        <v>105</v>
      </c>
      <c r="Q16" s="90"/>
      <c r="R16" s="90"/>
    </row>
    <row r="17" spans="1:18" x14ac:dyDescent="0.25">
      <c r="A17" s="58" t="s">
        <v>73</v>
      </c>
      <c r="B17" s="89">
        <v>2.0698689956331875</v>
      </c>
      <c r="C17" s="56" t="str">
        <f>IF('NEW Indicateur DEX'!B17&lt;='NEW Indicateur DEX'!$B$55,"CONTENT",IF('NEW Indicateur DEX'!B17&gt;='NEW Indicateur DEX'!$B$56,"PAS_CONTENT","NEUTRE"))</f>
        <v>CONTENT</v>
      </c>
      <c r="E17" t="str">
        <f t="shared" ref="E17:E19" si="9">IF(($B17-$G17)/$B17&gt;0.05,"baisse",IF(($B17-$G17)/$B17&lt;-0.05,"hausse","égal"))</f>
        <v>égal</v>
      </c>
      <c r="F17" s="58" t="s">
        <v>73</v>
      </c>
      <c r="G17" s="89">
        <v>2.1577893472166605</v>
      </c>
      <c r="H17" s="56" t="str">
        <f>IF('NEW Indicateur DEX'!G17&lt;='NEW Indicateur DEX'!$B$55,"CONTENT",IF('NEW Indicateur DEX'!G17&gt;='NEW Indicateur DEX'!$B$56,"PAS_CONTENT","NEUTRE"))</f>
        <v>CONTENT</v>
      </c>
      <c r="J17" t="str">
        <f t="shared" ref="J17:J19" si="10">IF(($B17-$G17)/$B17&gt;0.05,"baisse",IF(($B17-$G17)/$B17&lt;-0.05,"hausse","égal"))</f>
        <v>égal</v>
      </c>
      <c r="K17" s="58" t="s">
        <v>73</v>
      </c>
      <c r="L17" s="89"/>
      <c r="M17" s="56" t="str">
        <f>IF('NEW Indicateur DEX'!L17&lt;='NEW Indicateur DEX'!$B$55,"CONTENT",IF('NEW Indicateur DEX'!L17&gt;='NEW Indicateur DEX'!$B$56,"PAS_CONTENT","NEUTRE"))</f>
        <v>CONTENT</v>
      </c>
      <c r="O17" t="str">
        <f t="shared" ref="O17:O19" si="11">IF(($B17-$G17)/$B17&gt;0.05,"baisse",IF(($B17-$G17)/$B17&lt;-0.05,"hausse","égal"))</f>
        <v>égal</v>
      </c>
      <c r="P17" s="58" t="s">
        <v>73</v>
      </c>
      <c r="Q17" s="89"/>
      <c r="R17" s="56" t="str">
        <f>IF('NEW Indicateur DEX'!Q17&lt;='NEW Indicateur DEX'!$B$55,"CONTENT",IF('NEW Indicateur DEX'!Q17&gt;='NEW Indicateur DEX'!$B$56,"PAS_CONTENT","NEUTRE"))</f>
        <v>CONTENT</v>
      </c>
    </row>
    <row r="18" spans="1:18" x14ac:dyDescent="0.25">
      <c r="A18" s="58" t="s">
        <v>89</v>
      </c>
      <c r="B18" s="89">
        <v>2.2698553291998822</v>
      </c>
      <c r="C18" s="56" t="str">
        <f>IF('NEW Indicateur DEX'!B18&lt;='NEW Indicateur DEX'!$B$55,"CONTENT",IF('NEW Indicateur DEX'!B18&gt;='NEW Indicateur DEX'!$B$56,"PAS_CONTENT","NEUTRE"))</f>
        <v>NEUTRE</v>
      </c>
      <c r="E18" t="str">
        <f t="shared" si="9"/>
        <v>baisse</v>
      </c>
      <c r="F18" s="58" t="s">
        <v>89</v>
      </c>
      <c r="G18" s="89">
        <v>2.0821714624740433</v>
      </c>
      <c r="H18" s="56" t="str">
        <f>IF('NEW Indicateur DEX'!G18&lt;='NEW Indicateur DEX'!$B$55,"CONTENT",IF('NEW Indicateur DEX'!G18&gt;='NEW Indicateur DEX'!$B$56,"PAS_CONTENT","NEUTRE"))</f>
        <v>CONTENT</v>
      </c>
      <c r="J18" t="str">
        <f t="shared" si="10"/>
        <v>baisse</v>
      </c>
      <c r="K18" s="58" t="s">
        <v>89</v>
      </c>
      <c r="L18" s="89"/>
      <c r="M18" s="56" t="str">
        <f>IF('NEW Indicateur DEX'!L18&lt;='NEW Indicateur DEX'!$B$55,"CONTENT",IF('NEW Indicateur DEX'!L18&gt;='NEW Indicateur DEX'!$B$56,"PAS_CONTENT","NEUTRE"))</f>
        <v>CONTENT</v>
      </c>
      <c r="O18" t="str">
        <f t="shared" si="11"/>
        <v>baisse</v>
      </c>
      <c r="P18" s="58" t="s">
        <v>89</v>
      </c>
      <c r="Q18" s="89"/>
      <c r="R18" s="56" t="str">
        <f>IF('NEW Indicateur DEX'!Q18&lt;='NEW Indicateur DEX'!$B$55,"CONTENT",IF('NEW Indicateur DEX'!Q18&gt;='NEW Indicateur DEX'!$B$56,"PAS_CONTENT","NEUTRE"))</f>
        <v>CONTENT</v>
      </c>
    </row>
    <row r="19" spans="1:18" x14ac:dyDescent="0.25">
      <c r="A19" s="58" t="s">
        <v>71</v>
      </c>
      <c r="B19" s="89">
        <v>2.8432295438088344</v>
      </c>
      <c r="C19" s="56" t="str">
        <f>IF('NEW Indicateur DEX'!B19&lt;='NEW Indicateur DEX'!$B$55,"CONTENT",IF('NEW Indicateur DEX'!B19&gt;='NEW Indicateur DEX'!$B$56,"PAS_CONTENT","NEUTRE"))</f>
        <v>NEUTRE</v>
      </c>
      <c r="E19" t="str">
        <f t="shared" si="9"/>
        <v>baisse</v>
      </c>
      <c r="F19" s="58" t="s">
        <v>71</v>
      </c>
      <c r="G19" s="89">
        <v>2.6102675343456259</v>
      </c>
      <c r="H19" s="56" t="str">
        <f>IF('NEW Indicateur DEX'!G19&lt;='NEW Indicateur DEX'!$B$55,"CONTENT",IF('NEW Indicateur DEX'!G19&gt;='NEW Indicateur DEX'!$B$56,"PAS_CONTENT","NEUTRE"))</f>
        <v>NEUTRE</v>
      </c>
      <c r="J19" t="str">
        <f t="shared" si="10"/>
        <v>baisse</v>
      </c>
      <c r="K19" s="58" t="s">
        <v>71</v>
      </c>
      <c r="L19" s="89"/>
      <c r="M19" s="56" t="str">
        <f>IF('NEW Indicateur DEX'!L19&lt;='NEW Indicateur DEX'!$B$55,"CONTENT",IF('NEW Indicateur DEX'!L19&gt;='NEW Indicateur DEX'!$B$56,"PAS_CONTENT","NEUTRE"))</f>
        <v>CONTENT</v>
      </c>
      <c r="O19" t="str">
        <f t="shared" si="11"/>
        <v>baisse</v>
      </c>
      <c r="P19" s="58" t="s">
        <v>71</v>
      </c>
      <c r="Q19" s="89"/>
      <c r="R19" s="56" t="str">
        <f>IF('NEW Indicateur DEX'!Q19&lt;='NEW Indicateur DEX'!$B$55,"CONTENT",IF('NEW Indicateur DEX'!Q19&gt;='NEW Indicateur DEX'!$B$56,"PAS_CONTENT","NEUTRE"))</f>
        <v>CONTENT</v>
      </c>
    </row>
    <row r="20" spans="1:18" x14ac:dyDescent="0.25">
      <c r="A20" s="59" t="s">
        <v>106</v>
      </c>
      <c r="B20" s="90"/>
      <c r="C20" s="90"/>
      <c r="F20" s="59" t="s">
        <v>106</v>
      </c>
      <c r="G20" s="90"/>
      <c r="H20" s="90"/>
      <c r="K20" s="59" t="s">
        <v>106</v>
      </c>
      <c r="L20" s="90"/>
      <c r="M20" s="90"/>
      <c r="P20" s="59" t="s">
        <v>106</v>
      </c>
      <c r="Q20" s="90"/>
      <c r="R20" s="90"/>
    </row>
    <row r="21" spans="1:18" x14ac:dyDescent="0.25">
      <c r="A21" s="58" t="s">
        <v>88</v>
      </c>
      <c r="B21" s="89">
        <v>1.2702949224688354</v>
      </c>
      <c r="C21" s="56" t="str">
        <f>IF('NEW Indicateur DEX'!B21&lt;='NEW Indicateur DEX'!$B$55,"CONTENT",IF('NEW Indicateur DEX'!B21&gt;='NEW Indicateur DEX'!$B$56,"PAS_CONTENT","NEUTRE"))</f>
        <v>CONTENT</v>
      </c>
      <c r="E21" t="str">
        <f t="shared" ref="E21:E23" si="12">IF(($B21-$G21)/$B21&gt;0.05,"baisse",IF(($B21-$G21)/$B21&lt;-0.05,"hausse","égal"))</f>
        <v>égal</v>
      </c>
      <c r="F21" s="58" t="s">
        <v>88</v>
      </c>
      <c r="G21" s="89">
        <v>1.2795069337442218</v>
      </c>
      <c r="H21" s="56" t="str">
        <f>IF('NEW Indicateur DEX'!G21&lt;='NEW Indicateur DEX'!$B$55,"CONTENT",IF('NEW Indicateur DEX'!G21&gt;='NEW Indicateur DEX'!$B$56,"PAS_CONTENT","NEUTRE"))</f>
        <v>CONTENT</v>
      </c>
      <c r="J21" t="str">
        <f t="shared" ref="J21:J23" si="13">IF(($B21-$G21)/$B21&gt;0.05,"baisse",IF(($B21-$G21)/$B21&lt;-0.05,"hausse","égal"))</f>
        <v>égal</v>
      </c>
      <c r="K21" s="58" t="s">
        <v>88</v>
      </c>
      <c r="L21" s="89"/>
      <c r="M21" s="56" t="str">
        <f>IF('NEW Indicateur DEX'!L21&lt;='NEW Indicateur DEX'!$B$55,"CONTENT",IF('NEW Indicateur DEX'!L21&gt;='NEW Indicateur DEX'!$B$56,"PAS_CONTENT","NEUTRE"))</f>
        <v>CONTENT</v>
      </c>
      <c r="O21" t="str">
        <f t="shared" ref="O21:O23" si="14">IF(($B21-$G21)/$B21&gt;0.05,"baisse",IF(($B21-$G21)/$B21&lt;-0.05,"hausse","égal"))</f>
        <v>égal</v>
      </c>
      <c r="P21" s="58" t="s">
        <v>88</v>
      </c>
      <c r="Q21" s="89"/>
      <c r="R21" s="56" t="str">
        <f>IF('NEW Indicateur DEX'!Q21&lt;='NEW Indicateur DEX'!$B$55,"CONTENT",IF('NEW Indicateur DEX'!Q21&gt;='NEW Indicateur DEX'!$B$56,"PAS_CONTENT","NEUTRE"))</f>
        <v>CONTENT</v>
      </c>
    </row>
    <row r="22" spans="1:18" x14ac:dyDescent="0.25">
      <c r="A22" s="58" t="s">
        <v>72</v>
      </c>
      <c r="B22" s="89">
        <v>2.8348986653484922</v>
      </c>
      <c r="C22" s="56" t="str">
        <f>IF('NEW Indicateur DEX'!B22&lt;='NEW Indicateur DEX'!$B$55,"CONTENT",IF('NEW Indicateur DEX'!B22&gt;='NEW Indicateur DEX'!$B$56,"PAS_CONTENT","NEUTRE"))</f>
        <v>NEUTRE</v>
      </c>
      <c r="E22" t="str">
        <f t="shared" si="12"/>
        <v>baisse</v>
      </c>
      <c r="F22" s="58" t="s">
        <v>72</v>
      </c>
      <c r="G22" s="89">
        <v>2.3623540856031133</v>
      </c>
      <c r="H22" s="56" t="str">
        <f>IF('NEW Indicateur DEX'!G22&lt;='NEW Indicateur DEX'!$B$55,"CONTENT",IF('NEW Indicateur DEX'!G22&gt;='NEW Indicateur DEX'!$B$56,"PAS_CONTENT","NEUTRE"))</f>
        <v>NEUTRE</v>
      </c>
      <c r="J22" t="str">
        <f t="shared" si="13"/>
        <v>baisse</v>
      </c>
      <c r="K22" s="58" t="s">
        <v>72</v>
      </c>
      <c r="L22" s="89">
        <v>1.4798445847498787</v>
      </c>
      <c r="M22" s="56" t="str">
        <f>IF('NEW Indicateur DEX'!L22&lt;='NEW Indicateur DEX'!$B$55,"CONTENT",IF('NEW Indicateur DEX'!L22&gt;='NEW Indicateur DEX'!$B$56,"PAS_CONTENT","NEUTRE"))</f>
        <v>CONTENT</v>
      </c>
      <c r="O22" t="str">
        <f t="shared" si="14"/>
        <v>baisse</v>
      </c>
      <c r="P22" s="58" t="s">
        <v>72</v>
      </c>
      <c r="Q22" s="89">
        <v>1.3522837706511173</v>
      </c>
      <c r="R22" s="56" t="str">
        <f>IF('NEW Indicateur DEX'!Q22&lt;='NEW Indicateur DEX'!$B$55,"CONTENT",IF('NEW Indicateur DEX'!Q22&gt;='NEW Indicateur DEX'!$B$56,"PAS_CONTENT","NEUTRE"))</f>
        <v>CONTENT</v>
      </c>
    </row>
    <row r="23" spans="1:18" x14ac:dyDescent="0.25">
      <c r="A23" s="58" t="s">
        <v>70</v>
      </c>
      <c r="B23" s="89">
        <v>1.7812089356110381</v>
      </c>
      <c r="C23" s="56" t="str">
        <f>IF('NEW Indicateur DEX'!B23&lt;='NEW Indicateur DEX'!$B$55,"CONTENT",IF('NEW Indicateur DEX'!B23&gt;='NEW Indicateur DEX'!$B$56,"PAS_CONTENT","NEUTRE"))</f>
        <v>CONTENT</v>
      </c>
      <c r="E23" t="str">
        <f t="shared" si="12"/>
        <v>hausse</v>
      </c>
      <c r="F23" s="58" t="s">
        <v>70</v>
      </c>
      <c r="G23" s="89">
        <v>1.9476666666666667</v>
      </c>
      <c r="H23" s="56" t="str">
        <f>IF('NEW Indicateur DEX'!G23&lt;='NEW Indicateur DEX'!$B$55,"CONTENT",IF('NEW Indicateur DEX'!G23&gt;='NEW Indicateur DEX'!$B$56,"PAS_CONTENT","NEUTRE"))</f>
        <v>CONTENT</v>
      </c>
      <c r="J23" t="str">
        <f t="shared" si="13"/>
        <v>hausse</v>
      </c>
      <c r="K23" s="58" t="s">
        <v>70</v>
      </c>
      <c r="L23" s="89"/>
      <c r="M23" s="56" t="str">
        <f>IF('NEW Indicateur DEX'!L23&lt;='NEW Indicateur DEX'!$B$55,"CONTENT",IF('NEW Indicateur DEX'!L23&gt;='NEW Indicateur DEX'!$B$56,"PAS_CONTENT","NEUTRE"))</f>
        <v>CONTENT</v>
      </c>
      <c r="O23" t="str">
        <f t="shared" si="14"/>
        <v>hausse</v>
      </c>
      <c r="P23" s="58" t="s">
        <v>70</v>
      </c>
      <c r="Q23" s="89"/>
      <c r="R23" s="56" t="str">
        <f>IF('NEW Indicateur DEX'!Q23&lt;='NEW Indicateur DEX'!$B$55,"CONTENT",IF('NEW Indicateur DEX'!Q23&gt;='NEW Indicateur DEX'!$B$56,"PAS_CONTENT","NEUTRE"))</f>
        <v>CONTENT</v>
      </c>
    </row>
    <row r="24" spans="1:18" x14ac:dyDescent="0.25">
      <c r="A24" s="59" t="s">
        <v>107</v>
      </c>
      <c r="B24" s="90"/>
      <c r="C24" s="90"/>
      <c r="F24" s="59" t="s">
        <v>107</v>
      </c>
      <c r="G24" s="90"/>
      <c r="H24" s="90"/>
      <c r="K24" s="59" t="s">
        <v>107</v>
      </c>
      <c r="L24" s="90"/>
      <c r="M24" s="90"/>
      <c r="P24" s="59" t="s">
        <v>107</v>
      </c>
      <c r="Q24" s="90"/>
      <c r="R24" s="90"/>
    </row>
    <row r="25" spans="1:18" x14ac:dyDescent="0.25">
      <c r="A25" s="58" t="s">
        <v>79</v>
      </c>
      <c r="B25" s="89">
        <v>2.7215789473684211</v>
      </c>
      <c r="C25" s="56" t="str">
        <f>IF('NEW Indicateur DEX'!B25&lt;='NEW Indicateur DEX'!$B$55,"CONTENT",IF('NEW Indicateur DEX'!B25&gt;='NEW Indicateur DEX'!$B$56,"PAS_CONTENT","NEUTRE"))</f>
        <v>NEUTRE</v>
      </c>
      <c r="E25" t="str">
        <f t="shared" ref="E25:E26" si="15">IF(($B25-$G25)/$B25&gt;0.05,"baisse",IF(($B25-$G25)/$B25&lt;-0.05,"hausse","égal"))</f>
        <v>égal</v>
      </c>
      <c r="F25" s="58" t="s">
        <v>79</v>
      </c>
      <c r="G25" s="89">
        <v>2.6558682952734998</v>
      </c>
      <c r="H25" s="56" t="str">
        <f>IF('NEW Indicateur DEX'!G25&lt;='NEW Indicateur DEX'!$B$55,"CONTENT",IF('NEW Indicateur DEX'!G25&gt;='NEW Indicateur DEX'!$B$56,"PAS_CONTENT","NEUTRE"))</f>
        <v>NEUTRE</v>
      </c>
      <c r="J25" t="str">
        <f t="shared" ref="J25:J26" si="16">IF(($B25-$G25)/$B25&gt;0.05,"baisse",IF(($B25-$G25)/$B25&lt;-0.05,"hausse","égal"))</f>
        <v>égal</v>
      </c>
      <c r="K25" s="58" t="s">
        <v>79</v>
      </c>
      <c r="L25" s="89"/>
      <c r="M25" s="56" t="str">
        <f>IF('NEW Indicateur DEX'!L25&lt;='NEW Indicateur DEX'!$B$55,"CONTENT",IF('NEW Indicateur DEX'!L25&gt;='NEW Indicateur DEX'!$B$56,"PAS_CONTENT","NEUTRE"))</f>
        <v>CONTENT</v>
      </c>
      <c r="O25" t="str">
        <f t="shared" ref="O25:O26" si="17">IF(($B25-$G25)/$B25&gt;0.05,"baisse",IF(($B25-$G25)/$B25&lt;-0.05,"hausse","égal"))</f>
        <v>égal</v>
      </c>
      <c r="P25" s="58" t="s">
        <v>79</v>
      </c>
      <c r="Q25" s="89"/>
      <c r="R25" s="56" t="str">
        <f>IF('NEW Indicateur DEX'!Q25&lt;='NEW Indicateur DEX'!$B$55,"CONTENT",IF('NEW Indicateur DEX'!Q25&gt;='NEW Indicateur DEX'!$B$56,"PAS_CONTENT","NEUTRE"))</f>
        <v>CONTENT</v>
      </c>
    </row>
    <row r="26" spans="1:18" x14ac:dyDescent="0.25">
      <c r="A26" s="58" t="s">
        <v>77</v>
      </c>
      <c r="B26" s="89">
        <v>2.7702620353443024</v>
      </c>
      <c r="C26" s="56" t="str">
        <f>IF('NEW Indicateur DEX'!B26&lt;='NEW Indicateur DEX'!$B$55,"CONTENT",IF('NEW Indicateur DEX'!B26&gt;='NEW Indicateur DEX'!$B$56,"PAS_CONTENT","NEUTRE"))</f>
        <v>NEUTRE</v>
      </c>
      <c r="E26" t="str">
        <f t="shared" si="15"/>
        <v>baisse</v>
      </c>
      <c r="F26" s="58" t="s">
        <v>77</v>
      </c>
      <c r="G26" s="89">
        <v>2.4911097486204778</v>
      </c>
      <c r="H26" s="56" t="str">
        <f>IF('NEW Indicateur DEX'!G26&lt;='NEW Indicateur DEX'!$B$55,"CONTENT",IF('NEW Indicateur DEX'!G26&gt;='NEW Indicateur DEX'!$B$56,"PAS_CONTENT","NEUTRE"))</f>
        <v>NEUTRE</v>
      </c>
      <c r="J26" t="str">
        <f t="shared" si="16"/>
        <v>baisse</v>
      </c>
      <c r="K26" s="58" t="s">
        <v>77</v>
      </c>
      <c r="L26" s="89"/>
      <c r="M26" s="56" t="str">
        <f>IF('NEW Indicateur DEX'!L26&lt;='NEW Indicateur DEX'!$B$55,"CONTENT",IF('NEW Indicateur DEX'!L26&gt;='NEW Indicateur DEX'!$B$56,"PAS_CONTENT","NEUTRE"))</f>
        <v>CONTENT</v>
      </c>
      <c r="O26" t="str">
        <f t="shared" si="17"/>
        <v>baisse</v>
      </c>
      <c r="P26" s="58" t="s">
        <v>77</v>
      </c>
      <c r="Q26" s="89"/>
      <c r="R26" s="56" t="str">
        <f>IF('NEW Indicateur DEX'!Q26&lt;='NEW Indicateur DEX'!$B$55,"CONTENT",IF('NEW Indicateur DEX'!Q26&gt;='NEW Indicateur DEX'!$B$56,"PAS_CONTENT","NEUTRE"))</f>
        <v>CONTENT</v>
      </c>
    </row>
    <row r="27" spans="1:18" x14ac:dyDescent="0.25">
      <c r="A27" s="88" t="s">
        <v>67</v>
      </c>
      <c r="B27" s="89">
        <v>1.4099009900990098</v>
      </c>
      <c r="C27" s="56" t="str">
        <f>IF('NEW Indicateur DEX'!B27&lt;='NEW Indicateur DEX'!$B$55,"CONTENT",IF('NEW Indicateur DEX'!B27&gt;='NEW Indicateur DEX'!$B$56,"PAS_CONTENT","NEUTRE"))</f>
        <v>CONTENT</v>
      </c>
      <c r="E27" t="str">
        <f>IF(($B27-$G27)/$B27&gt;0.05,"baisse",IF(($B27-$G27)/$B27&lt;-0.05,"hausse","égal"))</f>
        <v>égal</v>
      </c>
      <c r="F27" s="88" t="s">
        <v>67</v>
      </c>
      <c r="G27" s="89">
        <v>1.4632352941176467</v>
      </c>
      <c r="H27" s="56" t="str">
        <f>IF('NEW Indicateur DEX'!G27&lt;='NEW Indicateur DEX'!$B$55,"CONTENT",IF('NEW Indicateur DEX'!G27&gt;='NEW Indicateur DEX'!$B$56,"PAS_CONTENT","NEUTRE"))</f>
        <v>CONTENT</v>
      </c>
      <c r="J27" t="str">
        <f>IF(($B27-$G27)/$B27&gt;0.05,"baisse",IF(($B27-$G27)/$B27&lt;-0.05,"hausse","égal"))</f>
        <v>égal</v>
      </c>
      <c r="K27" s="88" t="s">
        <v>67</v>
      </c>
      <c r="L27" s="89"/>
      <c r="M27" s="56" t="str">
        <f>IF('NEW Indicateur DEX'!L27&lt;='NEW Indicateur DEX'!$B$55,"CONTENT",IF('NEW Indicateur DEX'!L27&gt;='NEW Indicateur DEX'!$B$56,"PAS_CONTENT","NEUTRE"))</f>
        <v>CONTENT</v>
      </c>
      <c r="O27" t="str">
        <f>IF(($B27-$G27)/$B27&gt;0.05,"baisse",IF(($B27-$G27)/$B27&lt;-0.05,"hausse","égal"))</f>
        <v>égal</v>
      </c>
      <c r="P27" s="88" t="s">
        <v>67</v>
      </c>
      <c r="Q27" s="89"/>
      <c r="R27" s="56" t="str">
        <f>IF('NEW Indicateur DEX'!Q27&lt;='NEW Indicateur DEX'!$B$55,"CONTENT",IF('NEW Indicateur DEX'!Q27&gt;='NEW Indicateur DEX'!$B$56,"PAS_CONTENT","NEUTRE"))</f>
        <v>CONTENT</v>
      </c>
    </row>
    <row r="28" spans="1:18" x14ac:dyDescent="0.25">
      <c r="A28" s="88" t="s">
        <v>57</v>
      </c>
      <c r="B28" s="89">
        <v>4.5494987468671679</v>
      </c>
      <c r="C28" s="56" t="str">
        <f>IF('NEW Indicateur DEX'!B28&lt;='NEW Indicateur DEX'!$B$55,"CONTENT",IF('NEW Indicateur DEX'!B28&gt;='NEW Indicateur DEX'!$B$56,"PAS_CONTENT","NEUTRE"))</f>
        <v>PAS_CONTENT</v>
      </c>
      <c r="E28" t="str">
        <f>IF(($B28-$G28)/$B28&gt;0.05,"baisse",IF(($B28-$G28)/$B28&lt;-0.05,"hausse","égal"))</f>
        <v>baisse</v>
      </c>
      <c r="F28" s="88" t="s">
        <v>57</v>
      </c>
      <c r="G28" s="89">
        <v>3.1957205789804908</v>
      </c>
      <c r="H28" s="56" t="str">
        <f>IF('NEW Indicateur DEX'!G28&lt;='NEW Indicateur DEX'!$B$55,"CONTENT",IF('NEW Indicateur DEX'!G28&gt;='NEW Indicateur DEX'!$B$56,"PAS_CONTENT","NEUTRE"))</f>
        <v>NEUTRE</v>
      </c>
      <c r="J28" t="str">
        <f>IF(($B28-$G28)/$B28&gt;0.05,"baisse",IF(($B28-$G28)/$B28&lt;-0.05,"hausse","égal"))</f>
        <v>baisse</v>
      </c>
      <c r="K28" s="88" t="s">
        <v>57</v>
      </c>
      <c r="L28" s="89"/>
      <c r="M28" s="56" t="str">
        <f>IF('NEW Indicateur DEX'!L28&lt;='NEW Indicateur DEX'!$B$55,"CONTENT",IF('NEW Indicateur DEX'!L28&gt;='NEW Indicateur DEX'!$B$56,"PAS_CONTENT","NEUTRE"))</f>
        <v>CONTENT</v>
      </c>
      <c r="O28" t="str">
        <f>IF(($B28-$G28)/$B28&gt;0.05,"baisse",IF(($B28-$G28)/$B28&lt;-0.05,"hausse","égal"))</f>
        <v>baisse</v>
      </c>
      <c r="P28" s="88" t="s">
        <v>57</v>
      </c>
      <c r="Q28" s="89"/>
      <c r="R28" s="56" t="str">
        <f>IF('NEW Indicateur DEX'!Q28&lt;='NEW Indicateur DEX'!$B$55,"CONTENT",IF('NEW Indicateur DEX'!Q28&gt;='NEW Indicateur DEX'!$B$56,"PAS_CONTENT","NEUTRE"))</f>
        <v>CONTENT</v>
      </c>
    </row>
    <row r="29" spans="1:18" x14ac:dyDescent="0.25">
      <c r="A29" s="59" t="s">
        <v>108</v>
      </c>
      <c r="B29" s="90"/>
      <c r="C29" s="90"/>
      <c r="F29" s="59" t="s">
        <v>108</v>
      </c>
      <c r="G29" s="90"/>
      <c r="H29" s="90"/>
      <c r="K29" s="59" t="s">
        <v>108</v>
      </c>
      <c r="L29" s="90"/>
      <c r="M29" s="90"/>
      <c r="P29" s="59" t="s">
        <v>108</v>
      </c>
      <c r="Q29" s="90"/>
      <c r="R29" s="90"/>
    </row>
    <row r="30" spans="1:18" x14ac:dyDescent="0.25">
      <c r="A30" s="58" t="s">
        <v>86</v>
      </c>
      <c r="B30" s="89">
        <v>1.6629086809470124</v>
      </c>
      <c r="C30" s="56" t="str">
        <f>IF('NEW Indicateur DEX'!B30&lt;='NEW Indicateur DEX'!$B$55,"CONTENT",IF('NEW Indicateur DEX'!B30&gt;='NEW Indicateur DEX'!$B$56,"PAS_CONTENT","NEUTRE"))</f>
        <v>CONTENT</v>
      </c>
      <c r="E30" t="str">
        <f t="shared" ref="E30:E32" si="18">IF(($B30-$G30)/$B30&gt;0.05,"baisse",IF(($B30-$G30)/$B30&lt;-0.05,"hausse","égal"))</f>
        <v>égal</v>
      </c>
      <c r="F30" s="58" t="s">
        <v>86</v>
      </c>
      <c r="G30" s="89">
        <v>1.6805239179954441</v>
      </c>
      <c r="H30" s="56" t="str">
        <f>IF('NEW Indicateur DEX'!G30&lt;='NEW Indicateur DEX'!$B$55,"CONTENT",IF('NEW Indicateur DEX'!G30&gt;='NEW Indicateur DEX'!$B$56,"PAS_CONTENT","NEUTRE"))</f>
        <v>CONTENT</v>
      </c>
      <c r="J30" t="str">
        <f t="shared" ref="J30:J32" si="19">IF(($B30-$G30)/$B30&gt;0.05,"baisse",IF(($B30-$G30)/$B30&lt;-0.05,"hausse","égal"))</f>
        <v>égal</v>
      </c>
      <c r="K30" s="58" t="s">
        <v>86</v>
      </c>
      <c r="L30" s="89"/>
      <c r="M30" s="56" t="str">
        <f>IF('NEW Indicateur DEX'!L30&lt;='NEW Indicateur DEX'!$B$55,"CONTENT",IF('NEW Indicateur DEX'!L30&gt;='NEW Indicateur DEX'!$B$56,"PAS_CONTENT","NEUTRE"))</f>
        <v>CONTENT</v>
      </c>
      <c r="O30" t="str">
        <f t="shared" ref="O30:O32" si="20">IF(($B30-$G30)/$B30&gt;0.05,"baisse",IF(($B30-$G30)/$B30&lt;-0.05,"hausse","égal"))</f>
        <v>égal</v>
      </c>
      <c r="P30" s="58" t="s">
        <v>86</v>
      </c>
      <c r="Q30" s="89"/>
      <c r="R30" s="56" t="str">
        <f>IF('NEW Indicateur DEX'!Q30&lt;='NEW Indicateur DEX'!$B$55,"CONTENT",IF('NEW Indicateur DEX'!Q30&gt;='NEW Indicateur DEX'!$B$56,"PAS_CONTENT","NEUTRE"))</f>
        <v>CONTENT</v>
      </c>
    </row>
    <row r="31" spans="1:18" x14ac:dyDescent="0.25">
      <c r="A31" s="58" t="s">
        <v>58</v>
      </c>
      <c r="B31" s="89">
        <v>2.5962815405046484</v>
      </c>
      <c r="C31" s="56" t="str">
        <f>IF('NEW Indicateur DEX'!B31&lt;='NEW Indicateur DEX'!$B$55,"CONTENT",IF('NEW Indicateur DEX'!B31&gt;='NEW Indicateur DEX'!$B$56,"PAS_CONTENT","NEUTRE"))</f>
        <v>NEUTRE</v>
      </c>
      <c r="E31" t="str">
        <f>IF(($B31-$G31)/$B31&gt;0.05,"baisse",IF(($B31-$G31)/$B31&lt;-0.05,"hausse","égal"))</f>
        <v>baisse</v>
      </c>
      <c r="F31" s="58" t="s">
        <v>58</v>
      </c>
      <c r="G31" s="89">
        <v>1.9827050997782707</v>
      </c>
      <c r="H31" s="56" t="str">
        <f>IF('NEW Indicateur DEX'!G31&lt;='NEW Indicateur DEX'!$B$55,"CONTENT",IF('NEW Indicateur DEX'!G31&gt;='NEW Indicateur DEX'!$B$56,"PAS_CONTENT","NEUTRE"))</f>
        <v>CONTENT</v>
      </c>
      <c r="J31" t="str">
        <f>IF(($B31-$G31)/$B31&gt;0.05,"baisse",IF(($B31-$G31)/$B31&lt;-0.05,"hausse","égal"))</f>
        <v>baisse</v>
      </c>
      <c r="K31" s="58" t="s">
        <v>58</v>
      </c>
      <c r="L31" s="89"/>
      <c r="M31" s="56" t="str">
        <f>IF('NEW Indicateur DEX'!L31&lt;='NEW Indicateur DEX'!$B$55,"CONTENT",IF('NEW Indicateur DEX'!L31&gt;='NEW Indicateur DEX'!$B$56,"PAS_CONTENT","NEUTRE"))</f>
        <v>CONTENT</v>
      </c>
      <c r="O31" t="str">
        <f>IF(($B31-$G31)/$B31&gt;0.05,"baisse",IF(($B31-$G31)/$B31&lt;-0.05,"hausse","égal"))</f>
        <v>baisse</v>
      </c>
      <c r="P31" s="58" t="s">
        <v>58</v>
      </c>
      <c r="Q31" s="89"/>
      <c r="R31" s="56" t="str">
        <f>IF('NEW Indicateur DEX'!Q31&lt;='NEW Indicateur DEX'!$B$55,"CONTENT",IF('NEW Indicateur DEX'!Q31&gt;='NEW Indicateur DEX'!$B$56,"PAS_CONTENT","NEUTRE"))</f>
        <v>CONTENT</v>
      </c>
    </row>
    <row r="32" spans="1:18" x14ac:dyDescent="0.25">
      <c r="A32" s="58" t="s">
        <v>66</v>
      </c>
      <c r="B32" s="89">
        <v>1.9155019059720457</v>
      </c>
      <c r="C32" s="56" t="str">
        <f>IF('NEW Indicateur DEX'!B32&lt;='NEW Indicateur DEX'!$B$55,"CONTENT",IF('NEW Indicateur DEX'!B32&gt;='NEW Indicateur DEX'!$B$56,"PAS_CONTENT","NEUTRE"))</f>
        <v>CONTENT</v>
      </c>
      <c r="E32" t="str">
        <f t="shared" si="18"/>
        <v>égal</v>
      </c>
      <c r="F32" s="58" t="s">
        <v>66</v>
      </c>
      <c r="G32" s="89">
        <v>1.8915816326530615</v>
      </c>
      <c r="H32" s="56" t="str">
        <f>IF('NEW Indicateur DEX'!G32&lt;='NEW Indicateur DEX'!$B$55,"CONTENT",IF('NEW Indicateur DEX'!G32&gt;='NEW Indicateur DEX'!$B$56,"PAS_CONTENT","NEUTRE"))</f>
        <v>CONTENT</v>
      </c>
      <c r="J32" t="str">
        <f t="shared" si="19"/>
        <v>égal</v>
      </c>
      <c r="K32" s="58" t="s">
        <v>66</v>
      </c>
      <c r="L32" s="89"/>
      <c r="M32" s="56" t="str">
        <f>IF('NEW Indicateur DEX'!L32&lt;='NEW Indicateur DEX'!$B$55,"CONTENT",IF('NEW Indicateur DEX'!L32&gt;='NEW Indicateur DEX'!$B$56,"PAS_CONTENT","NEUTRE"))</f>
        <v>CONTENT</v>
      </c>
      <c r="O32" t="str">
        <f t="shared" si="20"/>
        <v>égal</v>
      </c>
      <c r="P32" s="58" t="s">
        <v>66</v>
      </c>
      <c r="Q32" s="89"/>
      <c r="R32" s="56" t="str">
        <f>IF('NEW Indicateur DEX'!Q32&lt;='NEW Indicateur DEX'!$B$55,"CONTENT",IF('NEW Indicateur DEX'!Q32&gt;='NEW Indicateur DEX'!$B$56,"PAS_CONTENT","NEUTRE"))</f>
        <v>CONTENT</v>
      </c>
    </row>
    <row r="33" spans="1:18" x14ac:dyDescent="0.25">
      <c r="A33" s="59" t="s">
        <v>109</v>
      </c>
      <c r="B33" s="90"/>
      <c r="C33" s="90"/>
      <c r="F33" s="59" t="s">
        <v>109</v>
      </c>
      <c r="G33" s="90"/>
      <c r="H33" s="90"/>
      <c r="K33" s="59" t="s">
        <v>109</v>
      </c>
      <c r="L33" s="90"/>
      <c r="M33" s="90"/>
      <c r="P33" s="59" t="s">
        <v>109</v>
      </c>
      <c r="Q33" s="90"/>
      <c r="R33" s="90"/>
    </row>
    <row r="34" spans="1:18" x14ac:dyDescent="0.25">
      <c r="A34" s="58" t="s">
        <v>97</v>
      </c>
      <c r="B34" s="89">
        <v>2.0233215547703183</v>
      </c>
      <c r="C34" s="56" t="str">
        <f>IF('NEW Indicateur DEX'!B34&lt;='NEW Indicateur DEX'!$B$55,"CONTENT",IF('NEW Indicateur DEX'!B34&gt;='NEW Indicateur DEX'!$B$56,"PAS_CONTENT","NEUTRE"))</f>
        <v>CONTENT</v>
      </c>
      <c r="E34" t="str">
        <f t="shared" ref="E34:E35" si="21">IF(($B34-$G34)/$B34&gt;0.05,"baisse",IF(($B34-$G34)/$B34&lt;-0.05,"hausse","égal"))</f>
        <v>hausse</v>
      </c>
      <c r="F34" s="58" t="s">
        <v>97</v>
      </c>
      <c r="G34" s="89">
        <v>2.1790035587188612</v>
      </c>
      <c r="H34" s="56" t="str">
        <f>IF('NEW Indicateur DEX'!G34&lt;='NEW Indicateur DEX'!$B$55,"CONTENT",IF('NEW Indicateur DEX'!G34&gt;='NEW Indicateur DEX'!$B$56,"PAS_CONTENT","NEUTRE"))</f>
        <v>CONTENT</v>
      </c>
      <c r="J34" t="str">
        <f t="shared" ref="J34:J35" si="22">IF(($B34-$G34)/$B34&gt;0.05,"baisse",IF(($B34-$G34)/$B34&lt;-0.05,"hausse","égal"))</f>
        <v>hausse</v>
      </c>
      <c r="K34" s="58" t="s">
        <v>97</v>
      </c>
      <c r="L34" s="89"/>
      <c r="M34" s="56" t="str">
        <f>IF('NEW Indicateur DEX'!L34&lt;='NEW Indicateur DEX'!$B$55,"CONTENT",IF('NEW Indicateur DEX'!L34&gt;='NEW Indicateur DEX'!$B$56,"PAS_CONTENT","NEUTRE"))</f>
        <v>CONTENT</v>
      </c>
      <c r="O34" t="str">
        <f t="shared" ref="O34:O35" si="23">IF(($B34-$G34)/$B34&gt;0.05,"baisse",IF(($B34-$G34)/$B34&lt;-0.05,"hausse","égal"))</f>
        <v>hausse</v>
      </c>
      <c r="P34" s="58" t="s">
        <v>97</v>
      </c>
      <c r="Q34" s="89"/>
      <c r="R34" s="56" t="str">
        <f>IF('NEW Indicateur DEX'!Q34&lt;='NEW Indicateur DEX'!$B$55,"CONTENT",IF('NEW Indicateur DEX'!Q34&gt;='NEW Indicateur DEX'!$B$56,"PAS_CONTENT","NEUTRE"))</f>
        <v>CONTENT</v>
      </c>
    </row>
    <row r="35" spans="1:18" x14ac:dyDescent="0.25">
      <c r="A35" s="58" t="s">
        <v>80</v>
      </c>
      <c r="B35" s="89">
        <v>2.3666899930020993</v>
      </c>
      <c r="C35" s="56" t="str">
        <f>IF('NEW Indicateur DEX'!B35&lt;='NEW Indicateur DEX'!$B$55,"CONTENT",IF('NEW Indicateur DEX'!B35&gt;='NEW Indicateur DEX'!$B$56,"PAS_CONTENT","NEUTRE"))</f>
        <v>NEUTRE</v>
      </c>
      <c r="E35" t="str">
        <f t="shared" si="21"/>
        <v>égal</v>
      </c>
      <c r="F35" s="58" t="s">
        <v>80</v>
      </c>
      <c r="G35" s="89">
        <v>2.340410474168436</v>
      </c>
      <c r="H35" s="56" t="str">
        <f>IF('NEW Indicateur DEX'!G35&lt;='NEW Indicateur DEX'!$B$55,"CONTENT",IF('NEW Indicateur DEX'!G35&gt;='NEW Indicateur DEX'!$B$56,"PAS_CONTENT","NEUTRE"))</f>
        <v>NEUTRE</v>
      </c>
      <c r="J35" t="str">
        <f t="shared" si="22"/>
        <v>égal</v>
      </c>
      <c r="K35" s="58" t="s">
        <v>80</v>
      </c>
      <c r="L35" s="89"/>
      <c r="M35" s="56" t="str">
        <f>IF('NEW Indicateur DEX'!L35&lt;='NEW Indicateur DEX'!$B$55,"CONTENT",IF('NEW Indicateur DEX'!L35&gt;='NEW Indicateur DEX'!$B$56,"PAS_CONTENT","NEUTRE"))</f>
        <v>CONTENT</v>
      </c>
      <c r="O35" t="str">
        <f t="shared" si="23"/>
        <v>égal</v>
      </c>
      <c r="P35" s="58" t="s">
        <v>80</v>
      </c>
      <c r="Q35" s="89"/>
      <c r="R35" s="56" t="str">
        <f>IF('NEW Indicateur DEX'!Q35&lt;='NEW Indicateur DEX'!$B$55,"CONTENT",IF('NEW Indicateur DEX'!Q35&gt;='NEW Indicateur DEX'!$B$56,"PAS_CONTENT","NEUTRE"))</f>
        <v>CONTENT</v>
      </c>
    </row>
    <row r="36" spans="1:18" x14ac:dyDescent="0.25">
      <c r="A36" s="59" t="s">
        <v>110</v>
      </c>
      <c r="B36" s="90"/>
      <c r="C36" s="90"/>
      <c r="F36" s="59" t="s">
        <v>110</v>
      </c>
      <c r="G36" s="90"/>
      <c r="H36" s="90"/>
      <c r="K36" s="59" t="s">
        <v>110</v>
      </c>
      <c r="L36" s="90"/>
      <c r="M36" s="90"/>
      <c r="P36" s="59" t="s">
        <v>110</v>
      </c>
      <c r="Q36" s="90"/>
      <c r="R36" s="90"/>
    </row>
    <row r="37" spans="1:18" x14ac:dyDescent="0.25">
      <c r="A37" s="58" t="s">
        <v>84</v>
      </c>
      <c r="B37" s="89">
        <v>2.4144434222631097</v>
      </c>
      <c r="C37" s="56" t="str">
        <f>IF('NEW Indicateur DEX'!B37&lt;='NEW Indicateur DEX'!$B$55,"CONTENT",IF('NEW Indicateur DEX'!B37&gt;='NEW Indicateur DEX'!$B$56,"PAS_CONTENT","NEUTRE"))</f>
        <v>NEUTRE</v>
      </c>
      <c r="E37" t="str">
        <f t="shared" ref="E37:E40" si="24">IF(($B37-$G37)/$B37&gt;0.05,"baisse",IF(($B37-$G37)/$B37&lt;-0.05,"hausse","égal"))</f>
        <v>baisse</v>
      </c>
      <c r="F37" s="58" t="s">
        <v>84</v>
      </c>
      <c r="G37" s="89">
        <v>2.2847222222222223</v>
      </c>
      <c r="H37" s="56" t="str">
        <f>IF('NEW Indicateur DEX'!G37&lt;='NEW Indicateur DEX'!$B$55,"CONTENT",IF('NEW Indicateur DEX'!G37&gt;='NEW Indicateur DEX'!$B$56,"PAS_CONTENT","NEUTRE"))</f>
        <v>NEUTRE</v>
      </c>
      <c r="J37" t="str">
        <f t="shared" ref="J37:J40" si="25">IF(($B37-$G37)/$B37&gt;0.05,"baisse",IF(($B37-$G37)/$B37&lt;-0.05,"hausse","égal"))</f>
        <v>baisse</v>
      </c>
      <c r="K37" s="58" t="s">
        <v>84</v>
      </c>
      <c r="L37" s="89"/>
      <c r="M37" s="56" t="str">
        <f>IF('NEW Indicateur DEX'!L37&lt;='NEW Indicateur DEX'!$B$55,"CONTENT",IF('NEW Indicateur DEX'!L37&gt;='NEW Indicateur DEX'!$B$56,"PAS_CONTENT","NEUTRE"))</f>
        <v>CONTENT</v>
      </c>
      <c r="O37" t="str">
        <f t="shared" ref="O37:O40" si="26">IF(($B37-$G37)/$B37&gt;0.05,"baisse",IF(($B37-$G37)/$B37&lt;-0.05,"hausse","égal"))</f>
        <v>baisse</v>
      </c>
      <c r="P37" s="58" t="s">
        <v>84</v>
      </c>
      <c r="Q37" s="89"/>
      <c r="R37" s="56" t="str">
        <f>IF('NEW Indicateur DEX'!Q37&lt;='NEW Indicateur DEX'!$B$55,"CONTENT",IF('NEW Indicateur DEX'!Q37&gt;='NEW Indicateur DEX'!$B$56,"PAS_CONTENT","NEUTRE"))</f>
        <v>CONTENT</v>
      </c>
    </row>
    <row r="38" spans="1:18" x14ac:dyDescent="0.25">
      <c r="A38" s="58" t="s">
        <v>87</v>
      </c>
      <c r="B38" s="89">
        <v>2.0561953017042836</v>
      </c>
      <c r="C38" s="56" t="str">
        <f>IF('NEW Indicateur DEX'!B38&lt;='NEW Indicateur DEX'!$B$55,"CONTENT",IF('NEW Indicateur DEX'!B38&gt;='NEW Indicateur DEX'!$B$56,"PAS_CONTENT","NEUTRE"))</f>
        <v>CONTENT</v>
      </c>
      <c r="E38" t="str">
        <f t="shared" si="24"/>
        <v>baisse</v>
      </c>
      <c r="F38" s="58" t="s">
        <v>87</v>
      </c>
      <c r="G38" s="89">
        <v>1.8872912801484227</v>
      </c>
      <c r="H38" s="56" t="str">
        <f>IF('NEW Indicateur DEX'!G38&lt;='NEW Indicateur DEX'!$B$55,"CONTENT",IF('NEW Indicateur DEX'!G38&gt;='NEW Indicateur DEX'!$B$56,"PAS_CONTENT","NEUTRE"))</f>
        <v>CONTENT</v>
      </c>
      <c r="J38" t="str">
        <f t="shared" si="25"/>
        <v>baisse</v>
      </c>
      <c r="K38" s="58" t="s">
        <v>87</v>
      </c>
      <c r="L38" s="89"/>
      <c r="M38" s="56" t="str">
        <f>IF('NEW Indicateur DEX'!L38&lt;='NEW Indicateur DEX'!$B$55,"CONTENT",IF('NEW Indicateur DEX'!L38&gt;='NEW Indicateur DEX'!$B$56,"PAS_CONTENT","NEUTRE"))</f>
        <v>CONTENT</v>
      </c>
      <c r="O38" t="str">
        <f t="shared" si="26"/>
        <v>baisse</v>
      </c>
      <c r="P38" s="58" t="s">
        <v>87</v>
      </c>
      <c r="Q38" s="89"/>
      <c r="R38" s="56" t="str">
        <f>IF('NEW Indicateur DEX'!Q38&lt;='NEW Indicateur DEX'!$B$55,"CONTENT",IF('NEW Indicateur DEX'!Q38&gt;='NEW Indicateur DEX'!$B$56,"PAS_CONTENT","NEUTRE"))</f>
        <v>CONTENT</v>
      </c>
    </row>
    <row r="39" spans="1:18" x14ac:dyDescent="0.25">
      <c r="A39" s="58" t="s">
        <v>69</v>
      </c>
      <c r="B39" s="89">
        <v>1.4497397973158037</v>
      </c>
      <c r="C39" s="56" t="str">
        <f>IF('NEW Indicateur DEX'!B39&lt;='NEW Indicateur DEX'!$B$55,"CONTENT",IF('NEW Indicateur DEX'!B39&gt;='NEW Indicateur DEX'!$B$56,"PAS_CONTENT","NEUTRE"))</f>
        <v>CONTENT</v>
      </c>
      <c r="E39" t="str">
        <f t="shared" si="24"/>
        <v>baisse</v>
      </c>
      <c r="F39" s="58" t="s">
        <v>69</v>
      </c>
      <c r="G39" s="89">
        <v>1.23303916161059</v>
      </c>
      <c r="H39" s="56" t="str">
        <f>IF('NEW Indicateur DEX'!G39&lt;='NEW Indicateur DEX'!$B$55,"CONTENT",IF('NEW Indicateur DEX'!G39&gt;='NEW Indicateur DEX'!$B$56,"PAS_CONTENT","NEUTRE"))</f>
        <v>CONTENT</v>
      </c>
      <c r="J39" t="str">
        <f t="shared" si="25"/>
        <v>baisse</v>
      </c>
      <c r="K39" s="58" t="s">
        <v>69</v>
      </c>
      <c r="L39" s="89"/>
      <c r="M39" s="56" t="str">
        <f>IF('NEW Indicateur DEX'!L39&lt;='NEW Indicateur DEX'!$B$55,"CONTENT",IF('NEW Indicateur DEX'!L39&gt;='NEW Indicateur DEX'!$B$56,"PAS_CONTENT","NEUTRE"))</f>
        <v>CONTENT</v>
      </c>
      <c r="O39" t="str">
        <f t="shared" si="26"/>
        <v>baisse</v>
      </c>
      <c r="P39" s="58" t="s">
        <v>69</v>
      </c>
      <c r="Q39" s="89"/>
      <c r="R39" s="56" t="str">
        <f>IF('NEW Indicateur DEX'!Q39&lt;='NEW Indicateur DEX'!$B$55,"CONTENT",IF('NEW Indicateur DEX'!Q39&gt;='NEW Indicateur DEX'!$B$56,"PAS_CONTENT","NEUTRE"))</f>
        <v>CONTENT</v>
      </c>
    </row>
    <row r="40" spans="1:18" x14ac:dyDescent="0.25">
      <c r="A40" s="58" t="s">
        <v>68</v>
      </c>
      <c r="B40" s="89">
        <v>1.7388355002826454</v>
      </c>
      <c r="C40" s="56" t="str">
        <f>IF('NEW Indicateur DEX'!B40&lt;='NEW Indicateur DEX'!$B$55,"CONTENT",IF('NEW Indicateur DEX'!B40&gt;='NEW Indicateur DEX'!$B$56,"PAS_CONTENT","NEUTRE"))</f>
        <v>CONTENT</v>
      </c>
      <c r="E40" t="str">
        <f t="shared" si="24"/>
        <v>baisse</v>
      </c>
      <c r="F40" s="58" t="s">
        <v>68</v>
      </c>
      <c r="G40" s="89">
        <v>1.6460126219162363</v>
      </c>
      <c r="H40" s="56" t="str">
        <f>IF('NEW Indicateur DEX'!G40&lt;='NEW Indicateur DEX'!$B$55,"CONTENT",IF('NEW Indicateur DEX'!G40&gt;='NEW Indicateur DEX'!$B$56,"PAS_CONTENT","NEUTRE"))</f>
        <v>CONTENT</v>
      </c>
      <c r="J40" t="str">
        <f t="shared" si="25"/>
        <v>baisse</v>
      </c>
      <c r="K40" s="58" t="s">
        <v>68</v>
      </c>
      <c r="L40" s="89"/>
      <c r="M40" s="56" t="str">
        <f>IF('NEW Indicateur DEX'!L40&lt;='NEW Indicateur DEX'!$B$55,"CONTENT",IF('NEW Indicateur DEX'!L40&gt;='NEW Indicateur DEX'!$B$56,"PAS_CONTENT","NEUTRE"))</f>
        <v>CONTENT</v>
      </c>
      <c r="O40" t="str">
        <f t="shared" si="26"/>
        <v>baisse</v>
      </c>
      <c r="P40" s="58" t="s">
        <v>68</v>
      </c>
      <c r="Q40" s="89"/>
      <c r="R40" s="56" t="str">
        <f>IF('NEW Indicateur DEX'!Q40&lt;='NEW Indicateur DEX'!$B$55,"CONTENT",IF('NEW Indicateur DEX'!Q40&gt;='NEW Indicateur DEX'!$B$56,"PAS_CONTENT","NEUTRE"))</f>
        <v>CONTENT</v>
      </c>
    </row>
    <row r="41" spans="1:18" x14ac:dyDescent="0.25">
      <c r="A41" s="59" t="s">
        <v>111</v>
      </c>
      <c r="B41" s="90"/>
      <c r="C41" s="90"/>
      <c r="F41" s="59" t="s">
        <v>111</v>
      </c>
      <c r="G41" s="90"/>
      <c r="H41" s="90"/>
      <c r="K41" s="59" t="s">
        <v>111</v>
      </c>
      <c r="L41" s="90"/>
      <c r="M41" s="90"/>
      <c r="P41" s="59" t="s">
        <v>111</v>
      </c>
      <c r="Q41" s="90"/>
      <c r="R41" s="90"/>
    </row>
    <row r="42" spans="1:18" x14ac:dyDescent="0.25">
      <c r="A42" s="58" t="s">
        <v>91</v>
      </c>
      <c r="B42" s="89">
        <v>3.2976501305483019</v>
      </c>
      <c r="C42" s="56" t="str">
        <f>IF('NEW Indicateur DEX'!B42&lt;='NEW Indicateur DEX'!$B$55,"CONTENT",IF('NEW Indicateur DEX'!B42&gt;='NEW Indicateur DEX'!$B$56,"PAS_CONTENT","NEUTRE"))</f>
        <v>NEUTRE</v>
      </c>
      <c r="E42" t="str">
        <f t="shared" ref="E42:E44" si="27">IF(($B42-$G42)/$B42&gt;0.05,"baisse",IF(($B42-$G42)/$B42&lt;-0.05,"hausse","égal"))</f>
        <v>hausse</v>
      </c>
      <c r="F42" s="58" t="s">
        <v>91</v>
      </c>
      <c r="G42" s="89">
        <v>3.7036067481093657</v>
      </c>
      <c r="H42" s="56" t="str">
        <f>IF('NEW Indicateur DEX'!G42&lt;='NEW Indicateur DEX'!$B$55,"CONTENT",IF('NEW Indicateur DEX'!G42&gt;='NEW Indicateur DEX'!$B$56,"PAS_CONTENT","NEUTRE"))</f>
        <v>NEUTRE</v>
      </c>
      <c r="J42" t="str">
        <f t="shared" ref="J42:J44" si="28">IF(($B42-$G42)/$B42&gt;0.05,"baisse",IF(($B42-$G42)/$B42&lt;-0.05,"hausse","égal"))</f>
        <v>hausse</v>
      </c>
      <c r="K42" s="58" t="s">
        <v>91</v>
      </c>
      <c r="L42" s="89"/>
      <c r="M42" s="56" t="str">
        <f>IF('NEW Indicateur DEX'!L42&lt;='NEW Indicateur DEX'!$B$55,"CONTENT",IF('NEW Indicateur DEX'!L42&gt;='NEW Indicateur DEX'!$B$56,"PAS_CONTENT","NEUTRE"))</f>
        <v>CONTENT</v>
      </c>
      <c r="O42" t="str">
        <f t="shared" ref="O42:O44" si="29">IF(($B42-$G42)/$B42&gt;0.05,"baisse",IF(($B42-$G42)/$B42&lt;-0.05,"hausse","égal"))</f>
        <v>hausse</v>
      </c>
      <c r="P42" s="58" t="s">
        <v>91</v>
      </c>
      <c r="Q42" s="89"/>
      <c r="R42" s="56" t="str">
        <f>IF('NEW Indicateur DEX'!Q42&lt;='NEW Indicateur DEX'!$B$55,"CONTENT",IF('NEW Indicateur DEX'!Q42&gt;='NEW Indicateur DEX'!$B$56,"PAS_CONTENT","NEUTRE"))</f>
        <v>CONTENT</v>
      </c>
    </row>
    <row r="43" spans="1:18" x14ac:dyDescent="0.25">
      <c r="A43" s="58" t="s">
        <v>83</v>
      </c>
      <c r="B43" s="89">
        <v>2.9851926977687633</v>
      </c>
      <c r="C43" s="56" t="str">
        <f>IF('NEW Indicateur DEX'!B43&lt;='NEW Indicateur DEX'!$B$55,"CONTENT",IF('NEW Indicateur DEX'!B43&gt;='NEW Indicateur DEX'!$B$56,"PAS_CONTENT","NEUTRE"))</f>
        <v>NEUTRE</v>
      </c>
      <c r="E43" t="str">
        <f t="shared" si="27"/>
        <v>égal</v>
      </c>
      <c r="F43" s="58" t="s">
        <v>83</v>
      </c>
      <c r="G43" s="89">
        <v>2.8636921817437577</v>
      </c>
      <c r="H43" s="56" t="str">
        <f>IF('NEW Indicateur DEX'!G43&lt;='NEW Indicateur DEX'!$B$55,"CONTENT",IF('NEW Indicateur DEX'!G43&gt;='NEW Indicateur DEX'!$B$56,"PAS_CONTENT","NEUTRE"))</f>
        <v>NEUTRE</v>
      </c>
      <c r="J43" t="str">
        <f t="shared" si="28"/>
        <v>égal</v>
      </c>
      <c r="K43" s="58" t="s">
        <v>83</v>
      </c>
      <c r="L43" s="89"/>
      <c r="M43" s="56" t="str">
        <f>IF('NEW Indicateur DEX'!L43&lt;='NEW Indicateur DEX'!$B$55,"CONTENT",IF('NEW Indicateur DEX'!L43&gt;='NEW Indicateur DEX'!$B$56,"PAS_CONTENT","NEUTRE"))</f>
        <v>CONTENT</v>
      </c>
      <c r="O43" t="str">
        <f t="shared" si="29"/>
        <v>égal</v>
      </c>
      <c r="P43" s="58" t="s">
        <v>83</v>
      </c>
      <c r="Q43" s="89"/>
      <c r="R43" s="56" t="str">
        <f>IF('NEW Indicateur DEX'!Q43&lt;='NEW Indicateur DEX'!$B$55,"CONTENT",IF('NEW Indicateur DEX'!Q43&gt;='NEW Indicateur DEX'!$B$56,"PAS_CONTENT","NEUTRE"))</f>
        <v>CONTENT</v>
      </c>
    </row>
    <row r="44" spans="1:18" x14ac:dyDescent="0.25">
      <c r="A44" s="58" t="s">
        <v>78</v>
      </c>
      <c r="B44" s="89">
        <v>2.5110081112398608</v>
      </c>
      <c r="C44" s="56" t="str">
        <f>IF('NEW Indicateur DEX'!B44&lt;='NEW Indicateur DEX'!$B$55,"CONTENT",IF('NEW Indicateur DEX'!B44&gt;='NEW Indicateur DEX'!$B$56,"PAS_CONTENT","NEUTRE"))</f>
        <v>NEUTRE</v>
      </c>
      <c r="E44" t="str">
        <f t="shared" si="27"/>
        <v>baisse</v>
      </c>
      <c r="F44" s="58" t="s">
        <v>78</v>
      </c>
      <c r="G44" s="89">
        <v>2.3515198752922837</v>
      </c>
      <c r="H44" s="56" t="str">
        <f>IF('NEW Indicateur DEX'!G44&lt;='NEW Indicateur DEX'!$B$55,"CONTENT",IF('NEW Indicateur DEX'!G44&gt;='NEW Indicateur DEX'!$B$56,"PAS_CONTENT","NEUTRE"))</f>
        <v>NEUTRE</v>
      </c>
      <c r="J44" t="str">
        <f t="shared" si="28"/>
        <v>baisse</v>
      </c>
      <c r="K44" s="58" t="s">
        <v>78</v>
      </c>
      <c r="L44" s="89"/>
      <c r="M44" s="56" t="str">
        <f>IF('NEW Indicateur DEX'!L44&lt;='NEW Indicateur DEX'!$B$55,"CONTENT",IF('NEW Indicateur DEX'!L44&gt;='NEW Indicateur DEX'!$B$56,"PAS_CONTENT","NEUTRE"))</f>
        <v>CONTENT</v>
      </c>
      <c r="O44" t="str">
        <f t="shared" si="29"/>
        <v>baisse</v>
      </c>
      <c r="P44" s="58" t="s">
        <v>78</v>
      </c>
      <c r="Q44" s="89"/>
      <c r="R44" s="56" t="str">
        <f>IF('NEW Indicateur DEX'!Q44&lt;='NEW Indicateur DEX'!$B$55,"CONTENT",IF('NEW Indicateur DEX'!Q44&gt;='NEW Indicateur DEX'!$B$56,"PAS_CONTENT","NEUTRE"))</f>
        <v>CONTENT</v>
      </c>
    </row>
    <row r="45" spans="1:18" x14ac:dyDescent="0.25">
      <c r="A45" s="59" t="s">
        <v>112</v>
      </c>
      <c r="B45" s="90"/>
      <c r="C45" s="90"/>
      <c r="F45" s="59" t="s">
        <v>112</v>
      </c>
      <c r="G45" s="90"/>
      <c r="H45" s="90"/>
      <c r="K45" s="59" t="s">
        <v>112</v>
      </c>
      <c r="L45" s="90"/>
      <c r="M45" s="90"/>
      <c r="P45" s="59" t="s">
        <v>112</v>
      </c>
      <c r="Q45" s="90"/>
      <c r="R45" s="90"/>
    </row>
    <row r="46" spans="1:18" x14ac:dyDescent="0.25">
      <c r="A46" s="58" t="s">
        <v>85</v>
      </c>
      <c r="B46" s="89">
        <v>4.4667323804829966</v>
      </c>
      <c r="C46" s="56" t="str">
        <f>IF('NEW Indicateur DEX'!B46&lt;='NEW Indicateur DEX'!$B$55,"CONTENT",IF('NEW Indicateur DEX'!B46&gt;='NEW Indicateur DEX'!$B$56,"PAS_CONTENT","NEUTRE"))</f>
        <v>PAS_CONTENT</v>
      </c>
      <c r="E46" t="str">
        <f t="shared" ref="E46:E48" si="30">IF(($B46-$G46)/$B46&gt;0.05,"baisse",IF(($B46-$G46)/$B46&lt;-0.05,"hausse","égal"))</f>
        <v>hausse</v>
      </c>
      <c r="F46" s="58" t="s">
        <v>85</v>
      </c>
      <c r="G46" s="89">
        <v>4.6984949420182582</v>
      </c>
      <c r="H46" s="56" t="str">
        <f>IF('NEW Indicateur DEX'!G46&lt;='NEW Indicateur DEX'!$B$55,"CONTENT",IF('NEW Indicateur DEX'!G46&gt;='NEW Indicateur DEX'!$B$56,"PAS_CONTENT","NEUTRE"))</f>
        <v>PAS_CONTENT</v>
      </c>
      <c r="J46" t="str">
        <f t="shared" ref="J46:J48" si="31">IF(($B46-$G46)/$B46&gt;0.05,"baisse",IF(($B46-$G46)/$B46&lt;-0.05,"hausse","égal"))</f>
        <v>hausse</v>
      </c>
      <c r="K46" s="58" t="s">
        <v>85</v>
      </c>
      <c r="L46" s="89"/>
      <c r="M46" s="56" t="str">
        <f>IF('NEW Indicateur DEX'!L46&lt;='NEW Indicateur DEX'!$B$55,"CONTENT",IF('NEW Indicateur DEX'!L46&gt;='NEW Indicateur DEX'!$B$56,"PAS_CONTENT","NEUTRE"))</f>
        <v>CONTENT</v>
      </c>
      <c r="O46" t="str">
        <f t="shared" ref="O46:O48" si="32">IF(($B46-$G46)/$B46&gt;0.05,"baisse",IF(($B46-$G46)/$B46&lt;-0.05,"hausse","égal"))</f>
        <v>hausse</v>
      </c>
      <c r="P46" s="58" t="s">
        <v>85</v>
      </c>
      <c r="Q46" s="89"/>
      <c r="R46" s="56" t="str">
        <f>IF('NEW Indicateur DEX'!Q46&lt;='NEW Indicateur DEX'!$B$55,"CONTENT",IF('NEW Indicateur DEX'!Q46&gt;='NEW Indicateur DEX'!$B$56,"PAS_CONTENT","NEUTRE"))</f>
        <v>CONTENT</v>
      </c>
    </row>
    <row r="47" spans="1:18" x14ac:dyDescent="0.25">
      <c r="A47" s="58" t="s">
        <v>76</v>
      </c>
      <c r="B47" s="89">
        <v>3.4659892746260232</v>
      </c>
      <c r="C47" s="56" t="str">
        <f>IF('NEW Indicateur DEX'!B47&lt;='NEW Indicateur DEX'!$B$55,"CONTENT",IF('NEW Indicateur DEX'!B47&gt;='NEW Indicateur DEX'!$B$56,"PAS_CONTENT","NEUTRE"))</f>
        <v>NEUTRE</v>
      </c>
      <c r="E47" t="str">
        <f t="shared" si="30"/>
        <v>égal</v>
      </c>
      <c r="F47" s="58" t="s">
        <v>76</v>
      </c>
      <c r="G47" s="89">
        <v>3.5305539691604797</v>
      </c>
      <c r="H47" s="56" t="str">
        <f>IF('NEW Indicateur DEX'!G47&lt;='NEW Indicateur DEX'!$B$55,"CONTENT",IF('NEW Indicateur DEX'!G47&gt;='NEW Indicateur DEX'!$B$56,"PAS_CONTENT","NEUTRE"))</f>
        <v>NEUTRE</v>
      </c>
      <c r="J47" t="str">
        <f t="shared" si="31"/>
        <v>égal</v>
      </c>
      <c r="K47" s="58" t="s">
        <v>76</v>
      </c>
      <c r="L47" s="89"/>
      <c r="M47" s="56" t="str">
        <f>IF('NEW Indicateur DEX'!L47&lt;='NEW Indicateur DEX'!$B$55,"CONTENT",IF('NEW Indicateur DEX'!L47&gt;='NEW Indicateur DEX'!$B$56,"PAS_CONTENT","NEUTRE"))</f>
        <v>CONTENT</v>
      </c>
      <c r="O47" t="str">
        <f t="shared" si="32"/>
        <v>égal</v>
      </c>
      <c r="P47" s="58" t="s">
        <v>76</v>
      </c>
      <c r="Q47" s="89"/>
      <c r="R47" s="56" t="str">
        <f>IF('NEW Indicateur DEX'!Q47&lt;='NEW Indicateur DEX'!$B$55,"CONTENT",IF('NEW Indicateur DEX'!Q47&gt;='NEW Indicateur DEX'!$B$56,"PAS_CONTENT","NEUTRE"))</f>
        <v>CONTENT</v>
      </c>
    </row>
    <row r="48" spans="1:18" x14ac:dyDescent="0.25">
      <c r="A48" s="87" t="s">
        <v>59</v>
      </c>
      <c r="B48" s="89">
        <v>3.6672060409924487</v>
      </c>
      <c r="C48" s="56" t="str">
        <f>IF('NEW Indicateur DEX'!B48&lt;='NEW Indicateur DEX'!$B$55,"CONTENT",IF('NEW Indicateur DEX'!B48&gt;='NEW Indicateur DEX'!$B$56,"PAS_CONTENT","NEUTRE"))</f>
        <v>NEUTRE</v>
      </c>
      <c r="E48" t="str">
        <f t="shared" si="30"/>
        <v>égal</v>
      </c>
      <c r="F48" s="87" t="s">
        <v>59</v>
      </c>
      <c r="G48" s="89">
        <v>3.6369015599784835</v>
      </c>
      <c r="H48" s="56" t="str">
        <f>IF('NEW Indicateur DEX'!G48&lt;='NEW Indicateur DEX'!$B$55,"CONTENT",IF('NEW Indicateur DEX'!G48&gt;='NEW Indicateur DEX'!$B$56,"PAS_CONTENT","NEUTRE"))</f>
        <v>NEUTRE</v>
      </c>
      <c r="J48" t="str">
        <f t="shared" si="31"/>
        <v>égal</v>
      </c>
      <c r="K48" s="87" t="s">
        <v>59</v>
      </c>
      <c r="L48" s="89"/>
      <c r="M48" s="56" t="str">
        <f>IF('NEW Indicateur DEX'!L48&lt;='NEW Indicateur DEX'!$B$55,"CONTENT",IF('NEW Indicateur DEX'!L48&gt;='NEW Indicateur DEX'!$B$56,"PAS_CONTENT","NEUTRE"))</f>
        <v>CONTENT</v>
      </c>
      <c r="O48" t="str">
        <f t="shared" si="32"/>
        <v>égal</v>
      </c>
      <c r="P48" s="87" t="s">
        <v>59</v>
      </c>
      <c r="Q48" s="89"/>
      <c r="R48" s="56" t="str">
        <f>IF('NEW Indicateur DEX'!Q48&lt;='NEW Indicateur DEX'!$B$55,"CONTENT",IF('NEW Indicateur DEX'!Q48&gt;='NEW Indicateur DEX'!$B$56,"PAS_CONTENT","NEUTRE"))</f>
        <v>CONTENT</v>
      </c>
    </row>
    <row r="49" spans="1:18" x14ac:dyDescent="0.25">
      <c r="A49" s="59" t="s">
        <v>113</v>
      </c>
      <c r="B49" s="90"/>
      <c r="C49" s="90"/>
      <c r="F49" s="59" t="s">
        <v>113</v>
      </c>
      <c r="G49" s="90"/>
      <c r="H49" s="90"/>
      <c r="K49" s="59" t="s">
        <v>113</v>
      </c>
      <c r="L49" s="90"/>
      <c r="M49" s="90"/>
      <c r="P49" s="59" t="s">
        <v>113</v>
      </c>
      <c r="Q49" s="90"/>
      <c r="R49" s="90"/>
    </row>
    <row r="50" spans="1:18" x14ac:dyDescent="0.25">
      <c r="A50" s="58" t="s">
        <v>60</v>
      </c>
      <c r="B50" s="89">
        <v>0.9311814859926919</v>
      </c>
      <c r="C50" s="56" t="str">
        <f>IF('NEW Indicateur DEX'!B50&lt;='NEW Indicateur DEX'!$B$55,"CONTENT",IF('NEW Indicateur DEX'!B50&gt;='NEW Indicateur DEX'!$B$56,"PAS_CONTENT","NEUTRE"))</f>
        <v>CONTENT</v>
      </c>
      <c r="E50" t="str">
        <f t="shared" ref="E50" si="33">IF(($B50-$G50)/$B50&gt;0.05,"baisse",IF(($B50-$G50)/$B50&lt;-0.05,"hausse","égal"))</f>
        <v>baisse</v>
      </c>
      <c r="F50" s="58" t="s">
        <v>60</v>
      </c>
      <c r="G50" s="89">
        <v>0.85434516523867809</v>
      </c>
      <c r="H50" s="56" t="str">
        <f>IF('NEW Indicateur DEX'!G50&lt;='NEW Indicateur DEX'!$B$55,"CONTENT",IF('NEW Indicateur DEX'!G50&gt;='NEW Indicateur DEX'!$B$56,"PAS_CONTENT","NEUTRE"))</f>
        <v>CONTENT</v>
      </c>
      <c r="J50" t="str">
        <f t="shared" ref="J50" si="34">IF(($B50-$G50)/$B50&gt;0.05,"baisse",IF(($B50-$G50)/$B50&lt;-0.05,"hausse","égal"))</f>
        <v>baisse</v>
      </c>
      <c r="K50" s="58" t="s">
        <v>60</v>
      </c>
      <c r="L50" s="89"/>
      <c r="M50" s="56" t="str">
        <f>IF('NEW Indicateur DEX'!L50&lt;='NEW Indicateur DEX'!$B$55,"CONTENT",IF('NEW Indicateur DEX'!L50&gt;='NEW Indicateur DEX'!$B$56,"PAS_CONTENT","NEUTRE"))</f>
        <v>CONTENT</v>
      </c>
      <c r="O50" t="str">
        <f t="shared" ref="O50" si="35">IF(($B50-$G50)/$B50&gt;0.05,"baisse",IF(($B50-$G50)/$B50&lt;-0.05,"hausse","égal"))</f>
        <v>baisse</v>
      </c>
      <c r="P50" s="58" t="s">
        <v>60</v>
      </c>
      <c r="Q50" s="89"/>
      <c r="R50" s="56" t="str">
        <f>IF('NEW Indicateur DEX'!Q50&lt;='NEW Indicateur DEX'!$B$55,"CONTENT",IF('NEW Indicateur DEX'!Q50&gt;='NEW Indicateur DEX'!$B$56,"PAS_CONTENT","NEUTRE"))</f>
        <v>CONTENT</v>
      </c>
    </row>
    <row r="51" spans="1:18" x14ac:dyDescent="0.25">
      <c r="A51" s="59" t="s">
        <v>114</v>
      </c>
      <c r="B51" s="90"/>
      <c r="C51" s="90"/>
      <c r="F51" s="59" t="s">
        <v>114</v>
      </c>
      <c r="G51" s="90"/>
      <c r="H51" s="90"/>
      <c r="K51" s="59" t="s">
        <v>114</v>
      </c>
      <c r="L51" s="90"/>
      <c r="M51" s="90"/>
      <c r="P51" s="59" t="s">
        <v>114</v>
      </c>
      <c r="Q51" s="90"/>
      <c r="R51" s="90"/>
    </row>
    <row r="52" spans="1:18" x14ac:dyDescent="0.25">
      <c r="A52" s="58" t="s">
        <v>64</v>
      </c>
      <c r="B52" s="89">
        <v>2.9155376189103492</v>
      </c>
      <c r="C52" s="56" t="str">
        <f>IF('NEW Indicateur DEX'!B52&lt;='NEW Indicateur DEX'!$B$55,"CONTENT",IF('NEW Indicateur DEX'!B52&gt;='NEW Indicateur DEX'!$B$56,"PAS_CONTENT","NEUTRE"))</f>
        <v>NEUTRE</v>
      </c>
      <c r="E52" t="str">
        <f t="shared" ref="E52" si="36">IF(($B52-$G52)/$B52&gt;0.05,"baisse",IF(($B52-$G52)/$B52&lt;-0.05,"hausse","égal"))</f>
        <v>baisse</v>
      </c>
      <c r="F52" s="58" t="s">
        <v>64</v>
      </c>
      <c r="G52" s="89">
        <v>1.9924131893784653</v>
      </c>
      <c r="H52" s="56" t="str">
        <f>IF('NEW Indicateur DEX'!G52&lt;='NEW Indicateur DEX'!$B$55,"CONTENT",IF('NEW Indicateur DEX'!G52&gt;='NEW Indicateur DEX'!$B$56,"PAS_CONTENT","NEUTRE"))</f>
        <v>CONTENT</v>
      </c>
      <c r="J52" t="str">
        <f t="shared" ref="J52:J53" si="37">IF(($B52-$G52)/$B52&gt;0.05,"baisse",IF(($B52-$G52)/$B52&lt;-0.05,"hausse","égal"))</f>
        <v>baisse</v>
      </c>
      <c r="K52" s="58" t="s">
        <v>64</v>
      </c>
      <c r="L52" s="89"/>
      <c r="M52" s="56" t="str">
        <f>IF('NEW Indicateur DEX'!L52&lt;='NEW Indicateur DEX'!$B$55,"CONTENT",IF('NEW Indicateur DEX'!L52&gt;='NEW Indicateur DEX'!$B$56,"PAS_CONTENT","NEUTRE"))</f>
        <v>CONTENT</v>
      </c>
      <c r="O52" t="str">
        <f t="shared" ref="O52:O53" si="38">IF(($B52-$G52)/$B52&gt;0.05,"baisse",IF(($B52-$G52)/$B52&lt;-0.05,"hausse","égal"))</f>
        <v>baisse</v>
      </c>
      <c r="P52" s="58" t="s">
        <v>64</v>
      </c>
      <c r="Q52" s="89"/>
      <c r="R52" s="56" t="str">
        <f>IF('NEW Indicateur DEX'!Q52&lt;='NEW Indicateur DEX'!$B$55,"CONTENT",IF('NEW Indicateur DEX'!Q52&gt;='NEW Indicateur DEX'!$B$56,"PAS_CONTENT","NEUTRE"))</f>
        <v>CONTENT</v>
      </c>
    </row>
    <row r="53" spans="1:18" x14ac:dyDescent="0.25">
      <c r="A53" s="58" t="s">
        <v>63</v>
      </c>
      <c r="B53" s="89">
        <v>2.705594619382452</v>
      </c>
      <c r="C53" s="56" t="str">
        <f>IF('NEW Indicateur DEX'!B53&lt;='NEW Indicateur DEX'!$B$55,"CONTENT",IF('NEW Indicateur DEX'!B53&gt;='NEW Indicateur DEX'!$B$56,"PAS_CONTENT","NEUTRE"))</f>
        <v>NEUTRE</v>
      </c>
      <c r="E53" t="str">
        <f>IF(($B53-$G53)/$B53&gt;0.05,"baisse",IF(($B53-$G53)/$B53&lt;-0.05,"hausse","égal"))</f>
        <v>baisse</v>
      </c>
      <c r="F53" s="58" t="s">
        <v>63</v>
      </c>
      <c r="G53" s="89">
        <v>1.6480049489638109</v>
      </c>
      <c r="H53" s="56" t="str">
        <f>IF('NEW Indicateur DEX'!G53&lt;='NEW Indicateur DEX'!$B$55,"CONTENT",IF('NEW Indicateur DEX'!G53&gt;='NEW Indicateur DEX'!$B$56,"PAS_CONTENT","NEUTRE"))</f>
        <v>CONTENT</v>
      </c>
      <c r="J53" t="str">
        <f t="shared" si="37"/>
        <v>baisse</v>
      </c>
      <c r="K53" s="58" t="s">
        <v>63</v>
      </c>
      <c r="L53" s="89">
        <v>1.1951219512195119</v>
      </c>
      <c r="M53" s="56" t="str">
        <f>IF('NEW Indicateur DEX'!L53&lt;='NEW Indicateur DEX'!$B$55,"CONTENT",IF('NEW Indicateur DEX'!L53&gt;='NEW Indicateur DEX'!$B$56,"PAS_CONTENT","NEUTRE"))</f>
        <v>CONTENT</v>
      </c>
      <c r="O53" t="str">
        <f t="shared" si="38"/>
        <v>baisse</v>
      </c>
      <c r="P53" s="58" t="s">
        <v>63</v>
      </c>
      <c r="Q53" s="89"/>
      <c r="R53" s="56" t="str">
        <f>IF('NEW Indicateur DEX'!Q53&lt;='NEW Indicateur DEX'!$B$55,"CONTENT",IF('NEW Indicateur DEX'!Q53&gt;='NEW Indicateur DEX'!$B$56,"PAS_CONTENT","NEUTRE"))</f>
        <v>CONTENT</v>
      </c>
    </row>
    <row r="55" spans="1:18" x14ac:dyDescent="0.25">
      <c r="A55" s="61" t="s">
        <v>55</v>
      </c>
      <c r="B55" s="60">
        <v>2.2000000000000002</v>
      </c>
    </row>
    <row r="56" spans="1:18" x14ac:dyDescent="0.25">
      <c r="A56" s="61" t="s">
        <v>54</v>
      </c>
      <c r="B56" s="60">
        <v>4</v>
      </c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rgb="FF92D050"/>
  </sheetPr>
  <dimension ref="A1:E53"/>
  <sheetViews>
    <sheetView topLeftCell="A25" zoomScale="85" zoomScaleNormal="85" workbookViewId="0">
      <selection activeCell="K24" sqref="K24"/>
    </sheetView>
  </sheetViews>
  <sheetFormatPr baseColWidth="10" defaultRowHeight="15" x14ac:dyDescent="0.25"/>
  <cols>
    <col min="1" max="1" width="24.28515625" bestFit="1" customWidth="1"/>
    <col min="2" max="2" width="15.85546875" customWidth="1"/>
    <col min="3" max="3" width="13.5703125" bestFit="1" customWidth="1"/>
    <col min="4" max="4" width="15.85546875" customWidth="1"/>
    <col min="5" max="5" width="17.7109375" bestFit="1" customWidth="1"/>
  </cols>
  <sheetData>
    <row r="1" spans="1:5" x14ac:dyDescent="0.25">
      <c r="A1" s="104" t="s">
        <v>140</v>
      </c>
      <c r="B1" s="92"/>
      <c r="C1" s="91"/>
      <c r="D1" s="92"/>
      <c r="E1" s="92"/>
    </row>
    <row r="2" spans="1:5" x14ac:dyDescent="0.25">
      <c r="A2" s="48" t="s">
        <v>100</v>
      </c>
      <c r="B2" s="90" t="s">
        <v>50</v>
      </c>
      <c r="C2" s="119" t="s">
        <v>56</v>
      </c>
      <c r="D2" s="90" t="s">
        <v>95</v>
      </c>
      <c r="E2" s="90" t="s">
        <v>144</v>
      </c>
    </row>
    <row r="3" spans="1:5" x14ac:dyDescent="0.25">
      <c r="A3" s="58" t="s">
        <v>90</v>
      </c>
      <c r="B3" s="121">
        <v>2.776327838827839</v>
      </c>
      <c r="C3" s="120" t="s">
        <v>142</v>
      </c>
      <c r="D3" s="117">
        <v>4368</v>
      </c>
      <c r="E3" s="117">
        <v>4684</v>
      </c>
    </row>
    <row r="4" spans="1:5" x14ac:dyDescent="0.25">
      <c r="A4" s="58" t="s">
        <v>74</v>
      </c>
      <c r="B4" s="121">
        <v>1.9443717277486909</v>
      </c>
      <c r="C4" s="120" t="s">
        <v>141</v>
      </c>
      <c r="D4" s="64">
        <v>3056</v>
      </c>
      <c r="E4" s="64">
        <v>3864</v>
      </c>
    </row>
    <row r="5" spans="1:5" x14ac:dyDescent="0.25">
      <c r="A5" s="58" t="s">
        <v>81</v>
      </c>
      <c r="B5" s="121">
        <v>2.4250955856795273</v>
      </c>
      <c r="C5" s="120" t="s">
        <v>142</v>
      </c>
      <c r="D5" s="117">
        <v>2877</v>
      </c>
      <c r="E5" s="117">
        <v>3767</v>
      </c>
    </row>
    <row r="6" spans="1:5" x14ac:dyDescent="0.25">
      <c r="A6" s="58" t="s">
        <v>61</v>
      </c>
      <c r="B6" s="121">
        <v>2.0025380710659904</v>
      </c>
      <c r="C6" s="120" t="s">
        <v>141</v>
      </c>
      <c r="D6" s="64">
        <v>3940</v>
      </c>
      <c r="E6" s="64">
        <v>4672</v>
      </c>
    </row>
    <row r="7" spans="1:5" x14ac:dyDescent="0.25">
      <c r="A7" s="48" t="s">
        <v>101</v>
      </c>
      <c r="B7" s="122"/>
      <c r="C7" s="90"/>
      <c r="D7" s="118"/>
      <c r="E7" s="118"/>
    </row>
    <row r="8" spans="1:5" x14ac:dyDescent="0.25">
      <c r="A8" s="58" t="s">
        <v>92</v>
      </c>
      <c r="B8" s="121">
        <v>1.9456957729095958</v>
      </c>
      <c r="C8" s="120" t="s">
        <v>141</v>
      </c>
      <c r="D8" s="117">
        <v>3241</v>
      </c>
      <c r="E8" s="117">
        <v>3787</v>
      </c>
    </row>
    <row r="9" spans="1:5" x14ac:dyDescent="0.25">
      <c r="A9" s="58" t="s">
        <v>65</v>
      </c>
      <c r="B9" s="121">
        <v>1.8600917431192663</v>
      </c>
      <c r="C9" s="120" t="s">
        <v>141</v>
      </c>
      <c r="D9" s="64">
        <v>2180</v>
      </c>
      <c r="E9" s="64">
        <v>2596</v>
      </c>
    </row>
    <row r="10" spans="1:5" x14ac:dyDescent="0.25">
      <c r="A10" s="48" t="s">
        <v>102</v>
      </c>
      <c r="B10" s="122"/>
      <c r="C10" s="90"/>
      <c r="D10" s="118"/>
      <c r="E10" s="118"/>
    </row>
    <row r="11" spans="1:5" x14ac:dyDescent="0.25">
      <c r="A11" s="58" t="s">
        <v>82</v>
      </c>
      <c r="B11" s="121">
        <v>1.4690846286701207</v>
      </c>
      <c r="C11" s="120" t="s">
        <v>141</v>
      </c>
      <c r="D11" s="64">
        <v>2895</v>
      </c>
      <c r="E11" s="64">
        <v>2664</v>
      </c>
    </row>
    <row r="12" spans="1:5" x14ac:dyDescent="0.25">
      <c r="A12" s="58" t="s">
        <v>62</v>
      </c>
      <c r="B12" s="121">
        <v>2.4644661502189291</v>
      </c>
      <c r="C12" s="120" t="s">
        <v>142</v>
      </c>
      <c r="D12" s="108">
        <v>2969</v>
      </c>
      <c r="E12" s="108">
        <v>3128</v>
      </c>
    </row>
    <row r="13" spans="1:5" x14ac:dyDescent="0.25">
      <c r="A13" s="59" t="s">
        <v>103</v>
      </c>
      <c r="B13" s="122"/>
      <c r="C13" s="90"/>
      <c r="D13" s="118"/>
      <c r="E13" s="118"/>
    </row>
    <row r="14" spans="1:5" x14ac:dyDescent="0.25">
      <c r="A14" s="58" t="s">
        <v>75</v>
      </c>
      <c r="B14" s="121">
        <v>2.0265049415992813</v>
      </c>
      <c r="C14" s="120" t="s">
        <v>141</v>
      </c>
      <c r="D14" s="117">
        <v>2226</v>
      </c>
      <c r="E14" s="117">
        <v>2721</v>
      </c>
    </row>
    <row r="15" spans="1:5" x14ac:dyDescent="0.25">
      <c r="A15" s="58" t="s">
        <v>96</v>
      </c>
      <c r="B15" s="121">
        <v>2.4744376278118607</v>
      </c>
      <c r="C15" s="120" t="s">
        <v>142</v>
      </c>
      <c r="D15" s="117">
        <v>2445</v>
      </c>
      <c r="E15" s="117">
        <v>3064</v>
      </c>
    </row>
    <row r="16" spans="1:5" x14ac:dyDescent="0.25">
      <c r="A16" s="59" t="s">
        <v>105</v>
      </c>
      <c r="B16" s="122"/>
      <c r="C16" s="90"/>
      <c r="D16" s="118"/>
      <c r="E16" s="118"/>
    </row>
    <row r="17" spans="1:5" x14ac:dyDescent="0.25">
      <c r="A17" s="58" t="s">
        <v>73</v>
      </c>
      <c r="B17" s="121">
        <v>2.1577893472166605</v>
      </c>
      <c r="C17" s="120" t="s">
        <v>141</v>
      </c>
      <c r="D17" s="117">
        <v>2497</v>
      </c>
      <c r="E17" s="117">
        <v>3155</v>
      </c>
    </row>
    <row r="18" spans="1:5" x14ac:dyDescent="0.25">
      <c r="A18" s="58" t="s">
        <v>89</v>
      </c>
      <c r="B18" s="121">
        <v>2.0821714624740433</v>
      </c>
      <c r="C18" s="120" t="s">
        <v>141</v>
      </c>
      <c r="D18" s="117">
        <v>3371</v>
      </c>
      <c r="E18" s="117">
        <v>3959</v>
      </c>
    </row>
    <row r="19" spans="1:5" x14ac:dyDescent="0.25">
      <c r="A19" s="58" t="s">
        <v>71</v>
      </c>
      <c r="B19" s="121">
        <v>2.6102675343456259</v>
      </c>
      <c r="C19" s="120" t="s">
        <v>142</v>
      </c>
      <c r="D19" s="117">
        <v>2766</v>
      </c>
      <c r="E19" s="117">
        <v>3428</v>
      </c>
    </row>
    <row r="20" spans="1:5" x14ac:dyDescent="0.25">
      <c r="A20" s="59" t="s">
        <v>106</v>
      </c>
      <c r="B20" s="122"/>
      <c r="C20" s="90"/>
      <c r="D20" s="118"/>
      <c r="E20" s="118"/>
    </row>
    <row r="21" spans="1:5" x14ac:dyDescent="0.25">
      <c r="A21" s="58" t="s">
        <v>88</v>
      </c>
      <c r="B21" s="121">
        <v>1.2795069337442218</v>
      </c>
      <c r="C21" s="120" t="s">
        <v>141</v>
      </c>
      <c r="D21" s="117">
        <v>3245</v>
      </c>
      <c r="E21" s="117">
        <v>4253</v>
      </c>
    </row>
    <row r="22" spans="1:5" x14ac:dyDescent="0.25">
      <c r="A22" s="58" t="s">
        <v>72</v>
      </c>
      <c r="B22" s="121">
        <v>1.3522837706511173</v>
      </c>
      <c r="C22" s="120" t="s">
        <v>141</v>
      </c>
      <c r="D22" s="64">
        <v>2058</v>
      </c>
      <c r="E22" s="64">
        <v>2425</v>
      </c>
    </row>
    <row r="23" spans="1:5" x14ac:dyDescent="0.25">
      <c r="A23" s="58" t="s">
        <v>70</v>
      </c>
      <c r="B23" s="121">
        <v>1.9476666666666667</v>
      </c>
      <c r="C23" s="120" t="s">
        <v>141</v>
      </c>
      <c r="D23" s="117">
        <v>3000</v>
      </c>
      <c r="E23" s="117">
        <v>4003</v>
      </c>
    </row>
    <row r="24" spans="1:5" x14ac:dyDescent="0.25">
      <c r="A24" s="59" t="s">
        <v>107</v>
      </c>
      <c r="B24" s="122"/>
      <c r="C24" s="90"/>
      <c r="D24" s="118"/>
      <c r="E24" s="118"/>
    </row>
    <row r="25" spans="1:5" x14ac:dyDescent="0.25">
      <c r="A25" s="58" t="s">
        <v>79</v>
      </c>
      <c r="B25" s="121">
        <v>2.6558682952734998</v>
      </c>
      <c r="C25" s="120" t="s">
        <v>142</v>
      </c>
      <c r="D25" s="117">
        <v>1883</v>
      </c>
      <c r="E25" s="117">
        <v>2249</v>
      </c>
    </row>
    <row r="26" spans="1:5" x14ac:dyDescent="0.25">
      <c r="A26" s="58" t="s">
        <v>77</v>
      </c>
      <c r="B26" s="121">
        <v>2.4911097486204778</v>
      </c>
      <c r="C26" s="120" t="s">
        <v>142</v>
      </c>
      <c r="D26" s="117">
        <v>1631</v>
      </c>
      <c r="E26" s="117">
        <v>1872</v>
      </c>
    </row>
    <row r="27" spans="1:5" x14ac:dyDescent="0.25">
      <c r="A27" s="88" t="s">
        <v>67</v>
      </c>
      <c r="B27" s="121">
        <v>1.4632352941176467</v>
      </c>
      <c r="C27" s="120" t="s">
        <v>141</v>
      </c>
      <c r="D27" s="117">
        <v>1496</v>
      </c>
      <c r="E27" s="117">
        <v>2268</v>
      </c>
    </row>
    <row r="28" spans="1:5" x14ac:dyDescent="0.25">
      <c r="A28" s="88" t="s">
        <v>57</v>
      </c>
      <c r="B28" s="121">
        <v>3.1957205789804908</v>
      </c>
      <c r="C28" s="120" t="s">
        <v>142</v>
      </c>
      <c r="D28" s="64">
        <v>1589</v>
      </c>
      <c r="E28" s="64">
        <v>1862</v>
      </c>
    </row>
    <row r="29" spans="1:5" x14ac:dyDescent="0.25">
      <c r="A29" s="59" t="s">
        <v>108</v>
      </c>
      <c r="B29" s="122"/>
      <c r="C29" s="90"/>
      <c r="D29" s="118"/>
      <c r="E29" s="118"/>
    </row>
    <row r="30" spans="1:5" x14ac:dyDescent="0.25">
      <c r="A30" s="58" t="s">
        <v>86</v>
      </c>
      <c r="B30" s="121">
        <v>1.6805239179954441</v>
      </c>
      <c r="C30" s="120" t="s">
        <v>141</v>
      </c>
      <c r="D30" s="117">
        <v>1756</v>
      </c>
      <c r="E30" s="117">
        <v>2037</v>
      </c>
    </row>
    <row r="31" spans="1:5" x14ac:dyDescent="0.25">
      <c r="A31" s="58" t="s">
        <v>58</v>
      </c>
      <c r="B31" s="121">
        <v>1.9827050997782707</v>
      </c>
      <c r="C31" s="120" t="s">
        <v>141</v>
      </c>
      <c r="D31" s="64">
        <v>2255</v>
      </c>
      <c r="E31" s="64">
        <v>2797</v>
      </c>
    </row>
    <row r="32" spans="1:5" x14ac:dyDescent="0.25">
      <c r="A32" s="58" t="s">
        <v>66</v>
      </c>
      <c r="B32" s="121">
        <v>1.8915816326530615</v>
      </c>
      <c r="C32" s="120" t="s">
        <v>141</v>
      </c>
      <c r="D32" s="117">
        <v>1568</v>
      </c>
      <c r="E32" s="117">
        <v>1792</v>
      </c>
    </row>
    <row r="33" spans="1:5" x14ac:dyDescent="0.25">
      <c r="A33" s="59" t="s">
        <v>109</v>
      </c>
      <c r="B33" s="122"/>
      <c r="C33" s="90"/>
      <c r="D33" s="118"/>
      <c r="E33" s="118"/>
    </row>
    <row r="34" spans="1:5" x14ac:dyDescent="0.25">
      <c r="A34" s="58" t="s">
        <v>97</v>
      </c>
      <c r="B34" s="121">
        <v>2.1790035587188612</v>
      </c>
      <c r="C34" s="120" t="s">
        <v>141</v>
      </c>
      <c r="D34" s="117">
        <v>2810</v>
      </c>
      <c r="E34" s="117">
        <v>3393</v>
      </c>
    </row>
    <row r="35" spans="1:5" x14ac:dyDescent="0.25">
      <c r="A35" s="58" t="s">
        <v>80</v>
      </c>
      <c r="B35" s="121">
        <v>2.340410474168436</v>
      </c>
      <c r="C35" s="120" t="s">
        <v>142</v>
      </c>
      <c r="D35" s="117">
        <v>2826</v>
      </c>
      <c r="E35" s="117">
        <v>3094</v>
      </c>
    </row>
    <row r="36" spans="1:5" x14ac:dyDescent="0.25">
      <c r="A36" s="59" t="s">
        <v>110</v>
      </c>
      <c r="B36" s="122"/>
      <c r="C36" s="90"/>
      <c r="D36" s="118"/>
      <c r="E36" s="118"/>
    </row>
    <row r="37" spans="1:5" x14ac:dyDescent="0.25">
      <c r="A37" s="58" t="s">
        <v>84</v>
      </c>
      <c r="B37" s="121">
        <v>2.2847222222222223</v>
      </c>
      <c r="C37" s="120" t="s">
        <v>142</v>
      </c>
      <c r="D37" s="117">
        <v>4320</v>
      </c>
      <c r="E37" s="117">
        <v>5239</v>
      </c>
    </row>
    <row r="38" spans="1:5" x14ac:dyDescent="0.25">
      <c r="A38" s="58" t="s">
        <v>87</v>
      </c>
      <c r="B38" s="121">
        <v>1.8872912801484227</v>
      </c>
      <c r="C38" s="120" t="s">
        <v>141</v>
      </c>
      <c r="D38" s="117">
        <v>2156</v>
      </c>
      <c r="E38" s="117">
        <v>2524</v>
      </c>
    </row>
    <row r="39" spans="1:5" x14ac:dyDescent="0.25">
      <c r="A39" s="58" t="s">
        <v>69</v>
      </c>
      <c r="B39" s="121">
        <v>1.23303916161059</v>
      </c>
      <c r="C39" s="120" t="s">
        <v>141</v>
      </c>
      <c r="D39" s="117">
        <v>3626</v>
      </c>
      <c r="E39" s="117">
        <v>4426</v>
      </c>
    </row>
    <row r="40" spans="1:5" x14ac:dyDescent="0.25">
      <c r="A40" s="58" t="s">
        <v>68</v>
      </c>
      <c r="B40" s="121">
        <v>1.6460126219162363</v>
      </c>
      <c r="C40" s="120" t="s">
        <v>141</v>
      </c>
      <c r="D40" s="117">
        <v>1743</v>
      </c>
      <c r="E40" s="117">
        <v>2268</v>
      </c>
    </row>
    <row r="41" spans="1:5" x14ac:dyDescent="0.25">
      <c r="A41" s="59" t="s">
        <v>111</v>
      </c>
      <c r="B41" s="122"/>
      <c r="C41" s="90"/>
      <c r="D41" s="118"/>
      <c r="E41" s="118"/>
    </row>
    <row r="42" spans="1:5" x14ac:dyDescent="0.25">
      <c r="A42" s="58" t="s">
        <v>91</v>
      </c>
      <c r="B42" s="121">
        <v>3.7036067481093657</v>
      </c>
      <c r="C42" s="120" t="s">
        <v>142</v>
      </c>
      <c r="D42" s="117">
        <v>3438</v>
      </c>
      <c r="E42" s="117">
        <v>4440</v>
      </c>
    </row>
    <row r="43" spans="1:5" x14ac:dyDescent="0.25">
      <c r="A43" s="58" t="s">
        <v>83</v>
      </c>
      <c r="B43" s="121">
        <v>2.8636921817437577</v>
      </c>
      <c r="C43" s="120" t="s">
        <v>142</v>
      </c>
      <c r="D43" s="117">
        <v>4886</v>
      </c>
      <c r="E43" s="117">
        <v>6332</v>
      </c>
    </row>
    <row r="44" spans="1:5" x14ac:dyDescent="0.25">
      <c r="A44" s="58" t="s">
        <v>78</v>
      </c>
      <c r="B44" s="121">
        <v>2.3515198752922837</v>
      </c>
      <c r="C44" s="120" t="s">
        <v>142</v>
      </c>
      <c r="D44" s="117">
        <v>2566</v>
      </c>
      <c r="E44" s="117">
        <v>3414</v>
      </c>
    </row>
    <row r="45" spans="1:5" x14ac:dyDescent="0.25">
      <c r="A45" s="59" t="s">
        <v>112</v>
      </c>
      <c r="B45" s="122"/>
      <c r="C45" s="90"/>
      <c r="D45" s="118"/>
      <c r="E45" s="118"/>
    </row>
    <row r="46" spans="1:5" x14ac:dyDescent="0.25">
      <c r="A46" s="58" t="s">
        <v>85</v>
      </c>
      <c r="B46" s="121">
        <v>4.6984949420182582</v>
      </c>
      <c r="C46" s="120" t="s">
        <v>143</v>
      </c>
      <c r="D46" s="117">
        <v>4053</v>
      </c>
      <c r="E46" s="117">
        <v>4806</v>
      </c>
    </row>
    <row r="47" spans="1:5" x14ac:dyDescent="0.25">
      <c r="A47" s="58" t="s">
        <v>76</v>
      </c>
      <c r="B47" s="121">
        <v>3.5305539691604797</v>
      </c>
      <c r="C47" s="120" t="s">
        <v>142</v>
      </c>
      <c r="D47" s="117">
        <v>3502</v>
      </c>
      <c r="E47" s="117">
        <v>4203</v>
      </c>
    </row>
    <row r="48" spans="1:5" x14ac:dyDescent="0.25">
      <c r="A48" s="87" t="s">
        <v>59</v>
      </c>
      <c r="B48" s="121">
        <v>3.6369015599784835</v>
      </c>
      <c r="C48" s="120" t="s">
        <v>142</v>
      </c>
      <c r="D48" s="117">
        <v>1859</v>
      </c>
      <c r="E48" s="117">
        <v>2234</v>
      </c>
    </row>
    <row r="49" spans="1:5" x14ac:dyDescent="0.25">
      <c r="A49" s="59" t="s">
        <v>113</v>
      </c>
      <c r="B49" s="122"/>
      <c r="C49" s="90"/>
      <c r="D49" s="118"/>
      <c r="E49" s="118"/>
    </row>
    <row r="50" spans="1:5" x14ac:dyDescent="0.25">
      <c r="A50" s="58" t="s">
        <v>60</v>
      </c>
      <c r="B50" s="121">
        <v>0.85434516523867809</v>
      </c>
      <c r="C50" s="120" t="s">
        <v>141</v>
      </c>
      <c r="D50" s="117">
        <v>4902</v>
      </c>
      <c r="E50" s="117">
        <v>7282</v>
      </c>
    </row>
    <row r="51" spans="1:5" x14ac:dyDescent="0.25">
      <c r="A51" s="59" t="s">
        <v>114</v>
      </c>
      <c r="B51" s="122"/>
      <c r="C51" s="90"/>
      <c r="D51" s="118"/>
      <c r="E51" s="118"/>
    </row>
    <row r="52" spans="1:5" x14ac:dyDescent="0.25">
      <c r="A52" s="58" t="s">
        <v>64</v>
      </c>
      <c r="B52" s="121">
        <v>1.9924131893784653</v>
      </c>
      <c r="C52" s="120" t="s">
        <v>141</v>
      </c>
      <c r="D52" s="117">
        <v>3427</v>
      </c>
      <c r="E52" s="117">
        <v>3651</v>
      </c>
    </row>
    <row r="53" spans="1:5" x14ac:dyDescent="0.25">
      <c r="A53" s="58" t="s">
        <v>63</v>
      </c>
      <c r="B53" s="121">
        <v>1.1951219512195119</v>
      </c>
      <c r="C53" s="120" t="s">
        <v>141</v>
      </c>
      <c r="D53" s="64">
        <v>3239</v>
      </c>
      <c r="E53" s="64">
        <v>3764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8">
    <tabColor rgb="FF00B0F0"/>
  </sheetPr>
  <dimension ref="A1:GF24"/>
  <sheetViews>
    <sheetView tabSelected="1" zoomScale="60" zoomScaleNormal="60" workbookViewId="0">
      <pane xSplit="2" ySplit="3" topLeftCell="EW4" activePane="bottomRight" state="frozen"/>
      <selection activeCell="A41" sqref="A41"/>
      <selection pane="topRight" activeCell="A41" sqref="A41"/>
      <selection pane="bottomLeft" activeCell="A41" sqref="A41"/>
      <selection pane="bottomRight" activeCell="GC3" sqref="GC3"/>
    </sheetView>
  </sheetViews>
  <sheetFormatPr baseColWidth="10" defaultRowHeight="15" x14ac:dyDescent="0.25"/>
  <cols>
    <col min="1" max="1" width="21.85546875" bestFit="1" customWidth="1"/>
    <col min="2" max="2" width="83.28515625" bestFit="1" customWidth="1"/>
    <col min="3" max="3" width="19.28515625" bestFit="1" customWidth="1"/>
    <col min="4" max="4" width="19.85546875" style="25" bestFit="1" customWidth="1"/>
    <col min="5" max="5" width="11.28515625" bestFit="1" customWidth="1"/>
    <col min="6" max="6" width="19.28515625" bestFit="1" customWidth="1"/>
    <col min="7" max="7" width="19.85546875" style="25" bestFit="1" customWidth="1"/>
    <col min="8" max="8" width="11.28515625" bestFit="1" customWidth="1"/>
    <col min="9" max="9" width="19.28515625" bestFit="1" customWidth="1"/>
    <col min="10" max="10" width="19.85546875" style="25" bestFit="1" customWidth="1"/>
    <col min="11" max="11" width="11.28515625" bestFit="1" customWidth="1"/>
    <col min="12" max="12" width="19.28515625" bestFit="1" customWidth="1"/>
    <col min="13" max="13" width="19.85546875" style="25" bestFit="1" customWidth="1"/>
    <col min="14" max="14" width="11.28515625" bestFit="1" customWidth="1"/>
    <col min="15" max="15" width="19.28515625" bestFit="1" customWidth="1"/>
    <col min="16" max="16" width="19.85546875" style="25" bestFit="1" customWidth="1"/>
    <col min="17" max="17" width="11.28515625" bestFit="1" customWidth="1"/>
    <col min="18" max="18" width="19.28515625" bestFit="1" customWidth="1"/>
    <col min="19" max="19" width="19.85546875" style="25" bestFit="1" customWidth="1"/>
    <col min="20" max="20" width="11.28515625" bestFit="1" customWidth="1"/>
    <col min="21" max="21" width="19.28515625" bestFit="1" customWidth="1"/>
    <col min="22" max="22" width="19.85546875" style="25" bestFit="1" customWidth="1"/>
    <col min="23" max="23" width="11.28515625" bestFit="1" customWidth="1"/>
    <col min="24" max="24" width="19.28515625" bestFit="1" customWidth="1"/>
    <col min="25" max="25" width="19.85546875" style="25" bestFit="1" customWidth="1"/>
    <col min="26" max="26" width="11.28515625" bestFit="1" customWidth="1"/>
    <col min="27" max="27" width="19.28515625" bestFit="1" customWidth="1"/>
    <col min="28" max="28" width="19.85546875" style="25" bestFit="1" customWidth="1"/>
    <col min="29" max="29" width="11.28515625" bestFit="1" customWidth="1"/>
    <col min="30" max="30" width="19.28515625" bestFit="1" customWidth="1"/>
    <col min="31" max="31" width="19.85546875" style="25" bestFit="1" customWidth="1"/>
    <col min="32" max="32" width="11.28515625" bestFit="1" customWidth="1"/>
    <col min="34" max="34" width="19.28515625" bestFit="1" customWidth="1"/>
    <col min="35" max="35" width="19.85546875" style="25" bestFit="1" customWidth="1"/>
    <col min="36" max="36" width="11.28515625" bestFit="1" customWidth="1"/>
    <col min="37" max="37" width="19.28515625" bestFit="1" customWidth="1"/>
    <col min="38" max="38" width="19.85546875" style="25" bestFit="1" customWidth="1"/>
    <col min="39" max="39" width="11.28515625" bestFit="1" customWidth="1"/>
    <col min="40" max="40" width="19.28515625" bestFit="1" customWidth="1"/>
    <col min="41" max="41" width="19.85546875" style="25" bestFit="1" customWidth="1"/>
    <col min="42" max="42" width="11.28515625" bestFit="1" customWidth="1"/>
    <col min="43" max="43" width="19.28515625" bestFit="1" customWidth="1"/>
    <col min="44" max="44" width="19.85546875" style="25" bestFit="1" customWidth="1"/>
    <col min="45" max="45" width="11.28515625" bestFit="1" customWidth="1"/>
    <col min="46" max="46" width="19.28515625" bestFit="1" customWidth="1"/>
    <col min="47" max="47" width="19.85546875" style="25" bestFit="1" customWidth="1"/>
    <col min="48" max="48" width="11.28515625" bestFit="1" customWidth="1"/>
    <col min="49" max="49" width="19.28515625" bestFit="1" customWidth="1"/>
    <col min="50" max="50" width="19.85546875" style="25" bestFit="1" customWidth="1"/>
    <col min="51" max="51" width="11.28515625" bestFit="1" customWidth="1"/>
    <col min="52" max="52" width="19.28515625" bestFit="1" customWidth="1"/>
    <col min="53" max="53" width="19.85546875" style="25" bestFit="1" customWidth="1"/>
    <col min="54" max="54" width="11.28515625" bestFit="1" customWidth="1"/>
    <col min="55" max="55" width="19.28515625" bestFit="1" customWidth="1"/>
    <col min="56" max="56" width="19.85546875" style="25" bestFit="1" customWidth="1"/>
    <col min="57" max="57" width="11.28515625" bestFit="1" customWidth="1"/>
    <col min="58" max="58" width="19.28515625" bestFit="1" customWidth="1"/>
    <col min="59" max="59" width="19.85546875" style="25" bestFit="1" customWidth="1"/>
    <col min="60" max="60" width="11.28515625" bestFit="1" customWidth="1"/>
    <col min="61" max="61" width="19.28515625" bestFit="1" customWidth="1"/>
    <col min="62" max="62" width="19.85546875" style="25" bestFit="1" customWidth="1"/>
    <col min="63" max="63" width="11.28515625" bestFit="1" customWidth="1"/>
    <col min="65" max="65" width="19.28515625" bestFit="1" customWidth="1"/>
    <col min="66" max="66" width="19.85546875" style="25" bestFit="1" customWidth="1"/>
    <col min="67" max="67" width="11.28515625" bestFit="1" customWidth="1"/>
    <col min="68" max="68" width="19.28515625" bestFit="1" customWidth="1"/>
    <col min="69" max="69" width="19.85546875" style="25" bestFit="1" customWidth="1"/>
    <col min="70" max="70" width="11.28515625" bestFit="1" customWidth="1"/>
    <col min="71" max="71" width="19.28515625" bestFit="1" customWidth="1"/>
    <col min="72" max="72" width="19.85546875" style="25" bestFit="1" customWidth="1"/>
    <col min="73" max="73" width="11.28515625" bestFit="1" customWidth="1"/>
    <col min="74" max="74" width="19.28515625" bestFit="1" customWidth="1"/>
    <col min="75" max="75" width="19.85546875" style="25" bestFit="1" customWidth="1"/>
    <col min="76" max="76" width="11.28515625" bestFit="1" customWidth="1"/>
    <col min="77" max="77" width="19.28515625" bestFit="1" customWidth="1"/>
    <col min="78" max="78" width="19.85546875" style="25" bestFit="1" customWidth="1"/>
    <col min="79" max="79" width="11.28515625" bestFit="1" customWidth="1"/>
    <col min="80" max="80" width="19.28515625" bestFit="1" customWidth="1"/>
    <col min="81" max="81" width="19.85546875" style="25" bestFit="1" customWidth="1"/>
    <col min="82" max="82" width="11.28515625" bestFit="1" customWidth="1"/>
    <col min="83" max="83" width="19.28515625" bestFit="1" customWidth="1"/>
    <col min="84" max="84" width="19.85546875" style="25" bestFit="1" customWidth="1"/>
    <col min="85" max="85" width="11.28515625" bestFit="1" customWidth="1"/>
    <col min="86" max="86" width="19.28515625" bestFit="1" customWidth="1"/>
    <col min="87" max="87" width="19.85546875" style="25" bestFit="1" customWidth="1"/>
    <col min="88" max="88" width="11.28515625" bestFit="1" customWidth="1"/>
    <col min="89" max="89" width="19.28515625" bestFit="1" customWidth="1"/>
    <col min="90" max="90" width="19.85546875" style="25" bestFit="1" customWidth="1"/>
    <col min="91" max="91" width="11.28515625" bestFit="1" customWidth="1"/>
    <col min="92" max="92" width="19.28515625" bestFit="1" customWidth="1"/>
    <col min="93" max="93" width="19.85546875" style="25" bestFit="1" customWidth="1"/>
    <col min="94" max="94" width="11.28515625" bestFit="1" customWidth="1"/>
    <col min="96" max="96" width="19.28515625" bestFit="1" customWidth="1"/>
    <col min="97" max="97" width="19.85546875" style="25" bestFit="1" customWidth="1"/>
    <col min="98" max="98" width="11.28515625" bestFit="1" customWidth="1"/>
    <col min="99" max="99" width="19.28515625" bestFit="1" customWidth="1"/>
    <col min="100" max="100" width="19.85546875" style="25" bestFit="1" customWidth="1"/>
    <col min="101" max="101" width="11.28515625" bestFit="1" customWidth="1"/>
    <col min="102" max="102" width="19.28515625" bestFit="1" customWidth="1"/>
    <col min="103" max="103" width="19.85546875" style="25" bestFit="1" customWidth="1"/>
    <col min="104" max="104" width="11.28515625" bestFit="1" customWidth="1"/>
    <col min="105" max="105" width="19.28515625" bestFit="1" customWidth="1"/>
    <col min="106" max="106" width="19.85546875" style="25" bestFit="1" customWidth="1"/>
    <col min="107" max="107" width="11.28515625" bestFit="1" customWidth="1"/>
    <col min="108" max="108" width="19.28515625" bestFit="1" customWidth="1"/>
    <col min="109" max="109" width="19.85546875" style="25" bestFit="1" customWidth="1"/>
    <col min="110" max="110" width="11.28515625" bestFit="1" customWidth="1"/>
    <col min="111" max="111" width="19.28515625" bestFit="1" customWidth="1"/>
    <col min="112" max="112" width="19.85546875" style="25" bestFit="1" customWidth="1"/>
    <col min="113" max="113" width="11.28515625" bestFit="1" customWidth="1"/>
    <col min="114" max="114" width="19.28515625" bestFit="1" customWidth="1"/>
    <col min="115" max="115" width="19.85546875" style="25" bestFit="1" customWidth="1"/>
    <col min="116" max="116" width="11.28515625" bestFit="1" customWidth="1"/>
    <col min="117" max="117" width="19.28515625" bestFit="1" customWidth="1"/>
    <col min="118" max="118" width="19.85546875" style="25" bestFit="1" customWidth="1"/>
    <col min="119" max="119" width="11.28515625" bestFit="1" customWidth="1"/>
    <col min="120" max="120" width="19.28515625" bestFit="1" customWidth="1"/>
    <col min="121" max="121" width="19.85546875" style="25" bestFit="1" customWidth="1"/>
    <col min="122" max="122" width="11.28515625" bestFit="1" customWidth="1"/>
    <col min="123" max="123" width="19.28515625" bestFit="1" customWidth="1"/>
    <col min="124" max="124" width="19.85546875" style="25" bestFit="1" customWidth="1"/>
    <col min="125" max="125" width="11.28515625" bestFit="1" customWidth="1"/>
    <col min="127" max="127" width="19.28515625" bestFit="1" customWidth="1"/>
    <col min="128" max="128" width="19.85546875" style="25" bestFit="1" customWidth="1"/>
    <col min="129" max="129" width="11.28515625" bestFit="1" customWidth="1"/>
    <col min="130" max="130" width="19.28515625" bestFit="1" customWidth="1"/>
    <col min="131" max="131" width="19.85546875" style="25" bestFit="1" customWidth="1"/>
    <col min="132" max="132" width="11.28515625" bestFit="1" customWidth="1"/>
    <col min="133" max="133" width="19.28515625" bestFit="1" customWidth="1"/>
    <col min="134" max="134" width="19.85546875" style="25" bestFit="1" customWidth="1"/>
    <col min="135" max="135" width="11.28515625" bestFit="1" customWidth="1"/>
    <col min="136" max="136" width="19.28515625" bestFit="1" customWidth="1"/>
    <col min="137" max="137" width="19.85546875" style="25" bestFit="1" customWidth="1"/>
    <col min="138" max="138" width="11.28515625" bestFit="1" customWidth="1"/>
    <col min="139" max="139" width="19.28515625" bestFit="1" customWidth="1"/>
    <col min="140" max="140" width="19.85546875" style="25" bestFit="1" customWidth="1"/>
    <col min="141" max="141" width="11.28515625" bestFit="1" customWidth="1"/>
    <col min="142" max="142" width="19.28515625" bestFit="1" customWidth="1"/>
    <col min="143" max="143" width="19.85546875" style="25" bestFit="1" customWidth="1"/>
    <col min="144" max="144" width="11.28515625" bestFit="1" customWidth="1"/>
    <col min="145" max="145" width="19.28515625" bestFit="1" customWidth="1"/>
    <col min="146" max="146" width="19.85546875" style="25" bestFit="1" customWidth="1"/>
    <col min="147" max="147" width="11.28515625" bestFit="1" customWidth="1"/>
    <col min="148" max="148" width="19.28515625" bestFit="1" customWidth="1"/>
    <col min="149" max="149" width="19.85546875" style="25" bestFit="1" customWidth="1"/>
    <col min="150" max="150" width="11.28515625" bestFit="1" customWidth="1"/>
    <col min="151" max="151" width="19.28515625" bestFit="1" customWidth="1"/>
    <col min="152" max="152" width="19.85546875" style="25" bestFit="1" customWidth="1"/>
    <col min="153" max="153" width="11.28515625" bestFit="1" customWidth="1"/>
    <col min="154" max="154" width="19.28515625" bestFit="1" customWidth="1"/>
    <col min="155" max="155" width="19.85546875" style="25" bestFit="1" customWidth="1"/>
    <col min="156" max="156" width="11.28515625" bestFit="1" customWidth="1"/>
    <col min="158" max="158" width="19.28515625" bestFit="1" customWidth="1"/>
    <col min="159" max="159" width="19.85546875" style="25" bestFit="1" customWidth="1"/>
    <col min="160" max="160" width="11.28515625" bestFit="1" customWidth="1"/>
    <col min="161" max="161" width="19.28515625" bestFit="1" customWidth="1"/>
    <col min="162" max="162" width="19.85546875" style="25" bestFit="1" customWidth="1"/>
    <col min="163" max="163" width="11.28515625" bestFit="1" customWidth="1"/>
    <col min="164" max="164" width="19.28515625" bestFit="1" customWidth="1"/>
    <col min="165" max="165" width="19.85546875" style="25" bestFit="1" customWidth="1"/>
    <col min="166" max="166" width="11.28515625" bestFit="1" customWidth="1"/>
    <col min="167" max="167" width="19.28515625" bestFit="1" customWidth="1"/>
    <col min="168" max="168" width="19.85546875" style="25" bestFit="1" customWidth="1"/>
    <col min="169" max="169" width="11.28515625" bestFit="1" customWidth="1"/>
    <col min="170" max="170" width="19.28515625" bestFit="1" customWidth="1"/>
    <col min="171" max="171" width="19.85546875" style="25" bestFit="1" customWidth="1"/>
    <col min="172" max="172" width="11.28515625" bestFit="1" customWidth="1"/>
    <col min="173" max="173" width="19.28515625" bestFit="1" customWidth="1"/>
    <col min="174" max="174" width="19.85546875" style="25" bestFit="1" customWidth="1"/>
    <col min="175" max="175" width="11.28515625" bestFit="1" customWidth="1"/>
    <col min="176" max="176" width="19.28515625" bestFit="1" customWidth="1"/>
    <col min="177" max="177" width="19.85546875" style="25" bestFit="1" customWidth="1"/>
    <col min="178" max="178" width="11.28515625" bestFit="1" customWidth="1"/>
    <col min="179" max="179" width="19.28515625" bestFit="1" customWidth="1"/>
    <col min="180" max="180" width="19.85546875" style="25" bestFit="1" customWidth="1"/>
    <col min="181" max="181" width="11.28515625" bestFit="1" customWidth="1"/>
    <col min="182" max="182" width="19.28515625" bestFit="1" customWidth="1"/>
    <col min="183" max="183" width="19.85546875" style="25" bestFit="1" customWidth="1"/>
    <col min="184" max="184" width="11.28515625" bestFit="1" customWidth="1"/>
    <col min="185" max="185" width="19.28515625" bestFit="1" customWidth="1"/>
    <col min="186" max="186" width="19.85546875" style="25" bestFit="1" customWidth="1"/>
    <col min="187" max="187" width="11.28515625" bestFit="1" customWidth="1"/>
  </cols>
  <sheetData>
    <row r="1" spans="1:188" x14ac:dyDescent="0.25">
      <c r="A1" s="146" t="s">
        <v>31</v>
      </c>
      <c r="B1" s="147" t="s">
        <v>30</v>
      </c>
      <c r="C1" s="128"/>
      <c r="D1" s="127"/>
      <c r="E1" s="127"/>
      <c r="F1" s="128"/>
      <c r="G1" s="127"/>
      <c r="H1" s="127"/>
      <c r="I1" s="128"/>
      <c r="J1" s="127"/>
      <c r="K1" s="127"/>
      <c r="L1" s="128"/>
      <c r="M1" s="127"/>
      <c r="N1" s="127"/>
      <c r="O1" s="128"/>
      <c r="P1" s="127"/>
      <c r="Q1" s="127"/>
      <c r="R1" s="128"/>
      <c r="S1" s="127"/>
      <c r="T1" s="127"/>
      <c r="U1" s="128"/>
      <c r="V1" s="127"/>
      <c r="W1" s="127"/>
      <c r="X1" s="128"/>
      <c r="Y1" s="127"/>
      <c r="Z1" s="127"/>
      <c r="AA1" s="128"/>
      <c r="AB1" s="127"/>
      <c r="AC1" s="127"/>
      <c r="AD1" s="128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  <c r="BB1" s="127"/>
      <c r="BC1" s="127"/>
      <c r="BD1" s="127"/>
      <c r="BE1" s="127"/>
      <c r="BF1" s="127"/>
      <c r="BG1" s="127"/>
      <c r="BH1" s="127"/>
      <c r="BI1" s="127"/>
      <c r="BJ1" s="127"/>
      <c r="BK1" s="127"/>
      <c r="BL1" s="127"/>
      <c r="BM1" s="127"/>
      <c r="BN1" s="127"/>
      <c r="BO1" s="127"/>
      <c r="BP1" s="127"/>
      <c r="BQ1" s="127"/>
      <c r="BR1" s="127"/>
      <c r="BS1" s="127"/>
      <c r="BT1" s="127"/>
      <c r="BU1" s="127"/>
      <c r="BV1" s="127"/>
      <c r="BW1" s="127"/>
      <c r="BX1" s="127"/>
      <c r="BY1" s="127"/>
      <c r="BZ1" s="127"/>
      <c r="CA1" s="127"/>
      <c r="CB1" s="127"/>
      <c r="CC1" s="127"/>
      <c r="CD1" s="127"/>
      <c r="CE1" s="127"/>
      <c r="CF1" s="127"/>
      <c r="CG1" s="127"/>
      <c r="CH1" s="127"/>
      <c r="CI1" s="127"/>
      <c r="CJ1" s="127"/>
      <c r="CK1" s="127"/>
      <c r="CL1" s="127"/>
      <c r="CM1" s="127"/>
      <c r="CN1" s="127"/>
      <c r="CO1" s="127"/>
      <c r="CP1" s="127"/>
      <c r="CQ1" s="127"/>
      <c r="CR1" s="127"/>
      <c r="CS1" s="127"/>
      <c r="CT1" s="127"/>
      <c r="CU1" s="127"/>
      <c r="CV1" s="127"/>
      <c r="CW1" s="127"/>
      <c r="CX1" s="127"/>
      <c r="CY1" s="127"/>
      <c r="CZ1" s="127"/>
      <c r="DA1" s="127"/>
      <c r="DB1" s="127"/>
      <c r="DC1" s="127"/>
      <c r="DD1" s="127"/>
      <c r="DE1" s="127"/>
      <c r="DF1" s="127"/>
      <c r="DG1" s="127"/>
      <c r="DH1" s="127"/>
      <c r="DI1" s="127"/>
      <c r="DJ1" s="127"/>
      <c r="DK1" s="127"/>
      <c r="DL1" s="127"/>
      <c r="DM1" s="127"/>
      <c r="DN1" s="127"/>
      <c r="DO1" s="127"/>
      <c r="DP1" s="127"/>
      <c r="DQ1" s="127"/>
      <c r="DR1" s="127"/>
      <c r="DS1" s="127"/>
      <c r="DT1" s="127"/>
      <c r="DU1" s="127"/>
      <c r="DV1" s="127"/>
      <c r="DW1" s="127"/>
      <c r="DX1" s="127"/>
      <c r="DY1" s="127"/>
      <c r="DZ1" s="127"/>
      <c r="EA1" s="127"/>
      <c r="EB1" s="127"/>
      <c r="EC1" s="127"/>
      <c r="ED1" s="127"/>
      <c r="EE1" s="127"/>
      <c r="EF1" s="127"/>
      <c r="EG1" s="127"/>
      <c r="EH1" s="127"/>
      <c r="EI1" s="127"/>
      <c r="EJ1" s="127"/>
      <c r="EK1" s="127"/>
      <c r="EL1" s="127"/>
      <c r="EM1" s="127"/>
      <c r="EN1" s="127"/>
      <c r="EO1" s="127"/>
      <c r="EP1" s="127"/>
      <c r="EQ1" s="127"/>
      <c r="ER1" s="127"/>
      <c r="ES1" s="127"/>
      <c r="ET1" s="127"/>
      <c r="EU1" s="127"/>
      <c r="EV1" s="127"/>
      <c r="EW1" s="127"/>
      <c r="EX1" s="127"/>
      <c r="EY1" s="127"/>
      <c r="EZ1" s="127"/>
      <c r="FA1" s="127"/>
      <c r="FB1" s="54"/>
      <c r="FC1" s="54"/>
      <c r="FD1" s="54"/>
      <c r="FE1" s="54"/>
      <c r="FF1" s="54"/>
      <c r="FG1" s="54"/>
      <c r="FH1" s="54"/>
      <c r="FI1" s="54"/>
      <c r="FJ1" s="54"/>
      <c r="FK1" s="54"/>
      <c r="FL1" s="54"/>
      <c r="FM1" s="54"/>
      <c r="FN1" s="54"/>
      <c r="FO1" s="54"/>
      <c r="FP1" s="54"/>
      <c r="FQ1" s="54"/>
      <c r="FR1" s="54"/>
      <c r="FS1" s="54"/>
      <c r="FT1" s="54"/>
      <c r="FU1" s="54"/>
      <c r="FV1" s="54"/>
      <c r="FW1" s="54"/>
      <c r="FX1" s="54"/>
      <c r="FY1" s="54"/>
      <c r="FZ1" s="54"/>
      <c r="GA1" s="54"/>
      <c r="GB1" s="54"/>
      <c r="GC1" s="54"/>
      <c r="GD1" s="54"/>
      <c r="GE1" s="54"/>
      <c r="GF1" s="124"/>
    </row>
    <row r="2" spans="1:188" x14ac:dyDescent="0.25">
      <c r="A2" s="146"/>
      <c r="B2" s="148"/>
      <c r="C2" s="155" t="s">
        <v>52</v>
      </c>
      <c r="D2" s="145"/>
      <c r="E2" s="158"/>
      <c r="F2" s="155" t="s">
        <v>52</v>
      </c>
      <c r="G2" s="145"/>
      <c r="H2" s="158"/>
      <c r="I2" s="155" t="s">
        <v>52</v>
      </c>
      <c r="J2" s="145"/>
      <c r="K2" s="158"/>
      <c r="L2" s="155" t="s">
        <v>52</v>
      </c>
      <c r="M2" s="145"/>
      <c r="N2" s="158"/>
      <c r="O2" s="155" t="s">
        <v>52</v>
      </c>
      <c r="P2" s="145"/>
      <c r="Q2" s="158"/>
      <c r="R2" s="155" t="s">
        <v>52</v>
      </c>
      <c r="S2" s="145"/>
      <c r="T2" s="158"/>
      <c r="U2" s="155" t="s">
        <v>52</v>
      </c>
      <c r="V2" s="145"/>
      <c r="W2" s="158"/>
      <c r="X2" s="155" t="s">
        <v>52</v>
      </c>
      <c r="Y2" s="145"/>
      <c r="Z2" s="158"/>
      <c r="AA2" s="155" t="s">
        <v>52</v>
      </c>
      <c r="AB2" s="145"/>
      <c r="AC2" s="158"/>
      <c r="AD2" s="155" t="s">
        <v>52</v>
      </c>
      <c r="AE2" s="145"/>
      <c r="AF2" s="158"/>
      <c r="AG2" s="53"/>
      <c r="AH2" s="157" t="s">
        <v>134</v>
      </c>
      <c r="AI2" s="149"/>
      <c r="AJ2" s="149"/>
      <c r="AK2" s="157" t="s">
        <v>134</v>
      </c>
      <c r="AL2" s="149"/>
      <c r="AM2" s="149"/>
      <c r="AN2" s="157" t="s">
        <v>134</v>
      </c>
      <c r="AO2" s="149"/>
      <c r="AP2" s="149"/>
      <c r="AQ2" s="157" t="s">
        <v>134</v>
      </c>
      <c r="AR2" s="149"/>
      <c r="AS2" s="149"/>
      <c r="AT2" s="157" t="s">
        <v>134</v>
      </c>
      <c r="AU2" s="149"/>
      <c r="AV2" s="149"/>
      <c r="AW2" s="157" t="s">
        <v>134</v>
      </c>
      <c r="AX2" s="149"/>
      <c r="AY2" s="149"/>
      <c r="AZ2" s="157" t="s">
        <v>134</v>
      </c>
      <c r="BA2" s="149"/>
      <c r="BB2" s="149"/>
      <c r="BC2" s="157" t="s">
        <v>134</v>
      </c>
      <c r="BD2" s="149"/>
      <c r="BE2" s="149"/>
      <c r="BF2" s="157" t="s">
        <v>134</v>
      </c>
      <c r="BG2" s="149"/>
      <c r="BH2" s="149"/>
      <c r="BI2" s="157" t="s">
        <v>134</v>
      </c>
      <c r="BJ2" s="149"/>
      <c r="BK2" s="149"/>
      <c r="BL2" s="53"/>
      <c r="BM2" s="155" t="s">
        <v>51</v>
      </c>
      <c r="BN2" s="145"/>
      <c r="BO2" s="158"/>
      <c r="BP2" s="155" t="s">
        <v>51</v>
      </c>
      <c r="BQ2" s="145"/>
      <c r="BR2" s="158"/>
      <c r="BS2" s="155" t="s">
        <v>51</v>
      </c>
      <c r="BT2" s="145"/>
      <c r="BU2" s="158"/>
      <c r="BV2" s="155" t="s">
        <v>51</v>
      </c>
      <c r="BW2" s="145"/>
      <c r="BX2" s="158"/>
      <c r="BY2" s="155" t="s">
        <v>51</v>
      </c>
      <c r="BZ2" s="145"/>
      <c r="CA2" s="158"/>
      <c r="CB2" s="155" t="s">
        <v>51</v>
      </c>
      <c r="CC2" s="145"/>
      <c r="CD2" s="158"/>
      <c r="CE2" s="155" t="s">
        <v>51</v>
      </c>
      <c r="CF2" s="145"/>
      <c r="CG2" s="158"/>
      <c r="CH2" s="155" t="s">
        <v>51</v>
      </c>
      <c r="CI2" s="145"/>
      <c r="CJ2" s="158"/>
      <c r="CK2" s="155" t="s">
        <v>51</v>
      </c>
      <c r="CL2" s="145"/>
      <c r="CM2" s="158"/>
      <c r="CN2" s="155" t="s">
        <v>51</v>
      </c>
      <c r="CO2" s="145"/>
      <c r="CP2" s="158"/>
      <c r="CQ2" s="53"/>
      <c r="CR2" s="157" t="s">
        <v>135</v>
      </c>
      <c r="CS2" s="149"/>
      <c r="CT2" s="149"/>
      <c r="CU2" s="157" t="s">
        <v>135</v>
      </c>
      <c r="CV2" s="149"/>
      <c r="CW2" s="149"/>
      <c r="CX2" s="157" t="s">
        <v>135</v>
      </c>
      <c r="CY2" s="149"/>
      <c r="CZ2" s="149"/>
      <c r="DA2" s="157" t="s">
        <v>135</v>
      </c>
      <c r="DB2" s="149"/>
      <c r="DC2" s="149"/>
      <c r="DD2" s="157" t="s">
        <v>135</v>
      </c>
      <c r="DE2" s="149"/>
      <c r="DF2" s="149"/>
      <c r="DG2" s="157" t="s">
        <v>135</v>
      </c>
      <c r="DH2" s="149"/>
      <c r="DI2" s="149"/>
      <c r="DJ2" s="157" t="s">
        <v>135</v>
      </c>
      <c r="DK2" s="149"/>
      <c r="DL2" s="149"/>
      <c r="DM2" s="157" t="s">
        <v>135</v>
      </c>
      <c r="DN2" s="149"/>
      <c r="DO2" s="149"/>
      <c r="DP2" s="157" t="s">
        <v>135</v>
      </c>
      <c r="DQ2" s="149"/>
      <c r="DR2" s="149"/>
      <c r="DS2" s="157" t="s">
        <v>135</v>
      </c>
      <c r="DT2" s="149"/>
      <c r="DU2" s="149"/>
      <c r="DV2" s="53"/>
      <c r="DW2" s="155" t="s">
        <v>133</v>
      </c>
      <c r="DX2" s="145"/>
      <c r="DY2" s="158"/>
      <c r="DZ2" s="155" t="s">
        <v>133</v>
      </c>
      <c r="EA2" s="145"/>
      <c r="EB2" s="158"/>
      <c r="EC2" s="155" t="s">
        <v>133</v>
      </c>
      <c r="ED2" s="145"/>
      <c r="EE2" s="158"/>
      <c r="EF2" s="155" t="s">
        <v>133</v>
      </c>
      <c r="EG2" s="145"/>
      <c r="EH2" s="158"/>
      <c r="EI2" s="155" t="s">
        <v>133</v>
      </c>
      <c r="EJ2" s="145"/>
      <c r="EK2" s="158"/>
      <c r="EL2" s="155" t="s">
        <v>133</v>
      </c>
      <c r="EM2" s="145"/>
      <c r="EN2" s="158"/>
      <c r="EO2" s="155" t="s">
        <v>133</v>
      </c>
      <c r="EP2" s="145"/>
      <c r="EQ2" s="158"/>
      <c r="ER2" s="155" t="s">
        <v>133</v>
      </c>
      <c r="ES2" s="145"/>
      <c r="ET2" s="158"/>
      <c r="EU2" s="155" t="s">
        <v>133</v>
      </c>
      <c r="EV2" s="145"/>
      <c r="EW2" s="158"/>
      <c r="EX2" s="155" t="s">
        <v>133</v>
      </c>
      <c r="EY2" s="145"/>
      <c r="EZ2" s="158"/>
      <c r="FA2" s="53"/>
      <c r="FB2" s="157" t="s">
        <v>132</v>
      </c>
      <c r="FC2" s="149"/>
      <c r="FD2" s="149"/>
      <c r="FE2" s="157" t="s">
        <v>132</v>
      </c>
      <c r="FF2" s="149"/>
      <c r="FG2" s="149"/>
      <c r="FH2" s="157" t="s">
        <v>132</v>
      </c>
      <c r="FI2" s="149"/>
      <c r="FJ2" s="149"/>
      <c r="FK2" s="157" t="s">
        <v>132</v>
      </c>
      <c r="FL2" s="149"/>
      <c r="FM2" s="149"/>
      <c r="FN2" s="157" t="s">
        <v>132</v>
      </c>
      <c r="FO2" s="149"/>
      <c r="FP2" s="149"/>
      <c r="FQ2" s="157" t="s">
        <v>132</v>
      </c>
      <c r="FR2" s="149"/>
      <c r="FS2" s="149"/>
      <c r="FT2" s="157" t="s">
        <v>132</v>
      </c>
      <c r="FU2" s="149"/>
      <c r="FV2" s="149"/>
      <c r="FW2" s="157" t="s">
        <v>132</v>
      </c>
      <c r="FX2" s="149"/>
      <c r="FY2" s="149"/>
      <c r="FZ2" s="157" t="s">
        <v>132</v>
      </c>
      <c r="GA2" s="149"/>
      <c r="GB2" s="149"/>
      <c r="GC2" s="157" t="s">
        <v>132</v>
      </c>
      <c r="GD2" s="149"/>
      <c r="GE2" s="149"/>
      <c r="GF2" s="53"/>
    </row>
    <row r="3" spans="1:188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28" t="s">
        <v>39</v>
      </c>
      <c r="J3" s="51" t="s">
        <v>214</v>
      </c>
      <c r="K3" s="36" t="s">
        <v>50</v>
      </c>
      <c r="L3" s="28" t="s">
        <v>210</v>
      </c>
      <c r="M3" s="51" t="s">
        <v>215</v>
      </c>
      <c r="N3" s="36" t="s">
        <v>50</v>
      </c>
      <c r="O3" s="28" t="s">
        <v>216</v>
      </c>
      <c r="P3" s="51" t="s">
        <v>217</v>
      </c>
      <c r="Q3" s="36" t="s">
        <v>50</v>
      </c>
      <c r="R3" s="28" t="s">
        <v>219</v>
      </c>
      <c r="S3" s="51" t="s">
        <v>220</v>
      </c>
      <c r="T3" s="36" t="s">
        <v>50</v>
      </c>
      <c r="U3" s="28" t="s">
        <v>222</v>
      </c>
      <c r="V3" s="51" t="s">
        <v>223</v>
      </c>
      <c r="W3" s="36" t="s">
        <v>50</v>
      </c>
      <c r="X3" s="28" t="s">
        <v>225</v>
      </c>
      <c r="Y3" s="51" t="s">
        <v>226</v>
      </c>
      <c r="Z3" s="36" t="s">
        <v>50</v>
      </c>
      <c r="AA3" s="28" t="s">
        <v>228</v>
      </c>
      <c r="AB3" s="51" t="s">
        <v>229</v>
      </c>
      <c r="AC3" s="36" t="s">
        <v>50</v>
      </c>
      <c r="AD3" s="28" t="s">
        <v>232</v>
      </c>
      <c r="AE3" s="51" t="s">
        <v>231</v>
      </c>
      <c r="AF3" s="36" t="s">
        <v>50</v>
      </c>
      <c r="AG3" s="52"/>
      <c r="AH3" s="28" t="s">
        <v>38</v>
      </c>
      <c r="AI3" s="51" t="s">
        <v>204</v>
      </c>
      <c r="AJ3" s="36" t="s">
        <v>50</v>
      </c>
      <c r="AK3" s="28" t="s">
        <v>37</v>
      </c>
      <c r="AL3" s="51" t="s">
        <v>213</v>
      </c>
      <c r="AM3" s="36" t="s">
        <v>50</v>
      </c>
      <c r="AN3" s="28" t="s">
        <v>39</v>
      </c>
      <c r="AO3" s="51" t="s">
        <v>214</v>
      </c>
      <c r="AP3" s="36" t="s">
        <v>50</v>
      </c>
      <c r="AQ3" s="28" t="s">
        <v>210</v>
      </c>
      <c r="AR3" s="51" t="s">
        <v>215</v>
      </c>
      <c r="AS3" s="36" t="s">
        <v>50</v>
      </c>
      <c r="AT3" s="28" t="s">
        <v>216</v>
      </c>
      <c r="AU3" s="51" t="s">
        <v>217</v>
      </c>
      <c r="AV3" s="36" t="s">
        <v>50</v>
      </c>
      <c r="AW3" s="28" t="s">
        <v>219</v>
      </c>
      <c r="AX3" s="51" t="s">
        <v>220</v>
      </c>
      <c r="AY3" s="36" t="s">
        <v>50</v>
      </c>
      <c r="AZ3" s="28" t="s">
        <v>222</v>
      </c>
      <c r="BA3" s="51" t="s">
        <v>223</v>
      </c>
      <c r="BB3" s="36" t="s">
        <v>50</v>
      </c>
      <c r="BC3" s="28" t="s">
        <v>225</v>
      </c>
      <c r="BD3" s="51" t="s">
        <v>226</v>
      </c>
      <c r="BE3" s="36" t="s">
        <v>50</v>
      </c>
      <c r="BF3" s="28" t="s">
        <v>228</v>
      </c>
      <c r="BG3" s="51" t="s">
        <v>229</v>
      </c>
      <c r="BH3" s="36" t="s">
        <v>50</v>
      </c>
      <c r="BI3" s="28" t="s">
        <v>232</v>
      </c>
      <c r="BJ3" s="51" t="s">
        <v>231</v>
      </c>
      <c r="BK3" s="36" t="s">
        <v>50</v>
      </c>
      <c r="BL3" s="52"/>
      <c r="BM3" s="28" t="s">
        <v>38</v>
      </c>
      <c r="BN3" s="51" t="s">
        <v>204</v>
      </c>
      <c r="BO3" s="36" t="s">
        <v>50</v>
      </c>
      <c r="BP3" s="28" t="s">
        <v>37</v>
      </c>
      <c r="BQ3" s="51" t="s">
        <v>213</v>
      </c>
      <c r="BR3" s="36" t="s">
        <v>50</v>
      </c>
      <c r="BS3" s="28" t="s">
        <v>39</v>
      </c>
      <c r="BT3" s="51" t="s">
        <v>214</v>
      </c>
      <c r="BU3" s="36" t="s">
        <v>50</v>
      </c>
      <c r="BV3" s="28" t="s">
        <v>210</v>
      </c>
      <c r="BW3" s="51" t="s">
        <v>215</v>
      </c>
      <c r="BX3" s="36" t="s">
        <v>50</v>
      </c>
      <c r="BY3" s="28" t="s">
        <v>216</v>
      </c>
      <c r="BZ3" s="51" t="s">
        <v>217</v>
      </c>
      <c r="CA3" s="36" t="s">
        <v>50</v>
      </c>
      <c r="CB3" s="28" t="s">
        <v>219</v>
      </c>
      <c r="CC3" s="51" t="s">
        <v>220</v>
      </c>
      <c r="CD3" s="36" t="s">
        <v>50</v>
      </c>
      <c r="CE3" s="28" t="s">
        <v>222</v>
      </c>
      <c r="CF3" s="51" t="s">
        <v>223</v>
      </c>
      <c r="CG3" s="36" t="s">
        <v>50</v>
      </c>
      <c r="CH3" s="28" t="s">
        <v>225</v>
      </c>
      <c r="CI3" s="51" t="s">
        <v>226</v>
      </c>
      <c r="CJ3" s="36" t="s">
        <v>50</v>
      </c>
      <c r="CK3" s="28" t="s">
        <v>228</v>
      </c>
      <c r="CL3" s="51" t="s">
        <v>229</v>
      </c>
      <c r="CM3" s="36" t="s">
        <v>50</v>
      </c>
      <c r="CN3" s="28" t="s">
        <v>232</v>
      </c>
      <c r="CO3" s="51" t="s">
        <v>231</v>
      </c>
      <c r="CP3" s="36" t="s">
        <v>50</v>
      </c>
      <c r="CQ3" s="52"/>
      <c r="CR3" s="28" t="s">
        <v>38</v>
      </c>
      <c r="CS3" s="51" t="s">
        <v>204</v>
      </c>
      <c r="CT3" s="36" t="s">
        <v>50</v>
      </c>
      <c r="CU3" s="28" t="s">
        <v>37</v>
      </c>
      <c r="CV3" s="51" t="s">
        <v>213</v>
      </c>
      <c r="CW3" s="36" t="s">
        <v>50</v>
      </c>
      <c r="CX3" s="28" t="s">
        <v>39</v>
      </c>
      <c r="CY3" s="51" t="s">
        <v>214</v>
      </c>
      <c r="CZ3" s="36" t="s">
        <v>50</v>
      </c>
      <c r="DA3" s="28" t="s">
        <v>210</v>
      </c>
      <c r="DB3" s="51" t="s">
        <v>215</v>
      </c>
      <c r="DC3" s="36" t="s">
        <v>50</v>
      </c>
      <c r="DD3" s="28" t="s">
        <v>216</v>
      </c>
      <c r="DE3" s="51" t="s">
        <v>217</v>
      </c>
      <c r="DF3" s="36" t="s">
        <v>50</v>
      </c>
      <c r="DG3" s="28" t="s">
        <v>219</v>
      </c>
      <c r="DH3" s="51" t="s">
        <v>220</v>
      </c>
      <c r="DI3" s="36" t="s">
        <v>50</v>
      </c>
      <c r="DJ3" s="28" t="s">
        <v>222</v>
      </c>
      <c r="DK3" s="51" t="s">
        <v>223</v>
      </c>
      <c r="DL3" s="36" t="s">
        <v>50</v>
      </c>
      <c r="DM3" s="28" t="s">
        <v>225</v>
      </c>
      <c r="DN3" s="51" t="s">
        <v>226</v>
      </c>
      <c r="DO3" s="36" t="s">
        <v>50</v>
      </c>
      <c r="DP3" s="28" t="s">
        <v>228</v>
      </c>
      <c r="DQ3" s="51" t="s">
        <v>229</v>
      </c>
      <c r="DR3" s="36" t="s">
        <v>50</v>
      </c>
      <c r="DS3" s="28" t="s">
        <v>232</v>
      </c>
      <c r="DT3" s="51" t="s">
        <v>231</v>
      </c>
      <c r="DU3" s="36" t="s">
        <v>50</v>
      </c>
      <c r="DV3" s="52"/>
      <c r="DW3" s="28" t="s">
        <v>38</v>
      </c>
      <c r="DX3" s="51" t="s">
        <v>204</v>
      </c>
      <c r="DY3" s="36" t="s">
        <v>50</v>
      </c>
      <c r="DZ3" s="28" t="s">
        <v>37</v>
      </c>
      <c r="EA3" s="51" t="s">
        <v>213</v>
      </c>
      <c r="EB3" s="36" t="s">
        <v>50</v>
      </c>
      <c r="EC3" s="28" t="s">
        <v>39</v>
      </c>
      <c r="ED3" s="51" t="s">
        <v>214</v>
      </c>
      <c r="EE3" s="36" t="s">
        <v>50</v>
      </c>
      <c r="EF3" s="28" t="s">
        <v>210</v>
      </c>
      <c r="EG3" s="51" t="s">
        <v>215</v>
      </c>
      <c r="EH3" s="36" t="s">
        <v>50</v>
      </c>
      <c r="EI3" s="28" t="s">
        <v>216</v>
      </c>
      <c r="EJ3" s="51" t="s">
        <v>217</v>
      </c>
      <c r="EK3" s="36" t="s">
        <v>50</v>
      </c>
      <c r="EL3" s="28" t="s">
        <v>219</v>
      </c>
      <c r="EM3" s="51" t="s">
        <v>220</v>
      </c>
      <c r="EN3" s="36" t="s">
        <v>50</v>
      </c>
      <c r="EO3" s="28" t="s">
        <v>222</v>
      </c>
      <c r="EP3" s="51" t="s">
        <v>223</v>
      </c>
      <c r="EQ3" s="36" t="s">
        <v>50</v>
      </c>
      <c r="ER3" s="28" t="s">
        <v>225</v>
      </c>
      <c r="ES3" s="51" t="s">
        <v>226</v>
      </c>
      <c r="ET3" s="36" t="s">
        <v>50</v>
      </c>
      <c r="EU3" s="28" t="s">
        <v>228</v>
      </c>
      <c r="EV3" s="51" t="s">
        <v>229</v>
      </c>
      <c r="EW3" s="36" t="s">
        <v>50</v>
      </c>
      <c r="EX3" s="28" t="s">
        <v>232</v>
      </c>
      <c r="EY3" s="51" t="s">
        <v>231</v>
      </c>
      <c r="EZ3" s="36" t="s">
        <v>50</v>
      </c>
      <c r="FA3" s="52"/>
      <c r="FB3" s="28" t="s">
        <v>38</v>
      </c>
      <c r="FC3" s="51" t="s">
        <v>204</v>
      </c>
      <c r="FD3" s="36" t="s">
        <v>50</v>
      </c>
      <c r="FE3" s="28" t="s">
        <v>37</v>
      </c>
      <c r="FF3" s="51" t="s">
        <v>213</v>
      </c>
      <c r="FG3" s="36" t="s">
        <v>50</v>
      </c>
      <c r="FH3" s="28" t="s">
        <v>39</v>
      </c>
      <c r="FI3" s="51" t="s">
        <v>214</v>
      </c>
      <c r="FJ3" s="36" t="s">
        <v>50</v>
      </c>
      <c r="FK3" s="28" t="s">
        <v>210</v>
      </c>
      <c r="FL3" s="51" t="s">
        <v>215</v>
      </c>
      <c r="FM3" s="36" t="s">
        <v>50</v>
      </c>
      <c r="FN3" s="28" t="s">
        <v>216</v>
      </c>
      <c r="FO3" s="51" t="s">
        <v>217</v>
      </c>
      <c r="FP3" s="36" t="s">
        <v>50</v>
      </c>
      <c r="FQ3" s="28" t="s">
        <v>219</v>
      </c>
      <c r="FR3" s="51" t="s">
        <v>220</v>
      </c>
      <c r="FS3" s="36" t="s">
        <v>50</v>
      </c>
      <c r="FT3" s="28" t="s">
        <v>222</v>
      </c>
      <c r="FU3" s="51" t="s">
        <v>223</v>
      </c>
      <c r="FV3" s="36" t="s">
        <v>50</v>
      </c>
      <c r="FW3" s="28" t="s">
        <v>225</v>
      </c>
      <c r="FX3" s="51" t="s">
        <v>226</v>
      </c>
      <c r="FY3" s="36" t="s">
        <v>50</v>
      </c>
      <c r="FZ3" s="28" t="s">
        <v>228</v>
      </c>
      <c r="GA3" s="51" t="s">
        <v>229</v>
      </c>
      <c r="GB3" s="36" t="s">
        <v>50</v>
      </c>
      <c r="GC3" s="28" t="s">
        <v>232</v>
      </c>
      <c r="GD3" s="51" t="s">
        <v>231</v>
      </c>
      <c r="GE3" s="36" t="s">
        <v>50</v>
      </c>
      <c r="GF3" s="52"/>
    </row>
    <row r="4" spans="1:188" x14ac:dyDescent="0.25">
      <c r="A4" s="45" t="s">
        <v>23</v>
      </c>
      <c r="B4" s="44" t="s">
        <v>22</v>
      </c>
      <c r="C4" s="28">
        <v>283</v>
      </c>
      <c r="D4" s="125">
        <f t="shared" ref="D4:D13" si="0">C4/C$19</f>
        <v>0.28413654618473894</v>
      </c>
      <c r="E4" s="41">
        <f>D4*'Pondération des sujets'!$D3</f>
        <v>0.28413654618473894</v>
      </c>
      <c r="F4" s="28">
        <v>237</v>
      </c>
      <c r="G4" s="125">
        <f t="shared" ref="G4:G13" si="1">F4/F$19</f>
        <v>0.23442136498516319</v>
      </c>
      <c r="H4" s="41">
        <f>G4*'Pondération des sujets'!$D3</f>
        <v>0.23442136498516319</v>
      </c>
      <c r="I4" s="28">
        <v>225</v>
      </c>
      <c r="J4" s="125">
        <f t="shared" ref="J4:J13" si="2">I4/I$19</f>
        <v>0.22102161100196463</v>
      </c>
      <c r="K4" s="41">
        <f>J4*'Pondération des sujets'!$D3</f>
        <v>0.22102161100196463</v>
      </c>
      <c r="L4" s="28">
        <v>237</v>
      </c>
      <c r="M4" s="125">
        <f t="shared" ref="M4:M13" si="3">L4/L$19</f>
        <v>0.2257142857142857</v>
      </c>
      <c r="N4" s="41">
        <f>M4*'Pondération des sujets'!$D3</f>
        <v>0.2257142857142857</v>
      </c>
      <c r="O4" s="28">
        <v>229</v>
      </c>
      <c r="P4" s="125">
        <f t="shared" ref="P4:P13" si="4">O4/O$19</f>
        <v>0.22650840751730961</v>
      </c>
      <c r="Q4" s="41">
        <f>P4*'Pondération des sujets'!$D3</f>
        <v>0.22650840751730961</v>
      </c>
      <c r="R4" s="28">
        <v>200</v>
      </c>
      <c r="S4" s="125">
        <f t="shared" ref="S4:S13" si="5">R4/R$19</f>
        <v>0.19801980198019803</v>
      </c>
      <c r="T4" s="41">
        <f>S4*'Pondération des sujets'!$D3</f>
        <v>0.19801980198019803</v>
      </c>
      <c r="U4" s="28">
        <v>203</v>
      </c>
      <c r="V4" s="125">
        <f t="shared" ref="V4:V13" si="6">U4/U$19</f>
        <v>0.1924170616113744</v>
      </c>
      <c r="W4" s="41">
        <f>V4*'Pondération des sujets'!$D3</f>
        <v>0.1924170616113744</v>
      </c>
      <c r="X4" s="28">
        <v>183</v>
      </c>
      <c r="Y4" s="125">
        <f t="shared" ref="Y4:Y13" si="7">X4/X$19</f>
        <v>0.17329545454545456</v>
      </c>
      <c r="Z4" s="41">
        <f>Y4*'Pondération des sujets'!$D3</f>
        <v>0.17329545454545456</v>
      </c>
      <c r="AA4" s="28">
        <v>215</v>
      </c>
      <c r="AB4" s="125">
        <f t="shared" ref="AB4:AB13" si="8">AA4/AA$19</f>
        <v>0.20074696545284781</v>
      </c>
      <c r="AC4" s="41">
        <f>AB4*'Pondération des sujets'!$D3</f>
        <v>0.20074696545284781</v>
      </c>
      <c r="AD4" s="28">
        <v>179</v>
      </c>
      <c r="AE4" s="125">
        <f t="shared" ref="AE4:AE13" si="9">AD4/AD$19</f>
        <v>0.17361784675072744</v>
      </c>
      <c r="AF4" s="41">
        <f>AE4*'Pondération des sujets'!$D3</f>
        <v>0.17361784675072744</v>
      </c>
      <c r="AG4" s="32"/>
      <c r="AH4" s="28">
        <v>81</v>
      </c>
      <c r="AI4" s="125">
        <f t="shared" ref="AI4:AI13" si="10">AH4/AH$19</f>
        <v>0.11538461538461539</v>
      </c>
      <c r="AJ4" s="41">
        <f>AI4*'Pondération des sujets'!$D3</f>
        <v>0.11538461538461539</v>
      </c>
      <c r="AK4" s="28">
        <v>74</v>
      </c>
      <c r="AL4" s="125">
        <f t="shared" ref="AL4:AL13" si="11">AK4/AK$19</f>
        <v>0.10616929698708752</v>
      </c>
      <c r="AM4" s="41">
        <f>AL4*'Pondération des sujets'!$D3</f>
        <v>0.10616929698708752</v>
      </c>
      <c r="AN4" s="28">
        <v>62</v>
      </c>
      <c r="AO4" s="125">
        <f t="shared" ref="AO4:AO13" si="12">AN4/AN$19</f>
        <v>8.9725036179450074E-2</v>
      </c>
      <c r="AP4" s="41">
        <f>AO4*'Pondération des sujets'!$D3</f>
        <v>8.9725036179450074E-2</v>
      </c>
      <c r="AQ4" s="28">
        <v>88</v>
      </c>
      <c r="AR4" s="125">
        <f t="shared" ref="AR4:AR13" si="13">AQ4/AQ$19</f>
        <v>0.12698412698412698</v>
      </c>
      <c r="AS4" s="41">
        <f>AR4*'Pondération des sujets'!$D3</f>
        <v>0.12698412698412698</v>
      </c>
      <c r="AT4" s="28">
        <v>106</v>
      </c>
      <c r="AU4" s="125">
        <f t="shared" ref="AU4:AU13" si="14">AT4/AT$19</f>
        <v>0.15340086830680175</v>
      </c>
      <c r="AV4" s="41">
        <f>AU4*'Pondération des sujets'!$D3</f>
        <v>0.15340086830680175</v>
      </c>
      <c r="AW4" s="28">
        <v>79</v>
      </c>
      <c r="AX4" s="125">
        <f t="shared" ref="AX4:AX13" si="15">AW4/AW$19</f>
        <v>0.11432706222865413</v>
      </c>
      <c r="AY4" s="41">
        <f>AX4*'Pondération des sujets'!$D3</f>
        <v>0.11432706222865413</v>
      </c>
      <c r="AZ4" s="28">
        <v>83</v>
      </c>
      <c r="BA4" s="125">
        <f t="shared" ref="BA4:BA13" si="16">AZ4/AZ$19</f>
        <v>0.12063953488372094</v>
      </c>
      <c r="BB4" s="41">
        <f>BA4*'Pondération des sujets'!$D3</f>
        <v>0.12063953488372094</v>
      </c>
      <c r="BC4" s="28">
        <v>70</v>
      </c>
      <c r="BD4" s="125">
        <f t="shared" ref="BD4:BD13" si="17">BC4/BC$19</f>
        <v>9.8591549295774641E-2</v>
      </c>
      <c r="BE4" s="41">
        <f>BD4*'Pondération des sujets'!$D3</f>
        <v>9.8591549295774641E-2</v>
      </c>
      <c r="BF4" s="28">
        <v>65</v>
      </c>
      <c r="BG4" s="125">
        <f t="shared" ref="BG4:BG13" si="18">BF4/BF$19</f>
        <v>9.1036414565826326E-2</v>
      </c>
      <c r="BH4" s="41">
        <f>BG4*'Pondération des sujets'!$D3</f>
        <v>9.1036414565826326E-2</v>
      </c>
      <c r="BI4" s="28">
        <v>73</v>
      </c>
      <c r="BJ4" s="125">
        <f t="shared" ref="BJ4:BJ13" si="19">BI4/BI$19</f>
        <v>0.10238429172510519</v>
      </c>
      <c r="BK4" s="41">
        <f>BJ4*'Pondération des sujets'!$D3</f>
        <v>0.10238429172510519</v>
      </c>
      <c r="BL4" s="32"/>
      <c r="BM4" s="28">
        <v>346</v>
      </c>
      <c r="BN4" s="125">
        <f t="shared" ref="BN4:BN13" si="20">BM4/BM$19</f>
        <v>0.44473007712082263</v>
      </c>
      <c r="BO4" s="41">
        <f>BN4*'Pondération des sujets'!$D3</f>
        <v>0.44473007712082263</v>
      </c>
      <c r="BP4" s="28">
        <v>329</v>
      </c>
      <c r="BQ4" s="125">
        <f t="shared" ref="BQ4:BQ13" si="21">BP4/BP$19</f>
        <v>0.42396907216494845</v>
      </c>
      <c r="BR4" s="41">
        <f>BQ4*'Pondération des sujets'!$D3</f>
        <v>0.42396907216494845</v>
      </c>
      <c r="BS4" s="28">
        <v>283</v>
      </c>
      <c r="BT4" s="125">
        <f t="shared" ref="BT4:BT13" si="22">BS4/BS$19</f>
        <v>0.36235595390524966</v>
      </c>
      <c r="BU4" s="41">
        <f>BT4*'Pondération des sujets'!$D3</f>
        <v>0.36235595390524966</v>
      </c>
      <c r="BV4" s="28">
        <v>243</v>
      </c>
      <c r="BW4" s="125">
        <f t="shared" ref="BW4:BW13" si="23">BV4/BV$19</f>
        <v>0.314359637774903</v>
      </c>
      <c r="BX4" s="41">
        <f>BW4*'Pondération des sujets'!$D3</f>
        <v>0.314359637774903</v>
      </c>
      <c r="BY4" s="28">
        <v>346</v>
      </c>
      <c r="BZ4" s="125">
        <f t="shared" ref="BZ4:BZ13" si="24">BY4/BY$19</f>
        <v>0.44530244530244528</v>
      </c>
      <c r="CA4" s="41">
        <f>BZ4*'Pondération des sujets'!$D3</f>
        <v>0.44530244530244528</v>
      </c>
      <c r="CB4" s="28">
        <v>383</v>
      </c>
      <c r="CC4" s="125">
        <f t="shared" ref="CC4:CC13" si="25">CB4/CB$19</f>
        <v>0.4929214929214929</v>
      </c>
      <c r="CD4" s="41">
        <f>CC4*'Pondération des sujets'!$D3</f>
        <v>0.4929214929214929</v>
      </c>
      <c r="CE4" s="28">
        <v>360</v>
      </c>
      <c r="CF4" s="125">
        <f t="shared" ref="CF4:CF13" si="26">CE4/CE$19</f>
        <v>0.45627376425855515</v>
      </c>
      <c r="CG4" s="41">
        <f>CF4*'Pondération des sujets'!$D3</f>
        <v>0.45627376425855515</v>
      </c>
      <c r="CH4" s="28">
        <v>351</v>
      </c>
      <c r="CI4" s="125">
        <f t="shared" ref="CI4:CI13" si="27">CH4/CH$19</f>
        <v>0.44374209860935526</v>
      </c>
      <c r="CJ4" s="41">
        <f>CI4*'Pondération des sujets'!$D3</f>
        <v>0.44374209860935526</v>
      </c>
      <c r="CK4" s="28">
        <v>352</v>
      </c>
      <c r="CL4" s="125">
        <f t="shared" ref="CL4:CL13" si="28">CK4/CK$19</f>
        <v>0.45012787723785164</v>
      </c>
      <c r="CM4" s="41">
        <f>CL4*'Pondération des sujets'!$D3</f>
        <v>0.45012787723785164</v>
      </c>
      <c r="CN4" s="28">
        <v>355</v>
      </c>
      <c r="CO4" s="125">
        <f t="shared" ref="CO4:CO13" si="29">CN4/CN$19</f>
        <v>0.46344647519582244</v>
      </c>
      <c r="CP4" s="41">
        <f>CO4*'Pondération des sujets'!$D3</f>
        <v>0.46344647519582244</v>
      </c>
      <c r="CQ4" s="32"/>
      <c r="CR4" s="28">
        <v>118</v>
      </c>
      <c r="CS4" s="125">
        <f t="shared" ref="CS4:CS13" si="30">CR4/CR$19</f>
        <v>0.4041095890410959</v>
      </c>
      <c r="CT4" s="41">
        <f>CS4*'Pondération des sujets'!$D3</f>
        <v>0.4041095890410959</v>
      </c>
      <c r="CU4" s="28">
        <v>124</v>
      </c>
      <c r="CV4" s="125">
        <f t="shared" ref="CV4:CV13" si="31">CU4/CU$19</f>
        <v>0.42611683848797249</v>
      </c>
      <c r="CW4" s="41">
        <f>CV4*'Pondération des sujets'!$D3</f>
        <v>0.42611683848797249</v>
      </c>
      <c r="CX4" s="28">
        <v>113</v>
      </c>
      <c r="CY4" s="125">
        <f t="shared" ref="CY4:CY13" si="32">CX4/CX$19</f>
        <v>0.38435374149659862</v>
      </c>
      <c r="CZ4" s="41">
        <f>CY4*'Pondération des sujets'!$D3</f>
        <v>0.38435374149659862</v>
      </c>
      <c r="DA4" s="28">
        <v>145</v>
      </c>
      <c r="DB4" s="125">
        <f t="shared" ref="DB4:DB13" si="33">DA4/DA$19</f>
        <v>0.48821548821548821</v>
      </c>
      <c r="DC4" s="41">
        <f>DB4*'Pondération des sujets'!$D3</f>
        <v>0.48821548821548821</v>
      </c>
      <c r="DD4" s="28">
        <v>142</v>
      </c>
      <c r="DE4" s="125">
        <f t="shared" ref="DE4:DE13" si="34">DD4/DD$19</f>
        <v>0.47651006711409394</v>
      </c>
      <c r="DF4" s="41">
        <f>DE4*'Pondération des sujets'!$D3</f>
        <v>0.47651006711409394</v>
      </c>
      <c r="DG4" s="28">
        <v>127</v>
      </c>
      <c r="DH4" s="125">
        <f t="shared" ref="DH4:DH13" si="35">DG4/DG$19</f>
        <v>0.42474916387959866</v>
      </c>
      <c r="DI4" s="41">
        <f>DH4*'Pondération des sujets'!$D3</f>
        <v>0.42474916387959866</v>
      </c>
      <c r="DJ4" s="28">
        <v>109</v>
      </c>
      <c r="DK4" s="125">
        <f t="shared" ref="DK4:DK13" si="36">DJ4/DJ$19</f>
        <v>0.37979094076655051</v>
      </c>
      <c r="DL4" s="41">
        <f>DK4*'Pondération des sujets'!$D3</f>
        <v>0.37979094076655051</v>
      </c>
      <c r="DM4" s="28">
        <v>110</v>
      </c>
      <c r="DN4" s="125">
        <f t="shared" ref="DN4:DN13" si="37">DM4/DM$19</f>
        <v>0.38194444444444442</v>
      </c>
      <c r="DO4" s="41">
        <f>DN4*'Pondération des sujets'!$D3</f>
        <v>0.38194444444444442</v>
      </c>
      <c r="DP4" s="28">
        <v>101</v>
      </c>
      <c r="DQ4" s="125">
        <f t="shared" ref="DQ4:DQ13" si="38">DP4/DP$19</f>
        <v>0.34707903780068727</v>
      </c>
      <c r="DR4" s="41">
        <f>DQ4*'Pondération des sujets'!$D3</f>
        <v>0.34707903780068727</v>
      </c>
      <c r="DS4" s="28">
        <v>99</v>
      </c>
      <c r="DT4" s="125">
        <f t="shared" ref="DT4:DT13" si="39">DS4/DS$19</f>
        <v>0.34375</v>
      </c>
      <c r="DU4" s="41">
        <f>DT4*'Pondération des sujets'!$D3</f>
        <v>0.34375</v>
      </c>
      <c r="DV4" s="32"/>
      <c r="DW4" s="28">
        <v>232</v>
      </c>
      <c r="DX4" s="125">
        <f t="shared" ref="DX4:DX13" si="40">DW4/DW$19</f>
        <v>0.24786324786324787</v>
      </c>
      <c r="DY4" s="41">
        <f>DX4*'Pondération des sujets'!$D3</f>
        <v>0.24786324786324787</v>
      </c>
      <c r="DZ4" s="28">
        <v>218</v>
      </c>
      <c r="EA4" s="125">
        <f t="shared" ref="EA4:EA13" si="41">DZ4/DZ$19</f>
        <v>0.23466092572658773</v>
      </c>
      <c r="EB4" s="41">
        <f>EA4*'Pondération des sujets'!$D3</f>
        <v>0.23466092572658773</v>
      </c>
      <c r="EC4" s="28">
        <v>162</v>
      </c>
      <c r="ED4" s="125">
        <f t="shared" ref="ED4:ED13" si="42">EC4/EC$19</f>
        <v>0.17456896551724138</v>
      </c>
      <c r="EE4" s="41">
        <f>ED4*'Pondération des sujets'!$D3</f>
        <v>0.17456896551724138</v>
      </c>
      <c r="EF4" s="28">
        <v>208</v>
      </c>
      <c r="EG4" s="125">
        <f t="shared" ref="EG4:EG13" si="43">EF4/EF$19</f>
        <v>0.22462203023758098</v>
      </c>
      <c r="EH4" s="41">
        <f>EG4*'Pondération des sujets'!$D3</f>
        <v>0.22462203023758098</v>
      </c>
      <c r="EI4" s="28">
        <v>211</v>
      </c>
      <c r="EJ4" s="125">
        <f t="shared" ref="EJ4:EJ13" si="44">EI4/EI$19</f>
        <v>0.22810810810810811</v>
      </c>
      <c r="EK4" s="41">
        <f>EJ4*'Pondération des sujets'!$D3</f>
        <v>0.22810810810810811</v>
      </c>
      <c r="EL4" s="28">
        <v>196</v>
      </c>
      <c r="EM4" s="125">
        <f t="shared" ref="EM4:EM13" si="45">EL4/EL$19</f>
        <v>0.21258134490238612</v>
      </c>
      <c r="EN4" s="41">
        <f>EM4*'Pondération des sujets'!$D3</f>
        <v>0.21258134490238612</v>
      </c>
      <c r="EO4" s="28">
        <v>202</v>
      </c>
      <c r="EP4" s="125">
        <f t="shared" ref="EP4:EP13" si="46">EO4/EO$19</f>
        <v>0.22028353326063249</v>
      </c>
      <c r="EQ4" s="41">
        <f>EP4*'Pondération des sujets'!$D3</f>
        <v>0.22028353326063249</v>
      </c>
      <c r="ER4" s="28">
        <v>197</v>
      </c>
      <c r="ES4" s="125">
        <f t="shared" ref="ES4:ES13" si="47">ER4/ER$19</f>
        <v>0.22514285714285714</v>
      </c>
      <c r="ET4" s="41">
        <f>ES4*'Pondération des sujets'!$D3</f>
        <v>0.22514285714285714</v>
      </c>
      <c r="EU4" s="28">
        <v>234</v>
      </c>
      <c r="EV4" s="125">
        <f t="shared" ref="EV4:EV13" si="48">EU4/EU$19</f>
        <v>0.26773455377574373</v>
      </c>
      <c r="EW4" s="41">
        <f>EV4*'Pondération des sujets'!$D3</f>
        <v>0.26773455377574373</v>
      </c>
      <c r="EX4" s="28">
        <v>231</v>
      </c>
      <c r="EY4" s="125">
        <f t="shared" ref="EY4:EY13" si="49">EX4/EX$19</f>
        <v>0.25867861142217247</v>
      </c>
      <c r="EZ4" s="41">
        <f>EY4*'Pondération des sujets'!$D3</f>
        <v>0.25867861142217247</v>
      </c>
      <c r="FA4" s="32"/>
      <c r="FB4" s="28">
        <v>36</v>
      </c>
      <c r="FC4" s="125">
        <f t="shared" ref="FC4:FC13" si="50">FB4/FB$19</f>
        <v>0.30769230769230771</v>
      </c>
      <c r="FD4" s="41">
        <f>FC4*'Pondération des sujets'!$D3</f>
        <v>0.30769230769230771</v>
      </c>
      <c r="FE4" s="28">
        <v>34</v>
      </c>
      <c r="FF4" s="125">
        <f t="shared" ref="FF4:FF13" si="51">FE4/FE$19</f>
        <v>0.29059829059829062</v>
      </c>
      <c r="FG4" s="41">
        <f>FF4*'Pondération des sujets'!$D3</f>
        <v>0.29059829059829062</v>
      </c>
      <c r="FH4" s="28">
        <v>36</v>
      </c>
      <c r="FI4" s="125">
        <f t="shared" ref="FI4:FI13" si="52">FH4/FH$19</f>
        <v>0.30769230769230771</v>
      </c>
      <c r="FJ4" s="41">
        <f>FI4*'Pondération des sujets'!$D3</f>
        <v>0.30769230769230771</v>
      </c>
      <c r="FK4" s="28">
        <v>36</v>
      </c>
      <c r="FL4" s="125">
        <f t="shared" ref="FL4:FL13" si="53">FK4/FK$19</f>
        <v>0.31034482758620691</v>
      </c>
      <c r="FM4" s="41">
        <f>FL4*'Pondération des sujets'!$D3</f>
        <v>0.31034482758620691</v>
      </c>
      <c r="FN4" s="28">
        <v>37</v>
      </c>
      <c r="FO4" s="125">
        <f t="shared" ref="FO4:FO13" si="54">FN4/FN$19</f>
        <v>0.31896551724137934</v>
      </c>
      <c r="FP4" s="41">
        <f>FO4*'Pondération des sujets'!$D3</f>
        <v>0.31896551724137934</v>
      </c>
      <c r="FQ4" s="28">
        <v>36</v>
      </c>
      <c r="FR4" s="125">
        <f t="shared" ref="FR4:FR13" si="55">FQ4/FQ$19</f>
        <v>0.30508474576271188</v>
      </c>
      <c r="FS4" s="41">
        <f>FR4*'Pondération des sujets'!$D3</f>
        <v>0.30508474576271188</v>
      </c>
      <c r="FT4" s="28">
        <v>66</v>
      </c>
      <c r="FU4" s="125">
        <f t="shared" ref="FU4:FU13" si="56">FT4/FT$19</f>
        <v>0.55462184873949583</v>
      </c>
      <c r="FV4" s="41">
        <f>FU4*'Pondération des sujets'!$D3</f>
        <v>0.55462184873949583</v>
      </c>
      <c r="FW4" s="28">
        <v>69</v>
      </c>
      <c r="FX4" s="125">
        <f t="shared" ref="FX4:FX13" si="57">FW4/FW$19</f>
        <v>0.57983193277310929</v>
      </c>
      <c r="FY4" s="41">
        <f>FX4*'Pondération des sujets'!$D3</f>
        <v>0.57983193277310929</v>
      </c>
      <c r="FZ4" s="28">
        <v>68</v>
      </c>
      <c r="GA4" s="125">
        <f t="shared" ref="GA4:GA13" si="58">FZ4/FZ$19</f>
        <v>0.5714285714285714</v>
      </c>
      <c r="GB4" s="41">
        <f>GA4*'Pondération des sujets'!$D3</f>
        <v>0.5714285714285714</v>
      </c>
      <c r="GC4" s="28">
        <v>68</v>
      </c>
      <c r="GD4" s="125">
        <f t="shared" ref="GD4:GD13" si="59">GC4/GC$19</f>
        <v>0.56666666666666665</v>
      </c>
      <c r="GE4" s="41">
        <f>GD4*'Pondération des sujets'!$D3</f>
        <v>0.56666666666666665</v>
      </c>
      <c r="GF4" s="32"/>
    </row>
    <row r="5" spans="1:188" x14ac:dyDescent="0.25">
      <c r="A5" s="50"/>
      <c r="B5" s="49" t="s">
        <v>49</v>
      </c>
      <c r="C5" s="47">
        <v>96</v>
      </c>
      <c r="D5" s="46">
        <f t="shared" si="0"/>
        <v>9.6385542168674704E-2</v>
      </c>
      <c r="E5" s="41">
        <f>-D5*'Pondération des sujets'!$D$3</f>
        <v>-9.6385542168674704E-2</v>
      </c>
      <c r="F5" s="47">
        <v>100</v>
      </c>
      <c r="G5" s="46">
        <f t="shared" si="1"/>
        <v>9.8911968348170135E-2</v>
      </c>
      <c r="H5" s="41">
        <f>-G5*'Pondération des sujets'!$D$3</f>
        <v>-9.8911968348170135E-2</v>
      </c>
      <c r="I5" s="47">
        <v>94</v>
      </c>
      <c r="J5" s="46">
        <f t="shared" si="2"/>
        <v>9.2337917485265222E-2</v>
      </c>
      <c r="K5" s="41">
        <f>-J5*'Pondération des sujets'!$D$3</f>
        <v>-9.2337917485265222E-2</v>
      </c>
      <c r="L5" s="47">
        <v>102</v>
      </c>
      <c r="M5" s="46">
        <f t="shared" si="3"/>
        <v>9.7142857142857142E-2</v>
      </c>
      <c r="N5" s="41">
        <f>-M5*'Pondération des sujets'!$D$3</f>
        <v>-9.7142857142857142E-2</v>
      </c>
      <c r="O5" s="47">
        <v>93</v>
      </c>
      <c r="P5" s="46">
        <f t="shared" si="4"/>
        <v>9.1988130563798218E-2</v>
      </c>
      <c r="Q5" s="41">
        <f>-P5*'Pondération des sujets'!$D$3</f>
        <v>-9.1988130563798218E-2</v>
      </c>
      <c r="R5" s="47">
        <v>71</v>
      </c>
      <c r="S5" s="46">
        <f t="shared" si="5"/>
        <v>7.0297029702970304E-2</v>
      </c>
      <c r="T5" s="41">
        <f>-S5*'Pondération des sujets'!$D$3</f>
        <v>-7.0297029702970304E-2</v>
      </c>
      <c r="U5" s="47">
        <v>93</v>
      </c>
      <c r="V5" s="46">
        <f t="shared" si="6"/>
        <v>8.8151658767772506E-2</v>
      </c>
      <c r="W5" s="41">
        <f>-V5*'Pondération des sujets'!$D$3</f>
        <v>-8.8151658767772506E-2</v>
      </c>
      <c r="X5" s="47">
        <v>77</v>
      </c>
      <c r="Y5" s="46">
        <f t="shared" si="7"/>
        <v>7.2916666666666671E-2</v>
      </c>
      <c r="Z5" s="41">
        <f>-Y5*'Pondération des sujets'!$D$3</f>
        <v>-7.2916666666666671E-2</v>
      </c>
      <c r="AA5" s="47">
        <v>93</v>
      </c>
      <c r="AB5" s="46">
        <f t="shared" si="8"/>
        <v>8.683473389355742E-2</v>
      </c>
      <c r="AC5" s="41">
        <f>-AB5*'Pondération des sujets'!$D$3</f>
        <v>-8.683473389355742E-2</v>
      </c>
      <c r="AD5" s="47">
        <v>91</v>
      </c>
      <c r="AE5" s="46">
        <f t="shared" si="9"/>
        <v>8.8263821532492723E-2</v>
      </c>
      <c r="AF5" s="41">
        <f>-AE5*'Pondération des sujets'!$D$3</f>
        <v>-8.8263821532492723E-2</v>
      </c>
      <c r="AG5" s="32"/>
      <c r="AH5" s="47">
        <v>6</v>
      </c>
      <c r="AI5" s="46">
        <f t="shared" si="10"/>
        <v>8.5470085470085479E-3</v>
      </c>
      <c r="AJ5" s="41">
        <f>-AI5*'Pondération des sujets'!$D$3</f>
        <v>-8.5470085470085479E-3</v>
      </c>
      <c r="AK5" s="47">
        <v>2</v>
      </c>
      <c r="AL5" s="46">
        <f t="shared" si="11"/>
        <v>2.8694404591104736E-3</v>
      </c>
      <c r="AM5" s="41">
        <f>-AL5*'Pondération des sujets'!$D$3</f>
        <v>-2.8694404591104736E-3</v>
      </c>
      <c r="AN5" s="47">
        <v>2</v>
      </c>
      <c r="AO5" s="46">
        <f t="shared" si="12"/>
        <v>2.8943560057887118E-3</v>
      </c>
      <c r="AP5" s="41">
        <f>-AO5*'Pondération des sujets'!$D$3</f>
        <v>-2.8943560057887118E-3</v>
      </c>
      <c r="AQ5" s="47">
        <v>5</v>
      </c>
      <c r="AR5" s="46">
        <f t="shared" si="13"/>
        <v>7.215007215007215E-3</v>
      </c>
      <c r="AS5" s="41">
        <f>-AR5*'Pondération des sujets'!$D$3</f>
        <v>-7.215007215007215E-3</v>
      </c>
      <c r="AT5" s="47">
        <v>4</v>
      </c>
      <c r="AU5" s="46">
        <f t="shared" si="14"/>
        <v>5.7887120115774236E-3</v>
      </c>
      <c r="AV5" s="41">
        <f>-AU5*'Pondération des sujets'!$D$3</f>
        <v>-5.7887120115774236E-3</v>
      </c>
      <c r="AW5" s="47">
        <v>5</v>
      </c>
      <c r="AX5" s="46">
        <f t="shared" si="15"/>
        <v>7.2358900144717797E-3</v>
      </c>
      <c r="AY5" s="41">
        <f>-AX5*'Pondération des sujets'!$D$3</f>
        <v>-7.2358900144717797E-3</v>
      </c>
      <c r="AZ5" s="47">
        <v>8</v>
      </c>
      <c r="BA5" s="46">
        <f t="shared" si="16"/>
        <v>1.1627906976744186E-2</v>
      </c>
      <c r="BB5" s="41">
        <f>-BA5*'Pondération des sujets'!$D$3</f>
        <v>-1.1627906976744186E-2</v>
      </c>
      <c r="BC5" s="47">
        <v>5</v>
      </c>
      <c r="BD5" s="46">
        <f t="shared" si="17"/>
        <v>7.0422535211267607E-3</v>
      </c>
      <c r="BE5" s="41">
        <f>-BD5*'Pondération des sujets'!$D$3</f>
        <v>-7.0422535211267607E-3</v>
      </c>
      <c r="BF5" s="47">
        <v>5</v>
      </c>
      <c r="BG5" s="46">
        <f t="shared" si="18"/>
        <v>7.0028011204481795E-3</v>
      </c>
      <c r="BH5" s="41">
        <f>-BG5*'Pondération des sujets'!$D$3</f>
        <v>-7.0028011204481795E-3</v>
      </c>
      <c r="BI5" s="47">
        <v>3</v>
      </c>
      <c r="BJ5" s="46">
        <f t="shared" si="19"/>
        <v>4.2075736325385693E-3</v>
      </c>
      <c r="BK5" s="41">
        <f>-BJ5*'Pondération des sujets'!$D$3</f>
        <v>-4.2075736325385693E-3</v>
      </c>
      <c r="BL5" s="32"/>
      <c r="BM5" s="47">
        <v>32</v>
      </c>
      <c r="BN5" s="46">
        <f t="shared" si="20"/>
        <v>4.1131105398457581E-2</v>
      </c>
      <c r="BO5" s="41">
        <f>-BN5*'Pondération des sujets'!$D$3</f>
        <v>-4.1131105398457581E-2</v>
      </c>
      <c r="BP5" s="47">
        <v>26</v>
      </c>
      <c r="BQ5" s="46">
        <f t="shared" si="21"/>
        <v>3.3505154639175257E-2</v>
      </c>
      <c r="BR5" s="41">
        <f>-BQ5*'Pondération des sujets'!$D$3</f>
        <v>-3.3505154639175257E-2</v>
      </c>
      <c r="BS5" s="47">
        <v>13</v>
      </c>
      <c r="BT5" s="46">
        <f t="shared" si="22"/>
        <v>1.6645326504481434E-2</v>
      </c>
      <c r="BU5" s="41">
        <f>-BT5*'Pondération des sujets'!$D$3</f>
        <v>-1.6645326504481434E-2</v>
      </c>
      <c r="BV5" s="47">
        <v>18</v>
      </c>
      <c r="BW5" s="46">
        <f t="shared" si="23"/>
        <v>2.3285899094437259E-2</v>
      </c>
      <c r="BX5" s="41">
        <f>-BW5*'Pondération des sujets'!$D$3</f>
        <v>-2.3285899094437259E-2</v>
      </c>
      <c r="BY5" s="47">
        <v>35</v>
      </c>
      <c r="BZ5" s="46">
        <f t="shared" si="24"/>
        <v>4.5045045045045043E-2</v>
      </c>
      <c r="CA5" s="41">
        <f>-BZ5*'Pondération des sujets'!$D$3</f>
        <v>-4.5045045045045043E-2</v>
      </c>
      <c r="CB5" s="47">
        <v>51</v>
      </c>
      <c r="CC5" s="46">
        <f t="shared" si="25"/>
        <v>6.5637065637065631E-2</v>
      </c>
      <c r="CD5" s="41">
        <f>-CC5*'Pondération des sujets'!$D$3</f>
        <v>-6.5637065637065631E-2</v>
      </c>
      <c r="CE5" s="47">
        <v>35</v>
      </c>
      <c r="CF5" s="46">
        <f t="shared" si="26"/>
        <v>4.4359949302915085E-2</v>
      </c>
      <c r="CG5" s="41">
        <f>-CF5*'Pondération des sujets'!$D$3</f>
        <v>-4.4359949302915085E-2</v>
      </c>
      <c r="CH5" s="47">
        <v>45</v>
      </c>
      <c r="CI5" s="46">
        <f t="shared" si="27"/>
        <v>5.6890012642225034E-2</v>
      </c>
      <c r="CJ5" s="41">
        <f>-CI5*'Pondération des sujets'!$D$3</f>
        <v>-5.6890012642225034E-2</v>
      </c>
      <c r="CK5" s="47">
        <v>35</v>
      </c>
      <c r="CL5" s="46">
        <f t="shared" si="28"/>
        <v>4.4757033248081841E-2</v>
      </c>
      <c r="CM5" s="41">
        <f>-CL5*'Pondération des sujets'!$D$3</f>
        <v>-4.4757033248081841E-2</v>
      </c>
      <c r="CN5" s="47">
        <v>33</v>
      </c>
      <c r="CO5" s="46">
        <f t="shared" si="29"/>
        <v>4.3080939947780679E-2</v>
      </c>
      <c r="CP5" s="41">
        <f>-CO5*'Pondération des sujets'!$D$3</f>
        <v>-4.3080939947780679E-2</v>
      </c>
      <c r="CQ5" s="32"/>
      <c r="CR5" s="47">
        <v>13</v>
      </c>
      <c r="CS5" s="46">
        <f t="shared" si="30"/>
        <v>4.4520547945205477E-2</v>
      </c>
      <c r="CT5" s="41">
        <f>-CS5*'Pondération des sujets'!$D$3</f>
        <v>-4.4520547945205477E-2</v>
      </c>
      <c r="CU5" s="47">
        <v>8</v>
      </c>
      <c r="CV5" s="46">
        <f t="shared" si="31"/>
        <v>2.7491408934707903E-2</v>
      </c>
      <c r="CW5" s="41">
        <f>-CV5*'Pondération des sujets'!$D$3</f>
        <v>-2.7491408934707903E-2</v>
      </c>
      <c r="CX5" s="47">
        <v>7</v>
      </c>
      <c r="CY5" s="46">
        <f t="shared" si="32"/>
        <v>2.3809523809523808E-2</v>
      </c>
      <c r="CZ5" s="41">
        <f>-CY5*'Pondération des sujets'!$D$3</f>
        <v>-2.3809523809523808E-2</v>
      </c>
      <c r="DA5" s="47">
        <v>19</v>
      </c>
      <c r="DB5" s="46">
        <f t="shared" si="33"/>
        <v>6.3973063973063973E-2</v>
      </c>
      <c r="DC5" s="41">
        <f>-DB5*'Pondération des sujets'!$D$3</f>
        <v>-6.3973063973063973E-2</v>
      </c>
      <c r="DD5" s="47">
        <v>19</v>
      </c>
      <c r="DE5" s="46">
        <f t="shared" si="34"/>
        <v>6.3758389261744972E-2</v>
      </c>
      <c r="DF5" s="41">
        <f>-DE5*'Pondération des sujets'!$D$3</f>
        <v>-6.3758389261744972E-2</v>
      </c>
      <c r="DG5" s="47">
        <v>16</v>
      </c>
      <c r="DH5" s="46">
        <f t="shared" si="35"/>
        <v>5.3511705685618728E-2</v>
      </c>
      <c r="DI5" s="41">
        <f>-DH5*'Pondération des sujets'!$D$3</f>
        <v>-5.3511705685618728E-2</v>
      </c>
      <c r="DJ5" s="47">
        <v>21</v>
      </c>
      <c r="DK5" s="46">
        <f t="shared" si="36"/>
        <v>7.3170731707317069E-2</v>
      </c>
      <c r="DL5" s="41">
        <f>-DK5*'Pondération des sujets'!$D$3</f>
        <v>-7.3170731707317069E-2</v>
      </c>
      <c r="DM5" s="47">
        <v>17</v>
      </c>
      <c r="DN5" s="46">
        <f t="shared" si="37"/>
        <v>5.9027777777777776E-2</v>
      </c>
      <c r="DO5" s="41">
        <f>-DN5*'Pondération des sujets'!$D$3</f>
        <v>-5.9027777777777776E-2</v>
      </c>
      <c r="DP5" s="47">
        <v>11</v>
      </c>
      <c r="DQ5" s="46">
        <f t="shared" si="38"/>
        <v>3.7800687285223365E-2</v>
      </c>
      <c r="DR5" s="41">
        <f>-DQ5*'Pondération des sujets'!$D$3</f>
        <v>-3.7800687285223365E-2</v>
      </c>
      <c r="DS5" s="47">
        <v>12</v>
      </c>
      <c r="DT5" s="46">
        <f t="shared" si="39"/>
        <v>4.1666666666666664E-2</v>
      </c>
      <c r="DU5" s="41">
        <f>-DT5*'Pondération des sujets'!$D$3</f>
        <v>-4.1666666666666664E-2</v>
      </c>
      <c r="DV5" s="32"/>
      <c r="DW5" s="47">
        <v>151</v>
      </c>
      <c r="DX5" s="46">
        <f t="shared" si="40"/>
        <v>0.16132478632478633</v>
      </c>
      <c r="DY5" s="41">
        <f>-DX5*'Pondération des sujets'!$D$3</f>
        <v>-0.16132478632478633</v>
      </c>
      <c r="DZ5" s="47">
        <v>153</v>
      </c>
      <c r="EA5" s="46">
        <f t="shared" si="41"/>
        <v>0.16469321851453175</v>
      </c>
      <c r="EB5" s="41">
        <f>-EA5*'Pondération des sujets'!$D$3</f>
        <v>-0.16469321851453175</v>
      </c>
      <c r="EC5" s="47">
        <v>106</v>
      </c>
      <c r="ED5" s="46">
        <f t="shared" si="42"/>
        <v>0.11422413793103449</v>
      </c>
      <c r="EE5" s="41">
        <f>-ED5*'Pondération des sujets'!$D$3</f>
        <v>-0.11422413793103449</v>
      </c>
      <c r="EF5" s="47">
        <v>139</v>
      </c>
      <c r="EG5" s="46">
        <f t="shared" si="43"/>
        <v>0.15010799136069114</v>
      </c>
      <c r="EH5" s="41">
        <f>-EG5*'Pondération des sujets'!$D$3</f>
        <v>-0.15010799136069114</v>
      </c>
      <c r="EI5" s="47">
        <v>140</v>
      </c>
      <c r="EJ5" s="46">
        <f t="shared" si="44"/>
        <v>0.15135135135135136</v>
      </c>
      <c r="EK5" s="41">
        <f>-EJ5*'Pondération des sujets'!$D$3</f>
        <v>-0.15135135135135136</v>
      </c>
      <c r="EL5" s="47">
        <v>115</v>
      </c>
      <c r="EM5" s="46">
        <f t="shared" si="45"/>
        <v>0.12472885032537961</v>
      </c>
      <c r="EN5" s="41">
        <f>-EM5*'Pondération des sujets'!$D$3</f>
        <v>-0.12472885032537961</v>
      </c>
      <c r="EO5" s="47">
        <v>136</v>
      </c>
      <c r="EP5" s="46">
        <f t="shared" si="46"/>
        <v>0.14830970556161396</v>
      </c>
      <c r="EQ5" s="41">
        <f>-EP5*'Pondération des sujets'!$D$3</f>
        <v>-0.14830970556161396</v>
      </c>
      <c r="ER5" s="47">
        <v>139</v>
      </c>
      <c r="ES5" s="46">
        <f t="shared" si="47"/>
        <v>0.15885714285714286</v>
      </c>
      <c r="ET5" s="41">
        <f>-ES5*'Pondération des sujets'!$D$3</f>
        <v>-0.15885714285714286</v>
      </c>
      <c r="EU5" s="47">
        <v>112</v>
      </c>
      <c r="EV5" s="46">
        <f t="shared" si="48"/>
        <v>0.12814645308924486</v>
      </c>
      <c r="EW5" s="41">
        <f>-EV5*'Pondération des sujets'!$D$3</f>
        <v>-0.12814645308924486</v>
      </c>
      <c r="EX5" s="47">
        <v>119</v>
      </c>
      <c r="EY5" s="46">
        <f t="shared" si="49"/>
        <v>0.13325867861142218</v>
      </c>
      <c r="EZ5" s="41">
        <f>-EY5*'Pondération des sujets'!$D$3</f>
        <v>-0.13325867861142218</v>
      </c>
      <c r="FA5" s="32"/>
      <c r="FB5" s="47">
        <v>2</v>
      </c>
      <c r="FC5" s="46">
        <f t="shared" si="50"/>
        <v>1.7094017094017096E-2</v>
      </c>
      <c r="FD5" s="41">
        <f>-FC5*'Pondération des sujets'!$D$3</f>
        <v>-1.7094017094017096E-2</v>
      </c>
      <c r="FE5" s="47">
        <v>9</v>
      </c>
      <c r="FF5" s="46">
        <f t="shared" si="51"/>
        <v>7.6923076923076927E-2</v>
      </c>
      <c r="FG5" s="41">
        <f>-FF5*'Pondération des sujets'!$D$3</f>
        <v>-7.6923076923076927E-2</v>
      </c>
      <c r="FH5" s="47">
        <v>4</v>
      </c>
      <c r="FI5" s="46">
        <f t="shared" si="52"/>
        <v>3.4188034188034191E-2</v>
      </c>
      <c r="FJ5" s="41">
        <f>-FI5*'Pondération des sujets'!$D$3</f>
        <v>-3.4188034188034191E-2</v>
      </c>
      <c r="FK5" s="47">
        <v>9</v>
      </c>
      <c r="FL5" s="46">
        <f t="shared" si="53"/>
        <v>7.7586206896551727E-2</v>
      </c>
      <c r="FM5" s="41">
        <f>-FL5*'Pondération des sujets'!$D$3</f>
        <v>-7.7586206896551727E-2</v>
      </c>
      <c r="FN5" s="47">
        <v>7</v>
      </c>
      <c r="FO5" s="46">
        <f t="shared" si="54"/>
        <v>6.0344827586206899E-2</v>
      </c>
      <c r="FP5" s="41">
        <f>-FO5*'Pondération des sujets'!$D$3</f>
        <v>-6.0344827586206899E-2</v>
      </c>
      <c r="FQ5" s="47">
        <v>6</v>
      </c>
      <c r="FR5" s="46">
        <f t="shared" si="55"/>
        <v>5.0847457627118647E-2</v>
      </c>
      <c r="FS5" s="41">
        <f>-FR5*'Pondération des sujets'!$D$3</f>
        <v>-5.0847457627118647E-2</v>
      </c>
      <c r="FT5" s="47">
        <v>13</v>
      </c>
      <c r="FU5" s="46">
        <f t="shared" si="56"/>
        <v>0.1092436974789916</v>
      </c>
      <c r="FV5" s="41">
        <f>-FU5*'Pondération des sujets'!$D$3</f>
        <v>-0.1092436974789916</v>
      </c>
      <c r="FW5" s="47">
        <v>9</v>
      </c>
      <c r="FX5" s="46">
        <f t="shared" si="57"/>
        <v>7.5630252100840331E-2</v>
      </c>
      <c r="FY5" s="41">
        <f>-FX5*'Pondération des sujets'!$D$3</f>
        <v>-7.5630252100840331E-2</v>
      </c>
      <c r="FZ5" s="47">
        <v>11</v>
      </c>
      <c r="GA5" s="46">
        <f t="shared" si="58"/>
        <v>9.2436974789915971E-2</v>
      </c>
      <c r="GB5" s="41">
        <f>-GA5*'Pondération des sujets'!$D$3</f>
        <v>-9.2436974789915971E-2</v>
      </c>
      <c r="GC5" s="47">
        <v>13</v>
      </c>
      <c r="GD5" s="46">
        <f t="shared" si="59"/>
        <v>0.10833333333333334</v>
      </c>
      <c r="GE5" s="41">
        <f>-GD5*'Pondération des sujets'!$D$3</f>
        <v>-0.10833333333333334</v>
      </c>
      <c r="GF5" s="32"/>
    </row>
    <row r="6" spans="1:188" x14ac:dyDescent="0.25">
      <c r="A6" s="45" t="s">
        <v>21</v>
      </c>
      <c r="B6" s="44" t="s">
        <v>20</v>
      </c>
      <c r="C6" s="28">
        <v>12</v>
      </c>
      <c r="D6" s="125">
        <f t="shared" si="0"/>
        <v>1.2048192771084338E-2</v>
      </c>
      <c r="E6" s="41">
        <f>D6*'Pondération des sujets'!$D4</f>
        <v>1.2048192771084338E-2</v>
      </c>
      <c r="F6" s="28">
        <v>9</v>
      </c>
      <c r="G6" s="125">
        <f t="shared" si="1"/>
        <v>8.9020771513353119E-3</v>
      </c>
      <c r="H6" s="41">
        <f>G6*'Pondération des sujets'!$D4</f>
        <v>8.9020771513353119E-3</v>
      </c>
      <c r="I6" s="28">
        <v>11</v>
      </c>
      <c r="J6" s="125">
        <f t="shared" si="2"/>
        <v>1.0805500982318271E-2</v>
      </c>
      <c r="K6" s="41">
        <f>J6*'Pondération des sujets'!$D4</f>
        <v>1.0805500982318271E-2</v>
      </c>
      <c r="L6" s="28">
        <v>10</v>
      </c>
      <c r="M6" s="125">
        <f t="shared" si="3"/>
        <v>9.5238095238095247E-3</v>
      </c>
      <c r="N6" s="41">
        <f>M6*'Pondération des sujets'!$D4</f>
        <v>9.5238095238095247E-3</v>
      </c>
      <c r="O6" s="28">
        <v>13</v>
      </c>
      <c r="P6" s="125">
        <f t="shared" si="4"/>
        <v>1.2858555885262116E-2</v>
      </c>
      <c r="Q6" s="41">
        <f>P6*'Pondération des sujets'!$D4</f>
        <v>1.2858555885262116E-2</v>
      </c>
      <c r="R6" s="28">
        <v>11</v>
      </c>
      <c r="S6" s="125">
        <f t="shared" si="5"/>
        <v>1.089108910891089E-2</v>
      </c>
      <c r="T6" s="41">
        <f>S6*'Pondération des sujets'!$D4</f>
        <v>1.089108910891089E-2</v>
      </c>
      <c r="U6" s="28">
        <v>8</v>
      </c>
      <c r="V6" s="125">
        <f t="shared" si="6"/>
        <v>7.5829383886255926E-3</v>
      </c>
      <c r="W6" s="41">
        <f>V6*'Pondération des sujets'!$D4</f>
        <v>7.5829383886255926E-3</v>
      </c>
      <c r="X6" s="28">
        <v>10</v>
      </c>
      <c r="Y6" s="125">
        <f t="shared" si="7"/>
        <v>9.46969696969697E-3</v>
      </c>
      <c r="Z6" s="41">
        <f>Y6*'Pondération des sujets'!$D4</f>
        <v>9.46969696969697E-3</v>
      </c>
      <c r="AA6" s="28">
        <v>9</v>
      </c>
      <c r="AB6" s="125">
        <f t="shared" si="8"/>
        <v>8.4033613445378148E-3</v>
      </c>
      <c r="AC6" s="41">
        <f>AB6*'Pondération des sujets'!$D4</f>
        <v>8.4033613445378148E-3</v>
      </c>
      <c r="AD6" s="28">
        <v>7</v>
      </c>
      <c r="AE6" s="125">
        <f t="shared" si="9"/>
        <v>6.7895247332686714E-3</v>
      </c>
      <c r="AF6" s="41">
        <f>AE6*'Pondération des sujets'!$D4</f>
        <v>6.7895247332686714E-3</v>
      </c>
      <c r="AG6" s="32"/>
      <c r="AH6" s="28">
        <v>0</v>
      </c>
      <c r="AI6" s="125">
        <f t="shared" si="10"/>
        <v>0</v>
      </c>
      <c r="AJ6" s="41">
        <f>AI6*'Pondération des sujets'!$D4</f>
        <v>0</v>
      </c>
      <c r="AK6" s="28">
        <v>0</v>
      </c>
      <c r="AL6" s="125">
        <f t="shared" si="11"/>
        <v>0</v>
      </c>
      <c r="AM6" s="41">
        <f>AL6*'Pondération des sujets'!$D4</f>
        <v>0</v>
      </c>
      <c r="AN6" s="28">
        <v>0</v>
      </c>
      <c r="AO6" s="125">
        <f t="shared" si="12"/>
        <v>0</v>
      </c>
      <c r="AP6" s="41">
        <f>AO6*'Pondération des sujets'!$D4</f>
        <v>0</v>
      </c>
      <c r="AQ6" s="28">
        <v>0</v>
      </c>
      <c r="AR6" s="125">
        <f t="shared" si="13"/>
        <v>0</v>
      </c>
      <c r="AS6" s="41">
        <f>AR6*'Pondération des sujets'!$D4</f>
        <v>0</v>
      </c>
      <c r="AT6" s="28">
        <v>1</v>
      </c>
      <c r="AU6" s="125">
        <f t="shared" si="14"/>
        <v>1.4471780028943559E-3</v>
      </c>
      <c r="AV6" s="41">
        <f>AU6*'Pondération des sujets'!$D4</f>
        <v>1.4471780028943559E-3</v>
      </c>
      <c r="AW6" s="28">
        <v>1</v>
      </c>
      <c r="AX6" s="125">
        <f t="shared" si="15"/>
        <v>1.4471780028943559E-3</v>
      </c>
      <c r="AY6" s="41">
        <f>AX6*'Pondération des sujets'!$D4</f>
        <v>1.4471780028943559E-3</v>
      </c>
      <c r="AZ6" s="28">
        <v>1</v>
      </c>
      <c r="BA6" s="125">
        <f t="shared" si="16"/>
        <v>1.4534883720930232E-3</v>
      </c>
      <c r="BB6" s="41">
        <f>BA6*'Pondération des sujets'!$D4</f>
        <v>1.4534883720930232E-3</v>
      </c>
      <c r="BC6" s="28">
        <v>2</v>
      </c>
      <c r="BD6" s="125">
        <f t="shared" si="17"/>
        <v>2.8169014084507044E-3</v>
      </c>
      <c r="BE6" s="41">
        <f>BD6*'Pondération des sujets'!$D4</f>
        <v>2.8169014084507044E-3</v>
      </c>
      <c r="BF6" s="28">
        <v>2</v>
      </c>
      <c r="BG6" s="125">
        <f t="shared" si="18"/>
        <v>2.8011204481792717E-3</v>
      </c>
      <c r="BH6" s="41">
        <f>BG6*'Pondération des sujets'!$D4</f>
        <v>2.8011204481792717E-3</v>
      </c>
      <c r="BI6" s="28">
        <v>2</v>
      </c>
      <c r="BJ6" s="125">
        <f t="shared" si="19"/>
        <v>2.8050490883590462E-3</v>
      </c>
      <c r="BK6" s="41">
        <f>BJ6*'Pondération des sujets'!$D4</f>
        <v>2.8050490883590462E-3</v>
      </c>
      <c r="BL6" s="32"/>
      <c r="BM6" s="28">
        <v>1</v>
      </c>
      <c r="BN6" s="125">
        <f t="shared" si="20"/>
        <v>1.2853470437017994E-3</v>
      </c>
      <c r="BO6" s="41">
        <f>BN6*'Pondération des sujets'!$D4</f>
        <v>1.2853470437017994E-3</v>
      </c>
      <c r="BP6" s="28">
        <v>2</v>
      </c>
      <c r="BQ6" s="125">
        <f t="shared" si="21"/>
        <v>2.5773195876288659E-3</v>
      </c>
      <c r="BR6" s="41">
        <f>BQ6*'Pondération des sujets'!$D4</f>
        <v>2.5773195876288659E-3</v>
      </c>
      <c r="BS6" s="28">
        <v>1</v>
      </c>
      <c r="BT6" s="125">
        <f t="shared" si="22"/>
        <v>1.2804097311139564E-3</v>
      </c>
      <c r="BU6" s="41">
        <f>BT6*'Pondération des sujets'!$D4</f>
        <v>1.2804097311139564E-3</v>
      </c>
      <c r="BV6" s="28">
        <v>1</v>
      </c>
      <c r="BW6" s="125">
        <f t="shared" si="23"/>
        <v>1.29366106080207E-3</v>
      </c>
      <c r="BX6" s="41">
        <f>BW6*'Pondération des sujets'!$D4</f>
        <v>1.29366106080207E-3</v>
      </c>
      <c r="BY6" s="28">
        <v>2</v>
      </c>
      <c r="BZ6" s="125">
        <f t="shared" si="24"/>
        <v>2.5740025740025739E-3</v>
      </c>
      <c r="CA6" s="41">
        <f>BZ6*'Pondération des sujets'!$D4</f>
        <v>2.5740025740025739E-3</v>
      </c>
      <c r="CB6" s="28">
        <v>2</v>
      </c>
      <c r="CC6" s="125">
        <f t="shared" si="25"/>
        <v>2.5740025740025739E-3</v>
      </c>
      <c r="CD6" s="41">
        <f>CC6*'Pondération des sujets'!$D4</f>
        <v>2.5740025740025739E-3</v>
      </c>
      <c r="CE6" s="28">
        <v>1</v>
      </c>
      <c r="CF6" s="125">
        <f t="shared" si="26"/>
        <v>1.2674271229404308E-3</v>
      </c>
      <c r="CG6" s="41">
        <f>CF6*'Pondération des sujets'!$D4</f>
        <v>1.2674271229404308E-3</v>
      </c>
      <c r="CH6" s="28">
        <v>1</v>
      </c>
      <c r="CI6" s="125">
        <f t="shared" si="27"/>
        <v>1.2642225031605564E-3</v>
      </c>
      <c r="CJ6" s="41">
        <f>CI6*'Pondération des sujets'!$D4</f>
        <v>1.2642225031605564E-3</v>
      </c>
      <c r="CK6" s="28">
        <v>1</v>
      </c>
      <c r="CL6" s="125">
        <f t="shared" si="28"/>
        <v>1.2787723785166241E-3</v>
      </c>
      <c r="CM6" s="41">
        <f>CL6*'Pondération des sujets'!$D4</f>
        <v>1.2787723785166241E-3</v>
      </c>
      <c r="CN6" s="28">
        <v>2</v>
      </c>
      <c r="CO6" s="125">
        <f t="shared" si="29"/>
        <v>2.6109660574412533E-3</v>
      </c>
      <c r="CP6" s="41">
        <f>CO6*'Pondération des sujets'!$D4</f>
        <v>2.6109660574412533E-3</v>
      </c>
      <c r="CQ6" s="32"/>
      <c r="CR6" s="28">
        <v>1</v>
      </c>
      <c r="CS6" s="125">
        <f t="shared" si="30"/>
        <v>3.4246575342465752E-3</v>
      </c>
      <c r="CT6" s="41">
        <f>CS6*'Pondération des sujets'!$D4</f>
        <v>3.4246575342465752E-3</v>
      </c>
      <c r="CU6" s="28">
        <v>1</v>
      </c>
      <c r="CV6" s="125">
        <f t="shared" si="31"/>
        <v>3.4364261168384879E-3</v>
      </c>
      <c r="CW6" s="41">
        <f>CV6*'Pondération des sujets'!$D4</f>
        <v>3.4364261168384879E-3</v>
      </c>
      <c r="CX6" s="28">
        <v>1</v>
      </c>
      <c r="CY6" s="125">
        <f t="shared" si="32"/>
        <v>3.4013605442176869E-3</v>
      </c>
      <c r="CZ6" s="41">
        <f>CY6*'Pondération des sujets'!$D4</f>
        <v>3.4013605442176869E-3</v>
      </c>
      <c r="DA6" s="28">
        <v>1</v>
      </c>
      <c r="DB6" s="125">
        <f t="shared" si="33"/>
        <v>3.3670033670033669E-3</v>
      </c>
      <c r="DC6" s="41">
        <f>DB6*'Pondération des sujets'!$D4</f>
        <v>3.3670033670033669E-3</v>
      </c>
      <c r="DD6" s="28">
        <v>2</v>
      </c>
      <c r="DE6" s="125">
        <f t="shared" si="34"/>
        <v>6.7114093959731542E-3</v>
      </c>
      <c r="DF6" s="41">
        <f>DE6*'Pondération des sujets'!$D4</f>
        <v>6.7114093959731542E-3</v>
      </c>
      <c r="DG6" s="28">
        <v>2</v>
      </c>
      <c r="DH6" s="125">
        <f t="shared" si="35"/>
        <v>6.688963210702341E-3</v>
      </c>
      <c r="DI6" s="41">
        <f>DH6*'Pondération des sujets'!$D4</f>
        <v>6.688963210702341E-3</v>
      </c>
      <c r="DJ6" s="28">
        <v>2</v>
      </c>
      <c r="DK6" s="125">
        <f t="shared" si="36"/>
        <v>6.9686411149825784E-3</v>
      </c>
      <c r="DL6" s="41">
        <f>DK6*'Pondération des sujets'!$D4</f>
        <v>6.9686411149825784E-3</v>
      </c>
      <c r="DM6" s="28">
        <v>3</v>
      </c>
      <c r="DN6" s="125">
        <f t="shared" si="37"/>
        <v>1.0416666666666666E-2</v>
      </c>
      <c r="DO6" s="41">
        <f>DN6*'Pondération des sujets'!$D4</f>
        <v>1.0416666666666666E-2</v>
      </c>
      <c r="DP6" s="28">
        <v>3</v>
      </c>
      <c r="DQ6" s="125">
        <f t="shared" si="38"/>
        <v>1.0309278350515464E-2</v>
      </c>
      <c r="DR6" s="41">
        <f>DQ6*'Pondération des sujets'!$D4</f>
        <v>1.0309278350515464E-2</v>
      </c>
      <c r="DS6" s="28">
        <v>3</v>
      </c>
      <c r="DT6" s="125">
        <f t="shared" si="39"/>
        <v>1.0416666666666666E-2</v>
      </c>
      <c r="DU6" s="41">
        <f>DT6*'Pondération des sujets'!$D4</f>
        <v>1.0416666666666666E-2</v>
      </c>
      <c r="DV6" s="32"/>
      <c r="DW6" s="28">
        <v>2</v>
      </c>
      <c r="DX6" s="125">
        <f t="shared" si="40"/>
        <v>2.136752136752137E-3</v>
      </c>
      <c r="DY6" s="41">
        <f>DX6*'Pondération des sujets'!$D4</f>
        <v>2.136752136752137E-3</v>
      </c>
      <c r="DZ6" s="28">
        <v>2</v>
      </c>
      <c r="EA6" s="125">
        <f t="shared" si="41"/>
        <v>2.1528525296017221E-3</v>
      </c>
      <c r="EB6" s="41">
        <f>EA6*'Pondération des sujets'!$D4</f>
        <v>2.1528525296017221E-3</v>
      </c>
      <c r="EC6" s="28">
        <v>3</v>
      </c>
      <c r="ED6" s="125">
        <f t="shared" si="42"/>
        <v>3.2327586206896551E-3</v>
      </c>
      <c r="EE6" s="41">
        <f>ED6*'Pondération des sujets'!$D4</f>
        <v>3.2327586206896551E-3</v>
      </c>
      <c r="EF6" s="28">
        <v>4</v>
      </c>
      <c r="EG6" s="125">
        <f t="shared" si="43"/>
        <v>4.3196544276457886E-3</v>
      </c>
      <c r="EH6" s="41">
        <f>EG6*'Pondération des sujets'!$D4</f>
        <v>4.3196544276457886E-3</v>
      </c>
      <c r="EI6" s="28">
        <v>4</v>
      </c>
      <c r="EJ6" s="125">
        <f t="shared" si="44"/>
        <v>4.3243243243243244E-3</v>
      </c>
      <c r="EK6" s="41">
        <f>EJ6*'Pondération des sujets'!$D4</f>
        <v>4.3243243243243244E-3</v>
      </c>
      <c r="EL6" s="28">
        <v>2</v>
      </c>
      <c r="EM6" s="125">
        <f t="shared" si="45"/>
        <v>2.1691973969631237E-3</v>
      </c>
      <c r="EN6" s="41">
        <f>EM6*'Pondération des sujets'!$D4</f>
        <v>2.1691973969631237E-3</v>
      </c>
      <c r="EO6" s="28">
        <v>5</v>
      </c>
      <c r="EP6" s="125">
        <f t="shared" si="46"/>
        <v>5.4525627044711015E-3</v>
      </c>
      <c r="EQ6" s="41">
        <f>EP6*'Pondération des sujets'!$D4</f>
        <v>5.4525627044711015E-3</v>
      </c>
      <c r="ER6" s="28">
        <v>4</v>
      </c>
      <c r="ES6" s="125">
        <f t="shared" si="47"/>
        <v>4.5714285714285718E-3</v>
      </c>
      <c r="ET6" s="41">
        <f>ES6*'Pondération des sujets'!$D4</f>
        <v>4.5714285714285718E-3</v>
      </c>
      <c r="EU6" s="28">
        <v>6</v>
      </c>
      <c r="EV6" s="125">
        <f t="shared" si="48"/>
        <v>6.8649885583524023E-3</v>
      </c>
      <c r="EW6" s="41">
        <f>EV6*'Pondération des sujets'!$D4</f>
        <v>6.8649885583524023E-3</v>
      </c>
      <c r="EX6" s="28">
        <v>8</v>
      </c>
      <c r="EY6" s="125">
        <f t="shared" si="49"/>
        <v>8.9585666293393058E-3</v>
      </c>
      <c r="EZ6" s="41">
        <f>EY6*'Pondération des sujets'!$D4</f>
        <v>8.9585666293393058E-3</v>
      </c>
      <c r="FA6" s="32"/>
      <c r="FB6" s="28">
        <v>0</v>
      </c>
      <c r="FC6" s="125">
        <f t="shared" si="50"/>
        <v>0</v>
      </c>
      <c r="FD6" s="41">
        <f>FC6*'Pondération des sujets'!$D4</f>
        <v>0</v>
      </c>
      <c r="FE6" s="28">
        <v>0</v>
      </c>
      <c r="FF6" s="125">
        <f t="shared" si="51"/>
        <v>0</v>
      </c>
      <c r="FG6" s="41">
        <f>FF6*'Pondération des sujets'!$D4</f>
        <v>0</v>
      </c>
      <c r="FH6" s="28">
        <v>0</v>
      </c>
      <c r="FI6" s="125">
        <f t="shared" si="52"/>
        <v>0</v>
      </c>
      <c r="FJ6" s="41">
        <f>FI6*'Pondération des sujets'!$D4</f>
        <v>0</v>
      </c>
      <c r="FK6" s="28">
        <v>0</v>
      </c>
      <c r="FL6" s="125">
        <f t="shared" si="53"/>
        <v>0</v>
      </c>
      <c r="FM6" s="41">
        <f>FL6*'Pondération des sujets'!$D4</f>
        <v>0</v>
      </c>
      <c r="FN6" s="28">
        <v>0</v>
      </c>
      <c r="FO6" s="125">
        <f t="shared" si="54"/>
        <v>0</v>
      </c>
      <c r="FP6" s="41">
        <f>FO6*'Pondération des sujets'!$D4</f>
        <v>0</v>
      </c>
      <c r="FQ6" s="28">
        <v>0</v>
      </c>
      <c r="FR6" s="125">
        <f t="shared" si="55"/>
        <v>0</v>
      </c>
      <c r="FS6" s="41">
        <f>FR6*'Pondération des sujets'!$D4</f>
        <v>0</v>
      </c>
      <c r="FT6" s="28">
        <v>0</v>
      </c>
      <c r="FU6" s="125">
        <f t="shared" si="56"/>
        <v>0</v>
      </c>
      <c r="FV6" s="41">
        <f>FU6*'Pondération des sujets'!$D4</f>
        <v>0</v>
      </c>
      <c r="FW6" s="28">
        <v>0</v>
      </c>
      <c r="FX6" s="125">
        <f t="shared" si="57"/>
        <v>0</v>
      </c>
      <c r="FY6" s="41">
        <f>FX6*'Pondération des sujets'!$D4</f>
        <v>0</v>
      </c>
      <c r="FZ6" s="28">
        <v>0</v>
      </c>
      <c r="GA6" s="125">
        <f t="shared" si="58"/>
        <v>0</v>
      </c>
      <c r="GB6" s="41">
        <f>GA6*'Pondération des sujets'!$D4</f>
        <v>0</v>
      </c>
      <c r="GC6" s="28">
        <v>0</v>
      </c>
      <c r="GD6" s="125">
        <f t="shared" si="59"/>
        <v>0</v>
      </c>
      <c r="GE6" s="41">
        <f>GD6*'Pondération des sujets'!$D4</f>
        <v>0</v>
      </c>
      <c r="GF6" s="32"/>
    </row>
    <row r="7" spans="1:188" x14ac:dyDescent="0.25">
      <c r="A7" s="45" t="s">
        <v>19</v>
      </c>
      <c r="B7" s="44" t="s">
        <v>18</v>
      </c>
      <c r="C7" s="28">
        <v>0</v>
      </c>
      <c r="D7" s="125">
        <f t="shared" si="0"/>
        <v>0</v>
      </c>
      <c r="E7" s="41">
        <f>D7*'Pondération des sujets'!$D5</f>
        <v>0</v>
      </c>
      <c r="F7" s="28">
        <v>4</v>
      </c>
      <c r="G7" s="125">
        <f t="shared" si="1"/>
        <v>3.956478733926805E-3</v>
      </c>
      <c r="H7" s="41">
        <f>G7*'Pondération des sujets'!$D5</f>
        <v>3.956478733926805E-3</v>
      </c>
      <c r="I7" s="28">
        <v>10</v>
      </c>
      <c r="J7" s="125">
        <f t="shared" si="2"/>
        <v>9.823182711198428E-3</v>
      </c>
      <c r="K7" s="41">
        <f>J7*'Pondération des sujets'!$D5</f>
        <v>9.823182711198428E-3</v>
      </c>
      <c r="L7" s="28">
        <v>13</v>
      </c>
      <c r="M7" s="125">
        <f t="shared" si="3"/>
        <v>1.2380952380952381E-2</v>
      </c>
      <c r="N7" s="41">
        <f>M7*'Pondération des sujets'!$D5</f>
        <v>1.2380952380952381E-2</v>
      </c>
      <c r="O7" s="28">
        <v>10</v>
      </c>
      <c r="P7" s="125">
        <f t="shared" si="4"/>
        <v>9.8911968348170121E-3</v>
      </c>
      <c r="Q7" s="41">
        <f>P7*'Pondération des sujets'!$D5</f>
        <v>9.8911968348170121E-3</v>
      </c>
      <c r="R7" s="28">
        <v>0</v>
      </c>
      <c r="S7" s="125">
        <f t="shared" si="5"/>
        <v>0</v>
      </c>
      <c r="T7" s="41">
        <f>S7*'Pondération des sujets'!$D5</f>
        <v>0</v>
      </c>
      <c r="U7" s="28">
        <v>2</v>
      </c>
      <c r="V7" s="125">
        <f t="shared" si="6"/>
        <v>1.8957345971563982E-3</v>
      </c>
      <c r="W7" s="41">
        <f>V7*'Pondération des sujets'!$D5</f>
        <v>1.8957345971563982E-3</v>
      </c>
      <c r="X7" s="28">
        <v>6</v>
      </c>
      <c r="Y7" s="125">
        <f t="shared" si="7"/>
        <v>5.681818181818182E-3</v>
      </c>
      <c r="Z7" s="41">
        <f>Y7*'Pondération des sujets'!$D5</f>
        <v>5.681818181818182E-3</v>
      </c>
      <c r="AA7" s="28">
        <v>0</v>
      </c>
      <c r="AB7" s="125">
        <f t="shared" si="8"/>
        <v>0</v>
      </c>
      <c r="AC7" s="41">
        <f>AB7*'Pondération des sujets'!$D5</f>
        <v>0</v>
      </c>
      <c r="AD7" s="28">
        <v>8</v>
      </c>
      <c r="AE7" s="125">
        <f t="shared" si="9"/>
        <v>7.7594568380213386E-3</v>
      </c>
      <c r="AF7" s="41">
        <f>AE7*'Pondération des sujets'!$D5</f>
        <v>7.7594568380213386E-3</v>
      </c>
      <c r="AG7" s="32"/>
      <c r="AH7" s="28">
        <v>0</v>
      </c>
      <c r="AI7" s="125">
        <f t="shared" si="10"/>
        <v>0</v>
      </c>
      <c r="AJ7" s="41">
        <f>AI7*'Pondération des sujets'!$D5</f>
        <v>0</v>
      </c>
      <c r="AK7" s="28">
        <v>0</v>
      </c>
      <c r="AL7" s="125">
        <f t="shared" si="11"/>
        <v>0</v>
      </c>
      <c r="AM7" s="41">
        <f>AL7*'Pondération des sujets'!$D5</f>
        <v>0</v>
      </c>
      <c r="AN7" s="28">
        <v>0</v>
      </c>
      <c r="AO7" s="125">
        <f t="shared" si="12"/>
        <v>0</v>
      </c>
      <c r="AP7" s="41">
        <f>AO7*'Pondération des sujets'!$D5</f>
        <v>0</v>
      </c>
      <c r="AQ7" s="28">
        <v>0</v>
      </c>
      <c r="AR7" s="125">
        <f t="shared" si="13"/>
        <v>0</v>
      </c>
      <c r="AS7" s="41">
        <f>AR7*'Pondération des sujets'!$D5</f>
        <v>0</v>
      </c>
      <c r="AT7" s="28">
        <v>0</v>
      </c>
      <c r="AU7" s="125">
        <f t="shared" si="14"/>
        <v>0</v>
      </c>
      <c r="AV7" s="41">
        <f>AU7*'Pondération des sujets'!$D5</f>
        <v>0</v>
      </c>
      <c r="AW7" s="28">
        <v>0</v>
      </c>
      <c r="AX7" s="125">
        <f t="shared" si="15"/>
        <v>0</v>
      </c>
      <c r="AY7" s="41">
        <f>AX7*'Pondération des sujets'!$D5</f>
        <v>0</v>
      </c>
      <c r="AZ7" s="28">
        <v>0</v>
      </c>
      <c r="BA7" s="125">
        <f t="shared" si="16"/>
        <v>0</v>
      </c>
      <c r="BB7" s="41">
        <f>BA7*'Pondération des sujets'!$D5</f>
        <v>0</v>
      </c>
      <c r="BC7" s="28">
        <v>0</v>
      </c>
      <c r="BD7" s="125">
        <f t="shared" si="17"/>
        <v>0</v>
      </c>
      <c r="BE7" s="41">
        <f>BD7*'Pondération des sujets'!$D5</f>
        <v>0</v>
      </c>
      <c r="BF7" s="28">
        <v>0</v>
      </c>
      <c r="BG7" s="125">
        <f t="shared" si="18"/>
        <v>0</v>
      </c>
      <c r="BH7" s="41">
        <f>BG7*'Pondération des sujets'!$D5</f>
        <v>0</v>
      </c>
      <c r="BI7" s="28">
        <v>0</v>
      </c>
      <c r="BJ7" s="125">
        <f t="shared" si="19"/>
        <v>0</v>
      </c>
      <c r="BK7" s="41">
        <f>BJ7*'Pondération des sujets'!$D5</f>
        <v>0</v>
      </c>
      <c r="BL7" s="32"/>
      <c r="BM7" s="28">
        <v>0</v>
      </c>
      <c r="BN7" s="125">
        <f t="shared" si="20"/>
        <v>0</v>
      </c>
      <c r="BO7" s="41">
        <f>BN7*'Pondération des sujets'!$D5</f>
        <v>0</v>
      </c>
      <c r="BP7" s="28">
        <v>0</v>
      </c>
      <c r="BQ7" s="125">
        <f t="shared" si="21"/>
        <v>0</v>
      </c>
      <c r="BR7" s="41">
        <f>BQ7*'Pondération des sujets'!$D5</f>
        <v>0</v>
      </c>
      <c r="BS7" s="28">
        <v>1</v>
      </c>
      <c r="BT7" s="125">
        <f t="shared" si="22"/>
        <v>1.2804097311139564E-3</v>
      </c>
      <c r="BU7" s="41">
        <f>BT7*'Pondération des sujets'!$D5</f>
        <v>1.2804097311139564E-3</v>
      </c>
      <c r="BV7" s="28">
        <v>13</v>
      </c>
      <c r="BW7" s="125">
        <f t="shared" si="23"/>
        <v>1.6817593790426907E-2</v>
      </c>
      <c r="BX7" s="41">
        <f>BW7*'Pondération des sujets'!$D5</f>
        <v>1.6817593790426907E-2</v>
      </c>
      <c r="BY7" s="28">
        <v>0</v>
      </c>
      <c r="BZ7" s="125">
        <f t="shared" si="24"/>
        <v>0</v>
      </c>
      <c r="CA7" s="41">
        <f>BZ7*'Pondération des sujets'!$D5</f>
        <v>0</v>
      </c>
      <c r="CB7" s="28">
        <v>0</v>
      </c>
      <c r="CC7" s="125">
        <f t="shared" si="25"/>
        <v>0</v>
      </c>
      <c r="CD7" s="41">
        <f>CC7*'Pondération des sujets'!$D5</f>
        <v>0</v>
      </c>
      <c r="CE7" s="28">
        <v>2</v>
      </c>
      <c r="CF7" s="125">
        <f t="shared" si="26"/>
        <v>2.5348542458808617E-3</v>
      </c>
      <c r="CG7" s="41">
        <f>CF7*'Pondération des sujets'!$D5</f>
        <v>2.5348542458808617E-3</v>
      </c>
      <c r="CH7" s="28">
        <v>5</v>
      </c>
      <c r="CI7" s="125">
        <f t="shared" si="27"/>
        <v>6.321112515802781E-3</v>
      </c>
      <c r="CJ7" s="41">
        <f>CI7*'Pondération des sujets'!$D5</f>
        <v>6.321112515802781E-3</v>
      </c>
      <c r="CK7" s="28">
        <v>1</v>
      </c>
      <c r="CL7" s="125">
        <f t="shared" si="28"/>
        <v>1.2787723785166241E-3</v>
      </c>
      <c r="CM7" s="41">
        <f>CL7*'Pondération des sujets'!$D5</f>
        <v>1.2787723785166241E-3</v>
      </c>
      <c r="CN7" s="28">
        <v>2</v>
      </c>
      <c r="CO7" s="125">
        <f t="shared" si="29"/>
        <v>2.6109660574412533E-3</v>
      </c>
      <c r="CP7" s="41">
        <f>CO7*'Pondération des sujets'!$D5</f>
        <v>2.6109660574412533E-3</v>
      </c>
      <c r="CQ7" s="32"/>
      <c r="CR7" s="28">
        <v>0</v>
      </c>
      <c r="CS7" s="125">
        <f t="shared" si="30"/>
        <v>0</v>
      </c>
      <c r="CT7" s="41">
        <f>CS7*'Pondération des sujets'!$D5</f>
        <v>0</v>
      </c>
      <c r="CU7" s="28">
        <v>0</v>
      </c>
      <c r="CV7" s="125">
        <f t="shared" si="31"/>
        <v>0</v>
      </c>
      <c r="CW7" s="41">
        <f>CV7*'Pondération des sujets'!$D5</f>
        <v>0</v>
      </c>
      <c r="CX7" s="28">
        <v>0</v>
      </c>
      <c r="CY7" s="125">
        <f t="shared" si="32"/>
        <v>0</v>
      </c>
      <c r="CZ7" s="41">
        <f>CY7*'Pondération des sujets'!$D5</f>
        <v>0</v>
      </c>
      <c r="DA7" s="28">
        <v>0</v>
      </c>
      <c r="DB7" s="125">
        <f t="shared" si="33"/>
        <v>0</v>
      </c>
      <c r="DC7" s="41">
        <f>DB7*'Pondération des sujets'!$D5</f>
        <v>0</v>
      </c>
      <c r="DD7" s="28">
        <v>0</v>
      </c>
      <c r="DE7" s="125">
        <f t="shared" si="34"/>
        <v>0</v>
      </c>
      <c r="DF7" s="41">
        <f>DE7*'Pondération des sujets'!$D5</f>
        <v>0</v>
      </c>
      <c r="DG7" s="28">
        <v>0</v>
      </c>
      <c r="DH7" s="125">
        <f t="shared" si="35"/>
        <v>0</v>
      </c>
      <c r="DI7" s="41">
        <f>DH7*'Pondération des sujets'!$D5</f>
        <v>0</v>
      </c>
      <c r="DJ7" s="28">
        <v>1</v>
      </c>
      <c r="DK7" s="125">
        <f t="shared" si="36"/>
        <v>3.4843205574912892E-3</v>
      </c>
      <c r="DL7" s="41">
        <f>DK7*'Pondération des sujets'!$D5</f>
        <v>3.4843205574912892E-3</v>
      </c>
      <c r="DM7" s="28">
        <v>1</v>
      </c>
      <c r="DN7" s="125">
        <f t="shared" si="37"/>
        <v>3.472222222222222E-3</v>
      </c>
      <c r="DO7" s="41">
        <f>DN7*'Pondération des sujets'!$D5</f>
        <v>3.472222222222222E-3</v>
      </c>
      <c r="DP7" s="28">
        <v>0</v>
      </c>
      <c r="DQ7" s="125">
        <f t="shared" si="38"/>
        <v>0</v>
      </c>
      <c r="DR7" s="41">
        <f>DQ7*'Pondération des sujets'!$D5</f>
        <v>0</v>
      </c>
      <c r="DS7" s="28">
        <v>0</v>
      </c>
      <c r="DT7" s="125">
        <f t="shared" si="39"/>
        <v>0</v>
      </c>
      <c r="DU7" s="41">
        <f>DT7*'Pondération des sujets'!$D5</f>
        <v>0</v>
      </c>
      <c r="DV7" s="32"/>
      <c r="DW7" s="28">
        <v>0</v>
      </c>
      <c r="DX7" s="125">
        <f t="shared" si="40"/>
        <v>0</v>
      </c>
      <c r="DY7" s="41">
        <f>DX7*'Pondération des sujets'!$D5</f>
        <v>0</v>
      </c>
      <c r="DZ7" s="28">
        <v>0</v>
      </c>
      <c r="EA7" s="125">
        <f t="shared" si="41"/>
        <v>0</v>
      </c>
      <c r="EB7" s="41">
        <f>EA7*'Pondération des sujets'!$D5</f>
        <v>0</v>
      </c>
      <c r="EC7" s="28">
        <v>0</v>
      </c>
      <c r="ED7" s="125">
        <f t="shared" si="42"/>
        <v>0</v>
      </c>
      <c r="EE7" s="41">
        <f>ED7*'Pondération des sujets'!$D5</f>
        <v>0</v>
      </c>
      <c r="EF7" s="28">
        <v>1</v>
      </c>
      <c r="EG7" s="125">
        <f t="shared" si="43"/>
        <v>1.0799136069114472E-3</v>
      </c>
      <c r="EH7" s="41">
        <f>EG7*'Pondération des sujets'!$D5</f>
        <v>1.0799136069114472E-3</v>
      </c>
      <c r="EI7" s="28">
        <v>0</v>
      </c>
      <c r="EJ7" s="125">
        <f t="shared" si="44"/>
        <v>0</v>
      </c>
      <c r="EK7" s="41">
        <f>EJ7*'Pondération des sujets'!$D5</f>
        <v>0</v>
      </c>
      <c r="EL7" s="28">
        <v>0</v>
      </c>
      <c r="EM7" s="125">
        <f t="shared" si="45"/>
        <v>0</v>
      </c>
      <c r="EN7" s="41">
        <f>EM7*'Pondération des sujets'!$D5</f>
        <v>0</v>
      </c>
      <c r="EO7" s="28">
        <v>0</v>
      </c>
      <c r="EP7" s="125">
        <f t="shared" si="46"/>
        <v>0</v>
      </c>
      <c r="EQ7" s="41">
        <f>EP7*'Pondération des sujets'!$D5</f>
        <v>0</v>
      </c>
      <c r="ER7" s="28">
        <v>18</v>
      </c>
      <c r="ES7" s="125">
        <f t="shared" si="47"/>
        <v>2.057142857142857E-2</v>
      </c>
      <c r="ET7" s="41">
        <f>ES7*'Pondération des sujets'!$D5</f>
        <v>2.057142857142857E-2</v>
      </c>
      <c r="EU7" s="28">
        <v>0</v>
      </c>
      <c r="EV7" s="125">
        <f t="shared" si="48"/>
        <v>0</v>
      </c>
      <c r="EW7" s="41">
        <f>EV7*'Pondération des sujets'!$D5</f>
        <v>0</v>
      </c>
      <c r="EX7" s="28">
        <v>0</v>
      </c>
      <c r="EY7" s="125">
        <f t="shared" si="49"/>
        <v>0</v>
      </c>
      <c r="EZ7" s="41">
        <f>EY7*'Pondération des sujets'!$D5</f>
        <v>0</v>
      </c>
      <c r="FA7" s="32"/>
      <c r="FB7" s="28">
        <v>0</v>
      </c>
      <c r="FC7" s="125">
        <f t="shared" si="50"/>
        <v>0</v>
      </c>
      <c r="FD7" s="41">
        <f>FC7*'Pondération des sujets'!$D5</f>
        <v>0</v>
      </c>
      <c r="FE7" s="28">
        <v>0</v>
      </c>
      <c r="FF7" s="125">
        <f t="shared" si="51"/>
        <v>0</v>
      </c>
      <c r="FG7" s="41">
        <f>FF7*'Pondération des sujets'!$D5</f>
        <v>0</v>
      </c>
      <c r="FH7" s="28">
        <v>0</v>
      </c>
      <c r="FI7" s="125">
        <f t="shared" si="52"/>
        <v>0</v>
      </c>
      <c r="FJ7" s="41">
        <f>FI7*'Pondération des sujets'!$D5</f>
        <v>0</v>
      </c>
      <c r="FK7" s="28">
        <v>0</v>
      </c>
      <c r="FL7" s="125">
        <f t="shared" si="53"/>
        <v>0</v>
      </c>
      <c r="FM7" s="41">
        <f>FL7*'Pondération des sujets'!$D5</f>
        <v>0</v>
      </c>
      <c r="FN7" s="28">
        <v>0</v>
      </c>
      <c r="FO7" s="125">
        <f t="shared" si="54"/>
        <v>0</v>
      </c>
      <c r="FP7" s="41">
        <f>FO7*'Pondération des sujets'!$D5</f>
        <v>0</v>
      </c>
      <c r="FQ7" s="28">
        <v>0</v>
      </c>
      <c r="FR7" s="125">
        <f t="shared" si="55"/>
        <v>0</v>
      </c>
      <c r="FS7" s="41">
        <f>FR7*'Pondération des sujets'!$D5</f>
        <v>0</v>
      </c>
      <c r="FT7" s="28">
        <v>0</v>
      </c>
      <c r="FU7" s="125">
        <f t="shared" si="56"/>
        <v>0</v>
      </c>
      <c r="FV7" s="41">
        <f>FU7*'Pondération des sujets'!$D5</f>
        <v>0</v>
      </c>
      <c r="FW7" s="28">
        <v>0</v>
      </c>
      <c r="FX7" s="125">
        <f t="shared" si="57"/>
        <v>0</v>
      </c>
      <c r="FY7" s="41">
        <f>FX7*'Pondération des sujets'!$D5</f>
        <v>0</v>
      </c>
      <c r="FZ7" s="28">
        <v>0</v>
      </c>
      <c r="GA7" s="125">
        <f t="shared" si="58"/>
        <v>0</v>
      </c>
      <c r="GB7" s="41">
        <f>GA7*'Pondération des sujets'!$D5</f>
        <v>0</v>
      </c>
      <c r="GC7" s="28">
        <v>0</v>
      </c>
      <c r="GD7" s="125">
        <f t="shared" si="59"/>
        <v>0</v>
      </c>
      <c r="GE7" s="41">
        <f>GD7*'Pondération des sujets'!$D5</f>
        <v>0</v>
      </c>
      <c r="GF7" s="32"/>
    </row>
    <row r="8" spans="1:188" x14ac:dyDescent="0.25">
      <c r="A8" s="45" t="s">
        <v>118</v>
      </c>
      <c r="B8" s="44" t="s">
        <v>16</v>
      </c>
      <c r="C8" s="28">
        <v>49</v>
      </c>
      <c r="D8" s="125">
        <f t="shared" si="0"/>
        <v>4.9196787148594379E-2</v>
      </c>
      <c r="E8" s="41">
        <f>D8*'Pondération des sujets'!$D6</f>
        <v>4.9196787148594379E-2</v>
      </c>
      <c r="F8" s="28">
        <v>69</v>
      </c>
      <c r="G8" s="125">
        <f t="shared" si="1"/>
        <v>6.8249258160237386E-2</v>
      </c>
      <c r="H8" s="41">
        <f>G8*'Pondération des sujets'!$D6</f>
        <v>6.8249258160237386E-2</v>
      </c>
      <c r="I8" s="28">
        <v>171</v>
      </c>
      <c r="J8" s="125">
        <f t="shared" si="2"/>
        <v>0.16797642436149313</v>
      </c>
      <c r="K8" s="41">
        <f>J8*'Pondération des sujets'!$D6</f>
        <v>0.16797642436149313</v>
      </c>
      <c r="L8" s="28">
        <v>68</v>
      </c>
      <c r="M8" s="125">
        <f t="shared" si="3"/>
        <v>6.4761904761904757E-2</v>
      </c>
      <c r="N8" s="41">
        <f>M8*'Pondération des sujets'!$D6</f>
        <v>6.4761904761904757E-2</v>
      </c>
      <c r="O8" s="28">
        <v>105</v>
      </c>
      <c r="P8" s="125">
        <f t="shared" si="4"/>
        <v>0.10385756676557864</v>
      </c>
      <c r="Q8" s="41">
        <f>P8*'Pondération des sujets'!$D6</f>
        <v>0.10385756676557864</v>
      </c>
      <c r="R8" s="28">
        <v>85</v>
      </c>
      <c r="S8" s="125">
        <f t="shared" si="5"/>
        <v>8.4158415841584164E-2</v>
      </c>
      <c r="T8" s="41">
        <f>S8*'Pondération des sujets'!$D6</f>
        <v>8.4158415841584164E-2</v>
      </c>
      <c r="U8" s="28">
        <v>54</v>
      </c>
      <c r="V8" s="125">
        <f t="shared" si="6"/>
        <v>5.118483412322275E-2</v>
      </c>
      <c r="W8" s="41">
        <f>V8*'Pondération des sujets'!$D6</f>
        <v>5.118483412322275E-2</v>
      </c>
      <c r="X8" s="28">
        <v>44</v>
      </c>
      <c r="Y8" s="125">
        <f t="shared" si="7"/>
        <v>4.1666666666666664E-2</v>
      </c>
      <c r="Z8" s="41">
        <f>Y8*'Pondération des sujets'!$D6</f>
        <v>4.1666666666666664E-2</v>
      </c>
      <c r="AA8" s="28">
        <v>57</v>
      </c>
      <c r="AB8" s="125">
        <f t="shared" si="8"/>
        <v>5.3221288515406161E-2</v>
      </c>
      <c r="AC8" s="41">
        <f>AB8*'Pondération des sujets'!$D6</f>
        <v>5.3221288515406161E-2</v>
      </c>
      <c r="AD8" s="28">
        <v>67</v>
      </c>
      <c r="AE8" s="125">
        <f t="shared" si="9"/>
        <v>6.4985451018428717E-2</v>
      </c>
      <c r="AF8" s="41">
        <f>AE8*'Pondération des sujets'!$D6</f>
        <v>6.4985451018428717E-2</v>
      </c>
      <c r="AG8" s="32"/>
      <c r="AH8" s="28">
        <v>69</v>
      </c>
      <c r="AI8" s="125">
        <f t="shared" si="10"/>
        <v>9.8290598290598288E-2</v>
      </c>
      <c r="AJ8" s="41">
        <f>AI8*'Pondération des sujets'!$D6</f>
        <v>9.8290598290598288E-2</v>
      </c>
      <c r="AK8" s="28">
        <v>36</v>
      </c>
      <c r="AL8" s="125">
        <f t="shared" si="11"/>
        <v>5.1649928263988523E-2</v>
      </c>
      <c r="AM8" s="41">
        <f>AL8*'Pondération des sujets'!$D6</f>
        <v>5.1649928263988523E-2</v>
      </c>
      <c r="AN8" s="28">
        <v>47</v>
      </c>
      <c r="AO8" s="125">
        <f t="shared" si="12"/>
        <v>6.8017366136034735E-2</v>
      </c>
      <c r="AP8" s="41">
        <f>AO8*'Pondération des sujets'!$D6</f>
        <v>6.8017366136034735E-2</v>
      </c>
      <c r="AQ8" s="28">
        <v>31</v>
      </c>
      <c r="AR8" s="125">
        <f t="shared" si="13"/>
        <v>4.4733044733044736E-2</v>
      </c>
      <c r="AS8" s="41">
        <f>AR8*'Pondération des sujets'!$D6</f>
        <v>4.4733044733044736E-2</v>
      </c>
      <c r="AT8" s="28">
        <v>35</v>
      </c>
      <c r="AU8" s="125">
        <f t="shared" si="14"/>
        <v>5.0651230101302458E-2</v>
      </c>
      <c r="AV8" s="41">
        <f>AU8*'Pondération des sujets'!$D6</f>
        <v>5.0651230101302458E-2</v>
      </c>
      <c r="AW8" s="28">
        <v>33</v>
      </c>
      <c r="AX8" s="125">
        <f t="shared" si="15"/>
        <v>4.7756874095513747E-2</v>
      </c>
      <c r="AY8" s="41">
        <f>AX8*'Pondération des sujets'!$D6</f>
        <v>4.7756874095513747E-2</v>
      </c>
      <c r="AZ8" s="28">
        <v>37</v>
      </c>
      <c r="BA8" s="125">
        <f t="shared" si="16"/>
        <v>5.3779069767441859E-2</v>
      </c>
      <c r="BB8" s="41">
        <f>BA8*'Pondération des sujets'!$D6</f>
        <v>5.3779069767441859E-2</v>
      </c>
      <c r="BC8" s="28">
        <v>37</v>
      </c>
      <c r="BD8" s="125">
        <f t="shared" si="17"/>
        <v>5.2112676056338028E-2</v>
      </c>
      <c r="BE8" s="41">
        <f>BD8*'Pondération des sujets'!$D6</f>
        <v>5.2112676056338028E-2</v>
      </c>
      <c r="BF8" s="28">
        <v>44</v>
      </c>
      <c r="BG8" s="125">
        <f t="shared" si="18"/>
        <v>6.1624649859943981E-2</v>
      </c>
      <c r="BH8" s="41">
        <f>BG8*'Pondération des sujets'!$D6</f>
        <v>6.1624649859943981E-2</v>
      </c>
      <c r="BI8" s="28">
        <v>41</v>
      </c>
      <c r="BJ8" s="125">
        <f t="shared" si="19"/>
        <v>5.7503506311360447E-2</v>
      </c>
      <c r="BK8" s="41">
        <f>BJ8*'Pondération des sujets'!$D6</f>
        <v>5.7503506311360447E-2</v>
      </c>
      <c r="BL8" s="32"/>
      <c r="BM8" s="28">
        <v>74</v>
      </c>
      <c r="BN8" s="125">
        <f t="shared" si="20"/>
        <v>9.5115681233933158E-2</v>
      </c>
      <c r="BO8" s="41">
        <f>BN8*'Pondération des sujets'!$D6</f>
        <v>9.5115681233933158E-2</v>
      </c>
      <c r="BP8" s="28">
        <v>70</v>
      </c>
      <c r="BQ8" s="125">
        <f t="shared" si="21"/>
        <v>9.0206185567010308E-2</v>
      </c>
      <c r="BR8" s="41">
        <f>BQ8*'Pondération des sujets'!$D6</f>
        <v>9.0206185567010308E-2</v>
      </c>
      <c r="BS8" s="28">
        <v>85</v>
      </c>
      <c r="BT8" s="125">
        <f t="shared" si="22"/>
        <v>0.1088348271446863</v>
      </c>
      <c r="BU8" s="41">
        <f>BT8*'Pondération des sujets'!$D6</f>
        <v>0.1088348271446863</v>
      </c>
      <c r="BV8" s="28">
        <v>66</v>
      </c>
      <c r="BW8" s="125">
        <f t="shared" si="23"/>
        <v>8.538163001293661E-2</v>
      </c>
      <c r="BX8" s="41">
        <f>BW8*'Pondération des sujets'!$D6</f>
        <v>8.538163001293661E-2</v>
      </c>
      <c r="BY8" s="28">
        <v>67</v>
      </c>
      <c r="BZ8" s="125">
        <f t="shared" si="24"/>
        <v>8.6229086229086233E-2</v>
      </c>
      <c r="CA8" s="41">
        <f>BZ8*'Pondération des sujets'!$D6</f>
        <v>8.6229086229086233E-2</v>
      </c>
      <c r="CB8" s="28">
        <v>73</v>
      </c>
      <c r="CC8" s="125">
        <f t="shared" si="25"/>
        <v>9.3951093951093953E-2</v>
      </c>
      <c r="CD8" s="41">
        <f>CC8*'Pondération des sujets'!$D6</f>
        <v>9.3951093951093953E-2</v>
      </c>
      <c r="CE8" s="28">
        <v>64</v>
      </c>
      <c r="CF8" s="125">
        <f t="shared" si="26"/>
        <v>8.1115335868187574E-2</v>
      </c>
      <c r="CG8" s="41">
        <f>CF8*'Pondération des sujets'!$D6</f>
        <v>8.1115335868187574E-2</v>
      </c>
      <c r="CH8" s="28">
        <v>58</v>
      </c>
      <c r="CI8" s="125">
        <f t="shared" si="27"/>
        <v>7.3324905183312264E-2</v>
      </c>
      <c r="CJ8" s="41">
        <f>CI8*'Pondération des sujets'!$D6</f>
        <v>7.3324905183312264E-2</v>
      </c>
      <c r="CK8" s="28">
        <v>66</v>
      </c>
      <c r="CL8" s="125">
        <f t="shared" si="28"/>
        <v>8.4398976982097182E-2</v>
      </c>
      <c r="CM8" s="41">
        <f>CL8*'Pondération des sujets'!$D6</f>
        <v>8.4398976982097182E-2</v>
      </c>
      <c r="CN8" s="28">
        <v>68</v>
      </c>
      <c r="CO8" s="125">
        <f t="shared" si="29"/>
        <v>8.877284595300261E-2</v>
      </c>
      <c r="CP8" s="41">
        <f>CO8*'Pondération des sujets'!$D6</f>
        <v>8.877284595300261E-2</v>
      </c>
      <c r="CQ8" s="32"/>
      <c r="CR8" s="28">
        <v>94</v>
      </c>
      <c r="CS8" s="125">
        <f t="shared" si="30"/>
        <v>0.32191780821917809</v>
      </c>
      <c r="CT8" s="41">
        <f>CS8*'Pondération des sujets'!$D6</f>
        <v>0.32191780821917809</v>
      </c>
      <c r="CU8" s="28">
        <v>92</v>
      </c>
      <c r="CV8" s="125">
        <f t="shared" si="31"/>
        <v>0.31615120274914088</v>
      </c>
      <c r="CW8" s="41">
        <f>CV8*'Pondération des sujets'!$D6</f>
        <v>0.31615120274914088</v>
      </c>
      <c r="CX8" s="28">
        <v>99</v>
      </c>
      <c r="CY8" s="125">
        <f t="shared" si="32"/>
        <v>0.33673469387755101</v>
      </c>
      <c r="CZ8" s="41">
        <f>CY8*'Pondération des sujets'!$D6</f>
        <v>0.33673469387755101</v>
      </c>
      <c r="DA8" s="28">
        <v>90</v>
      </c>
      <c r="DB8" s="125">
        <f t="shared" si="33"/>
        <v>0.30303030303030304</v>
      </c>
      <c r="DC8" s="41">
        <f>DB8*'Pondération des sujets'!$D6</f>
        <v>0.30303030303030304</v>
      </c>
      <c r="DD8" s="28">
        <v>89</v>
      </c>
      <c r="DE8" s="125">
        <f t="shared" si="34"/>
        <v>0.29865771812080538</v>
      </c>
      <c r="DF8" s="41">
        <f>DE8*'Pondération des sujets'!$D6</f>
        <v>0.29865771812080538</v>
      </c>
      <c r="DG8" s="28">
        <v>91</v>
      </c>
      <c r="DH8" s="125">
        <f t="shared" si="35"/>
        <v>0.30434782608695654</v>
      </c>
      <c r="DI8" s="41">
        <f>DH8*'Pondération des sujets'!$D6</f>
        <v>0.30434782608695654</v>
      </c>
      <c r="DJ8" s="28">
        <v>95</v>
      </c>
      <c r="DK8" s="125">
        <f t="shared" si="36"/>
        <v>0.33101045296167247</v>
      </c>
      <c r="DL8" s="41">
        <f>DK8*'Pondération des sujets'!$D6</f>
        <v>0.33101045296167247</v>
      </c>
      <c r="DM8" s="28">
        <v>93</v>
      </c>
      <c r="DN8" s="125">
        <f t="shared" si="37"/>
        <v>0.32291666666666669</v>
      </c>
      <c r="DO8" s="41">
        <f>DN8*'Pondération des sujets'!$D6</f>
        <v>0.32291666666666669</v>
      </c>
      <c r="DP8" s="28">
        <v>97</v>
      </c>
      <c r="DQ8" s="125">
        <f t="shared" si="38"/>
        <v>0.33333333333333331</v>
      </c>
      <c r="DR8" s="41">
        <f>DQ8*'Pondération des sujets'!$D6</f>
        <v>0.33333333333333331</v>
      </c>
      <c r="DS8" s="28">
        <v>101</v>
      </c>
      <c r="DT8" s="125">
        <f t="shared" si="39"/>
        <v>0.35069444444444442</v>
      </c>
      <c r="DU8" s="41">
        <f>DT8*'Pondération des sujets'!$D6</f>
        <v>0.35069444444444442</v>
      </c>
      <c r="DV8" s="32"/>
      <c r="DW8" s="28">
        <v>45</v>
      </c>
      <c r="DX8" s="125">
        <f t="shared" si="40"/>
        <v>4.807692307692308E-2</v>
      </c>
      <c r="DY8" s="41">
        <f>DX8*'Pondération des sujets'!$D6</f>
        <v>4.807692307692308E-2</v>
      </c>
      <c r="DZ8" s="28">
        <v>61</v>
      </c>
      <c r="EA8" s="125">
        <f t="shared" si="41"/>
        <v>6.5662002152852533E-2</v>
      </c>
      <c r="EB8" s="41">
        <f>EA8*'Pondération des sujets'!$D6</f>
        <v>6.5662002152852533E-2</v>
      </c>
      <c r="EC8" s="28">
        <v>58</v>
      </c>
      <c r="ED8" s="125">
        <f t="shared" si="42"/>
        <v>6.25E-2</v>
      </c>
      <c r="EE8" s="41">
        <f>ED8*'Pondération des sujets'!$D6</f>
        <v>6.25E-2</v>
      </c>
      <c r="EF8" s="28">
        <v>66</v>
      </c>
      <c r="EG8" s="125">
        <f t="shared" si="43"/>
        <v>7.1274298056155511E-2</v>
      </c>
      <c r="EH8" s="41">
        <f>EG8*'Pondération des sujets'!$D6</f>
        <v>7.1274298056155511E-2</v>
      </c>
      <c r="EI8" s="28">
        <v>70</v>
      </c>
      <c r="EJ8" s="125">
        <f t="shared" si="44"/>
        <v>7.567567567567568E-2</v>
      </c>
      <c r="EK8" s="41">
        <f>EJ8*'Pondération des sujets'!$D6</f>
        <v>7.567567567567568E-2</v>
      </c>
      <c r="EL8" s="28">
        <v>67</v>
      </c>
      <c r="EM8" s="125">
        <f t="shared" si="45"/>
        <v>7.2668112798264642E-2</v>
      </c>
      <c r="EN8" s="41">
        <f>EM8*'Pondération des sujets'!$D6</f>
        <v>7.2668112798264642E-2</v>
      </c>
      <c r="EO8" s="28">
        <v>68</v>
      </c>
      <c r="EP8" s="125">
        <f t="shared" si="46"/>
        <v>7.4154852780806982E-2</v>
      </c>
      <c r="EQ8" s="41">
        <f>EP8*'Pondération des sujets'!$D6</f>
        <v>7.4154852780806982E-2</v>
      </c>
      <c r="ER8" s="28">
        <v>63</v>
      </c>
      <c r="ES8" s="125">
        <f t="shared" si="47"/>
        <v>7.1999999999999995E-2</v>
      </c>
      <c r="ET8" s="41">
        <f>ES8*'Pondération des sujets'!$D6</f>
        <v>7.1999999999999995E-2</v>
      </c>
      <c r="EU8" s="28">
        <v>72</v>
      </c>
      <c r="EV8" s="125">
        <f t="shared" si="48"/>
        <v>8.2379862700228831E-2</v>
      </c>
      <c r="EW8" s="41">
        <f>EV8*'Pondération des sujets'!$D6</f>
        <v>8.2379862700228831E-2</v>
      </c>
      <c r="EX8" s="28">
        <v>69</v>
      </c>
      <c r="EY8" s="125">
        <f t="shared" si="49"/>
        <v>7.7267637178051518E-2</v>
      </c>
      <c r="EZ8" s="41">
        <f>EY8*'Pondération des sujets'!$D6</f>
        <v>7.7267637178051518E-2</v>
      </c>
      <c r="FA8" s="32"/>
      <c r="FB8" s="28">
        <v>19</v>
      </c>
      <c r="FC8" s="125">
        <f t="shared" si="50"/>
        <v>0.1623931623931624</v>
      </c>
      <c r="FD8" s="41">
        <f>FC8*'Pondération des sujets'!$D6</f>
        <v>0.1623931623931624</v>
      </c>
      <c r="FE8" s="28">
        <v>18</v>
      </c>
      <c r="FF8" s="125">
        <f t="shared" si="51"/>
        <v>0.15384615384615385</v>
      </c>
      <c r="FG8" s="41">
        <f>FF8*'Pondération des sujets'!$D6</f>
        <v>0.15384615384615385</v>
      </c>
      <c r="FH8" s="28">
        <v>18</v>
      </c>
      <c r="FI8" s="125">
        <f t="shared" si="52"/>
        <v>0.15384615384615385</v>
      </c>
      <c r="FJ8" s="41">
        <f>FI8*'Pondération des sujets'!$D6</f>
        <v>0.15384615384615385</v>
      </c>
      <c r="FK8" s="28">
        <v>16</v>
      </c>
      <c r="FL8" s="125">
        <f t="shared" si="53"/>
        <v>0.13793103448275862</v>
      </c>
      <c r="FM8" s="41">
        <f>FL8*'Pondération des sujets'!$D6</f>
        <v>0.13793103448275862</v>
      </c>
      <c r="FN8" s="28">
        <v>17</v>
      </c>
      <c r="FO8" s="125">
        <f t="shared" si="54"/>
        <v>0.14655172413793102</v>
      </c>
      <c r="FP8" s="41">
        <f>FO8*'Pondération des sujets'!$D6</f>
        <v>0.14655172413793102</v>
      </c>
      <c r="FQ8" s="28">
        <v>19</v>
      </c>
      <c r="FR8" s="125">
        <f t="shared" si="55"/>
        <v>0.16101694915254236</v>
      </c>
      <c r="FS8" s="41">
        <f>FR8*'Pondération des sujets'!$D6</f>
        <v>0.16101694915254236</v>
      </c>
      <c r="FT8" s="28">
        <v>10</v>
      </c>
      <c r="FU8" s="125">
        <f t="shared" si="56"/>
        <v>8.4033613445378158E-2</v>
      </c>
      <c r="FV8" s="41">
        <f>FU8*'Pondération des sujets'!$D6</f>
        <v>8.4033613445378158E-2</v>
      </c>
      <c r="FW8" s="28">
        <v>7</v>
      </c>
      <c r="FX8" s="125">
        <f t="shared" si="57"/>
        <v>5.8823529411764705E-2</v>
      </c>
      <c r="FY8" s="41">
        <f>FX8*'Pondération des sujets'!$D6</f>
        <v>5.8823529411764705E-2</v>
      </c>
      <c r="FZ8" s="28">
        <v>9</v>
      </c>
      <c r="GA8" s="125">
        <f t="shared" si="58"/>
        <v>7.5630252100840331E-2</v>
      </c>
      <c r="GB8" s="41">
        <f>GA8*'Pondération des sujets'!$D6</f>
        <v>7.5630252100840331E-2</v>
      </c>
      <c r="GC8" s="28">
        <v>14</v>
      </c>
      <c r="GD8" s="125">
        <f t="shared" si="59"/>
        <v>0.11666666666666667</v>
      </c>
      <c r="GE8" s="41">
        <f>GD8*'Pondération des sujets'!$D6</f>
        <v>0.11666666666666667</v>
      </c>
      <c r="GF8" s="32"/>
    </row>
    <row r="9" spans="1:188" x14ac:dyDescent="0.25">
      <c r="A9" s="45">
        <v>3</v>
      </c>
      <c r="B9" s="44" t="s">
        <v>14</v>
      </c>
      <c r="C9" s="28">
        <v>97</v>
      </c>
      <c r="D9" s="125">
        <f t="shared" si="0"/>
        <v>9.7389558232931731E-2</v>
      </c>
      <c r="E9" s="41">
        <f>D9*'Pondération des sujets'!$D8</f>
        <v>9.7389558232931731E-2</v>
      </c>
      <c r="F9" s="28">
        <v>90</v>
      </c>
      <c r="G9" s="125">
        <f t="shared" si="1"/>
        <v>8.9020771513353122E-2</v>
      </c>
      <c r="H9" s="41">
        <f>G9*'Pondération des sujets'!$D8</f>
        <v>8.9020771513353122E-2</v>
      </c>
      <c r="I9" s="28">
        <v>20</v>
      </c>
      <c r="J9" s="125">
        <f t="shared" si="2"/>
        <v>1.9646365422396856E-2</v>
      </c>
      <c r="K9" s="41">
        <f>J9*'Pondération des sujets'!$D8</f>
        <v>1.9646365422396856E-2</v>
      </c>
      <c r="L9" s="28">
        <v>179</v>
      </c>
      <c r="M9" s="125">
        <f t="shared" si="3"/>
        <v>0.17047619047619048</v>
      </c>
      <c r="N9" s="41">
        <f>M9*'Pondération des sujets'!$D8</f>
        <v>0.17047619047619048</v>
      </c>
      <c r="O9" s="28">
        <v>146</v>
      </c>
      <c r="P9" s="125">
        <f t="shared" si="4"/>
        <v>0.14441147378832839</v>
      </c>
      <c r="Q9" s="41">
        <f>P9*'Pondération des sujets'!$D8</f>
        <v>0.14441147378832839</v>
      </c>
      <c r="R9" s="28">
        <v>152</v>
      </c>
      <c r="S9" s="125">
        <f t="shared" si="5"/>
        <v>0.15049504950495049</v>
      </c>
      <c r="T9" s="41">
        <f>S9*'Pondération des sujets'!$D8</f>
        <v>0.15049504950495049</v>
      </c>
      <c r="U9" s="28">
        <v>171</v>
      </c>
      <c r="V9" s="125">
        <f t="shared" si="6"/>
        <v>0.16208530805687205</v>
      </c>
      <c r="W9" s="41">
        <f>V9*'Pondération des sujets'!$D8</f>
        <v>0.16208530805687205</v>
      </c>
      <c r="X9" s="28">
        <v>224</v>
      </c>
      <c r="Y9" s="125">
        <f t="shared" si="7"/>
        <v>0.21212121212121213</v>
      </c>
      <c r="Z9" s="41">
        <f>Y9*'Pondération des sujets'!$D8</f>
        <v>0.21212121212121213</v>
      </c>
      <c r="AA9" s="28">
        <v>176</v>
      </c>
      <c r="AB9" s="125">
        <f t="shared" si="8"/>
        <v>0.16433239962651727</v>
      </c>
      <c r="AC9" s="41">
        <f>AB9*'Pondération des sujets'!$D8</f>
        <v>0.16433239962651727</v>
      </c>
      <c r="AD9" s="28">
        <v>174</v>
      </c>
      <c r="AE9" s="125">
        <f t="shared" si="9"/>
        <v>0.1687681862269641</v>
      </c>
      <c r="AF9" s="41">
        <f>AE9*'Pondération des sujets'!$D8</f>
        <v>0.1687681862269641</v>
      </c>
      <c r="AG9" s="32"/>
      <c r="AH9" s="28">
        <v>17</v>
      </c>
      <c r="AI9" s="125">
        <f t="shared" si="10"/>
        <v>2.4216524216524215E-2</v>
      </c>
      <c r="AJ9" s="41">
        <f>AI9*'Pondération des sujets'!$D8</f>
        <v>2.4216524216524215E-2</v>
      </c>
      <c r="AK9" s="28">
        <v>14</v>
      </c>
      <c r="AL9" s="125">
        <f t="shared" si="11"/>
        <v>2.0086083213773313E-2</v>
      </c>
      <c r="AM9" s="41">
        <f>AL9*'Pondération des sujets'!$D8</f>
        <v>2.0086083213773313E-2</v>
      </c>
      <c r="AN9" s="28">
        <v>2</v>
      </c>
      <c r="AO9" s="125">
        <f t="shared" si="12"/>
        <v>2.8943560057887118E-3</v>
      </c>
      <c r="AP9" s="41">
        <f>AO9*'Pondération des sujets'!$D8</f>
        <v>2.8943560057887118E-3</v>
      </c>
      <c r="AQ9" s="28">
        <v>20</v>
      </c>
      <c r="AR9" s="125">
        <f t="shared" si="13"/>
        <v>2.886002886002886E-2</v>
      </c>
      <c r="AS9" s="41">
        <f>AR9*'Pondération des sujets'!$D8</f>
        <v>2.886002886002886E-2</v>
      </c>
      <c r="AT9" s="28">
        <v>21</v>
      </c>
      <c r="AU9" s="125">
        <f t="shared" si="14"/>
        <v>3.0390738060781478E-2</v>
      </c>
      <c r="AV9" s="41">
        <f>AU9*'Pondération des sujets'!$D8</f>
        <v>3.0390738060781478E-2</v>
      </c>
      <c r="AW9" s="28">
        <v>24</v>
      </c>
      <c r="AX9" s="125">
        <f t="shared" si="15"/>
        <v>3.4732272069464547E-2</v>
      </c>
      <c r="AY9" s="41">
        <f>AX9*'Pondération des sujets'!$D8</f>
        <v>3.4732272069464547E-2</v>
      </c>
      <c r="AZ9" s="28">
        <v>22</v>
      </c>
      <c r="BA9" s="125">
        <f t="shared" si="16"/>
        <v>3.1976744186046513E-2</v>
      </c>
      <c r="BB9" s="41">
        <f>BA9*'Pondération des sujets'!$D8</f>
        <v>3.1976744186046513E-2</v>
      </c>
      <c r="BC9" s="28">
        <v>46</v>
      </c>
      <c r="BD9" s="125">
        <f t="shared" si="17"/>
        <v>6.4788732394366194E-2</v>
      </c>
      <c r="BE9" s="41">
        <f>BD9*'Pondération des sujets'!$D8</f>
        <v>6.4788732394366194E-2</v>
      </c>
      <c r="BF9" s="28">
        <v>46</v>
      </c>
      <c r="BG9" s="125">
        <f t="shared" si="18"/>
        <v>6.4425770308123242E-2</v>
      </c>
      <c r="BH9" s="41">
        <f>BG9*'Pondération des sujets'!$D8</f>
        <v>6.4425770308123242E-2</v>
      </c>
      <c r="BI9" s="28">
        <v>37</v>
      </c>
      <c r="BJ9" s="125">
        <f t="shared" si="19"/>
        <v>5.1893408134642355E-2</v>
      </c>
      <c r="BK9" s="41">
        <f>BJ9*'Pondération des sujets'!$D8</f>
        <v>5.1893408134642355E-2</v>
      </c>
      <c r="BL9" s="32"/>
      <c r="BM9" s="28">
        <v>32</v>
      </c>
      <c r="BN9" s="125">
        <f t="shared" si="20"/>
        <v>4.1131105398457581E-2</v>
      </c>
      <c r="BO9" s="41">
        <f>BN9*'Pondération des sujets'!$D8</f>
        <v>4.1131105398457581E-2</v>
      </c>
      <c r="BP9" s="28">
        <v>24</v>
      </c>
      <c r="BQ9" s="125">
        <f t="shared" si="21"/>
        <v>3.0927835051546393E-2</v>
      </c>
      <c r="BR9" s="41">
        <f>BQ9*'Pondération des sujets'!$D8</f>
        <v>3.0927835051546393E-2</v>
      </c>
      <c r="BS9" s="28">
        <v>14</v>
      </c>
      <c r="BT9" s="125">
        <f t="shared" si="22"/>
        <v>1.7925736235595392E-2</v>
      </c>
      <c r="BU9" s="41">
        <f>BT9*'Pondération des sujets'!$D8</f>
        <v>1.7925736235595392E-2</v>
      </c>
      <c r="BV9" s="28">
        <v>70</v>
      </c>
      <c r="BW9" s="125">
        <f t="shared" si="23"/>
        <v>9.0556274256144889E-2</v>
      </c>
      <c r="BX9" s="41">
        <f>BW9*'Pondération des sujets'!$D8</f>
        <v>9.0556274256144889E-2</v>
      </c>
      <c r="BY9" s="28">
        <v>52</v>
      </c>
      <c r="BZ9" s="125">
        <f t="shared" si="24"/>
        <v>6.6924066924066924E-2</v>
      </c>
      <c r="CA9" s="41">
        <f>BZ9*'Pondération des sujets'!$D8</f>
        <v>6.6924066924066924E-2</v>
      </c>
      <c r="CB9" s="28">
        <v>29</v>
      </c>
      <c r="CC9" s="125">
        <f t="shared" si="25"/>
        <v>3.7323037323037322E-2</v>
      </c>
      <c r="CD9" s="41">
        <f>CC9*'Pondération des sujets'!$D8</f>
        <v>3.7323037323037322E-2</v>
      </c>
      <c r="CE9" s="28">
        <v>58</v>
      </c>
      <c r="CF9" s="125">
        <f t="shared" si="26"/>
        <v>7.3510773130544993E-2</v>
      </c>
      <c r="CG9" s="41">
        <f>CF9*'Pondération des sujets'!$D8</f>
        <v>7.3510773130544993E-2</v>
      </c>
      <c r="CH9" s="28">
        <v>28</v>
      </c>
      <c r="CI9" s="125">
        <f t="shared" si="27"/>
        <v>3.5398230088495575E-2</v>
      </c>
      <c r="CJ9" s="41">
        <f>CI9*'Pondération des sujets'!$D8</f>
        <v>3.5398230088495575E-2</v>
      </c>
      <c r="CK9" s="28">
        <v>28</v>
      </c>
      <c r="CL9" s="125">
        <f t="shared" si="28"/>
        <v>3.5805626598465472E-2</v>
      </c>
      <c r="CM9" s="41">
        <f>CL9*'Pondération des sujets'!$D8</f>
        <v>3.5805626598465472E-2</v>
      </c>
      <c r="CN9" s="28">
        <v>22</v>
      </c>
      <c r="CO9" s="125">
        <f t="shared" si="29"/>
        <v>2.8720626631853787E-2</v>
      </c>
      <c r="CP9" s="41">
        <f>CO9*'Pondération des sujets'!$D8</f>
        <v>2.8720626631853787E-2</v>
      </c>
      <c r="CQ9" s="32"/>
      <c r="CR9" s="28">
        <v>3</v>
      </c>
      <c r="CS9" s="125">
        <f t="shared" si="30"/>
        <v>1.0273972602739725E-2</v>
      </c>
      <c r="CT9" s="41">
        <f>CS9*'Pondération des sujets'!$D8</f>
        <v>1.0273972602739725E-2</v>
      </c>
      <c r="CU9" s="28">
        <v>3</v>
      </c>
      <c r="CV9" s="125">
        <f t="shared" si="31"/>
        <v>1.0309278350515464E-2</v>
      </c>
      <c r="CW9" s="41">
        <f>CV9*'Pondération des sujets'!$D8</f>
        <v>1.0309278350515464E-2</v>
      </c>
      <c r="CX9" s="28">
        <v>1</v>
      </c>
      <c r="CY9" s="125">
        <f t="shared" si="32"/>
        <v>3.4013605442176869E-3</v>
      </c>
      <c r="CZ9" s="41">
        <f>CY9*'Pondération des sujets'!$D8</f>
        <v>3.4013605442176869E-3</v>
      </c>
      <c r="DA9" s="28">
        <v>11</v>
      </c>
      <c r="DB9" s="125">
        <f t="shared" si="33"/>
        <v>3.7037037037037035E-2</v>
      </c>
      <c r="DC9" s="41">
        <f>DB9*'Pondération des sujets'!$D8</f>
        <v>3.7037037037037035E-2</v>
      </c>
      <c r="DD9" s="28">
        <v>12</v>
      </c>
      <c r="DE9" s="125">
        <f t="shared" si="34"/>
        <v>4.0268456375838924E-2</v>
      </c>
      <c r="DF9" s="41">
        <f>DE9*'Pondération des sujets'!$D8</f>
        <v>4.0268456375838924E-2</v>
      </c>
      <c r="DG9" s="28">
        <v>15</v>
      </c>
      <c r="DH9" s="125">
        <f t="shared" si="35"/>
        <v>5.016722408026756E-2</v>
      </c>
      <c r="DI9" s="41">
        <f>DH9*'Pondération des sujets'!$D8</f>
        <v>5.016722408026756E-2</v>
      </c>
      <c r="DJ9" s="28">
        <v>15</v>
      </c>
      <c r="DK9" s="125">
        <f t="shared" si="36"/>
        <v>5.2264808362369339E-2</v>
      </c>
      <c r="DL9" s="41">
        <f>DK9*'Pondération des sujets'!$D8</f>
        <v>5.2264808362369339E-2</v>
      </c>
      <c r="DM9" s="28">
        <v>10</v>
      </c>
      <c r="DN9" s="125">
        <f t="shared" si="37"/>
        <v>3.4722222222222224E-2</v>
      </c>
      <c r="DO9" s="41">
        <f>DN9*'Pondération des sujets'!$D8</f>
        <v>3.4722222222222224E-2</v>
      </c>
      <c r="DP9" s="28">
        <v>10</v>
      </c>
      <c r="DQ9" s="125">
        <f t="shared" si="38"/>
        <v>3.4364261168384883E-2</v>
      </c>
      <c r="DR9" s="41">
        <f>DQ9*'Pondération des sujets'!$D8</f>
        <v>3.4364261168384883E-2</v>
      </c>
      <c r="DS9" s="28">
        <v>7</v>
      </c>
      <c r="DT9" s="125">
        <f t="shared" si="39"/>
        <v>2.4305555555555556E-2</v>
      </c>
      <c r="DU9" s="41">
        <f>DT9*'Pondération des sujets'!$D8</f>
        <v>2.4305555555555556E-2</v>
      </c>
      <c r="DV9" s="32"/>
      <c r="DW9" s="28">
        <v>18</v>
      </c>
      <c r="DX9" s="125">
        <f t="shared" si="40"/>
        <v>1.9230769230769232E-2</v>
      </c>
      <c r="DY9" s="41">
        <f>DX9*'Pondération des sujets'!$D8</f>
        <v>1.9230769230769232E-2</v>
      </c>
      <c r="DZ9" s="28">
        <v>17</v>
      </c>
      <c r="EA9" s="125">
        <f t="shared" si="41"/>
        <v>1.829924650161464E-2</v>
      </c>
      <c r="EB9" s="41">
        <f>EA9*'Pondération des sujets'!$D8</f>
        <v>1.829924650161464E-2</v>
      </c>
      <c r="EC9" s="28">
        <v>15</v>
      </c>
      <c r="ED9" s="125">
        <f t="shared" si="42"/>
        <v>1.6163793103448277E-2</v>
      </c>
      <c r="EE9" s="41">
        <f>ED9*'Pondération des sujets'!$D8</f>
        <v>1.6163793103448277E-2</v>
      </c>
      <c r="EF9" s="28">
        <v>20</v>
      </c>
      <c r="EG9" s="125">
        <f t="shared" si="43"/>
        <v>2.159827213822894E-2</v>
      </c>
      <c r="EH9" s="41">
        <f>EG9*'Pondération des sujets'!$D8</f>
        <v>2.159827213822894E-2</v>
      </c>
      <c r="EI9" s="28">
        <v>17</v>
      </c>
      <c r="EJ9" s="125">
        <f t="shared" si="44"/>
        <v>1.8378378378378378E-2</v>
      </c>
      <c r="EK9" s="41">
        <f>EJ9*'Pondération des sujets'!$D8</f>
        <v>1.8378378378378378E-2</v>
      </c>
      <c r="EL9" s="28">
        <v>17</v>
      </c>
      <c r="EM9" s="125">
        <f t="shared" si="45"/>
        <v>1.843817787418655E-2</v>
      </c>
      <c r="EN9" s="41">
        <f>EM9*'Pondération des sujets'!$D8</f>
        <v>1.843817787418655E-2</v>
      </c>
      <c r="EO9" s="28">
        <v>12</v>
      </c>
      <c r="EP9" s="125">
        <f t="shared" si="46"/>
        <v>1.3086150490730643E-2</v>
      </c>
      <c r="EQ9" s="41">
        <f>EP9*'Pondération des sujets'!$D8</f>
        <v>1.3086150490730643E-2</v>
      </c>
      <c r="ER9" s="28">
        <v>13</v>
      </c>
      <c r="ES9" s="125">
        <f t="shared" si="47"/>
        <v>1.4857142857142857E-2</v>
      </c>
      <c r="ET9" s="41">
        <f>ES9*'Pondération des sujets'!$D8</f>
        <v>1.4857142857142857E-2</v>
      </c>
      <c r="EU9" s="28">
        <v>12</v>
      </c>
      <c r="EV9" s="125">
        <f t="shared" si="48"/>
        <v>1.3729977116704805E-2</v>
      </c>
      <c r="EW9" s="41">
        <f>EV9*'Pondération des sujets'!$D8</f>
        <v>1.3729977116704805E-2</v>
      </c>
      <c r="EX9" s="28">
        <v>24</v>
      </c>
      <c r="EY9" s="125">
        <f t="shared" si="49"/>
        <v>2.6875699888017916E-2</v>
      </c>
      <c r="EZ9" s="41">
        <f>EY9*'Pondération des sujets'!$D8</f>
        <v>2.6875699888017916E-2</v>
      </c>
      <c r="FA9" s="32"/>
      <c r="FB9" s="28">
        <v>0</v>
      </c>
      <c r="FC9" s="125">
        <f t="shared" si="50"/>
        <v>0</v>
      </c>
      <c r="FD9" s="41">
        <f>FC9*'Pondération des sujets'!$D8</f>
        <v>0</v>
      </c>
      <c r="FE9" s="28">
        <v>1</v>
      </c>
      <c r="FF9" s="125">
        <f t="shared" si="51"/>
        <v>8.5470085470085479E-3</v>
      </c>
      <c r="FG9" s="41">
        <f>FF9*'Pondération des sujets'!$D8</f>
        <v>8.5470085470085479E-3</v>
      </c>
      <c r="FH9" s="28">
        <v>0</v>
      </c>
      <c r="FI9" s="125">
        <f t="shared" si="52"/>
        <v>0</v>
      </c>
      <c r="FJ9" s="41">
        <f>FI9*'Pondération des sujets'!$D8</f>
        <v>0</v>
      </c>
      <c r="FK9" s="28">
        <v>0</v>
      </c>
      <c r="FL9" s="125">
        <f t="shared" si="53"/>
        <v>0</v>
      </c>
      <c r="FM9" s="41">
        <f>FL9*'Pondération des sujets'!$D8</f>
        <v>0</v>
      </c>
      <c r="FN9" s="28">
        <v>0</v>
      </c>
      <c r="FO9" s="125">
        <f t="shared" si="54"/>
        <v>0</v>
      </c>
      <c r="FP9" s="41">
        <f>FO9*'Pondération des sujets'!$D8</f>
        <v>0</v>
      </c>
      <c r="FQ9" s="28">
        <v>1</v>
      </c>
      <c r="FR9" s="125">
        <f t="shared" si="55"/>
        <v>8.4745762711864406E-3</v>
      </c>
      <c r="FS9" s="41">
        <f>FR9*'Pondération des sujets'!$D8</f>
        <v>8.4745762711864406E-3</v>
      </c>
      <c r="FT9" s="28">
        <v>2</v>
      </c>
      <c r="FU9" s="125">
        <f t="shared" si="56"/>
        <v>1.680672268907563E-2</v>
      </c>
      <c r="FV9" s="41">
        <f>FU9*'Pondération des sujets'!$D8</f>
        <v>1.680672268907563E-2</v>
      </c>
      <c r="FW9" s="28">
        <v>3</v>
      </c>
      <c r="FX9" s="125">
        <f t="shared" si="57"/>
        <v>2.5210084033613446E-2</v>
      </c>
      <c r="FY9" s="41">
        <f>FX9*'Pondération des sujets'!$D8</f>
        <v>2.5210084033613446E-2</v>
      </c>
      <c r="FZ9" s="28">
        <v>3</v>
      </c>
      <c r="GA9" s="125">
        <f t="shared" si="58"/>
        <v>2.5210084033613446E-2</v>
      </c>
      <c r="GB9" s="41">
        <f>GA9*'Pondération des sujets'!$D8</f>
        <v>2.5210084033613446E-2</v>
      </c>
      <c r="GC9" s="28">
        <v>4</v>
      </c>
      <c r="GD9" s="125">
        <f t="shared" si="59"/>
        <v>3.3333333333333333E-2</v>
      </c>
      <c r="GE9" s="41">
        <f>GD9*'Pondération des sujets'!$D8</f>
        <v>3.3333333333333333E-2</v>
      </c>
      <c r="GF9" s="32"/>
    </row>
    <row r="10" spans="1:188" ht="25.5" x14ac:dyDescent="0.25">
      <c r="A10" s="45">
        <v>5</v>
      </c>
      <c r="B10" s="44" t="s">
        <v>12</v>
      </c>
      <c r="C10" s="28">
        <v>105</v>
      </c>
      <c r="D10" s="125">
        <f t="shared" si="0"/>
        <v>0.10542168674698796</v>
      </c>
      <c r="E10" s="41">
        <f>D10*'Pondération des sujets'!$D10</f>
        <v>0.10542168674698796</v>
      </c>
      <c r="F10" s="28">
        <v>103</v>
      </c>
      <c r="G10" s="125">
        <f t="shared" si="1"/>
        <v>0.10187932739861523</v>
      </c>
      <c r="H10" s="41">
        <f>G10*'Pondération des sujets'!$D10</f>
        <v>0.10187932739861523</v>
      </c>
      <c r="I10" s="28">
        <v>99</v>
      </c>
      <c r="J10" s="125">
        <f t="shared" si="2"/>
        <v>9.7249508840864446E-2</v>
      </c>
      <c r="K10" s="41">
        <f>J10*'Pondération des sujets'!$D10</f>
        <v>9.7249508840864446E-2</v>
      </c>
      <c r="L10" s="28">
        <v>99</v>
      </c>
      <c r="M10" s="125">
        <f t="shared" si="3"/>
        <v>9.4285714285714292E-2</v>
      </c>
      <c r="N10" s="41">
        <f>M10*'Pondération des sujets'!$D10</f>
        <v>9.4285714285714292E-2</v>
      </c>
      <c r="O10" s="28">
        <v>102</v>
      </c>
      <c r="P10" s="125">
        <f t="shared" si="4"/>
        <v>0.10089020771513353</v>
      </c>
      <c r="Q10" s="41">
        <f>P10*'Pondération des sujets'!$D10</f>
        <v>0.10089020771513353</v>
      </c>
      <c r="R10" s="28">
        <v>94</v>
      </c>
      <c r="S10" s="125">
        <f t="shared" si="5"/>
        <v>9.3069306930693069E-2</v>
      </c>
      <c r="T10" s="41">
        <f>S10*'Pondération des sujets'!$D10</f>
        <v>9.3069306930693069E-2</v>
      </c>
      <c r="U10" s="28">
        <v>100</v>
      </c>
      <c r="V10" s="125">
        <f t="shared" si="6"/>
        <v>9.4786729857819899E-2</v>
      </c>
      <c r="W10" s="41">
        <f>V10*'Pondération des sujets'!$D10</f>
        <v>9.4786729857819899E-2</v>
      </c>
      <c r="X10" s="28">
        <v>102</v>
      </c>
      <c r="Y10" s="125">
        <f t="shared" si="7"/>
        <v>9.6590909090909088E-2</v>
      </c>
      <c r="Z10" s="41">
        <f>Y10*'Pondération des sujets'!$D10</f>
        <v>9.6590909090909088E-2</v>
      </c>
      <c r="AA10" s="28">
        <v>110</v>
      </c>
      <c r="AB10" s="125">
        <f t="shared" si="8"/>
        <v>0.10270774976657329</v>
      </c>
      <c r="AC10" s="41">
        <f>AB10*'Pondération des sujets'!$D10</f>
        <v>0.10270774976657329</v>
      </c>
      <c r="AD10" s="28">
        <v>114</v>
      </c>
      <c r="AE10" s="125">
        <f t="shared" si="9"/>
        <v>0.11057225994180407</v>
      </c>
      <c r="AF10" s="41">
        <f>AE10*'Pondération des sujets'!$D10</f>
        <v>0.11057225994180407</v>
      </c>
      <c r="AG10" s="32"/>
      <c r="AH10" s="28">
        <v>20</v>
      </c>
      <c r="AI10" s="125">
        <f t="shared" si="10"/>
        <v>2.8490028490028491E-2</v>
      </c>
      <c r="AJ10" s="41">
        <f>AI10*'Pondération des sujets'!$D10</f>
        <v>2.8490028490028491E-2</v>
      </c>
      <c r="AK10" s="28">
        <v>20</v>
      </c>
      <c r="AL10" s="125">
        <f t="shared" si="11"/>
        <v>2.8694404591104734E-2</v>
      </c>
      <c r="AM10" s="41">
        <f>AL10*'Pondération des sujets'!$D10</f>
        <v>2.8694404591104734E-2</v>
      </c>
      <c r="AN10" s="28">
        <v>20</v>
      </c>
      <c r="AO10" s="125">
        <f t="shared" si="12"/>
        <v>2.8943560057887119E-2</v>
      </c>
      <c r="AP10" s="41">
        <f>AO10*'Pondération des sujets'!$D10</f>
        <v>2.8943560057887119E-2</v>
      </c>
      <c r="AQ10" s="28">
        <v>20</v>
      </c>
      <c r="AR10" s="125">
        <f t="shared" si="13"/>
        <v>2.886002886002886E-2</v>
      </c>
      <c r="AS10" s="41">
        <f>AR10*'Pondération des sujets'!$D10</f>
        <v>2.886002886002886E-2</v>
      </c>
      <c r="AT10" s="28">
        <v>20</v>
      </c>
      <c r="AU10" s="125">
        <f t="shared" si="14"/>
        <v>2.8943560057887119E-2</v>
      </c>
      <c r="AV10" s="41">
        <f>AU10*'Pondération des sujets'!$D10</f>
        <v>2.8943560057887119E-2</v>
      </c>
      <c r="AW10" s="28">
        <v>20</v>
      </c>
      <c r="AX10" s="125">
        <f t="shared" si="15"/>
        <v>2.8943560057887119E-2</v>
      </c>
      <c r="AY10" s="41">
        <f>AX10*'Pondération des sujets'!$D10</f>
        <v>2.8943560057887119E-2</v>
      </c>
      <c r="AZ10" s="28">
        <v>20</v>
      </c>
      <c r="BA10" s="125">
        <f t="shared" si="16"/>
        <v>2.9069767441860465E-2</v>
      </c>
      <c r="BB10" s="41">
        <f>BA10*'Pondération des sujets'!$D10</f>
        <v>2.9069767441860465E-2</v>
      </c>
      <c r="BC10" s="28">
        <v>20</v>
      </c>
      <c r="BD10" s="125">
        <f t="shared" si="17"/>
        <v>2.8169014084507043E-2</v>
      </c>
      <c r="BE10" s="41">
        <f>BD10*'Pondération des sujets'!$D10</f>
        <v>2.8169014084507043E-2</v>
      </c>
      <c r="BF10" s="28">
        <v>20</v>
      </c>
      <c r="BG10" s="125">
        <f t="shared" si="18"/>
        <v>2.8011204481792718E-2</v>
      </c>
      <c r="BH10" s="41">
        <f>BG10*'Pondération des sujets'!$D10</f>
        <v>2.8011204481792718E-2</v>
      </c>
      <c r="BI10" s="28">
        <v>20</v>
      </c>
      <c r="BJ10" s="125">
        <f t="shared" si="19"/>
        <v>2.8050490883590462E-2</v>
      </c>
      <c r="BK10" s="41">
        <f>BJ10*'Pondération des sujets'!$D10</f>
        <v>2.8050490883590462E-2</v>
      </c>
      <c r="BL10" s="32"/>
      <c r="BM10" s="28">
        <v>4</v>
      </c>
      <c r="BN10" s="125">
        <f t="shared" si="20"/>
        <v>5.1413881748071976E-3</v>
      </c>
      <c r="BO10" s="41">
        <f>BN10*'Pondération des sujets'!$D10</f>
        <v>5.1413881748071976E-3</v>
      </c>
      <c r="BP10" s="28">
        <v>4</v>
      </c>
      <c r="BQ10" s="125">
        <f t="shared" si="21"/>
        <v>5.1546391752577319E-3</v>
      </c>
      <c r="BR10" s="41">
        <f>BQ10*'Pondération des sujets'!$D10</f>
        <v>5.1546391752577319E-3</v>
      </c>
      <c r="BS10" s="28">
        <v>4</v>
      </c>
      <c r="BT10" s="125">
        <f t="shared" si="22"/>
        <v>5.1216389244558257E-3</v>
      </c>
      <c r="BU10" s="41">
        <f>BT10*'Pondération des sujets'!$D10</f>
        <v>5.1216389244558257E-3</v>
      </c>
      <c r="BV10" s="28">
        <v>4</v>
      </c>
      <c r="BW10" s="125">
        <f t="shared" si="23"/>
        <v>5.1746442432082798E-3</v>
      </c>
      <c r="BX10" s="41">
        <f>BW10*'Pondération des sujets'!$D10</f>
        <v>5.1746442432082798E-3</v>
      </c>
      <c r="BY10" s="28">
        <v>4</v>
      </c>
      <c r="BZ10" s="125">
        <f t="shared" si="24"/>
        <v>5.1480051480051478E-3</v>
      </c>
      <c r="CA10" s="41">
        <f>BZ10*'Pondération des sujets'!$D10</f>
        <v>5.1480051480051478E-3</v>
      </c>
      <c r="CB10" s="28">
        <v>4</v>
      </c>
      <c r="CC10" s="125">
        <f t="shared" si="25"/>
        <v>5.1480051480051478E-3</v>
      </c>
      <c r="CD10" s="41">
        <f>CC10*'Pondération des sujets'!$D10</f>
        <v>5.1480051480051478E-3</v>
      </c>
      <c r="CE10" s="28">
        <v>3</v>
      </c>
      <c r="CF10" s="125">
        <f t="shared" si="26"/>
        <v>3.8022813688212928E-3</v>
      </c>
      <c r="CG10" s="41">
        <f>CF10*'Pondération des sujets'!$D10</f>
        <v>3.8022813688212928E-3</v>
      </c>
      <c r="CH10" s="28">
        <v>4</v>
      </c>
      <c r="CI10" s="125">
        <f t="shared" si="27"/>
        <v>5.0568900126422255E-3</v>
      </c>
      <c r="CJ10" s="41">
        <f>CI10*'Pondération des sujets'!$D10</f>
        <v>5.0568900126422255E-3</v>
      </c>
      <c r="CK10" s="28">
        <v>4</v>
      </c>
      <c r="CL10" s="125">
        <f t="shared" si="28"/>
        <v>5.1150895140664966E-3</v>
      </c>
      <c r="CM10" s="41">
        <f>CL10*'Pondération des sujets'!$D10</f>
        <v>5.1150895140664966E-3</v>
      </c>
      <c r="CN10" s="28">
        <v>4</v>
      </c>
      <c r="CO10" s="125">
        <f t="shared" si="29"/>
        <v>5.2219321148825066E-3</v>
      </c>
      <c r="CP10" s="41">
        <f>CO10*'Pondération des sujets'!$D10</f>
        <v>5.2219321148825066E-3</v>
      </c>
      <c r="CQ10" s="32"/>
      <c r="CR10" s="28">
        <v>0</v>
      </c>
      <c r="CS10" s="125">
        <f t="shared" si="30"/>
        <v>0</v>
      </c>
      <c r="CT10" s="41">
        <f>CS10*'Pondération des sujets'!$D10</f>
        <v>0</v>
      </c>
      <c r="CU10" s="28">
        <v>0</v>
      </c>
      <c r="CV10" s="125">
        <f t="shared" si="31"/>
        <v>0</v>
      </c>
      <c r="CW10" s="41">
        <f>CV10*'Pondération des sujets'!$D10</f>
        <v>0</v>
      </c>
      <c r="CX10" s="28">
        <v>0</v>
      </c>
      <c r="CY10" s="125">
        <f t="shared" si="32"/>
        <v>0</v>
      </c>
      <c r="CZ10" s="41">
        <f>CY10*'Pondération des sujets'!$D10</f>
        <v>0</v>
      </c>
      <c r="DA10" s="28">
        <v>0</v>
      </c>
      <c r="DB10" s="125">
        <f t="shared" si="33"/>
        <v>0</v>
      </c>
      <c r="DC10" s="41">
        <f>DB10*'Pondération des sujets'!$D10</f>
        <v>0</v>
      </c>
      <c r="DD10" s="28">
        <v>0</v>
      </c>
      <c r="DE10" s="125">
        <f t="shared" si="34"/>
        <v>0</v>
      </c>
      <c r="DF10" s="41">
        <f>DE10*'Pondération des sujets'!$D10</f>
        <v>0</v>
      </c>
      <c r="DG10" s="28">
        <v>0</v>
      </c>
      <c r="DH10" s="125">
        <f t="shared" si="35"/>
        <v>0</v>
      </c>
      <c r="DI10" s="41">
        <f>DH10*'Pondération des sujets'!$D10</f>
        <v>0</v>
      </c>
      <c r="DJ10" s="28">
        <v>1</v>
      </c>
      <c r="DK10" s="125">
        <f t="shared" si="36"/>
        <v>3.4843205574912892E-3</v>
      </c>
      <c r="DL10" s="41">
        <f>DK10*'Pondération des sujets'!$D10</f>
        <v>3.4843205574912892E-3</v>
      </c>
      <c r="DM10" s="28">
        <v>1</v>
      </c>
      <c r="DN10" s="125">
        <f t="shared" si="37"/>
        <v>3.472222222222222E-3</v>
      </c>
      <c r="DO10" s="41">
        <f>DN10*'Pondération des sujets'!$D10</f>
        <v>3.472222222222222E-3</v>
      </c>
      <c r="DP10" s="28">
        <v>1</v>
      </c>
      <c r="DQ10" s="125">
        <f t="shared" si="38"/>
        <v>3.4364261168384879E-3</v>
      </c>
      <c r="DR10" s="41">
        <f>DQ10*'Pondération des sujets'!$D10</f>
        <v>3.4364261168384879E-3</v>
      </c>
      <c r="DS10" s="28">
        <v>2</v>
      </c>
      <c r="DT10" s="125">
        <f t="shared" si="39"/>
        <v>6.9444444444444441E-3</v>
      </c>
      <c r="DU10" s="41">
        <f>DT10*'Pondération des sujets'!$D10</f>
        <v>6.9444444444444441E-3</v>
      </c>
      <c r="DV10" s="32"/>
      <c r="DW10" s="28">
        <v>79</v>
      </c>
      <c r="DX10" s="125">
        <f t="shared" si="40"/>
        <v>8.4401709401709407E-2</v>
      </c>
      <c r="DY10" s="41">
        <f>DX10*'Pondération des sujets'!$D10</f>
        <v>8.4401709401709407E-2</v>
      </c>
      <c r="DZ10" s="28">
        <v>78</v>
      </c>
      <c r="EA10" s="125">
        <f t="shared" si="41"/>
        <v>8.3961248654467163E-2</v>
      </c>
      <c r="EB10" s="41">
        <f>EA10*'Pondération des sujets'!$D10</f>
        <v>8.3961248654467163E-2</v>
      </c>
      <c r="EC10" s="28">
        <v>78</v>
      </c>
      <c r="ED10" s="125">
        <f t="shared" si="42"/>
        <v>8.4051724137931036E-2</v>
      </c>
      <c r="EE10" s="41">
        <f>ED10*'Pondération des sujets'!$D10</f>
        <v>8.4051724137931036E-2</v>
      </c>
      <c r="EF10" s="28">
        <v>73</v>
      </c>
      <c r="EG10" s="125">
        <f t="shared" si="43"/>
        <v>7.8833693304535643E-2</v>
      </c>
      <c r="EH10" s="41">
        <f>EG10*'Pondération des sujets'!$D10</f>
        <v>7.8833693304535643E-2</v>
      </c>
      <c r="EI10" s="28">
        <v>69</v>
      </c>
      <c r="EJ10" s="125">
        <f t="shared" si="44"/>
        <v>7.4594594594594596E-2</v>
      </c>
      <c r="EK10" s="41">
        <f>EJ10*'Pondération des sujets'!$D10</f>
        <v>7.4594594594594596E-2</v>
      </c>
      <c r="EL10" s="28">
        <v>69</v>
      </c>
      <c r="EM10" s="125">
        <f t="shared" si="45"/>
        <v>7.4837310195227769E-2</v>
      </c>
      <c r="EN10" s="41">
        <f>EM10*'Pondération des sujets'!$D10</f>
        <v>7.4837310195227769E-2</v>
      </c>
      <c r="EO10" s="28">
        <v>68</v>
      </c>
      <c r="EP10" s="125">
        <f t="shared" si="46"/>
        <v>7.4154852780806982E-2</v>
      </c>
      <c r="EQ10" s="41">
        <f>EP10*'Pondération des sujets'!$D10</f>
        <v>7.4154852780806982E-2</v>
      </c>
      <c r="ER10" s="28">
        <v>67</v>
      </c>
      <c r="ES10" s="125">
        <f t="shared" si="47"/>
        <v>7.6571428571428568E-2</v>
      </c>
      <c r="ET10" s="41">
        <f>ES10*'Pondération des sujets'!$D10</f>
        <v>7.6571428571428568E-2</v>
      </c>
      <c r="EU10" s="28">
        <v>62</v>
      </c>
      <c r="EV10" s="125">
        <f t="shared" si="48"/>
        <v>7.0938215102974822E-2</v>
      </c>
      <c r="EW10" s="41">
        <f>EV10*'Pondération des sujets'!$D10</f>
        <v>7.0938215102974822E-2</v>
      </c>
      <c r="EX10" s="28">
        <v>58</v>
      </c>
      <c r="EY10" s="125">
        <f t="shared" si="49"/>
        <v>6.4949608062709968E-2</v>
      </c>
      <c r="EZ10" s="41">
        <f>EY10*'Pondération des sujets'!$D10</f>
        <v>6.4949608062709968E-2</v>
      </c>
      <c r="FA10" s="32"/>
      <c r="FB10" s="28">
        <v>11</v>
      </c>
      <c r="FC10" s="125">
        <f t="shared" si="50"/>
        <v>9.4017094017094016E-2</v>
      </c>
      <c r="FD10" s="41">
        <f>FC10*'Pondération des sujets'!$D10</f>
        <v>9.4017094017094016E-2</v>
      </c>
      <c r="FE10" s="28">
        <v>11</v>
      </c>
      <c r="FF10" s="125">
        <f t="shared" si="51"/>
        <v>9.4017094017094016E-2</v>
      </c>
      <c r="FG10" s="41">
        <f>FF10*'Pondération des sujets'!$D10</f>
        <v>9.4017094017094016E-2</v>
      </c>
      <c r="FH10" s="28">
        <v>11</v>
      </c>
      <c r="FI10" s="125">
        <f t="shared" si="52"/>
        <v>9.4017094017094016E-2</v>
      </c>
      <c r="FJ10" s="41">
        <f>FI10*'Pondération des sujets'!$D10</f>
        <v>9.4017094017094016E-2</v>
      </c>
      <c r="FK10" s="28">
        <v>11</v>
      </c>
      <c r="FL10" s="125">
        <f t="shared" si="53"/>
        <v>9.4827586206896547E-2</v>
      </c>
      <c r="FM10" s="41">
        <f>FL10*'Pondération des sujets'!$D10</f>
        <v>9.4827586206896547E-2</v>
      </c>
      <c r="FN10" s="28">
        <v>11</v>
      </c>
      <c r="FO10" s="125">
        <f t="shared" si="54"/>
        <v>9.4827586206896547E-2</v>
      </c>
      <c r="FP10" s="41">
        <f>FO10*'Pondération des sujets'!$D10</f>
        <v>9.4827586206896547E-2</v>
      </c>
      <c r="FQ10" s="28">
        <v>11</v>
      </c>
      <c r="FR10" s="125">
        <f t="shared" si="55"/>
        <v>9.3220338983050849E-2</v>
      </c>
      <c r="FS10" s="41">
        <f>FR10*'Pondération des sujets'!$D10</f>
        <v>9.3220338983050849E-2</v>
      </c>
      <c r="FT10" s="28">
        <v>13</v>
      </c>
      <c r="FU10" s="125">
        <f t="shared" si="56"/>
        <v>0.1092436974789916</v>
      </c>
      <c r="FV10" s="41">
        <f>FU10*'Pondération des sujets'!$D10</f>
        <v>0.1092436974789916</v>
      </c>
      <c r="FW10" s="28">
        <v>13</v>
      </c>
      <c r="FX10" s="125">
        <f t="shared" si="57"/>
        <v>0.1092436974789916</v>
      </c>
      <c r="FY10" s="41">
        <f>FX10*'Pondération des sujets'!$D10</f>
        <v>0.1092436974789916</v>
      </c>
      <c r="FZ10" s="28">
        <v>13</v>
      </c>
      <c r="GA10" s="125">
        <f t="shared" si="58"/>
        <v>0.1092436974789916</v>
      </c>
      <c r="GB10" s="41">
        <f>GA10*'Pondération des sujets'!$D10</f>
        <v>0.1092436974789916</v>
      </c>
      <c r="GC10" s="28">
        <v>13</v>
      </c>
      <c r="GD10" s="125">
        <f t="shared" si="59"/>
        <v>0.10833333333333334</v>
      </c>
      <c r="GE10" s="41">
        <f>GD10*'Pondération des sujets'!$D10</f>
        <v>0.10833333333333334</v>
      </c>
      <c r="GF10" s="32"/>
    </row>
    <row r="11" spans="1:188" x14ac:dyDescent="0.25">
      <c r="A11" s="115" t="s">
        <v>119</v>
      </c>
      <c r="B11" s="42" t="s">
        <v>2</v>
      </c>
      <c r="C11" s="28">
        <v>1</v>
      </c>
      <c r="D11" s="125">
        <f t="shared" si="0"/>
        <v>1.004016064257028E-3</v>
      </c>
      <c r="E11" s="41">
        <f>D11*'Pondération des sujets'!$D16</f>
        <v>1.004016064257028E-3</v>
      </c>
      <c r="F11" s="28">
        <v>3</v>
      </c>
      <c r="G11" s="125">
        <f t="shared" si="1"/>
        <v>2.967359050445104E-3</v>
      </c>
      <c r="H11" s="41">
        <f>G11*'Pondération des sujets'!$D16</f>
        <v>2.967359050445104E-3</v>
      </c>
      <c r="I11" s="28">
        <v>3</v>
      </c>
      <c r="J11" s="125">
        <f t="shared" si="2"/>
        <v>2.9469548133595285E-3</v>
      </c>
      <c r="K11" s="41">
        <f>J11*'Pondération des sujets'!$D16</f>
        <v>2.9469548133595285E-3</v>
      </c>
      <c r="L11" s="28">
        <v>3</v>
      </c>
      <c r="M11" s="125">
        <f t="shared" si="3"/>
        <v>2.8571428571428571E-3</v>
      </c>
      <c r="N11" s="41">
        <f>M11*'Pondération des sujets'!$D16</f>
        <v>2.8571428571428571E-3</v>
      </c>
      <c r="O11" s="28">
        <v>2</v>
      </c>
      <c r="P11" s="125">
        <f t="shared" si="4"/>
        <v>1.9782393669634025E-3</v>
      </c>
      <c r="Q11" s="41">
        <f>P11*'Pondération des sujets'!$D16</f>
        <v>1.9782393669634025E-3</v>
      </c>
      <c r="R11" s="28">
        <v>3</v>
      </c>
      <c r="S11" s="125">
        <f t="shared" si="5"/>
        <v>2.9702970297029703E-3</v>
      </c>
      <c r="T11" s="41">
        <f>S11*'Pondération des sujets'!$D16</f>
        <v>2.9702970297029703E-3</v>
      </c>
      <c r="U11" s="28">
        <v>2</v>
      </c>
      <c r="V11" s="125">
        <f t="shared" si="6"/>
        <v>1.8957345971563982E-3</v>
      </c>
      <c r="W11" s="41">
        <f>V11*'Pondération des sujets'!$D16</f>
        <v>1.8957345971563982E-3</v>
      </c>
      <c r="X11" s="28">
        <v>1</v>
      </c>
      <c r="Y11" s="125">
        <f t="shared" si="7"/>
        <v>9.46969696969697E-4</v>
      </c>
      <c r="Z11" s="41">
        <f>Y11*'Pondération des sujets'!$D16</f>
        <v>9.46969696969697E-4</v>
      </c>
      <c r="AA11" s="28">
        <v>3</v>
      </c>
      <c r="AB11" s="125">
        <f t="shared" si="8"/>
        <v>2.8011204481792717E-3</v>
      </c>
      <c r="AC11" s="41">
        <f>AB11*'Pondération des sujets'!$D16</f>
        <v>2.8011204481792717E-3</v>
      </c>
      <c r="AD11" s="28">
        <v>1</v>
      </c>
      <c r="AE11" s="125">
        <f t="shared" si="9"/>
        <v>9.6993210475266732E-4</v>
      </c>
      <c r="AF11" s="41">
        <f>AE11*'Pondération des sujets'!$D16</f>
        <v>9.6993210475266732E-4</v>
      </c>
      <c r="AG11" s="32"/>
      <c r="AH11" s="28">
        <v>1</v>
      </c>
      <c r="AI11" s="125">
        <f t="shared" si="10"/>
        <v>1.4245014245014246E-3</v>
      </c>
      <c r="AJ11" s="41">
        <f>AI11*'Pondération des sujets'!$D16</f>
        <v>1.4245014245014246E-3</v>
      </c>
      <c r="AK11" s="28">
        <v>2</v>
      </c>
      <c r="AL11" s="125">
        <f t="shared" si="11"/>
        <v>2.8694404591104736E-3</v>
      </c>
      <c r="AM11" s="41">
        <f>AL11*'Pondération des sujets'!$D16</f>
        <v>2.8694404591104736E-3</v>
      </c>
      <c r="AN11" s="28">
        <v>2</v>
      </c>
      <c r="AO11" s="125">
        <f t="shared" si="12"/>
        <v>2.8943560057887118E-3</v>
      </c>
      <c r="AP11" s="41">
        <f>AO11*'Pondération des sujets'!$D16</f>
        <v>2.8943560057887118E-3</v>
      </c>
      <c r="AQ11" s="28">
        <v>2</v>
      </c>
      <c r="AR11" s="125">
        <f t="shared" si="13"/>
        <v>2.886002886002886E-3</v>
      </c>
      <c r="AS11" s="41">
        <f>AR11*'Pondération des sujets'!$D16</f>
        <v>2.886002886002886E-3</v>
      </c>
      <c r="AT11" s="28">
        <v>2</v>
      </c>
      <c r="AU11" s="125">
        <f t="shared" si="14"/>
        <v>2.8943560057887118E-3</v>
      </c>
      <c r="AV11" s="41">
        <f>AU11*'Pondération des sujets'!$D16</f>
        <v>2.8943560057887118E-3</v>
      </c>
      <c r="AW11" s="28">
        <v>4</v>
      </c>
      <c r="AX11" s="125">
        <f t="shared" si="15"/>
        <v>5.7887120115774236E-3</v>
      </c>
      <c r="AY11" s="41">
        <f>AX11*'Pondération des sujets'!$D16</f>
        <v>5.7887120115774236E-3</v>
      </c>
      <c r="AZ11" s="28">
        <v>3</v>
      </c>
      <c r="BA11" s="125">
        <f t="shared" si="16"/>
        <v>4.3604651162790697E-3</v>
      </c>
      <c r="BB11" s="41">
        <f>BA11*'Pondération des sujets'!$D16</f>
        <v>4.3604651162790697E-3</v>
      </c>
      <c r="BC11" s="28">
        <v>3</v>
      </c>
      <c r="BD11" s="125">
        <f t="shared" si="17"/>
        <v>4.2253521126760559E-3</v>
      </c>
      <c r="BE11" s="41">
        <f>BD11*'Pondération des sujets'!$D16</f>
        <v>4.2253521126760559E-3</v>
      </c>
      <c r="BF11" s="28">
        <v>3</v>
      </c>
      <c r="BG11" s="125">
        <f t="shared" si="18"/>
        <v>4.2016806722689074E-3</v>
      </c>
      <c r="BH11" s="41">
        <f>BG11*'Pondération des sujets'!$D16</f>
        <v>4.2016806722689074E-3</v>
      </c>
      <c r="BI11" s="28">
        <v>4</v>
      </c>
      <c r="BJ11" s="125">
        <f t="shared" si="19"/>
        <v>5.6100981767180924E-3</v>
      </c>
      <c r="BK11" s="41">
        <f>BJ11*'Pondération des sujets'!$D16</f>
        <v>5.6100981767180924E-3</v>
      </c>
      <c r="BL11" s="32"/>
      <c r="BM11" s="28">
        <v>1</v>
      </c>
      <c r="BN11" s="125">
        <f t="shared" si="20"/>
        <v>1.2853470437017994E-3</v>
      </c>
      <c r="BO11" s="41">
        <f>BN11*'Pondération des sujets'!$D16</f>
        <v>1.2853470437017994E-3</v>
      </c>
      <c r="BP11" s="28">
        <v>4</v>
      </c>
      <c r="BQ11" s="125">
        <f t="shared" si="21"/>
        <v>5.1546391752577319E-3</v>
      </c>
      <c r="BR11" s="41">
        <f>BQ11*'Pondération des sujets'!$D16</f>
        <v>5.1546391752577319E-3</v>
      </c>
      <c r="BS11" s="28">
        <v>5</v>
      </c>
      <c r="BT11" s="125">
        <f t="shared" si="22"/>
        <v>6.4020486555697821E-3</v>
      </c>
      <c r="BU11" s="41">
        <f>BT11*'Pondération des sujets'!$D16</f>
        <v>6.4020486555697821E-3</v>
      </c>
      <c r="BV11" s="28">
        <v>5</v>
      </c>
      <c r="BW11" s="125">
        <f t="shared" si="23"/>
        <v>6.4683053040103496E-3</v>
      </c>
      <c r="BX11" s="41">
        <f>BW11*'Pondération des sujets'!$D16</f>
        <v>6.4683053040103496E-3</v>
      </c>
      <c r="BY11" s="28">
        <v>4</v>
      </c>
      <c r="BZ11" s="125">
        <f t="shared" si="24"/>
        <v>5.1480051480051478E-3</v>
      </c>
      <c r="CA11" s="41">
        <f>BZ11*'Pondération des sujets'!$D16</f>
        <v>5.1480051480051478E-3</v>
      </c>
      <c r="CB11" s="28">
        <v>0</v>
      </c>
      <c r="CC11" s="125">
        <f t="shared" si="25"/>
        <v>0</v>
      </c>
      <c r="CD11" s="41">
        <f>CC11*'Pondération des sujets'!$D16</f>
        <v>0</v>
      </c>
      <c r="CE11" s="28">
        <v>0</v>
      </c>
      <c r="CF11" s="125">
        <f t="shared" si="26"/>
        <v>0</v>
      </c>
      <c r="CG11" s="41">
        <f>CF11*'Pondération des sujets'!$D16</f>
        <v>0</v>
      </c>
      <c r="CH11" s="28">
        <v>0</v>
      </c>
      <c r="CI11" s="125">
        <f t="shared" si="27"/>
        <v>0</v>
      </c>
      <c r="CJ11" s="41">
        <f>CI11*'Pondération des sujets'!$D16</f>
        <v>0</v>
      </c>
      <c r="CK11" s="28">
        <v>0</v>
      </c>
      <c r="CL11" s="125">
        <f t="shared" si="28"/>
        <v>0</v>
      </c>
      <c r="CM11" s="41">
        <f>CL11*'Pondération des sujets'!$D16</f>
        <v>0</v>
      </c>
      <c r="CN11" s="28">
        <v>1</v>
      </c>
      <c r="CO11" s="125">
        <f t="shared" si="29"/>
        <v>1.3054830287206266E-3</v>
      </c>
      <c r="CP11" s="41">
        <f>CO11*'Pondération des sujets'!$D16</f>
        <v>1.3054830287206266E-3</v>
      </c>
      <c r="CQ11" s="32"/>
      <c r="CR11" s="28">
        <v>0</v>
      </c>
      <c r="CS11" s="125">
        <f t="shared" si="30"/>
        <v>0</v>
      </c>
      <c r="CT11" s="41">
        <f>CS11*'Pondération des sujets'!$D16</f>
        <v>0</v>
      </c>
      <c r="CU11" s="28">
        <v>0</v>
      </c>
      <c r="CV11" s="125">
        <f t="shared" si="31"/>
        <v>0</v>
      </c>
      <c r="CW11" s="41">
        <f>CV11*'Pondération des sujets'!$D16</f>
        <v>0</v>
      </c>
      <c r="CX11" s="28">
        <v>0</v>
      </c>
      <c r="CY11" s="125">
        <f t="shared" si="32"/>
        <v>0</v>
      </c>
      <c r="CZ11" s="41">
        <f>CY11*'Pondération des sujets'!$D16</f>
        <v>0</v>
      </c>
      <c r="DA11" s="28">
        <v>1</v>
      </c>
      <c r="DB11" s="125">
        <f t="shared" si="33"/>
        <v>3.3670033670033669E-3</v>
      </c>
      <c r="DC11" s="41">
        <f>DB11*'Pondération des sujets'!$D16</f>
        <v>3.3670033670033669E-3</v>
      </c>
      <c r="DD11" s="28">
        <v>1</v>
      </c>
      <c r="DE11" s="125">
        <f t="shared" si="34"/>
        <v>3.3557046979865771E-3</v>
      </c>
      <c r="DF11" s="41">
        <f>DE11*'Pondération des sujets'!$D16</f>
        <v>3.3557046979865771E-3</v>
      </c>
      <c r="DG11" s="28">
        <v>2</v>
      </c>
      <c r="DH11" s="125">
        <f t="shared" si="35"/>
        <v>6.688963210702341E-3</v>
      </c>
      <c r="DI11" s="41">
        <f>DH11*'Pondération des sujets'!$D16</f>
        <v>6.688963210702341E-3</v>
      </c>
      <c r="DJ11" s="28">
        <v>1</v>
      </c>
      <c r="DK11" s="125">
        <f t="shared" si="36"/>
        <v>3.4843205574912892E-3</v>
      </c>
      <c r="DL11" s="41">
        <f>DK11*'Pondération des sujets'!$D16</f>
        <v>3.4843205574912892E-3</v>
      </c>
      <c r="DM11" s="28">
        <v>1</v>
      </c>
      <c r="DN11" s="125">
        <f t="shared" si="37"/>
        <v>3.472222222222222E-3</v>
      </c>
      <c r="DO11" s="41">
        <f>DN11*'Pondération des sujets'!$D16</f>
        <v>3.472222222222222E-3</v>
      </c>
      <c r="DP11" s="28">
        <v>1</v>
      </c>
      <c r="DQ11" s="125">
        <f t="shared" si="38"/>
        <v>3.4364261168384879E-3</v>
      </c>
      <c r="DR11" s="41">
        <f>DQ11*'Pondération des sujets'!$D16</f>
        <v>3.4364261168384879E-3</v>
      </c>
      <c r="DS11" s="28">
        <v>1</v>
      </c>
      <c r="DT11" s="125">
        <f t="shared" si="39"/>
        <v>3.472222222222222E-3</v>
      </c>
      <c r="DU11" s="41">
        <f>DT11*'Pondération des sujets'!$D16</f>
        <v>3.472222222222222E-3</v>
      </c>
      <c r="DV11" s="32"/>
      <c r="DW11" s="28">
        <v>0</v>
      </c>
      <c r="DX11" s="125">
        <f t="shared" si="40"/>
        <v>0</v>
      </c>
      <c r="DY11" s="41">
        <f>DX11*'Pondération des sujets'!$D16</f>
        <v>0</v>
      </c>
      <c r="DZ11" s="28">
        <v>0</v>
      </c>
      <c r="EA11" s="125">
        <f t="shared" si="41"/>
        <v>0</v>
      </c>
      <c r="EB11" s="41">
        <f>EA11*'Pondération des sujets'!$D16</f>
        <v>0</v>
      </c>
      <c r="EC11" s="28">
        <v>1</v>
      </c>
      <c r="ED11" s="125">
        <f t="shared" si="42"/>
        <v>1.0775862068965517E-3</v>
      </c>
      <c r="EE11" s="41">
        <f>ED11*'Pondération des sujets'!$D16</f>
        <v>1.0775862068965517E-3</v>
      </c>
      <c r="EF11" s="28">
        <v>2</v>
      </c>
      <c r="EG11" s="125">
        <f t="shared" si="43"/>
        <v>2.1598272138228943E-3</v>
      </c>
      <c r="EH11" s="41">
        <f>EG11*'Pondération des sujets'!$D16</f>
        <v>2.1598272138228943E-3</v>
      </c>
      <c r="EI11" s="28">
        <v>3</v>
      </c>
      <c r="EJ11" s="125">
        <f t="shared" si="44"/>
        <v>3.2432432432432431E-3</v>
      </c>
      <c r="EK11" s="41">
        <f>EJ11*'Pondération des sujets'!$D16</f>
        <v>3.2432432432432431E-3</v>
      </c>
      <c r="EL11" s="28">
        <v>3</v>
      </c>
      <c r="EM11" s="125">
        <f t="shared" si="45"/>
        <v>3.2537960954446853E-3</v>
      </c>
      <c r="EN11" s="41">
        <f>EM11*'Pondération des sujets'!$D16</f>
        <v>3.2537960954446853E-3</v>
      </c>
      <c r="EO11" s="28">
        <v>4</v>
      </c>
      <c r="EP11" s="125">
        <f t="shared" si="46"/>
        <v>4.3620501635768813E-3</v>
      </c>
      <c r="EQ11" s="41">
        <f>EP11*'Pondération des sujets'!$D16</f>
        <v>4.3620501635768813E-3</v>
      </c>
      <c r="ER11" s="28">
        <v>4</v>
      </c>
      <c r="ES11" s="125">
        <f t="shared" si="47"/>
        <v>4.5714285714285718E-3</v>
      </c>
      <c r="ET11" s="41">
        <f>ES11*'Pondération des sujets'!$D16</f>
        <v>4.5714285714285718E-3</v>
      </c>
      <c r="EU11" s="28">
        <v>4</v>
      </c>
      <c r="EV11" s="125">
        <f t="shared" si="48"/>
        <v>4.5766590389016018E-3</v>
      </c>
      <c r="EW11" s="41">
        <f>EV11*'Pondération des sujets'!$D16</f>
        <v>4.5766590389016018E-3</v>
      </c>
      <c r="EX11" s="28">
        <v>3</v>
      </c>
      <c r="EY11" s="125">
        <f t="shared" si="49"/>
        <v>3.3594624860022394E-3</v>
      </c>
      <c r="EZ11" s="41">
        <f>EY11*'Pondération des sujets'!$D16</f>
        <v>3.3594624860022394E-3</v>
      </c>
      <c r="FA11" s="32"/>
      <c r="FB11" s="28">
        <v>0</v>
      </c>
      <c r="FC11" s="125">
        <f t="shared" si="50"/>
        <v>0</v>
      </c>
      <c r="FD11" s="41">
        <f>FC11*'Pondération des sujets'!$D16</f>
        <v>0</v>
      </c>
      <c r="FE11" s="28">
        <v>0</v>
      </c>
      <c r="FF11" s="125">
        <f t="shared" si="51"/>
        <v>0</v>
      </c>
      <c r="FG11" s="41">
        <f>FF11*'Pondération des sujets'!$D16</f>
        <v>0</v>
      </c>
      <c r="FH11" s="28">
        <v>0</v>
      </c>
      <c r="FI11" s="125">
        <f t="shared" si="52"/>
        <v>0</v>
      </c>
      <c r="FJ11" s="41">
        <f>FI11*'Pondération des sujets'!$D16</f>
        <v>0</v>
      </c>
      <c r="FK11" s="28">
        <v>0</v>
      </c>
      <c r="FL11" s="125">
        <f t="shared" si="53"/>
        <v>0</v>
      </c>
      <c r="FM11" s="41">
        <f>FL11*'Pondération des sujets'!$D16</f>
        <v>0</v>
      </c>
      <c r="FN11" s="28">
        <v>0</v>
      </c>
      <c r="FO11" s="125">
        <f t="shared" si="54"/>
        <v>0</v>
      </c>
      <c r="FP11" s="41">
        <f>FO11*'Pondération des sujets'!$D16</f>
        <v>0</v>
      </c>
      <c r="FQ11" s="28">
        <v>0</v>
      </c>
      <c r="FR11" s="125">
        <f t="shared" si="55"/>
        <v>0</v>
      </c>
      <c r="FS11" s="41">
        <f>FR11*'Pondération des sujets'!$D16</f>
        <v>0</v>
      </c>
      <c r="FT11" s="28">
        <v>0</v>
      </c>
      <c r="FU11" s="125">
        <f t="shared" si="56"/>
        <v>0</v>
      </c>
      <c r="FV11" s="41">
        <f>FU11*'Pondération des sujets'!$D16</f>
        <v>0</v>
      </c>
      <c r="FW11" s="28">
        <v>0</v>
      </c>
      <c r="FX11" s="125">
        <f t="shared" si="57"/>
        <v>0</v>
      </c>
      <c r="FY11" s="41">
        <f>FX11*'Pondération des sujets'!$D16</f>
        <v>0</v>
      </c>
      <c r="FZ11" s="28">
        <v>0</v>
      </c>
      <c r="GA11" s="125">
        <f t="shared" si="58"/>
        <v>0</v>
      </c>
      <c r="GB11" s="41">
        <f>GA11*'Pondération des sujets'!$D16</f>
        <v>0</v>
      </c>
      <c r="GC11" s="28">
        <v>0</v>
      </c>
      <c r="GD11" s="125">
        <f t="shared" si="59"/>
        <v>0</v>
      </c>
      <c r="GE11" s="41">
        <f>GD11*'Pondération des sujets'!$D16</f>
        <v>0</v>
      </c>
      <c r="GF11" s="32"/>
    </row>
    <row r="12" spans="1:188" x14ac:dyDescent="0.25">
      <c r="A12" s="115" t="s">
        <v>117</v>
      </c>
      <c r="B12" s="42" t="s">
        <v>1</v>
      </c>
      <c r="C12" s="28">
        <v>0</v>
      </c>
      <c r="D12" s="125">
        <f t="shared" si="0"/>
        <v>0</v>
      </c>
      <c r="E12" s="41">
        <f>D12*'Pondération des sujets'!$D17</f>
        <v>0</v>
      </c>
      <c r="F12" s="28">
        <v>0</v>
      </c>
      <c r="G12" s="125">
        <f t="shared" si="1"/>
        <v>0</v>
      </c>
      <c r="H12" s="41">
        <f>G12*'Pondération des sujets'!$D17</f>
        <v>0</v>
      </c>
      <c r="I12" s="28">
        <v>0</v>
      </c>
      <c r="J12" s="125">
        <f t="shared" si="2"/>
        <v>0</v>
      </c>
      <c r="K12" s="41">
        <f>J12*'Pondération des sujets'!$D17</f>
        <v>0</v>
      </c>
      <c r="L12" s="28">
        <v>0</v>
      </c>
      <c r="M12" s="125">
        <f t="shared" si="3"/>
        <v>0</v>
      </c>
      <c r="N12" s="41">
        <f>M12*'Pondération des sujets'!$D17</f>
        <v>0</v>
      </c>
      <c r="O12" s="28">
        <v>0</v>
      </c>
      <c r="P12" s="125">
        <f t="shared" si="4"/>
        <v>0</v>
      </c>
      <c r="Q12" s="41">
        <f>P12*'Pondération des sujets'!$D17</f>
        <v>0</v>
      </c>
      <c r="R12" s="28">
        <v>1</v>
      </c>
      <c r="S12" s="125">
        <f t="shared" si="5"/>
        <v>9.9009900990099011E-4</v>
      </c>
      <c r="T12" s="41">
        <f>S12*'Pondération des sujets'!$D17</f>
        <v>9.9009900990099011E-4</v>
      </c>
      <c r="U12" s="28">
        <v>0</v>
      </c>
      <c r="V12" s="125">
        <f t="shared" si="6"/>
        <v>0</v>
      </c>
      <c r="W12" s="41">
        <f>V12*'Pondération des sujets'!$D17</f>
        <v>0</v>
      </c>
      <c r="X12" s="28">
        <v>0</v>
      </c>
      <c r="Y12" s="125">
        <f t="shared" si="7"/>
        <v>0</v>
      </c>
      <c r="Z12" s="41">
        <f>Y12*'Pondération des sujets'!$D17</f>
        <v>0</v>
      </c>
      <c r="AA12" s="28">
        <v>1</v>
      </c>
      <c r="AB12" s="125">
        <f t="shared" si="8"/>
        <v>9.3370681605975728E-4</v>
      </c>
      <c r="AC12" s="41">
        <f>AB12*'Pondération des sujets'!$D17</f>
        <v>9.3370681605975728E-4</v>
      </c>
      <c r="AD12" s="28">
        <v>1</v>
      </c>
      <c r="AE12" s="125">
        <f t="shared" si="9"/>
        <v>9.6993210475266732E-4</v>
      </c>
      <c r="AF12" s="41">
        <f>AE12*'Pondération des sujets'!$D17</f>
        <v>9.6993210475266732E-4</v>
      </c>
      <c r="AG12" s="32"/>
      <c r="AH12" s="28">
        <v>0</v>
      </c>
      <c r="AI12" s="125">
        <f t="shared" si="10"/>
        <v>0</v>
      </c>
      <c r="AJ12" s="41">
        <f>AI12*'Pondération des sujets'!$D17</f>
        <v>0</v>
      </c>
      <c r="AK12" s="28">
        <v>0</v>
      </c>
      <c r="AL12" s="125">
        <f t="shared" si="11"/>
        <v>0</v>
      </c>
      <c r="AM12" s="41">
        <f>AL12*'Pondération des sujets'!$D17</f>
        <v>0</v>
      </c>
      <c r="AN12" s="28">
        <v>0</v>
      </c>
      <c r="AO12" s="125">
        <f t="shared" si="12"/>
        <v>0</v>
      </c>
      <c r="AP12" s="41">
        <f>AO12*'Pondération des sujets'!$D17</f>
        <v>0</v>
      </c>
      <c r="AQ12" s="28">
        <v>0</v>
      </c>
      <c r="AR12" s="125">
        <f t="shared" si="13"/>
        <v>0</v>
      </c>
      <c r="AS12" s="41">
        <f>AR12*'Pondération des sujets'!$D17</f>
        <v>0</v>
      </c>
      <c r="AT12" s="28">
        <v>0</v>
      </c>
      <c r="AU12" s="125">
        <f t="shared" si="14"/>
        <v>0</v>
      </c>
      <c r="AV12" s="41">
        <f>AU12*'Pondération des sujets'!$D17</f>
        <v>0</v>
      </c>
      <c r="AW12" s="28">
        <v>0</v>
      </c>
      <c r="AX12" s="125">
        <f t="shared" si="15"/>
        <v>0</v>
      </c>
      <c r="AY12" s="41">
        <f>AX12*'Pondération des sujets'!$D17</f>
        <v>0</v>
      </c>
      <c r="AZ12" s="28">
        <v>0</v>
      </c>
      <c r="BA12" s="125">
        <f t="shared" si="16"/>
        <v>0</v>
      </c>
      <c r="BB12" s="41">
        <f>BA12*'Pondération des sujets'!$D17</f>
        <v>0</v>
      </c>
      <c r="BC12" s="28">
        <v>0</v>
      </c>
      <c r="BD12" s="125">
        <f t="shared" si="17"/>
        <v>0</v>
      </c>
      <c r="BE12" s="41">
        <f>BD12*'Pondération des sujets'!$D17</f>
        <v>0</v>
      </c>
      <c r="BF12" s="28">
        <v>0</v>
      </c>
      <c r="BG12" s="125">
        <f t="shared" si="18"/>
        <v>0</v>
      </c>
      <c r="BH12" s="41">
        <f>BG12*'Pondération des sujets'!$D17</f>
        <v>0</v>
      </c>
      <c r="BI12" s="28">
        <v>0</v>
      </c>
      <c r="BJ12" s="125">
        <f t="shared" si="19"/>
        <v>0</v>
      </c>
      <c r="BK12" s="41">
        <f>BJ12*'Pondération des sujets'!$D17</f>
        <v>0</v>
      </c>
      <c r="BL12" s="32"/>
      <c r="BM12" s="28">
        <v>0</v>
      </c>
      <c r="BN12" s="125">
        <f t="shared" si="20"/>
        <v>0</v>
      </c>
      <c r="BO12" s="41">
        <f>BN12*'Pondération des sujets'!$D17</f>
        <v>0</v>
      </c>
      <c r="BP12" s="28">
        <v>0</v>
      </c>
      <c r="BQ12" s="125">
        <f t="shared" si="21"/>
        <v>0</v>
      </c>
      <c r="BR12" s="41">
        <f>BQ12*'Pondération des sujets'!$D17</f>
        <v>0</v>
      </c>
      <c r="BS12" s="28">
        <v>0</v>
      </c>
      <c r="BT12" s="125">
        <f t="shared" si="22"/>
        <v>0</v>
      </c>
      <c r="BU12" s="41">
        <f>BT12*'Pondération des sujets'!$D17</f>
        <v>0</v>
      </c>
      <c r="BV12" s="28">
        <v>0</v>
      </c>
      <c r="BW12" s="125">
        <f t="shared" si="23"/>
        <v>0</v>
      </c>
      <c r="BX12" s="41">
        <f>BW12*'Pondération des sujets'!$D17</f>
        <v>0</v>
      </c>
      <c r="BY12" s="28">
        <v>0</v>
      </c>
      <c r="BZ12" s="125">
        <f t="shared" si="24"/>
        <v>0</v>
      </c>
      <c r="CA12" s="41">
        <f>BZ12*'Pondération des sujets'!$D17</f>
        <v>0</v>
      </c>
      <c r="CB12" s="28">
        <v>0</v>
      </c>
      <c r="CC12" s="125">
        <f t="shared" si="25"/>
        <v>0</v>
      </c>
      <c r="CD12" s="41">
        <f>CC12*'Pondération des sujets'!$D17</f>
        <v>0</v>
      </c>
      <c r="CE12" s="28">
        <v>0</v>
      </c>
      <c r="CF12" s="125">
        <f t="shared" si="26"/>
        <v>0</v>
      </c>
      <c r="CG12" s="41">
        <f>CF12*'Pondération des sujets'!$D17</f>
        <v>0</v>
      </c>
      <c r="CH12" s="28">
        <v>0</v>
      </c>
      <c r="CI12" s="125">
        <f t="shared" si="27"/>
        <v>0</v>
      </c>
      <c r="CJ12" s="41">
        <f>CI12*'Pondération des sujets'!$D17</f>
        <v>0</v>
      </c>
      <c r="CK12" s="28">
        <v>0</v>
      </c>
      <c r="CL12" s="125">
        <f t="shared" si="28"/>
        <v>0</v>
      </c>
      <c r="CM12" s="41">
        <f>CL12*'Pondération des sujets'!$D17</f>
        <v>0</v>
      </c>
      <c r="CN12" s="28">
        <v>0</v>
      </c>
      <c r="CO12" s="125">
        <f t="shared" si="29"/>
        <v>0</v>
      </c>
      <c r="CP12" s="41">
        <f>CO12*'Pondération des sujets'!$D17</f>
        <v>0</v>
      </c>
      <c r="CQ12" s="32"/>
      <c r="CR12" s="28">
        <v>0</v>
      </c>
      <c r="CS12" s="125">
        <f t="shared" si="30"/>
        <v>0</v>
      </c>
      <c r="CT12" s="41">
        <f>CS12*'Pondération des sujets'!$D17</f>
        <v>0</v>
      </c>
      <c r="CU12" s="28">
        <v>0</v>
      </c>
      <c r="CV12" s="125">
        <f t="shared" si="31"/>
        <v>0</v>
      </c>
      <c r="CW12" s="41">
        <f>CV12*'Pondération des sujets'!$D17</f>
        <v>0</v>
      </c>
      <c r="CX12" s="28">
        <v>0</v>
      </c>
      <c r="CY12" s="125">
        <f t="shared" si="32"/>
        <v>0</v>
      </c>
      <c r="CZ12" s="41">
        <f>CY12*'Pondération des sujets'!$D17</f>
        <v>0</v>
      </c>
      <c r="DA12" s="28">
        <v>0</v>
      </c>
      <c r="DB12" s="125">
        <f t="shared" si="33"/>
        <v>0</v>
      </c>
      <c r="DC12" s="41">
        <f>DB12*'Pondération des sujets'!$D17</f>
        <v>0</v>
      </c>
      <c r="DD12" s="28">
        <v>0</v>
      </c>
      <c r="DE12" s="125">
        <f t="shared" si="34"/>
        <v>0</v>
      </c>
      <c r="DF12" s="41">
        <f>DE12*'Pondération des sujets'!$D17</f>
        <v>0</v>
      </c>
      <c r="DG12" s="28">
        <v>0</v>
      </c>
      <c r="DH12" s="125">
        <f t="shared" si="35"/>
        <v>0</v>
      </c>
      <c r="DI12" s="41">
        <f>DH12*'Pondération des sujets'!$D17</f>
        <v>0</v>
      </c>
      <c r="DJ12" s="28">
        <v>0</v>
      </c>
      <c r="DK12" s="125">
        <f t="shared" si="36"/>
        <v>0</v>
      </c>
      <c r="DL12" s="41">
        <f>DK12*'Pondération des sujets'!$D17</f>
        <v>0</v>
      </c>
      <c r="DM12" s="28">
        <v>0</v>
      </c>
      <c r="DN12" s="125">
        <f t="shared" si="37"/>
        <v>0</v>
      </c>
      <c r="DO12" s="41">
        <f>DN12*'Pondération des sujets'!$D17</f>
        <v>0</v>
      </c>
      <c r="DP12" s="28">
        <v>0</v>
      </c>
      <c r="DQ12" s="125">
        <f t="shared" si="38"/>
        <v>0</v>
      </c>
      <c r="DR12" s="41">
        <f>DQ12*'Pondération des sujets'!$D17</f>
        <v>0</v>
      </c>
      <c r="DS12" s="28">
        <v>0</v>
      </c>
      <c r="DT12" s="125">
        <f t="shared" si="39"/>
        <v>0</v>
      </c>
      <c r="DU12" s="41">
        <f>DT12*'Pondération des sujets'!$D17</f>
        <v>0</v>
      </c>
      <c r="DV12" s="32"/>
      <c r="DW12" s="28">
        <v>0</v>
      </c>
      <c r="DX12" s="125">
        <f t="shared" si="40"/>
        <v>0</v>
      </c>
      <c r="DY12" s="41">
        <f>DX12*'Pondération des sujets'!$D17</f>
        <v>0</v>
      </c>
      <c r="DZ12" s="28">
        <v>0</v>
      </c>
      <c r="EA12" s="125">
        <f t="shared" si="41"/>
        <v>0</v>
      </c>
      <c r="EB12" s="41">
        <f>EA12*'Pondération des sujets'!$D17</f>
        <v>0</v>
      </c>
      <c r="EC12" s="28">
        <v>0</v>
      </c>
      <c r="ED12" s="125">
        <f t="shared" si="42"/>
        <v>0</v>
      </c>
      <c r="EE12" s="41">
        <f>ED12*'Pondération des sujets'!$D17</f>
        <v>0</v>
      </c>
      <c r="EF12" s="28">
        <v>0</v>
      </c>
      <c r="EG12" s="125">
        <f t="shared" si="43"/>
        <v>0</v>
      </c>
      <c r="EH12" s="41">
        <f>EG12*'Pondération des sujets'!$D17</f>
        <v>0</v>
      </c>
      <c r="EI12" s="28">
        <v>0</v>
      </c>
      <c r="EJ12" s="125">
        <f t="shared" si="44"/>
        <v>0</v>
      </c>
      <c r="EK12" s="41">
        <f>EJ12*'Pondération des sujets'!$D17</f>
        <v>0</v>
      </c>
      <c r="EL12" s="28">
        <v>0</v>
      </c>
      <c r="EM12" s="125">
        <f t="shared" si="45"/>
        <v>0</v>
      </c>
      <c r="EN12" s="41">
        <f>EM12*'Pondération des sujets'!$D17</f>
        <v>0</v>
      </c>
      <c r="EO12" s="28">
        <v>0</v>
      </c>
      <c r="EP12" s="125">
        <f t="shared" si="46"/>
        <v>0</v>
      </c>
      <c r="EQ12" s="41">
        <f>EP12*'Pondération des sujets'!$D17</f>
        <v>0</v>
      </c>
      <c r="ER12" s="28">
        <v>0</v>
      </c>
      <c r="ES12" s="125">
        <f t="shared" si="47"/>
        <v>0</v>
      </c>
      <c r="ET12" s="41">
        <f>ES12*'Pondération des sujets'!$D17</f>
        <v>0</v>
      </c>
      <c r="EU12" s="28">
        <v>0</v>
      </c>
      <c r="EV12" s="125">
        <f t="shared" si="48"/>
        <v>0</v>
      </c>
      <c r="EW12" s="41">
        <f>EV12*'Pondération des sujets'!$D17</f>
        <v>0</v>
      </c>
      <c r="EX12" s="28">
        <v>0</v>
      </c>
      <c r="EY12" s="125">
        <f t="shared" si="49"/>
        <v>0</v>
      </c>
      <c r="EZ12" s="41">
        <f>EY12*'Pondération des sujets'!$D17</f>
        <v>0</v>
      </c>
      <c r="FA12" s="32"/>
      <c r="FB12" s="28">
        <v>0</v>
      </c>
      <c r="FC12" s="125">
        <f t="shared" si="50"/>
        <v>0</v>
      </c>
      <c r="FD12" s="41">
        <f>FC12*'Pondération des sujets'!$D17</f>
        <v>0</v>
      </c>
      <c r="FE12" s="28">
        <v>0</v>
      </c>
      <c r="FF12" s="125">
        <f t="shared" si="51"/>
        <v>0</v>
      </c>
      <c r="FG12" s="41">
        <f>FF12*'Pondération des sujets'!$D17</f>
        <v>0</v>
      </c>
      <c r="FH12" s="28">
        <v>0</v>
      </c>
      <c r="FI12" s="125">
        <f t="shared" si="52"/>
        <v>0</v>
      </c>
      <c r="FJ12" s="41">
        <f>FI12*'Pondération des sujets'!$D17</f>
        <v>0</v>
      </c>
      <c r="FK12" s="28">
        <v>0</v>
      </c>
      <c r="FL12" s="125">
        <f t="shared" si="53"/>
        <v>0</v>
      </c>
      <c r="FM12" s="41">
        <f>FL12*'Pondération des sujets'!$D17</f>
        <v>0</v>
      </c>
      <c r="FN12" s="28">
        <v>0</v>
      </c>
      <c r="FO12" s="125">
        <f t="shared" si="54"/>
        <v>0</v>
      </c>
      <c r="FP12" s="41">
        <f>FO12*'Pondération des sujets'!$D17</f>
        <v>0</v>
      </c>
      <c r="FQ12" s="28">
        <v>0</v>
      </c>
      <c r="FR12" s="125">
        <f t="shared" si="55"/>
        <v>0</v>
      </c>
      <c r="FS12" s="41">
        <f>FR12*'Pondération des sujets'!$D17</f>
        <v>0</v>
      </c>
      <c r="FT12" s="28">
        <v>0</v>
      </c>
      <c r="FU12" s="125">
        <f t="shared" si="56"/>
        <v>0</v>
      </c>
      <c r="FV12" s="41">
        <f>FU12*'Pondération des sujets'!$D17</f>
        <v>0</v>
      </c>
      <c r="FW12" s="28">
        <v>0</v>
      </c>
      <c r="FX12" s="125">
        <f t="shared" si="57"/>
        <v>0</v>
      </c>
      <c r="FY12" s="41">
        <f>FX12*'Pondération des sujets'!$D17</f>
        <v>0</v>
      </c>
      <c r="FZ12" s="28">
        <v>0</v>
      </c>
      <c r="GA12" s="125">
        <f t="shared" si="58"/>
        <v>0</v>
      </c>
      <c r="GB12" s="41">
        <f>GA12*'Pondération des sujets'!$D17</f>
        <v>0</v>
      </c>
      <c r="GC12" s="28">
        <v>0</v>
      </c>
      <c r="GD12" s="125">
        <f t="shared" si="59"/>
        <v>0</v>
      </c>
      <c r="GE12" s="41">
        <f>GD12*'Pondération des sujets'!$D17</f>
        <v>0</v>
      </c>
      <c r="GF12" s="32"/>
    </row>
    <row r="13" spans="1:188" x14ac:dyDescent="0.25">
      <c r="A13" s="77" t="s">
        <v>98</v>
      </c>
      <c r="B13" s="42" t="s">
        <v>99</v>
      </c>
      <c r="C13" s="28">
        <v>0</v>
      </c>
      <c r="D13" s="125">
        <f t="shared" si="0"/>
        <v>0</v>
      </c>
      <c r="E13" s="41">
        <f>D13*'Pondération des sujets'!$D18</f>
        <v>0</v>
      </c>
      <c r="F13" s="28">
        <v>0</v>
      </c>
      <c r="G13" s="125">
        <f t="shared" si="1"/>
        <v>0</v>
      </c>
      <c r="H13" s="41">
        <f>G13*'Pondération des sujets'!$D18</f>
        <v>0</v>
      </c>
      <c r="I13" s="28">
        <v>0</v>
      </c>
      <c r="J13" s="125">
        <f t="shared" si="2"/>
        <v>0</v>
      </c>
      <c r="K13" s="41">
        <f>J13*'Pondération des sujets'!$D18</f>
        <v>0</v>
      </c>
      <c r="L13" s="28">
        <v>0</v>
      </c>
      <c r="M13" s="125">
        <f t="shared" si="3"/>
        <v>0</v>
      </c>
      <c r="N13" s="41">
        <f>M13*'Pondération des sujets'!$D18</f>
        <v>0</v>
      </c>
      <c r="O13" s="28">
        <v>0</v>
      </c>
      <c r="P13" s="125">
        <f t="shared" si="4"/>
        <v>0</v>
      </c>
      <c r="Q13" s="41">
        <f>P13*'Pondération des sujets'!$D18</f>
        <v>0</v>
      </c>
      <c r="R13" s="28">
        <v>0</v>
      </c>
      <c r="S13" s="125">
        <f t="shared" si="5"/>
        <v>0</v>
      </c>
      <c r="T13" s="41">
        <f>S13*'Pondération des sujets'!$D18</f>
        <v>0</v>
      </c>
      <c r="U13" s="28">
        <v>0</v>
      </c>
      <c r="V13" s="125">
        <f t="shared" si="6"/>
        <v>0</v>
      </c>
      <c r="W13" s="41">
        <f>V13*'Pondération des sujets'!$D18</f>
        <v>0</v>
      </c>
      <c r="X13" s="28">
        <v>0</v>
      </c>
      <c r="Y13" s="125">
        <f t="shared" si="7"/>
        <v>0</v>
      </c>
      <c r="Z13" s="41">
        <f>Y13*'Pondération des sujets'!$D18</f>
        <v>0</v>
      </c>
      <c r="AA13" s="28">
        <v>0</v>
      </c>
      <c r="AB13" s="125">
        <f t="shared" si="8"/>
        <v>0</v>
      </c>
      <c r="AC13" s="41">
        <f>AB13*'Pondération des sujets'!$D18</f>
        <v>0</v>
      </c>
      <c r="AD13" s="28">
        <v>0</v>
      </c>
      <c r="AE13" s="125">
        <f t="shared" si="9"/>
        <v>0</v>
      </c>
      <c r="AF13" s="41">
        <f>AE13*'Pondération des sujets'!$D18</f>
        <v>0</v>
      </c>
      <c r="AG13" s="32"/>
      <c r="AH13" s="28">
        <v>0</v>
      </c>
      <c r="AI13" s="125">
        <f t="shared" si="10"/>
        <v>0</v>
      </c>
      <c r="AJ13" s="41">
        <f>AI13*'Pondération des sujets'!$D18</f>
        <v>0</v>
      </c>
      <c r="AK13" s="28">
        <v>0</v>
      </c>
      <c r="AL13" s="125">
        <f t="shared" si="11"/>
        <v>0</v>
      </c>
      <c r="AM13" s="41">
        <f>AL13*'Pondération des sujets'!$D18</f>
        <v>0</v>
      </c>
      <c r="AN13" s="28">
        <v>0</v>
      </c>
      <c r="AO13" s="125">
        <f t="shared" si="12"/>
        <v>0</v>
      </c>
      <c r="AP13" s="41">
        <f>AO13*'Pondération des sujets'!$D18</f>
        <v>0</v>
      </c>
      <c r="AQ13" s="28">
        <v>0</v>
      </c>
      <c r="AR13" s="125">
        <f t="shared" si="13"/>
        <v>0</v>
      </c>
      <c r="AS13" s="41">
        <f>AR13*'Pondération des sujets'!$D18</f>
        <v>0</v>
      </c>
      <c r="AT13" s="28">
        <v>0</v>
      </c>
      <c r="AU13" s="125">
        <f t="shared" si="14"/>
        <v>0</v>
      </c>
      <c r="AV13" s="41">
        <f>AU13*'Pondération des sujets'!$D18</f>
        <v>0</v>
      </c>
      <c r="AW13" s="28">
        <v>0</v>
      </c>
      <c r="AX13" s="125">
        <f t="shared" si="15"/>
        <v>0</v>
      </c>
      <c r="AY13" s="41">
        <f>AX13*'Pondération des sujets'!$D18</f>
        <v>0</v>
      </c>
      <c r="AZ13" s="28">
        <v>0</v>
      </c>
      <c r="BA13" s="125">
        <f t="shared" si="16"/>
        <v>0</v>
      </c>
      <c r="BB13" s="41">
        <f>BA13*'Pondération des sujets'!$D18</f>
        <v>0</v>
      </c>
      <c r="BC13" s="28">
        <v>0</v>
      </c>
      <c r="BD13" s="125">
        <f t="shared" si="17"/>
        <v>0</v>
      </c>
      <c r="BE13" s="41">
        <f>BD13*'Pondération des sujets'!$D18</f>
        <v>0</v>
      </c>
      <c r="BF13" s="28">
        <v>0</v>
      </c>
      <c r="BG13" s="125">
        <f t="shared" si="18"/>
        <v>0</v>
      </c>
      <c r="BH13" s="41">
        <f>BG13*'Pondération des sujets'!$D18</f>
        <v>0</v>
      </c>
      <c r="BI13" s="28">
        <v>0</v>
      </c>
      <c r="BJ13" s="125">
        <f t="shared" si="19"/>
        <v>0</v>
      </c>
      <c r="BK13" s="41">
        <f>BJ13*'Pondération des sujets'!$D18</f>
        <v>0</v>
      </c>
      <c r="BL13" s="32"/>
      <c r="BM13" s="28">
        <v>0</v>
      </c>
      <c r="BN13" s="125">
        <f t="shared" si="20"/>
        <v>0</v>
      </c>
      <c r="BO13" s="41">
        <f>BN13*'Pondération des sujets'!$D18</f>
        <v>0</v>
      </c>
      <c r="BP13" s="28">
        <v>0</v>
      </c>
      <c r="BQ13" s="125">
        <f t="shared" si="21"/>
        <v>0</v>
      </c>
      <c r="BR13" s="41">
        <f>BQ13*'Pondération des sujets'!$D18</f>
        <v>0</v>
      </c>
      <c r="BS13" s="28">
        <v>0</v>
      </c>
      <c r="BT13" s="125">
        <f t="shared" si="22"/>
        <v>0</v>
      </c>
      <c r="BU13" s="41">
        <f>BT13*'Pondération des sujets'!$D18</f>
        <v>0</v>
      </c>
      <c r="BV13" s="28">
        <v>0</v>
      </c>
      <c r="BW13" s="125">
        <f t="shared" si="23"/>
        <v>0</v>
      </c>
      <c r="BX13" s="41">
        <f>BW13*'Pondération des sujets'!$D18</f>
        <v>0</v>
      </c>
      <c r="BY13" s="28">
        <v>0</v>
      </c>
      <c r="BZ13" s="125">
        <f t="shared" si="24"/>
        <v>0</v>
      </c>
      <c r="CA13" s="41">
        <f>BZ13*'Pondération des sujets'!$D18</f>
        <v>0</v>
      </c>
      <c r="CB13" s="28">
        <v>0</v>
      </c>
      <c r="CC13" s="125">
        <f t="shared" si="25"/>
        <v>0</v>
      </c>
      <c r="CD13" s="41">
        <f>CC13*'Pondération des sujets'!$D18</f>
        <v>0</v>
      </c>
      <c r="CE13" s="28">
        <v>0</v>
      </c>
      <c r="CF13" s="125">
        <f t="shared" si="26"/>
        <v>0</v>
      </c>
      <c r="CG13" s="41">
        <f>CF13*'Pondération des sujets'!$D18</f>
        <v>0</v>
      </c>
      <c r="CH13" s="28">
        <v>0</v>
      </c>
      <c r="CI13" s="125">
        <f t="shared" si="27"/>
        <v>0</v>
      </c>
      <c r="CJ13" s="41">
        <f>CI13*'Pondération des sujets'!$D18</f>
        <v>0</v>
      </c>
      <c r="CK13" s="28">
        <v>0</v>
      </c>
      <c r="CL13" s="125">
        <f t="shared" si="28"/>
        <v>0</v>
      </c>
      <c r="CM13" s="41">
        <f>CL13*'Pondération des sujets'!$D18</f>
        <v>0</v>
      </c>
      <c r="CN13" s="28">
        <v>0</v>
      </c>
      <c r="CO13" s="125">
        <f t="shared" si="29"/>
        <v>0</v>
      </c>
      <c r="CP13" s="41">
        <f>CO13*'Pondération des sujets'!$D18</f>
        <v>0</v>
      </c>
      <c r="CQ13" s="32"/>
      <c r="CR13" s="28">
        <v>0</v>
      </c>
      <c r="CS13" s="125">
        <f t="shared" si="30"/>
        <v>0</v>
      </c>
      <c r="CT13" s="41">
        <f>CS13*'Pondération des sujets'!$D18</f>
        <v>0</v>
      </c>
      <c r="CU13" s="28">
        <v>0</v>
      </c>
      <c r="CV13" s="125">
        <f t="shared" si="31"/>
        <v>0</v>
      </c>
      <c r="CW13" s="41">
        <f>CV13*'Pondération des sujets'!$D18</f>
        <v>0</v>
      </c>
      <c r="CX13" s="28">
        <v>0</v>
      </c>
      <c r="CY13" s="125">
        <f t="shared" si="32"/>
        <v>0</v>
      </c>
      <c r="CZ13" s="41">
        <f>CY13*'Pondération des sujets'!$D18</f>
        <v>0</v>
      </c>
      <c r="DA13" s="28">
        <v>0</v>
      </c>
      <c r="DB13" s="125">
        <f t="shared" si="33"/>
        <v>0</v>
      </c>
      <c r="DC13" s="41">
        <f>DB13*'Pondération des sujets'!$D18</f>
        <v>0</v>
      </c>
      <c r="DD13" s="28">
        <v>0</v>
      </c>
      <c r="DE13" s="125">
        <f t="shared" si="34"/>
        <v>0</v>
      </c>
      <c r="DF13" s="41">
        <f>DE13*'Pondération des sujets'!$D18</f>
        <v>0</v>
      </c>
      <c r="DG13" s="28">
        <v>0</v>
      </c>
      <c r="DH13" s="125">
        <f t="shared" si="35"/>
        <v>0</v>
      </c>
      <c r="DI13" s="41">
        <f>DH13*'Pondération des sujets'!$D18</f>
        <v>0</v>
      </c>
      <c r="DJ13" s="28">
        <v>0</v>
      </c>
      <c r="DK13" s="125">
        <f t="shared" si="36"/>
        <v>0</v>
      </c>
      <c r="DL13" s="41">
        <f>DK13*'Pondération des sujets'!$D18</f>
        <v>0</v>
      </c>
      <c r="DM13" s="28">
        <v>0</v>
      </c>
      <c r="DN13" s="125">
        <f t="shared" si="37"/>
        <v>0</v>
      </c>
      <c r="DO13" s="41">
        <f>DN13*'Pondération des sujets'!$D18</f>
        <v>0</v>
      </c>
      <c r="DP13" s="28">
        <v>0</v>
      </c>
      <c r="DQ13" s="125">
        <f t="shared" si="38"/>
        <v>0</v>
      </c>
      <c r="DR13" s="41">
        <f>DQ13*'Pondération des sujets'!$D18</f>
        <v>0</v>
      </c>
      <c r="DS13" s="28">
        <v>0</v>
      </c>
      <c r="DT13" s="125">
        <f t="shared" si="39"/>
        <v>0</v>
      </c>
      <c r="DU13" s="41">
        <f>DT13*'Pondération des sujets'!$D18</f>
        <v>0</v>
      </c>
      <c r="DV13" s="32"/>
      <c r="DW13" s="28">
        <v>0</v>
      </c>
      <c r="DX13" s="125">
        <f t="shared" si="40"/>
        <v>0</v>
      </c>
      <c r="DY13" s="41">
        <f>DX13*'Pondération des sujets'!$D18</f>
        <v>0</v>
      </c>
      <c r="DZ13" s="28">
        <v>0</v>
      </c>
      <c r="EA13" s="125">
        <f t="shared" si="41"/>
        <v>0</v>
      </c>
      <c r="EB13" s="41">
        <f>EA13*'Pondération des sujets'!$D18</f>
        <v>0</v>
      </c>
      <c r="EC13" s="28">
        <v>0</v>
      </c>
      <c r="ED13" s="125">
        <f t="shared" si="42"/>
        <v>0</v>
      </c>
      <c r="EE13" s="41">
        <f>ED13*'Pondération des sujets'!$D18</f>
        <v>0</v>
      </c>
      <c r="EF13" s="28">
        <v>0</v>
      </c>
      <c r="EG13" s="125">
        <f t="shared" si="43"/>
        <v>0</v>
      </c>
      <c r="EH13" s="41">
        <f>EG13*'Pondération des sujets'!$D18</f>
        <v>0</v>
      </c>
      <c r="EI13" s="28">
        <v>0</v>
      </c>
      <c r="EJ13" s="125">
        <f t="shared" si="44"/>
        <v>0</v>
      </c>
      <c r="EK13" s="41">
        <f>EJ13*'Pondération des sujets'!$D18</f>
        <v>0</v>
      </c>
      <c r="EL13" s="28">
        <v>0</v>
      </c>
      <c r="EM13" s="125">
        <f t="shared" si="45"/>
        <v>0</v>
      </c>
      <c r="EN13" s="41">
        <f>EM13*'Pondération des sujets'!$D18</f>
        <v>0</v>
      </c>
      <c r="EO13" s="28">
        <v>0</v>
      </c>
      <c r="EP13" s="125">
        <f t="shared" si="46"/>
        <v>0</v>
      </c>
      <c r="EQ13" s="41">
        <f>EP13*'Pondération des sujets'!$D18</f>
        <v>0</v>
      </c>
      <c r="ER13" s="28">
        <v>0</v>
      </c>
      <c r="ES13" s="125">
        <f t="shared" si="47"/>
        <v>0</v>
      </c>
      <c r="ET13" s="41">
        <f>ES13*'Pondération des sujets'!$D18</f>
        <v>0</v>
      </c>
      <c r="EU13" s="28">
        <v>0</v>
      </c>
      <c r="EV13" s="125">
        <f t="shared" si="48"/>
        <v>0</v>
      </c>
      <c r="EW13" s="41">
        <f>EV13*'Pondération des sujets'!$D18</f>
        <v>0</v>
      </c>
      <c r="EX13" s="28">
        <v>0</v>
      </c>
      <c r="EY13" s="125">
        <f t="shared" si="49"/>
        <v>0</v>
      </c>
      <c r="EZ13" s="41">
        <f>EY13*'Pondération des sujets'!$D18</f>
        <v>0</v>
      </c>
      <c r="FA13" s="32"/>
      <c r="FB13" s="28">
        <v>0</v>
      </c>
      <c r="FC13" s="125">
        <f t="shared" si="50"/>
        <v>0</v>
      </c>
      <c r="FD13" s="41">
        <f>FC13*'Pondération des sujets'!$D18</f>
        <v>0</v>
      </c>
      <c r="FE13" s="28">
        <v>0</v>
      </c>
      <c r="FF13" s="125">
        <f t="shared" si="51"/>
        <v>0</v>
      </c>
      <c r="FG13" s="41">
        <f>FF13*'Pondération des sujets'!$D18</f>
        <v>0</v>
      </c>
      <c r="FH13" s="28">
        <v>0</v>
      </c>
      <c r="FI13" s="125">
        <f t="shared" si="52"/>
        <v>0</v>
      </c>
      <c r="FJ13" s="41">
        <f>FI13*'Pondération des sujets'!$D18</f>
        <v>0</v>
      </c>
      <c r="FK13" s="28">
        <v>0</v>
      </c>
      <c r="FL13" s="125">
        <f t="shared" si="53"/>
        <v>0</v>
      </c>
      <c r="FM13" s="41">
        <f>FL13*'Pondération des sujets'!$D18</f>
        <v>0</v>
      </c>
      <c r="FN13" s="28">
        <v>0</v>
      </c>
      <c r="FO13" s="125">
        <f t="shared" si="54"/>
        <v>0</v>
      </c>
      <c r="FP13" s="41">
        <f>FO13*'Pondération des sujets'!$D18</f>
        <v>0</v>
      </c>
      <c r="FQ13" s="28">
        <v>0</v>
      </c>
      <c r="FR13" s="125">
        <f t="shared" si="55"/>
        <v>0</v>
      </c>
      <c r="FS13" s="41">
        <f>FR13*'Pondération des sujets'!$D18</f>
        <v>0</v>
      </c>
      <c r="FT13" s="28">
        <v>0</v>
      </c>
      <c r="FU13" s="125">
        <f t="shared" si="56"/>
        <v>0</v>
      </c>
      <c r="FV13" s="41">
        <f>FU13*'Pondération des sujets'!$D18</f>
        <v>0</v>
      </c>
      <c r="FW13" s="28">
        <v>0</v>
      </c>
      <c r="FX13" s="125">
        <f t="shared" si="57"/>
        <v>0</v>
      </c>
      <c r="FY13" s="41">
        <f>FX13*'Pondération des sujets'!$D18</f>
        <v>0</v>
      </c>
      <c r="FZ13" s="28">
        <v>0</v>
      </c>
      <c r="GA13" s="125">
        <f t="shared" si="58"/>
        <v>0</v>
      </c>
      <c r="GB13" s="41">
        <f>GA13*'Pondération des sujets'!$D18</f>
        <v>0</v>
      </c>
      <c r="GC13" s="28">
        <v>0</v>
      </c>
      <c r="GD13" s="125">
        <f t="shared" si="59"/>
        <v>0</v>
      </c>
      <c r="GE13" s="41">
        <f>GD13*'Pondération des sujets'!$D18</f>
        <v>0</v>
      </c>
      <c r="GF13" s="32"/>
    </row>
    <row r="14" spans="1:188" x14ac:dyDescent="0.25">
      <c r="A14" s="84" t="s">
        <v>48</v>
      </c>
      <c r="B14" s="38" t="s">
        <v>47</v>
      </c>
      <c r="C14" s="36"/>
      <c r="D14" s="35"/>
      <c r="E14" s="39">
        <f>SUM(E4:E12)</f>
        <v>0.45281124497991965</v>
      </c>
      <c r="F14" s="36"/>
      <c r="G14" s="35"/>
      <c r="H14" s="39">
        <f>SUM(H4:H12)</f>
        <v>0.41048466864490601</v>
      </c>
      <c r="I14" s="36"/>
      <c r="J14" s="35"/>
      <c r="K14" s="39">
        <f>SUM(K4:K12)</f>
        <v>0.43713163064833011</v>
      </c>
      <c r="L14" s="36"/>
      <c r="M14" s="35"/>
      <c r="N14" s="39">
        <f>SUM(N4:N12)</f>
        <v>0.48285714285714282</v>
      </c>
      <c r="O14" s="36"/>
      <c r="P14" s="35"/>
      <c r="Q14" s="39">
        <f>SUM(Q4:Q12)</f>
        <v>0.50840751730959455</v>
      </c>
      <c r="R14" s="36"/>
      <c r="S14" s="35"/>
      <c r="T14" s="39">
        <f>SUM(T4:T12)</f>
        <v>0.47029702970297027</v>
      </c>
      <c r="U14" s="36"/>
      <c r="V14" s="35"/>
      <c r="W14" s="39">
        <f>SUM(W4:W12)</f>
        <v>0.42369668246445497</v>
      </c>
      <c r="X14" s="36"/>
      <c r="Y14" s="35"/>
      <c r="Z14" s="39">
        <f>SUM(Z4:Z12)</f>
        <v>0.46685606060606066</v>
      </c>
      <c r="AA14" s="36"/>
      <c r="AB14" s="35"/>
      <c r="AC14" s="39">
        <f>SUM(AC4:AC12)</f>
        <v>0.44631185807656393</v>
      </c>
      <c r="AD14" s="36"/>
      <c r="AE14" s="35"/>
      <c r="AF14" s="39">
        <f>SUM(AF4:AF12)</f>
        <v>0.44616876818622697</v>
      </c>
      <c r="AG14" s="32"/>
      <c r="AH14" s="36"/>
      <c r="AI14" s="35"/>
      <c r="AJ14" s="39">
        <f>SUM(AJ4:AJ12)</f>
        <v>0.25925925925925924</v>
      </c>
      <c r="AK14" s="36"/>
      <c r="AL14" s="35"/>
      <c r="AM14" s="39">
        <f>SUM(AM4:AM12)</f>
        <v>0.20659971305595409</v>
      </c>
      <c r="AN14" s="36"/>
      <c r="AO14" s="35"/>
      <c r="AP14" s="39">
        <f>SUM(AP4:AP12)</f>
        <v>0.18958031837916064</v>
      </c>
      <c r="AQ14" s="36"/>
      <c r="AR14" s="35"/>
      <c r="AS14" s="39">
        <f>SUM(AS4:AS12)</f>
        <v>0.22510822510822509</v>
      </c>
      <c r="AT14" s="36"/>
      <c r="AU14" s="35"/>
      <c r="AV14" s="39">
        <f>SUM(AV4:AV12)</f>
        <v>0.26193921852387841</v>
      </c>
      <c r="AW14" s="36"/>
      <c r="AX14" s="35"/>
      <c r="AY14" s="39">
        <f>SUM(AY4:AY12)</f>
        <v>0.22575976845151957</v>
      </c>
      <c r="AZ14" s="36"/>
      <c r="BA14" s="35"/>
      <c r="BB14" s="39">
        <f>SUM(BB4:BB12)</f>
        <v>0.22965116279069769</v>
      </c>
      <c r="BC14" s="36"/>
      <c r="BD14" s="35"/>
      <c r="BE14" s="39">
        <f>SUM(BE4:BE12)</f>
        <v>0.24366197183098587</v>
      </c>
      <c r="BF14" s="36"/>
      <c r="BG14" s="35"/>
      <c r="BH14" s="39">
        <f>SUM(BH4:BH12)</f>
        <v>0.24509803921568629</v>
      </c>
      <c r="BI14" s="36"/>
      <c r="BJ14" s="35"/>
      <c r="BK14" s="39">
        <f>SUM(BK4:BK12)</f>
        <v>0.24403927068723702</v>
      </c>
      <c r="BL14" s="32"/>
      <c r="BM14" s="36"/>
      <c r="BN14" s="35"/>
      <c r="BO14" s="39">
        <f>SUM(BO4:BO12)</f>
        <v>0.54755784061696655</v>
      </c>
      <c r="BP14" s="36"/>
      <c r="BQ14" s="35"/>
      <c r="BR14" s="39">
        <f>SUM(BR4:BR12)</f>
        <v>0.52448453608247414</v>
      </c>
      <c r="BS14" s="36"/>
      <c r="BT14" s="35"/>
      <c r="BU14" s="39">
        <f>SUM(BU4:BU12)</f>
        <v>0.48655569782330338</v>
      </c>
      <c r="BV14" s="36"/>
      <c r="BW14" s="35"/>
      <c r="BX14" s="39">
        <f>SUM(BX4:BX12)</f>
        <v>0.49676584734799484</v>
      </c>
      <c r="BY14" s="36"/>
      <c r="BZ14" s="35"/>
      <c r="CA14" s="39">
        <f>SUM(CA4:CA12)</f>
        <v>0.56628056628056633</v>
      </c>
      <c r="CB14" s="36"/>
      <c r="CC14" s="35"/>
      <c r="CD14" s="39">
        <f>SUM(CD4:CD12)</f>
        <v>0.56628056628056633</v>
      </c>
      <c r="CE14" s="36"/>
      <c r="CF14" s="35"/>
      <c r="CG14" s="39">
        <f>SUM(CG4:CG12)</f>
        <v>0.57414448669201523</v>
      </c>
      <c r="CH14" s="36"/>
      <c r="CI14" s="35"/>
      <c r="CJ14" s="39">
        <f>SUM(CJ4:CJ12)</f>
        <v>0.50821744627054355</v>
      </c>
      <c r="CK14" s="36"/>
      <c r="CL14" s="35"/>
      <c r="CM14" s="39">
        <f>SUM(CM4:CM12)</f>
        <v>0.53324808184143224</v>
      </c>
      <c r="CN14" s="36"/>
      <c r="CO14" s="35"/>
      <c r="CP14" s="39">
        <f>SUM(CP4:CP12)</f>
        <v>0.54960835509138384</v>
      </c>
      <c r="CQ14" s="32"/>
      <c r="CR14" s="36"/>
      <c r="CS14" s="35"/>
      <c r="CT14" s="39">
        <f>SUM(CT4:CT12)</f>
        <v>0.69520547945205491</v>
      </c>
      <c r="CU14" s="36"/>
      <c r="CV14" s="35"/>
      <c r="CW14" s="39">
        <f>SUM(CW4:CW12)</f>
        <v>0.7285223367697593</v>
      </c>
      <c r="CX14" s="36"/>
      <c r="CY14" s="35"/>
      <c r="CZ14" s="39">
        <f>SUM(CZ4:CZ12)</f>
        <v>0.70408163265306112</v>
      </c>
      <c r="DA14" s="36"/>
      <c r="DB14" s="35"/>
      <c r="DC14" s="39">
        <f>SUM(DC4:DC12)</f>
        <v>0.77104377104377109</v>
      </c>
      <c r="DD14" s="36"/>
      <c r="DE14" s="35"/>
      <c r="DF14" s="39">
        <f>SUM(DF4:DF12)</f>
        <v>0.76174496644295298</v>
      </c>
      <c r="DG14" s="36"/>
      <c r="DH14" s="35"/>
      <c r="DI14" s="39">
        <f>SUM(DI4:DI12)</f>
        <v>0.73913043478260865</v>
      </c>
      <c r="DJ14" s="36"/>
      <c r="DK14" s="35"/>
      <c r="DL14" s="39">
        <f>SUM(DL4:DL12)</f>
        <v>0.70731707317073167</v>
      </c>
      <c r="DM14" s="36"/>
      <c r="DN14" s="35"/>
      <c r="DO14" s="39">
        <f>SUM(DO4:DO12)</f>
        <v>0.70138888888888884</v>
      </c>
      <c r="DP14" s="36"/>
      <c r="DQ14" s="35"/>
      <c r="DR14" s="39">
        <f>SUM(DR4:DR12)</f>
        <v>0.69415807560137455</v>
      </c>
      <c r="DS14" s="36"/>
      <c r="DT14" s="35"/>
      <c r="DU14" s="39">
        <f>SUM(DU4:DU12)</f>
        <v>0.69791666666666663</v>
      </c>
      <c r="DV14" s="32"/>
      <c r="DW14" s="36"/>
      <c r="DX14" s="35"/>
      <c r="DY14" s="39">
        <f>SUM(DY4:DY12)</f>
        <v>0.24038461538461539</v>
      </c>
      <c r="DZ14" s="36"/>
      <c r="EA14" s="35"/>
      <c r="EB14" s="39">
        <f>SUM(EB4:EB12)</f>
        <v>0.24004305705059201</v>
      </c>
      <c r="EC14" s="36"/>
      <c r="ED14" s="35"/>
      <c r="EE14" s="39">
        <f>SUM(EE4:EE12)</f>
        <v>0.2273706896551724</v>
      </c>
      <c r="EF14" s="36"/>
      <c r="EG14" s="35"/>
      <c r="EH14" s="39">
        <f>SUM(EH4:EH12)</f>
        <v>0.25377969762419006</v>
      </c>
      <c r="EI14" s="36"/>
      <c r="EJ14" s="35"/>
      <c r="EK14" s="39">
        <f>SUM(EK4:EK12)</f>
        <v>0.252972972972973</v>
      </c>
      <c r="EL14" s="36"/>
      <c r="EM14" s="35"/>
      <c r="EN14" s="39">
        <f>SUM(EN4:EN12)</f>
        <v>0.25921908893709328</v>
      </c>
      <c r="EO14" s="36"/>
      <c r="EP14" s="35"/>
      <c r="EQ14" s="39">
        <f>SUM(EQ4:EQ12)</f>
        <v>0.2431842966194111</v>
      </c>
      <c r="ER14" s="36"/>
      <c r="ES14" s="35"/>
      <c r="ET14" s="39">
        <f>SUM(ET4:ET12)</f>
        <v>0.2594285714285714</v>
      </c>
      <c r="EU14" s="36"/>
      <c r="EV14" s="35"/>
      <c r="EW14" s="39">
        <f>SUM(EW4:EW12)</f>
        <v>0.31807780320366136</v>
      </c>
      <c r="EX14" s="36"/>
      <c r="EY14" s="35"/>
      <c r="EZ14" s="39">
        <f>SUM(EZ4:EZ12)</f>
        <v>0.3068309070548712</v>
      </c>
      <c r="FA14" s="32"/>
      <c r="FB14" s="36"/>
      <c r="FC14" s="35"/>
      <c r="FD14" s="39">
        <f>SUM(FD4:FD12)</f>
        <v>0.54700854700854706</v>
      </c>
      <c r="FE14" s="36"/>
      <c r="FF14" s="35"/>
      <c r="FG14" s="39">
        <f>SUM(FG4:FG12)</f>
        <v>0.47008547008547014</v>
      </c>
      <c r="FH14" s="36"/>
      <c r="FI14" s="35"/>
      <c r="FJ14" s="39">
        <f>SUM(FJ4:FJ12)</f>
        <v>0.5213675213675214</v>
      </c>
      <c r="FK14" s="36"/>
      <c r="FL14" s="35"/>
      <c r="FM14" s="39">
        <f>SUM(FM4:FM12)</f>
        <v>0.46551724137931039</v>
      </c>
      <c r="FN14" s="36"/>
      <c r="FO14" s="35"/>
      <c r="FP14" s="39">
        <f>SUM(FP4:FP12)</f>
        <v>0.5</v>
      </c>
      <c r="FQ14" s="36"/>
      <c r="FR14" s="35"/>
      <c r="FS14" s="39">
        <f>SUM(FS4:FS12)</f>
        <v>0.51694915254237284</v>
      </c>
      <c r="FT14" s="36"/>
      <c r="FU14" s="35"/>
      <c r="FV14" s="39">
        <f>SUM(FV4:FV12)</f>
        <v>0.65546218487394969</v>
      </c>
      <c r="FW14" s="36"/>
      <c r="FX14" s="35"/>
      <c r="FY14" s="39">
        <f>SUM(FY4:FY12)</f>
        <v>0.69747899159663884</v>
      </c>
      <c r="FZ14" s="36"/>
      <c r="GA14" s="35"/>
      <c r="GB14" s="39">
        <f>SUM(GB4:GB12)</f>
        <v>0.68907563025210083</v>
      </c>
      <c r="GC14" s="36"/>
      <c r="GD14" s="35"/>
      <c r="GE14" s="39">
        <f>SUM(GE4:GE12)</f>
        <v>0.71666666666666656</v>
      </c>
      <c r="GF14" s="32"/>
    </row>
    <row r="15" spans="1:188" x14ac:dyDescent="0.25">
      <c r="E15" s="30"/>
      <c r="H15" s="30"/>
      <c r="K15" s="30"/>
      <c r="N15" s="30"/>
      <c r="Q15" s="30"/>
      <c r="T15" s="30"/>
      <c r="W15" s="30"/>
      <c r="Z15" s="30"/>
      <c r="AC15" s="30"/>
      <c r="AF15" s="30"/>
      <c r="AG15" s="26"/>
      <c r="AJ15" s="30"/>
      <c r="AM15" s="30"/>
      <c r="AP15" s="30"/>
      <c r="AS15" s="30"/>
      <c r="AV15" s="30"/>
      <c r="AY15" s="30"/>
      <c r="BB15" s="30"/>
      <c r="BE15" s="30"/>
      <c r="BH15" s="30"/>
      <c r="BK15" s="30"/>
      <c r="BL15" s="26"/>
      <c r="BO15" s="30"/>
      <c r="BR15" s="30"/>
      <c r="BU15" s="30"/>
      <c r="BX15" s="30"/>
      <c r="CA15" s="30"/>
      <c r="CD15" s="30"/>
      <c r="CG15" s="30"/>
      <c r="CJ15" s="30"/>
      <c r="CM15" s="30"/>
      <c r="CP15" s="30"/>
      <c r="CQ15" s="26"/>
      <c r="CT15" s="30"/>
      <c r="CW15" s="30"/>
      <c r="CZ15" s="30"/>
      <c r="DC15" s="30"/>
      <c r="DF15" s="30"/>
      <c r="DI15" s="30"/>
      <c r="DL15" s="30"/>
      <c r="DO15" s="30"/>
      <c r="DR15" s="30"/>
      <c r="DU15" s="30"/>
      <c r="DV15" s="26"/>
      <c r="DY15" s="30"/>
      <c r="EB15" s="30"/>
      <c r="EE15" s="30"/>
      <c r="EH15" s="30"/>
      <c r="EK15" s="30"/>
      <c r="EN15" s="30"/>
      <c r="EQ15" s="30"/>
      <c r="ET15" s="30"/>
      <c r="EW15" s="30"/>
      <c r="EZ15" s="30"/>
      <c r="FA15" s="26"/>
      <c r="FD15" s="30"/>
      <c r="FG15" s="30"/>
      <c r="FJ15" s="30"/>
      <c r="FM15" s="30"/>
      <c r="FP15" s="30"/>
      <c r="FS15" s="30"/>
      <c r="FV15" s="30"/>
      <c r="FY15" s="30"/>
      <c r="GB15" s="30"/>
      <c r="GE15" s="30"/>
      <c r="GF15" s="26"/>
    </row>
    <row r="16" spans="1:188" x14ac:dyDescent="0.25">
      <c r="C16" s="29" t="s">
        <v>45</v>
      </c>
      <c r="E16" s="27"/>
      <c r="F16" s="29" t="s">
        <v>45</v>
      </c>
      <c r="H16" s="27"/>
      <c r="I16" s="29" t="s">
        <v>45</v>
      </c>
      <c r="K16" s="27"/>
      <c r="L16" s="29" t="s">
        <v>45</v>
      </c>
      <c r="N16" s="27"/>
      <c r="O16" s="29" t="s">
        <v>45</v>
      </c>
      <c r="Q16" s="27"/>
      <c r="R16" s="29" t="s">
        <v>45</v>
      </c>
      <c r="T16" s="27"/>
      <c r="U16" s="29" t="s">
        <v>45</v>
      </c>
      <c r="W16" s="27"/>
      <c r="X16" s="29" t="s">
        <v>45</v>
      </c>
      <c r="Z16" s="27"/>
      <c r="AA16" s="29" t="s">
        <v>45</v>
      </c>
      <c r="AC16" s="27"/>
      <c r="AD16" s="29" t="s">
        <v>45</v>
      </c>
      <c r="AF16" s="27"/>
      <c r="AG16" s="26"/>
      <c r="AH16" s="29" t="s">
        <v>44</v>
      </c>
      <c r="AJ16" s="27"/>
      <c r="AK16" s="29" t="s">
        <v>44</v>
      </c>
      <c r="AM16" s="27"/>
      <c r="AN16" s="29" t="s">
        <v>44</v>
      </c>
      <c r="AP16" s="27"/>
      <c r="AQ16" s="29" t="s">
        <v>44</v>
      </c>
      <c r="AS16" s="27"/>
      <c r="AT16" s="29" t="s">
        <v>44</v>
      </c>
      <c r="AV16" s="27"/>
      <c r="AW16" s="29" t="s">
        <v>44</v>
      </c>
      <c r="AY16" s="27"/>
      <c r="AZ16" s="29" t="s">
        <v>44</v>
      </c>
      <c r="BB16" s="27"/>
      <c r="BC16" s="29" t="s">
        <v>44</v>
      </c>
      <c r="BE16" s="27"/>
      <c r="BF16" s="29" t="s">
        <v>44</v>
      </c>
      <c r="BH16" s="27"/>
      <c r="BI16" s="29" t="s">
        <v>44</v>
      </c>
      <c r="BK16" s="27"/>
      <c r="BL16" s="26"/>
      <c r="BM16" s="29" t="s">
        <v>43</v>
      </c>
      <c r="BO16" s="27"/>
      <c r="BP16" s="29" t="s">
        <v>43</v>
      </c>
      <c r="BR16" s="27"/>
      <c r="BS16" s="29" t="s">
        <v>43</v>
      </c>
      <c r="BU16" s="27"/>
      <c r="BV16" s="29" t="s">
        <v>43</v>
      </c>
      <c r="BX16" s="27"/>
      <c r="BY16" s="29" t="s">
        <v>43</v>
      </c>
      <c r="CA16" s="27"/>
      <c r="CB16" s="29" t="s">
        <v>43</v>
      </c>
      <c r="CD16" s="27"/>
      <c r="CE16" s="29" t="s">
        <v>43</v>
      </c>
      <c r="CG16" s="27"/>
      <c r="CH16" s="29" t="s">
        <v>43</v>
      </c>
      <c r="CJ16" s="27"/>
      <c r="CK16" s="29" t="s">
        <v>43</v>
      </c>
      <c r="CM16" s="27"/>
      <c r="CN16" s="29" t="s">
        <v>43</v>
      </c>
      <c r="CP16" s="27"/>
      <c r="CQ16" s="26"/>
      <c r="CR16" s="29" t="s">
        <v>42</v>
      </c>
      <c r="CT16" s="27"/>
      <c r="CU16" s="29" t="s">
        <v>42</v>
      </c>
      <c r="CW16" s="27"/>
      <c r="CX16" s="29" t="s">
        <v>42</v>
      </c>
      <c r="CZ16" s="27"/>
      <c r="DA16" s="29" t="s">
        <v>42</v>
      </c>
      <c r="DC16" s="27"/>
      <c r="DD16" s="29" t="s">
        <v>42</v>
      </c>
      <c r="DF16" s="27"/>
      <c r="DG16" s="29" t="s">
        <v>42</v>
      </c>
      <c r="DI16" s="27"/>
      <c r="DJ16" s="29" t="s">
        <v>42</v>
      </c>
      <c r="DL16" s="27"/>
      <c r="DM16" s="29" t="s">
        <v>42</v>
      </c>
      <c r="DO16" s="27"/>
      <c r="DP16" s="29" t="s">
        <v>42</v>
      </c>
      <c r="DR16" s="27"/>
      <c r="DS16" s="29" t="s">
        <v>42</v>
      </c>
      <c r="DU16" s="27"/>
      <c r="DV16" s="26"/>
      <c r="DW16" s="29" t="s">
        <v>41</v>
      </c>
      <c r="DY16" s="27"/>
      <c r="DZ16" s="29" t="s">
        <v>41</v>
      </c>
      <c r="EB16" s="27"/>
      <c r="EC16" s="29" t="s">
        <v>41</v>
      </c>
      <c r="EE16" s="27"/>
      <c r="EF16" s="29" t="s">
        <v>41</v>
      </c>
      <c r="EH16" s="27"/>
      <c r="EI16" s="29" t="s">
        <v>41</v>
      </c>
      <c r="EK16" s="27"/>
      <c r="EL16" s="29" t="s">
        <v>41</v>
      </c>
      <c r="EN16" s="27"/>
      <c r="EO16" s="29" t="s">
        <v>41</v>
      </c>
      <c r="EQ16" s="27"/>
      <c r="ER16" s="29" t="s">
        <v>41</v>
      </c>
      <c r="ET16" s="27"/>
      <c r="EU16" s="29" t="s">
        <v>41</v>
      </c>
      <c r="EW16" s="27"/>
      <c r="EX16" s="29" t="s">
        <v>41</v>
      </c>
      <c r="EZ16" s="27"/>
      <c r="FA16" s="26"/>
      <c r="FB16" s="29" t="s">
        <v>40</v>
      </c>
      <c r="FD16" s="27"/>
      <c r="FE16" s="29" t="s">
        <v>40</v>
      </c>
      <c r="FG16" s="27"/>
      <c r="FH16" s="29" t="s">
        <v>40</v>
      </c>
      <c r="FJ16" s="27"/>
      <c r="FK16" s="29" t="s">
        <v>40</v>
      </c>
      <c r="FM16" s="27"/>
      <c r="FN16" s="29" t="s">
        <v>40</v>
      </c>
      <c r="FP16" s="27"/>
      <c r="FQ16" s="29" t="s">
        <v>40</v>
      </c>
      <c r="FS16" s="27"/>
      <c r="FT16" s="29" t="s">
        <v>40</v>
      </c>
      <c r="FV16" s="27"/>
      <c r="FW16" s="29" t="s">
        <v>40</v>
      </c>
      <c r="FY16" s="27"/>
      <c r="FZ16" s="29" t="s">
        <v>40</v>
      </c>
      <c r="GB16" s="27"/>
      <c r="GC16" s="29" t="s">
        <v>40</v>
      </c>
      <c r="GE16" s="27"/>
      <c r="GF16" s="26"/>
    </row>
    <row r="17" spans="3:188" x14ac:dyDescent="0.25">
      <c r="C17" s="123" t="s">
        <v>38</v>
      </c>
      <c r="E17" s="27"/>
      <c r="F17" s="136" t="s">
        <v>37</v>
      </c>
      <c r="H17" s="27"/>
      <c r="I17" s="137" t="s">
        <v>39</v>
      </c>
      <c r="K17" s="27"/>
      <c r="L17" s="138" t="s">
        <v>210</v>
      </c>
      <c r="N17" s="27"/>
      <c r="O17" s="139" t="s">
        <v>216</v>
      </c>
      <c r="Q17" s="27"/>
      <c r="R17" s="140" t="s">
        <v>219</v>
      </c>
      <c r="T17" s="27"/>
      <c r="U17" s="141" t="s">
        <v>222</v>
      </c>
      <c r="W17" s="27"/>
      <c r="X17" s="142" t="s">
        <v>225</v>
      </c>
      <c r="Z17" s="27"/>
      <c r="AA17" s="143" t="s">
        <v>228</v>
      </c>
      <c r="AC17" s="27"/>
      <c r="AD17" s="28" t="s">
        <v>232</v>
      </c>
      <c r="AF17" s="27"/>
      <c r="AG17" s="26"/>
      <c r="AH17" s="131" t="s">
        <v>38</v>
      </c>
      <c r="AJ17" s="27"/>
      <c r="AK17" s="136" t="s">
        <v>37</v>
      </c>
      <c r="AM17" s="27"/>
      <c r="AN17" s="137" t="s">
        <v>39</v>
      </c>
      <c r="AP17" s="27"/>
      <c r="AQ17" s="138" t="s">
        <v>210</v>
      </c>
      <c r="AS17" s="27"/>
      <c r="AT17" s="139" t="s">
        <v>216</v>
      </c>
      <c r="AV17" s="27"/>
      <c r="AW17" s="140" t="s">
        <v>219</v>
      </c>
      <c r="AY17" s="27"/>
      <c r="AZ17" s="141" t="s">
        <v>222</v>
      </c>
      <c r="BB17" s="27"/>
      <c r="BC17" s="142" t="s">
        <v>225</v>
      </c>
      <c r="BE17" s="27"/>
      <c r="BF17" s="143" t="s">
        <v>228</v>
      </c>
      <c r="BH17" s="27"/>
      <c r="BI17" s="28" t="s">
        <v>232</v>
      </c>
      <c r="BK17" s="27"/>
      <c r="BL17" s="26"/>
      <c r="BM17" s="131" t="s">
        <v>38</v>
      </c>
      <c r="BO17" s="27"/>
      <c r="BP17" s="136" t="s">
        <v>37</v>
      </c>
      <c r="BR17" s="27"/>
      <c r="BS17" s="137" t="s">
        <v>39</v>
      </c>
      <c r="BU17" s="27"/>
      <c r="BV17" s="138" t="s">
        <v>210</v>
      </c>
      <c r="BX17" s="27"/>
      <c r="BY17" s="139" t="s">
        <v>216</v>
      </c>
      <c r="CA17" s="27"/>
      <c r="CB17" s="140" t="s">
        <v>219</v>
      </c>
      <c r="CD17" s="27"/>
      <c r="CE17" s="141" t="s">
        <v>222</v>
      </c>
      <c r="CG17" s="27"/>
      <c r="CH17" s="142" t="s">
        <v>225</v>
      </c>
      <c r="CJ17" s="27"/>
      <c r="CK17" s="143" t="s">
        <v>228</v>
      </c>
      <c r="CM17" s="27"/>
      <c r="CN17" s="28" t="s">
        <v>232</v>
      </c>
      <c r="CP17" s="27"/>
      <c r="CQ17" s="26"/>
      <c r="CR17" s="131" t="s">
        <v>38</v>
      </c>
      <c r="CT17" s="27"/>
      <c r="CU17" s="136" t="s">
        <v>37</v>
      </c>
      <c r="CW17" s="27"/>
      <c r="CX17" s="137" t="s">
        <v>39</v>
      </c>
      <c r="CZ17" s="27"/>
      <c r="DA17" s="138" t="s">
        <v>210</v>
      </c>
      <c r="DC17" s="27"/>
      <c r="DD17" s="139" t="s">
        <v>216</v>
      </c>
      <c r="DF17" s="27"/>
      <c r="DG17" s="140" t="s">
        <v>219</v>
      </c>
      <c r="DI17" s="27"/>
      <c r="DJ17" s="141" t="s">
        <v>222</v>
      </c>
      <c r="DL17" s="27"/>
      <c r="DM17" s="142" t="s">
        <v>225</v>
      </c>
      <c r="DO17" s="27"/>
      <c r="DP17" s="143" t="s">
        <v>228</v>
      </c>
      <c r="DR17" s="27"/>
      <c r="DS17" s="28" t="s">
        <v>232</v>
      </c>
      <c r="DU17" s="27"/>
      <c r="DV17" s="26"/>
      <c r="DW17" s="131" t="s">
        <v>38</v>
      </c>
      <c r="DY17" s="27"/>
      <c r="DZ17" s="136" t="s">
        <v>37</v>
      </c>
      <c r="EB17" s="27"/>
      <c r="EC17" s="137" t="s">
        <v>39</v>
      </c>
      <c r="EE17" s="27"/>
      <c r="EF17" s="138" t="s">
        <v>210</v>
      </c>
      <c r="EH17" s="27"/>
      <c r="EI17" s="139" t="s">
        <v>216</v>
      </c>
      <c r="EK17" s="27"/>
      <c r="EL17" s="140" t="s">
        <v>219</v>
      </c>
      <c r="EN17" s="27"/>
      <c r="EO17" s="141" t="s">
        <v>222</v>
      </c>
      <c r="EQ17" s="27"/>
      <c r="ER17" s="142" t="s">
        <v>225</v>
      </c>
      <c r="ET17" s="27"/>
      <c r="EU17" s="143" t="s">
        <v>228</v>
      </c>
      <c r="EW17" s="27"/>
      <c r="EX17" s="28" t="s">
        <v>232</v>
      </c>
      <c r="EZ17" s="27"/>
      <c r="FA17" s="26"/>
      <c r="FB17" s="131" t="s">
        <v>38</v>
      </c>
      <c r="FD17" s="27"/>
      <c r="FE17" s="136" t="s">
        <v>37</v>
      </c>
      <c r="FG17" s="27"/>
      <c r="FH17" s="137" t="s">
        <v>39</v>
      </c>
      <c r="FJ17" s="27"/>
      <c r="FK17" s="138" t="s">
        <v>210</v>
      </c>
      <c r="FM17" s="27"/>
      <c r="FN17" s="139" t="s">
        <v>216</v>
      </c>
      <c r="FP17" s="27"/>
      <c r="FQ17" s="140" t="s">
        <v>219</v>
      </c>
      <c r="FS17" s="27"/>
      <c r="FT17" s="141" t="s">
        <v>222</v>
      </c>
      <c r="FV17" s="27"/>
      <c r="FW17" s="142" t="s">
        <v>225</v>
      </c>
      <c r="FY17" s="27"/>
      <c r="FZ17" s="143" t="s">
        <v>228</v>
      </c>
      <c r="GB17" s="27"/>
      <c r="GC17" s="28" t="s">
        <v>232</v>
      </c>
      <c r="GE17" s="27"/>
      <c r="GF17" s="26"/>
    </row>
    <row r="18" spans="3:188" x14ac:dyDescent="0.25">
      <c r="C18" s="123" t="s">
        <v>95</v>
      </c>
      <c r="E18" s="27"/>
      <c r="F18" s="136" t="s">
        <v>95</v>
      </c>
      <c r="H18" s="27"/>
      <c r="I18" s="137" t="s">
        <v>95</v>
      </c>
      <c r="K18" s="27"/>
      <c r="L18" s="138" t="s">
        <v>95</v>
      </c>
      <c r="N18" s="27"/>
      <c r="O18" s="139" t="s">
        <v>95</v>
      </c>
      <c r="Q18" s="27"/>
      <c r="R18" s="140" t="s">
        <v>95</v>
      </c>
      <c r="T18" s="27"/>
      <c r="U18" s="141" t="s">
        <v>95</v>
      </c>
      <c r="W18" s="27"/>
      <c r="X18" s="142" t="s">
        <v>95</v>
      </c>
      <c r="Z18" s="27"/>
      <c r="AA18" s="143" t="s">
        <v>95</v>
      </c>
      <c r="AC18" s="27"/>
      <c r="AD18" s="144" t="s">
        <v>95</v>
      </c>
      <c r="AF18" s="27"/>
      <c r="AG18" s="26"/>
      <c r="AH18" s="131" t="s">
        <v>95</v>
      </c>
      <c r="AJ18" s="27"/>
      <c r="AK18" s="136" t="s">
        <v>95</v>
      </c>
      <c r="AM18" s="27"/>
      <c r="AN18" s="137" t="s">
        <v>95</v>
      </c>
      <c r="AP18" s="27"/>
      <c r="AQ18" s="138" t="s">
        <v>95</v>
      </c>
      <c r="AS18" s="27"/>
      <c r="AT18" s="139" t="s">
        <v>95</v>
      </c>
      <c r="AV18" s="27"/>
      <c r="AW18" s="140" t="s">
        <v>95</v>
      </c>
      <c r="AY18" s="27"/>
      <c r="AZ18" s="141" t="s">
        <v>95</v>
      </c>
      <c r="BB18" s="27"/>
      <c r="BC18" s="142" t="s">
        <v>95</v>
      </c>
      <c r="BE18" s="27"/>
      <c r="BF18" s="143" t="s">
        <v>95</v>
      </c>
      <c r="BH18" s="27"/>
      <c r="BI18" s="144" t="s">
        <v>95</v>
      </c>
      <c r="BK18" s="27"/>
      <c r="BL18" s="26"/>
      <c r="BM18" s="131" t="s">
        <v>95</v>
      </c>
      <c r="BO18" s="27"/>
      <c r="BP18" s="136" t="s">
        <v>95</v>
      </c>
      <c r="BR18" s="27"/>
      <c r="BS18" s="137" t="s">
        <v>95</v>
      </c>
      <c r="BU18" s="27"/>
      <c r="BV18" s="138" t="s">
        <v>95</v>
      </c>
      <c r="BX18" s="27"/>
      <c r="BY18" s="139" t="s">
        <v>95</v>
      </c>
      <c r="CA18" s="27"/>
      <c r="CB18" s="140" t="s">
        <v>95</v>
      </c>
      <c r="CD18" s="27"/>
      <c r="CE18" s="141" t="s">
        <v>95</v>
      </c>
      <c r="CG18" s="27"/>
      <c r="CH18" s="142" t="s">
        <v>95</v>
      </c>
      <c r="CJ18" s="27"/>
      <c r="CK18" s="143" t="s">
        <v>95</v>
      </c>
      <c r="CM18" s="27"/>
      <c r="CN18" s="144" t="s">
        <v>95</v>
      </c>
      <c r="CP18" s="27"/>
      <c r="CQ18" s="26"/>
      <c r="CR18" s="131" t="s">
        <v>36</v>
      </c>
      <c r="CT18" s="27"/>
      <c r="CU18" s="136" t="s">
        <v>36</v>
      </c>
      <c r="CW18" s="27"/>
      <c r="CX18" s="137" t="s">
        <v>36</v>
      </c>
      <c r="CZ18" s="27"/>
      <c r="DA18" s="138" t="s">
        <v>36</v>
      </c>
      <c r="DC18" s="27"/>
      <c r="DD18" s="139" t="s">
        <v>36</v>
      </c>
      <c r="DF18" s="27"/>
      <c r="DG18" s="140" t="s">
        <v>36</v>
      </c>
      <c r="DI18" s="27"/>
      <c r="DJ18" s="141" t="s">
        <v>36</v>
      </c>
      <c r="DL18" s="27"/>
      <c r="DM18" s="142" t="s">
        <v>36</v>
      </c>
      <c r="DO18" s="27"/>
      <c r="DP18" s="143" t="s">
        <v>36</v>
      </c>
      <c r="DR18" s="27"/>
      <c r="DS18" s="144" t="s">
        <v>36</v>
      </c>
      <c r="DU18" s="27"/>
      <c r="DV18" s="26"/>
      <c r="DW18" s="131" t="s">
        <v>36</v>
      </c>
      <c r="DY18" s="27"/>
      <c r="DZ18" s="136" t="s">
        <v>36</v>
      </c>
      <c r="EB18" s="27"/>
      <c r="EC18" s="137" t="s">
        <v>36</v>
      </c>
      <c r="EE18" s="27"/>
      <c r="EF18" s="138" t="s">
        <v>36</v>
      </c>
      <c r="EH18" s="27"/>
      <c r="EI18" s="139" t="s">
        <v>36</v>
      </c>
      <c r="EK18" s="27"/>
      <c r="EL18" s="140" t="s">
        <v>36</v>
      </c>
      <c r="EN18" s="27"/>
      <c r="EO18" s="141" t="s">
        <v>36</v>
      </c>
      <c r="EQ18" s="27"/>
      <c r="ER18" s="142" t="s">
        <v>36</v>
      </c>
      <c r="ET18" s="27"/>
      <c r="EU18" s="143" t="s">
        <v>36</v>
      </c>
      <c r="EW18" s="27"/>
      <c r="EX18" s="144" t="s">
        <v>36</v>
      </c>
      <c r="EZ18" s="27"/>
      <c r="FA18" s="26"/>
      <c r="FB18" s="131" t="s">
        <v>95</v>
      </c>
      <c r="FD18" s="27"/>
      <c r="FE18" s="136" t="s">
        <v>95</v>
      </c>
      <c r="FG18" s="27"/>
      <c r="FH18" s="137" t="s">
        <v>95</v>
      </c>
      <c r="FJ18" s="27"/>
      <c r="FK18" s="138" t="s">
        <v>95</v>
      </c>
      <c r="FM18" s="27"/>
      <c r="FN18" s="139" t="s">
        <v>95</v>
      </c>
      <c r="FP18" s="27"/>
      <c r="FQ18" s="140" t="s">
        <v>95</v>
      </c>
      <c r="FS18" s="27"/>
      <c r="FT18" s="141" t="s">
        <v>95</v>
      </c>
      <c r="FV18" s="27"/>
      <c r="FW18" s="142" t="s">
        <v>95</v>
      </c>
      <c r="FY18" s="27"/>
      <c r="FZ18" s="143" t="s">
        <v>95</v>
      </c>
      <c r="GB18" s="27"/>
      <c r="GC18" s="144" t="s">
        <v>95</v>
      </c>
      <c r="GE18" s="27"/>
      <c r="GF18" s="26"/>
    </row>
    <row r="19" spans="3:188" x14ac:dyDescent="0.25">
      <c r="C19" s="131">
        <v>996</v>
      </c>
      <c r="E19" s="27"/>
      <c r="F19" s="136">
        <v>1011</v>
      </c>
      <c r="H19" s="27"/>
      <c r="I19" s="137">
        <v>1018</v>
      </c>
      <c r="K19" s="27"/>
      <c r="L19" s="138">
        <v>1050</v>
      </c>
      <c r="N19" s="27"/>
      <c r="O19" s="139">
        <v>1011</v>
      </c>
      <c r="Q19" s="27"/>
      <c r="R19" s="140">
        <v>1010</v>
      </c>
      <c r="T19" s="27"/>
      <c r="U19" s="141">
        <v>1055</v>
      </c>
      <c r="W19" s="27"/>
      <c r="X19" s="142">
        <v>1056</v>
      </c>
      <c r="Z19" s="27"/>
      <c r="AA19" s="143">
        <v>1071</v>
      </c>
      <c r="AC19" s="27"/>
      <c r="AD19" s="144">
        <v>1031</v>
      </c>
      <c r="AF19" s="27"/>
      <c r="AG19" s="26"/>
      <c r="AH19" s="131">
        <v>702</v>
      </c>
      <c r="AJ19" s="27"/>
      <c r="AK19" s="136">
        <v>697</v>
      </c>
      <c r="AM19" s="27"/>
      <c r="AN19" s="137">
        <v>691</v>
      </c>
      <c r="AP19" s="27"/>
      <c r="AQ19" s="138">
        <v>693</v>
      </c>
      <c r="AS19" s="27"/>
      <c r="AT19" s="139">
        <v>691</v>
      </c>
      <c r="AV19" s="27"/>
      <c r="AW19" s="140">
        <v>691</v>
      </c>
      <c r="AY19" s="27"/>
      <c r="AZ19" s="141">
        <v>688</v>
      </c>
      <c r="BB19" s="27"/>
      <c r="BC19" s="142">
        <v>710</v>
      </c>
      <c r="BE19" s="27"/>
      <c r="BF19" s="143">
        <v>714</v>
      </c>
      <c r="BH19" s="27"/>
      <c r="BI19" s="144">
        <v>713</v>
      </c>
      <c r="BK19" s="27"/>
      <c r="BL19" s="26"/>
      <c r="BM19" s="131">
        <v>778</v>
      </c>
      <c r="BO19" s="27"/>
      <c r="BP19" s="136">
        <v>776</v>
      </c>
      <c r="BR19" s="27"/>
      <c r="BS19" s="137">
        <v>781</v>
      </c>
      <c r="BU19" s="27"/>
      <c r="BV19" s="138">
        <v>773</v>
      </c>
      <c r="BX19" s="27"/>
      <c r="BY19" s="139">
        <v>777</v>
      </c>
      <c r="CA19" s="27"/>
      <c r="CB19" s="140">
        <v>777</v>
      </c>
      <c r="CD19" s="27"/>
      <c r="CE19" s="141">
        <v>789</v>
      </c>
      <c r="CG19" s="27"/>
      <c r="CH19" s="142">
        <v>791</v>
      </c>
      <c r="CJ19" s="27"/>
      <c r="CK19" s="143">
        <v>782</v>
      </c>
      <c r="CM19" s="27"/>
      <c r="CN19" s="144">
        <v>766</v>
      </c>
      <c r="CP19" s="27"/>
      <c r="CQ19" s="26"/>
      <c r="CR19" s="131">
        <v>292</v>
      </c>
      <c r="CT19" s="27"/>
      <c r="CU19" s="136">
        <v>291</v>
      </c>
      <c r="CW19" s="27"/>
      <c r="CX19" s="137">
        <v>294</v>
      </c>
      <c r="CZ19" s="27"/>
      <c r="DA19" s="138">
        <v>297</v>
      </c>
      <c r="DC19" s="27"/>
      <c r="DD19" s="139">
        <v>298</v>
      </c>
      <c r="DF19" s="27"/>
      <c r="DG19" s="140">
        <v>299</v>
      </c>
      <c r="DI19" s="27"/>
      <c r="DJ19" s="141">
        <v>287</v>
      </c>
      <c r="DL19" s="27"/>
      <c r="DM19" s="142">
        <v>288</v>
      </c>
      <c r="DO19" s="27"/>
      <c r="DP19" s="143">
        <v>291</v>
      </c>
      <c r="DR19" s="27"/>
      <c r="DS19" s="144">
        <v>288</v>
      </c>
      <c r="DU19" s="27"/>
      <c r="DV19" s="26"/>
      <c r="DW19" s="131">
        <v>936</v>
      </c>
      <c r="DY19" s="27"/>
      <c r="DZ19" s="136">
        <v>929</v>
      </c>
      <c r="EB19" s="27"/>
      <c r="EC19" s="137">
        <v>928</v>
      </c>
      <c r="EE19" s="27"/>
      <c r="EF19" s="138">
        <v>926</v>
      </c>
      <c r="EH19" s="27"/>
      <c r="EI19" s="139">
        <v>925</v>
      </c>
      <c r="EK19" s="27"/>
      <c r="EL19" s="140">
        <v>922</v>
      </c>
      <c r="EN19" s="27"/>
      <c r="EO19" s="141">
        <v>917</v>
      </c>
      <c r="EQ19" s="27"/>
      <c r="ER19" s="142">
        <v>875</v>
      </c>
      <c r="ET19" s="27"/>
      <c r="EU19" s="143">
        <v>874</v>
      </c>
      <c r="EW19" s="27"/>
      <c r="EX19" s="144">
        <v>893</v>
      </c>
      <c r="EZ19" s="27"/>
      <c r="FA19" s="26"/>
      <c r="FB19" s="131">
        <v>117</v>
      </c>
      <c r="FD19" s="27"/>
      <c r="FE19" s="136">
        <v>117</v>
      </c>
      <c r="FG19" s="27"/>
      <c r="FH19" s="137">
        <v>117</v>
      </c>
      <c r="FJ19" s="27"/>
      <c r="FK19" s="138">
        <v>116</v>
      </c>
      <c r="FM19" s="27"/>
      <c r="FN19" s="139">
        <v>116</v>
      </c>
      <c r="FP19" s="27"/>
      <c r="FQ19" s="140">
        <v>118</v>
      </c>
      <c r="FS19" s="27"/>
      <c r="FT19" s="141">
        <v>119</v>
      </c>
      <c r="FV19" s="27"/>
      <c r="FW19" s="142">
        <v>119</v>
      </c>
      <c r="FY19" s="27"/>
      <c r="FZ19" s="143">
        <v>119</v>
      </c>
      <c r="GB19" s="27"/>
      <c r="GC19" s="144">
        <v>120</v>
      </c>
      <c r="GE19" s="27"/>
      <c r="GF19" s="26"/>
    </row>
    <row r="20" spans="3:188" x14ac:dyDescent="0.25">
      <c r="C20" s="131" t="s">
        <v>35</v>
      </c>
      <c r="E20" s="27"/>
      <c r="F20" s="136" t="s">
        <v>35</v>
      </c>
      <c r="H20" s="27"/>
      <c r="I20" s="137" t="s">
        <v>35</v>
      </c>
      <c r="K20" s="27"/>
      <c r="L20" s="138" t="s">
        <v>35</v>
      </c>
      <c r="N20" s="27"/>
      <c r="O20" s="139" t="s">
        <v>35</v>
      </c>
      <c r="Q20" s="27"/>
      <c r="R20" s="140" t="s">
        <v>35</v>
      </c>
      <c r="T20" s="27"/>
      <c r="U20" s="141" t="s">
        <v>35</v>
      </c>
      <c r="W20" s="27"/>
      <c r="X20" s="142" t="s">
        <v>35</v>
      </c>
      <c r="Z20" s="27"/>
      <c r="AA20" s="143" t="s">
        <v>35</v>
      </c>
      <c r="AC20" s="27"/>
      <c r="AD20" s="144" t="s">
        <v>35</v>
      </c>
      <c r="AF20" s="27"/>
      <c r="AG20" s="26"/>
      <c r="AH20" s="131" t="s">
        <v>35</v>
      </c>
      <c r="AJ20" s="27"/>
      <c r="AK20" s="136" t="s">
        <v>35</v>
      </c>
      <c r="AM20" s="27"/>
      <c r="AN20" s="137" t="s">
        <v>35</v>
      </c>
      <c r="AP20" s="27"/>
      <c r="AQ20" s="138" t="s">
        <v>35</v>
      </c>
      <c r="AS20" s="27"/>
      <c r="AT20" s="139" t="s">
        <v>35</v>
      </c>
      <c r="AV20" s="27"/>
      <c r="AW20" s="140" t="s">
        <v>35</v>
      </c>
      <c r="AY20" s="27"/>
      <c r="AZ20" s="141" t="s">
        <v>35</v>
      </c>
      <c r="BB20" s="27"/>
      <c r="BC20" s="142" t="s">
        <v>35</v>
      </c>
      <c r="BE20" s="27"/>
      <c r="BF20" s="143" t="s">
        <v>35</v>
      </c>
      <c r="BH20" s="27"/>
      <c r="BI20" s="144" t="s">
        <v>35</v>
      </c>
      <c r="BK20" s="27"/>
      <c r="BL20" s="26"/>
      <c r="BM20" s="131" t="s">
        <v>35</v>
      </c>
      <c r="BO20" s="27"/>
      <c r="BP20" s="136" t="s">
        <v>35</v>
      </c>
      <c r="BR20" s="27"/>
      <c r="BS20" s="137" t="s">
        <v>35</v>
      </c>
      <c r="BU20" s="27"/>
      <c r="BV20" s="138" t="s">
        <v>35</v>
      </c>
      <c r="BX20" s="27"/>
      <c r="BY20" s="139" t="s">
        <v>35</v>
      </c>
      <c r="CA20" s="27"/>
      <c r="CB20" s="140" t="s">
        <v>35</v>
      </c>
      <c r="CD20" s="27"/>
      <c r="CE20" s="141" t="s">
        <v>35</v>
      </c>
      <c r="CG20" s="27"/>
      <c r="CH20" s="142" t="s">
        <v>35</v>
      </c>
      <c r="CJ20" s="27"/>
      <c r="CK20" s="143" t="s">
        <v>35</v>
      </c>
      <c r="CM20" s="27"/>
      <c r="CN20" s="144" t="s">
        <v>35</v>
      </c>
      <c r="CP20" s="27"/>
      <c r="CQ20" s="26"/>
      <c r="CR20" s="131" t="s">
        <v>35</v>
      </c>
      <c r="CT20" s="27"/>
      <c r="CU20" s="136" t="s">
        <v>35</v>
      </c>
      <c r="CW20" s="27"/>
      <c r="CX20" s="137" t="s">
        <v>35</v>
      </c>
      <c r="CZ20" s="27"/>
      <c r="DA20" s="138" t="s">
        <v>35</v>
      </c>
      <c r="DC20" s="27"/>
      <c r="DD20" s="139" t="s">
        <v>35</v>
      </c>
      <c r="DF20" s="27"/>
      <c r="DG20" s="140" t="s">
        <v>35</v>
      </c>
      <c r="DI20" s="27"/>
      <c r="DJ20" s="141" t="s">
        <v>35</v>
      </c>
      <c r="DL20" s="27"/>
      <c r="DM20" s="142" t="s">
        <v>35</v>
      </c>
      <c r="DO20" s="27"/>
      <c r="DP20" s="143" t="s">
        <v>35</v>
      </c>
      <c r="DR20" s="27"/>
      <c r="DS20" s="144" t="s">
        <v>35</v>
      </c>
      <c r="DU20" s="27"/>
      <c r="DV20" s="26"/>
      <c r="DW20" s="131" t="s">
        <v>35</v>
      </c>
      <c r="DY20" s="27"/>
      <c r="DZ20" s="136" t="s">
        <v>35</v>
      </c>
      <c r="EB20" s="27"/>
      <c r="EC20" s="137" t="s">
        <v>35</v>
      </c>
      <c r="EE20" s="27"/>
      <c r="EF20" s="138" t="s">
        <v>35</v>
      </c>
      <c r="EH20" s="27"/>
      <c r="EI20" s="139" t="s">
        <v>35</v>
      </c>
      <c r="EK20" s="27"/>
      <c r="EL20" s="140" t="s">
        <v>35</v>
      </c>
      <c r="EN20" s="27"/>
      <c r="EO20" s="141" t="s">
        <v>35</v>
      </c>
      <c r="EQ20" s="27"/>
      <c r="ER20" s="142" t="s">
        <v>35</v>
      </c>
      <c r="ET20" s="27"/>
      <c r="EU20" s="143" t="s">
        <v>35</v>
      </c>
      <c r="EW20" s="27"/>
      <c r="EX20" s="144" t="s">
        <v>35</v>
      </c>
      <c r="EZ20" s="27"/>
      <c r="FA20" s="26"/>
      <c r="FB20" s="131" t="s">
        <v>35</v>
      </c>
      <c r="FD20" s="27"/>
      <c r="FE20" s="136" t="s">
        <v>35</v>
      </c>
      <c r="FG20" s="27"/>
      <c r="FH20" s="137" t="s">
        <v>35</v>
      </c>
      <c r="FJ20" s="27"/>
      <c r="FK20" s="138" t="s">
        <v>35</v>
      </c>
      <c r="FM20" s="27"/>
      <c r="FN20" s="139" t="s">
        <v>35</v>
      </c>
      <c r="FP20" s="27"/>
      <c r="FQ20" s="140" t="s">
        <v>35</v>
      </c>
      <c r="FS20" s="27"/>
      <c r="FT20" s="141" t="s">
        <v>35</v>
      </c>
      <c r="FV20" s="27"/>
      <c r="FW20" s="142" t="s">
        <v>35</v>
      </c>
      <c r="FY20" s="27"/>
      <c r="FZ20" s="143" t="s">
        <v>35</v>
      </c>
      <c r="GB20" s="27"/>
      <c r="GC20" s="144" t="s">
        <v>35</v>
      </c>
      <c r="GE20" s="27"/>
      <c r="GF20" s="26"/>
    </row>
    <row r="21" spans="3:188" x14ac:dyDescent="0.25">
      <c r="C21" s="131">
        <v>948</v>
      </c>
      <c r="E21" s="27"/>
      <c r="F21" s="136">
        <v>942</v>
      </c>
      <c r="H21" s="27"/>
      <c r="I21" s="137">
        <v>951</v>
      </c>
      <c r="K21" s="27"/>
      <c r="L21" s="138">
        <v>951</v>
      </c>
      <c r="N21" s="27"/>
      <c r="O21" s="139">
        <v>958</v>
      </c>
      <c r="Q21" s="27"/>
      <c r="R21" s="140">
        <v>963</v>
      </c>
      <c r="T21" s="27"/>
      <c r="U21" s="141">
        <v>964</v>
      </c>
      <c r="W21" s="27"/>
      <c r="X21" s="142">
        <v>968</v>
      </c>
      <c r="Z21" s="27"/>
      <c r="AA21" s="143">
        <v>963</v>
      </c>
      <c r="AC21" s="27"/>
      <c r="AD21" s="144">
        <v>948</v>
      </c>
      <c r="AF21" s="27"/>
      <c r="AG21" s="26"/>
      <c r="AH21" s="131">
        <v>870</v>
      </c>
      <c r="AJ21" s="27"/>
      <c r="AK21" s="136">
        <v>870</v>
      </c>
      <c r="AM21" s="27"/>
      <c r="AN21" s="137">
        <v>872</v>
      </c>
      <c r="AP21" s="27"/>
      <c r="AQ21" s="138">
        <v>869</v>
      </c>
      <c r="AS21" s="27"/>
      <c r="AT21" s="139">
        <v>869</v>
      </c>
      <c r="AV21" s="27"/>
      <c r="AW21" s="140">
        <v>869</v>
      </c>
      <c r="AY21" s="27"/>
      <c r="AZ21" s="141">
        <v>873</v>
      </c>
      <c r="BB21" s="27"/>
      <c r="BC21" s="142">
        <v>879</v>
      </c>
      <c r="BE21" s="27"/>
      <c r="BF21" s="143">
        <v>882</v>
      </c>
      <c r="BH21" s="27"/>
      <c r="BI21" s="144">
        <v>883</v>
      </c>
      <c r="BK21" s="27"/>
      <c r="BL21" s="26"/>
      <c r="BM21" s="131">
        <v>1001</v>
      </c>
      <c r="BO21" s="27"/>
      <c r="BP21" s="136">
        <v>1001</v>
      </c>
      <c r="BR21" s="27"/>
      <c r="BS21" s="137">
        <v>1003</v>
      </c>
      <c r="BU21" s="27"/>
      <c r="BV21" s="138">
        <v>1003</v>
      </c>
      <c r="BX21" s="27"/>
      <c r="BY21" s="139">
        <v>1000</v>
      </c>
      <c r="CA21" s="27"/>
      <c r="CB21" s="140">
        <v>1001</v>
      </c>
      <c r="CD21" s="27"/>
      <c r="CE21" s="141">
        <v>1003</v>
      </c>
      <c r="CG21" s="27"/>
      <c r="CH21" s="142">
        <v>1006</v>
      </c>
      <c r="CJ21" s="27"/>
      <c r="CK21" s="143">
        <v>1008</v>
      </c>
      <c r="CM21" s="27"/>
      <c r="CN21" s="144">
        <v>1022</v>
      </c>
      <c r="CP21" s="27"/>
      <c r="CQ21" s="26"/>
      <c r="CR21" s="131">
        <v>259</v>
      </c>
      <c r="CT21" s="27"/>
      <c r="CU21" s="136">
        <v>260</v>
      </c>
      <c r="CW21" s="27"/>
      <c r="CX21" s="137">
        <v>264</v>
      </c>
      <c r="CZ21" s="27"/>
      <c r="DA21" s="138">
        <v>271</v>
      </c>
      <c r="DC21" s="27"/>
      <c r="DD21" s="139">
        <v>272</v>
      </c>
      <c r="DF21" s="27"/>
      <c r="DG21" s="140">
        <v>272</v>
      </c>
      <c r="DI21" s="27"/>
      <c r="DJ21" s="141">
        <v>278</v>
      </c>
      <c r="DL21" s="27"/>
      <c r="DM21" s="142">
        <v>280</v>
      </c>
      <c r="DO21" s="27"/>
      <c r="DP21" s="143">
        <v>280</v>
      </c>
      <c r="DR21" s="27"/>
      <c r="DS21" s="144">
        <v>281</v>
      </c>
      <c r="DU21" s="27"/>
      <c r="DV21" s="26"/>
      <c r="DW21" s="131">
        <v>1175</v>
      </c>
      <c r="DY21" s="27"/>
      <c r="DZ21" s="136">
        <v>1177</v>
      </c>
      <c r="EB21" s="27"/>
      <c r="EC21" s="137">
        <v>1180</v>
      </c>
      <c r="EE21" s="27"/>
      <c r="EF21" s="138">
        <v>1174</v>
      </c>
      <c r="EH21" s="27"/>
      <c r="EI21" s="139">
        <v>1172</v>
      </c>
      <c r="EK21" s="27"/>
      <c r="EL21" s="140">
        <v>1173</v>
      </c>
      <c r="EN21" s="27"/>
      <c r="EO21" s="141">
        <v>1175</v>
      </c>
      <c r="EQ21" s="27"/>
      <c r="ER21" s="142">
        <v>1176</v>
      </c>
      <c r="ET21" s="27"/>
      <c r="EU21" s="143">
        <v>1157</v>
      </c>
      <c r="EW21" s="27"/>
      <c r="EX21" s="144">
        <v>1142</v>
      </c>
      <c r="EZ21" s="27"/>
      <c r="FA21" s="26"/>
      <c r="FB21" s="131">
        <v>115</v>
      </c>
      <c r="FD21" s="27"/>
      <c r="FE21" s="136">
        <v>115</v>
      </c>
      <c r="FG21" s="27"/>
      <c r="FH21" s="137">
        <v>115</v>
      </c>
      <c r="FJ21" s="27"/>
      <c r="FK21" s="138">
        <v>115</v>
      </c>
      <c r="FM21" s="27"/>
      <c r="FN21" s="139">
        <v>115</v>
      </c>
      <c r="FP21" s="27"/>
      <c r="FQ21" s="140">
        <v>115</v>
      </c>
      <c r="FS21" s="27"/>
      <c r="FT21" s="141">
        <v>127</v>
      </c>
      <c r="FV21" s="27"/>
      <c r="FW21" s="142">
        <v>127</v>
      </c>
      <c r="FY21" s="27"/>
      <c r="FZ21" s="143">
        <v>127</v>
      </c>
      <c r="GB21" s="27"/>
      <c r="GC21" s="144">
        <v>127</v>
      </c>
      <c r="GE21" s="27"/>
      <c r="GF21" s="26"/>
    </row>
    <row r="22" spans="3:188" x14ac:dyDescent="0.25">
      <c r="E22" s="27"/>
      <c r="H22" s="27"/>
      <c r="K22" s="27"/>
      <c r="N22" s="27"/>
      <c r="Q22" s="27"/>
      <c r="T22" s="27"/>
      <c r="W22" s="27"/>
      <c r="Z22" s="27"/>
      <c r="AC22" s="27"/>
      <c r="AF22" s="27"/>
      <c r="AJ22" s="27"/>
      <c r="AM22" s="27"/>
      <c r="AP22" s="27"/>
      <c r="AS22" s="27"/>
      <c r="AV22" s="27"/>
      <c r="AY22" s="27"/>
      <c r="BB22" s="27"/>
      <c r="BE22" s="27"/>
      <c r="BH22" s="27"/>
      <c r="BK22" s="27"/>
      <c r="BO22" s="27"/>
      <c r="BR22" s="27"/>
      <c r="BU22" s="27"/>
      <c r="BX22" s="27"/>
      <c r="CA22" s="27"/>
      <c r="CD22" s="27"/>
      <c r="CG22" s="27"/>
      <c r="CJ22" s="27"/>
      <c r="CM22" s="27"/>
      <c r="CP22" s="27"/>
      <c r="CT22" s="27"/>
      <c r="CW22" s="27"/>
      <c r="CZ22" s="27"/>
      <c r="DC22" s="27"/>
      <c r="DF22" s="27"/>
      <c r="DI22" s="27"/>
      <c r="DL22" s="27"/>
      <c r="DO22" s="27"/>
      <c r="DR22" s="27"/>
      <c r="DU22" s="27"/>
      <c r="DY22" s="27"/>
      <c r="EB22" s="27"/>
      <c r="EE22" s="27"/>
      <c r="EH22" s="27"/>
      <c r="EK22" s="27"/>
      <c r="EN22" s="27"/>
      <c r="EQ22" s="27"/>
      <c r="ET22" s="27"/>
      <c r="EW22" s="27"/>
      <c r="EZ22" s="27"/>
      <c r="FD22" s="27"/>
      <c r="FG22" s="27"/>
      <c r="FJ22" s="27"/>
      <c r="FM22" s="27"/>
      <c r="FP22" s="27"/>
      <c r="FS22" s="27"/>
      <c r="FV22" s="27"/>
      <c r="FY22" s="27"/>
      <c r="GB22" s="27"/>
      <c r="GE22" s="27"/>
    </row>
    <row r="23" spans="3:188" x14ac:dyDescent="0.25">
      <c r="E23" s="27"/>
      <c r="H23" s="27"/>
      <c r="K23" s="27"/>
      <c r="N23" s="27"/>
      <c r="Q23" s="27"/>
      <c r="T23" s="27"/>
      <c r="W23" s="27"/>
      <c r="Z23" s="27"/>
      <c r="AC23" s="27"/>
      <c r="AF23" s="27"/>
      <c r="AJ23" s="27"/>
      <c r="AM23" s="27"/>
      <c r="AP23" s="27"/>
      <c r="AS23" s="27"/>
      <c r="AV23" s="27"/>
      <c r="AY23" s="27"/>
      <c r="BB23" s="27"/>
      <c r="BE23" s="27"/>
      <c r="BH23" s="27"/>
      <c r="BK23" s="27"/>
      <c r="BO23" s="27"/>
      <c r="BR23" s="27"/>
      <c r="BU23" s="27"/>
      <c r="BX23" s="27"/>
      <c r="CA23" s="27"/>
      <c r="CD23" s="27"/>
      <c r="CG23" s="27"/>
      <c r="CJ23" s="27"/>
      <c r="CM23" s="27"/>
      <c r="CP23" s="27"/>
      <c r="CT23" s="27"/>
      <c r="CW23" s="27"/>
      <c r="CZ23" s="27"/>
      <c r="DC23" s="27"/>
      <c r="DF23" s="27"/>
      <c r="DI23" s="27"/>
      <c r="DL23" s="27"/>
      <c r="DO23" s="27"/>
      <c r="DR23" s="27"/>
      <c r="DU23" s="27"/>
      <c r="DY23" s="27"/>
      <c r="EB23" s="27"/>
      <c r="EE23" s="27"/>
      <c r="EH23" s="27"/>
      <c r="EK23" s="27"/>
      <c r="EN23" s="27"/>
      <c r="EQ23" s="27"/>
      <c r="ET23" s="27"/>
      <c r="EW23" s="27"/>
      <c r="EZ23" s="27"/>
      <c r="FD23" s="27"/>
      <c r="FG23" s="27"/>
      <c r="FJ23" s="27"/>
      <c r="FM23" s="27"/>
      <c r="FP23" s="27"/>
      <c r="FS23" s="27"/>
      <c r="FV23" s="27"/>
      <c r="FY23" s="27"/>
      <c r="GB23" s="27"/>
      <c r="GE23" s="27"/>
    </row>
    <row r="24" spans="3:188" x14ac:dyDescent="0.25">
      <c r="E24" s="27"/>
      <c r="H24" s="27"/>
      <c r="K24" s="27"/>
      <c r="N24" s="27"/>
      <c r="Q24" s="27"/>
      <c r="T24" s="27"/>
      <c r="W24" s="27"/>
      <c r="Z24" s="27"/>
      <c r="AC24" s="27"/>
      <c r="AF24" s="27"/>
      <c r="AJ24" s="27"/>
      <c r="AM24" s="27"/>
      <c r="AP24" s="27"/>
      <c r="AS24" s="27"/>
      <c r="AV24" s="27"/>
      <c r="AY24" s="27"/>
      <c r="BB24" s="27"/>
      <c r="BE24" s="27"/>
      <c r="BH24" s="27"/>
      <c r="BK24" s="27"/>
      <c r="BO24" s="27"/>
      <c r="BR24" s="27"/>
      <c r="BU24" s="27"/>
      <c r="BX24" s="27"/>
      <c r="CA24" s="27"/>
      <c r="CD24" s="27"/>
      <c r="CG24" s="27"/>
      <c r="CJ24" s="27"/>
      <c r="CM24" s="27"/>
      <c r="CP24" s="27"/>
      <c r="CT24" s="27"/>
      <c r="CW24" s="27"/>
      <c r="CZ24" s="27"/>
      <c r="DC24" s="27"/>
      <c r="DF24" s="27"/>
      <c r="DI24" s="27"/>
      <c r="DL24" s="27"/>
      <c r="DO24" s="27"/>
      <c r="DR24" s="27"/>
      <c r="DU24" s="27"/>
      <c r="DY24" s="27"/>
      <c r="EB24" s="27"/>
      <c r="EE24" s="27"/>
      <c r="EH24" s="27"/>
      <c r="EK24" s="27"/>
      <c r="EN24" s="27"/>
      <c r="EQ24" s="27"/>
      <c r="ET24" s="27"/>
      <c r="EW24" s="27"/>
      <c r="EZ24" s="27"/>
      <c r="FD24" s="27"/>
      <c r="FG24" s="27"/>
      <c r="FJ24" s="27"/>
      <c r="FM24" s="27"/>
      <c r="FP24" s="27"/>
      <c r="FS24" s="27"/>
      <c r="FV24" s="27"/>
      <c r="FY24" s="27"/>
      <c r="GB24" s="27"/>
      <c r="GE24" s="27"/>
    </row>
  </sheetData>
  <mergeCells count="62">
    <mergeCell ref="A1:A3"/>
    <mergeCell ref="B1:B3"/>
    <mergeCell ref="C2:E2"/>
    <mergeCell ref="BM2:BO2"/>
    <mergeCell ref="CR2:CT2"/>
    <mergeCell ref="AH2:AJ2"/>
    <mergeCell ref="F2:H2"/>
    <mergeCell ref="AK2:AM2"/>
    <mergeCell ref="BP2:BR2"/>
    <mergeCell ref="I2:K2"/>
    <mergeCell ref="AN2:AP2"/>
    <mergeCell ref="L2:N2"/>
    <mergeCell ref="AQ2:AS2"/>
    <mergeCell ref="O2:Q2"/>
    <mergeCell ref="AT2:AV2"/>
    <mergeCell ref="R2:T2"/>
    <mergeCell ref="DP2:DR2"/>
    <mergeCell ref="EI2:EK2"/>
    <mergeCell ref="EU2:EW2"/>
    <mergeCell ref="CK2:CM2"/>
    <mergeCell ref="U2:W2"/>
    <mergeCell ref="AZ2:BB2"/>
    <mergeCell ref="DJ2:DL2"/>
    <mergeCell ref="BV2:BX2"/>
    <mergeCell ref="BY2:CA2"/>
    <mergeCell ref="AW2:AY2"/>
    <mergeCell ref="CB2:CD2"/>
    <mergeCell ref="AA2:AC2"/>
    <mergeCell ref="BF2:BH2"/>
    <mergeCell ref="CU2:CW2"/>
    <mergeCell ref="X2:Z2"/>
    <mergeCell ref="BC2:BE2"/>
    <mergeCell ref="DM2:DO2"/>
    <mergeCell ref="ER2:ET2"/>
    <mergeCell ref="CH2:CJ2"/>
    <mergeCell ref="EC2:EE2"/>
    <mergeCell ref="BS2:BU2"/>
    <mergeCell ref="AD2:AF2"/>
    <mergeCell ref="BI2:BK2"/>
    <mergeCell ref="DW2:DY2"/>
    <mergeCell ref="EO2:EQ2"/>
    <mergeCell ref="CE2:CG2"/>
    <mergeCell ref="DZ2:EB2"/>
    <mergeCell ref="DA2:DC2"/>
    <mergeCell ref="EF2:EH2"/>
    <mergeCell ref="DD2:DF2"/>
    <mergeCell ref="DS2:DU2"/>
    <mergeCell ref="EX2:EZ2"/>
    <mergeCell ref="CN2:CP2"/>
    <mergeCell ref="GC2:GE2"/>
    <mergeCell ref="FZ2:GB2"/>
    <mergeCell ref="FW2:FY2"/>
    <mergeCell ref="FT2:FV2"/>
    <mergeCell ref="FQ2:FS2"/>
    <mergeCell ref="FN2:FP2"/>
    <mergeCell ref="FK2:FM2"/>
    <mergeCell ref="FH2:FJ2"/>
    <mergeCell ref="FE2:FG2"/>
    <mergeCell ref="FB2:FD2"/>
    <mergeCell ref="DG2:DI2"/>
    <mergeCell ref="EL2:EN2"/>
    <mergeCell ref="CX2:CZ2"/>
  </mergeCells>
  <conditionalFormatting sqref="GF4:GF12">
    <cfRule type="cellIs" dxfId="237" priority="222" operator="greaterThan">
      <formula>0</formula>
    </cfRule>
    <cfRule type="cellIs" dxfId="236" priority="223" operator="lessThan">
      <formula>0</formula>
    </cfRule>
  </conditionalFormatting>
  <conditionalFormatting sqref="FD15:FD1048576">
    <cfRule type="cellIs" dxfId="235" priority="219" operator="greaterThan">
      <formula>0</formula>
    </cfRule>
    <cfRule type="cellIs" dxfId="234" priority="220" operator="lessThan">
      <formula>0</formula>
    </cfRule>
    <cfRule type="cellIs" dxfId="233" priority="221" operator="greaterThan">
      <formula>0</formula>
    </cfRule>
  </conditionalFormatting>
  <conditionalFormatting sqref="GF14">
    <cfRule type="cellIs" dxfId="232" priority="217" operator="greaterThan">
      <formula>0</formula>
    </cfRule>
    <cfRule type="cellIs" dxfId="231" priority="218" operator="lessThan">
      <formula>0</formula>
    </cfRule>
  </conditionalFormatting>
  <conditionalFormatting sqref="GF2">
    <cfRule type="cellIs" dxfId="230" priority="215" operator="greaterThan">
      <formula>0</formula>
    </cfRule>
    <cfRule type="cellIs" dxfId="229" priority="216" operator="lessThan">
      <formula>0</formula>
    </cfRule>
  </conditionalFormatting>
  <conditionalFormatting sqref="GF13">
    <cfRule type="cellIs" dxfId="228" priority="213" operator="greaterThan">
      <formula>0</formula>
    </cfRule>
    <cfRule type="cellIs" dxfId="227" priority="214" operator="lessThan">
      <formula>0</formula>
    </cfRule>
  </conditionalFormatting>
  <conditionalFormatting sqref="AG4:AG12 BL4:BL12 FA4:FA12 DV4:DV12 CQ4:CQ12">
    <cfRule type="cellIs" dxfId="226" priority="211" operator="greaterThan">
      <formula>0</formula>
    </cfRule>
    <cfRule type="cellIs" dxfId="225" priority="212" operator="lessThan">
      <formula>0</formula>
    </cfRule>
  </conditionalFormatting>
  <conditionalFormatting sqref="E15:E1048576 BO15:BO1048576 CT15:CT1048576">
    <cfRule type="cellIs" dxfId="224" priority="208" operator="greaterThan">
      <formula>0</formula>
    </cfRule>
    <cfRule type="cellIs" dxfId="223" priority="209" operator="lessThan">
      <formula>0</formula>
    </cfRule>
    <cfRule type="cellIs" dxfId="222" priority="210" operator="greaterThan">
      <formula>0</formula>
    </cfRule>
  </conditionalFormatting>
  <conditionalFormatting sqref="AG14">
    <cfRule type="cellIs" dxfId="221" priority="206" operator="greaterThan">
      <formula>0</formula>
    </cfRule>
    <cfRule type="cellIs" dxfId="220" priority="207" operator="lessThan">
      <formula>0</formula>
    </cfRule>
  </conditionalFormatting>
  <conditionalFormatting sqref="AG2">
    <cfRule type="cellIs" dxfId="219" priority="204" operator="greaterThan">
      <formula>0</formula>
    </cfRule>
    <cfRule type="cellIs" dxfId="218" priority="205" operator="lessThan">
      <formula>0</formula>
    </cfRule>
  </conditionalFormatting>
  <conditionalFormatting sqref="AG13">
    <cfRule type="cellIs" dxfId="217" priority="202" operator="greaterThan">
      <formula>0</formula>
    </cfRule>
    <cfRule type="cellIs" dxfId="216" priority="203" operator="lessThan">
      <formula>0</formula>
    </cfRule>
  </conditionalFormatting>
  <conditionalFormatting sqref="BL14">
    <cfRule type="cellIs" dxfId="215" priority="200" operator="greaterThan">
      <formula>0</formula>
    </cfRule>
    <cfRule type="cellIs" dxfId="214" priority="201" operator="lessThan">
      <formula>0</formula>
    </cfRule>
  </conditionalFormatting>
  <conditionalFormatting sqref="BL2">
    <cfRule type="cellIs" dxfId="213" priority="198" operator="greaterThan">
      <formula>0</formula>
    </cfRule>
    <cfRule type="cellIs" dxfId="212" priority="199" operator="lessThan">
      <formula>0</formula>
    </cfRule>
  </conditionalFormatting>
  <conditionalFormatting sqref="BL13">
    <cfRule type="cellIs" dxfId="211" priority="196" operator="greaterThan">
      <formula>0</formula>
    </cfRule>
    <cfRule type="cellIs" dxfId="210" priority="197" operator="lessThan">
      <formula>0</formula>
    </cfRule>
  </conditionalFormatting>
  <conditionalFormatting sqref="FA14 DV14 CQ14">
    <cfRule type="cellIs" dxfId="209" priority="194" operator="greaterThan">
      <formula>0</formula>
    </cfRule>
    <cfRule type="cellIs" dxfId="208" priority="195" operator="lessThan">
      <formula>0</formula>
    </cfRule>
  </conditionalFormatting>
  <conditionalFormatting sqref="FA2 DV2 CQ2">
    <cfRule type="cellIs" dxfId="207" priority="192" operator="greaterThan">
      <formula>0</formula>
    </cfRule>
    <cfRule type="cellIs" dxfId="206" priority="193" operator="lessThan">
      <formula>0</formula>
    </cfRule>
  </conditionalFormatting>
  <conditionalFormatting sqref="FA13 DV13 CQ13">
    <cfRule type="cellIs" dxfId="205" priority="190" operator="greaterThan">
      <formula>0</formula>
    </cfRule>
    <cfRule type="cellIs" dxfId="204" priority="191" operator="lessThan">
      <formula>0</formula>
    </cfRule>
  </conditionalFormatting>
  <conditionalFormatting sqref="AJ15:AJ1048576">
    <cfRule type="cellIs" dxfId="203" priority="187" operator="greaterThan">
      <formula>0</formula>
    </cfRule>
    <cfRule type="cellIs" dxfId="202" priority="188" operator="lessThan">
      <formula>0</formula>
    </cfRule>
    <cfRule type="cellIs" dxfId="201" priority="189" operator="greaterThan">
      <formula>0</formula>
    </cfRule>
  </conditionalFormatting>
  <conditionalFormatting sqref="DY15:DY1048576">
    <cfRule type="cellIs" dxfId="200" priority="184" operator="greaterThan">
      <formula>0</formula>
    </cfRule>
    <cfRule type="cellIs" dxfId="199" priority="185" operator="lessThan">
      <formula>0</formula>
    </cfRule>
    <cfRule type="cellIs" dxfId="198" priority="186" operator="greaterThan">
      <formula>0</formula>
    </cfRule>
  </conditionalFormatting>
  <conditionalFormatting sqref="H15:H1048576">
    <cfRule type="cellIs" dxfId="197" priority="178" operator="greaterThan">
      <formula>0</formula>
    </cfRule>
    <cfRule type="cellIs" dxfId="196" priority="179" operator="lessThan">
      <formula>0</formula>
    </cfRule>
    <cfRule type="cellIs" dxfId="195" priority="180" operator="greaterThan">
      <formula>0</formula>
    </cfRule>
  </conditionalFormatting>
  <conditionalFormatting sqref="AM15:AM1048576">
    <cfRule type="cellIs" dxfId="194" priority="175" operator="greaterThan">
      <formula>0</formula>
    </cfRule>
    <cfRule type="cellIs" dxfId="193" priority="176" operator="lessThan">
      <formula>0</formula>
    </cfRule>
    <cfRule type="cellIs" dxfId="192" priority="177" operator="greaterThan">
      <formula>0</formula>
    </cfRule>
  </conditionalFormatting>
  <conditionalFormatting sqref="CW15:CW1048576">
    <cfRule type="cellIs" dxfId="191" priority="172" operator="greaterThan">
      <formula>0</formula>
    </cfRule>
    <cfRule type="cellIs" dxfId="190" priority="173" operator="lessThan">
      <formula>0</formula>
    </cfRule>
    <cfRule type="cellIs" dxfId="189" priority="174" operator="greaterThan">
      <formula>0</formula>
    </cfRule>
  </conditionalFormatting>
  <conditionalFormatting sqref="EB15:EB1048576">
    <cfRule type="cellIs" dxfId="188" priority="169" operator="greaterThan">
      <formula>0</formula>
    </cfRule>
    <cfRule type="cellIs" dxfId="187" priority="170" operator="lessThan">
      <formula>0</formula>
    </cfRule>
    <cfRule type="cellIs" dxfId="186" priority="171" operator="greaterThan">
      <formula>0</formula>
    </cfRule>
  </conditionalFormatting>
  <conditionalFormatting sqref="BR15:BR1048576">
    <cfRule type="cellIs" dxfId="185" priority="166" operator="greaterThan">
      <formula>0</formula>
    </cfRule>
    <cfRule type="cellIs" dxfId="184" priority="167" operator="lessThan">
      <formula>0</formula>
    </cfRule>
    <cfRule type="cellIs" dxfId="183" priority="168" operator="greaterThan">
      <formula>0</formula>
    </cfRule>
  </conditionalFormatting>
  <conditionalFormatting sqref="FG15:FG1048576">
    <cfRule type="cellIs" dxfId="182" priority="163" operator="greaterThan">
      <formula>0</formula>
    </cfRule>
    <cfRule type="cellIs" dxfId="181" priority="164" operator="lessThan">
      <formula>0</formula>
    </cfRule>
    <cfRule type="cellIs" dxfId="180" priority="165" operator="greaterThan">
      <formula>0</formula>
    </cfRule>
  </conditionalFormatting>
  <conditionalFormatting sqref="K15:K1048576">
    <cfRule type="cellIs" dxfId="179" priority="160" operator="greaterThan">
      <formula>0</formula>
    </cfRule>
    <cfRule type="cellIs" dxfId="178" priority="161" operator="lessThan">
      <formula>0</formula>
    </cfRule>
    <cfRule type="cellIs" dxfId="177" priority="162" operator="greaterThan">
      <formula>0</formula>
    </cfRule>
  </conditionalFormatting>
  <conditionalFormatting sqref="AP15:AP1048576">
    <cfRule type="cellIs" dxfId="176" priority="157" operator="greaterThan">
      <formula>0</formula>
    </cfRule>
    <cfRule type="cellIs" dxfId="175" priority="158" operator="lessThan">
      <formula>0</formula>
    </cfRule>
    <cfRule type="cellIs" dxfId="174" priority="159" operator="greaterThan">
      <formula>0</formula>
    </cfRule>
  </conditionalFormatting>
  <conditionalFormatting sqref="CZ15:CZ1048576">
    <cfRule type="cellIs" dxfId="173" priority="154" operator="greaterThan">
      <formula>0</formula>
    </cfRule>
    <cfRule type="cellIs" dxfId="172" priority="155" operator="lessThan">
      <formula>0</formula>
    </cfRule>
    <cfRule type="cellIs" dxfId="171" priority="156" operator="greaterThan">
      <formula>0</formula>
    </cfRule>
  </conditionalFormatting>
  <conditionalFormatting sqref="EE15:EE1048576">
    <cfRule type="cellIs" dxfId="170" priority="151" operator="greaterThan">
      <formula>0</formula>
    </cfRule>
    <cfRule type="cellIs" dxfId="169" priority="152" operator="lessThan">
      <formula>0</formula>
    </cfRule>
    <cfRule type="cellIs" dxfId="168" priority="153" operator="greaterThan">
      <formula>0</formula>
    </cfRule>
  </conditionalFormatting>
  <conditionalFormatting sqref="BU15:BU1048576">
    <cfRule type="cellIs" dxfId="167" priority="148" operator="greaterThan">
      <formula>0</formula>
    </cfRule>
    <cfRule type="cellIs" dxfId="166" priority="149" operator="lessThan">
      <formula>0</formula>
    </cfRule>
    <cfRule type="cellIs" dxfId="165" priority="150" operator="greaterThan">
      <formula>0</formula>
    </cfRule>
  </conditionalFormatting>
  <conditionalFormatting sqref="FJ15:FJ1048576">
    <cfRule type="cellIs" dxfId="164" priority="145" operator="greaterThan">
      <formula>0</formula>
    </cfRule>
    <cfRule type="cellIs" dxfId="163" priority="146" operator="lessThan">
      <formula>0</formula>
    </cfRule>
    <cfRule type="cellIs" dxfId="162" priority="147" operator="greaterThan">
      <formula>0</formula>
    </cfRule>
  </conditionalFormatting>
  <conditionalFormatting sqref="N15:N1048576">
    <cfRule type="cellIs" dxfId="161" priority="142" operator="greaterThan">
      <formula>0</formula>
    </cfRule>
    <cfRule type="cellIs" dxfId="160" priority="143" operator="lessThan">
      <formula>0</formula>
    </cfRule>
    <cfRule type="cellIs" dxfId="159" priority="144" operator="greaterThan">
      <formula>0</formula>
    </cfRule>
  </conditionalFormatting>
  <conditionalFormatting sqref="AS15:AS1048576">
    <cfRule type="cellIs" dxfId="158" priority="139" operator="greaterThan">
      <formula>0</formula>
    </cfRule>
    <cfRule type="cellIs" dxfId="157" priority="140" operator="lessThan">
      <formula>0</formula>
    </cfRule>
    <cfRule type="cellIs" dxfId="156" priority="141" operator="greaterThan">
      <formula>0</formula>
    </cfRule>
  </conditionalFormatting>
  <conditionalFormatting sqref="DC15:DC1048576">
    <cfRule type="cellIs" dxfId="155" priority="136" operator="greaterThan">
      <formula>0</formula>
    </cfRule>
    <cfRule type="cellIs" dxfId="154" priority="137" operator="lessThan">
      <formula>0</formula>
    </cfRule>
    <cfRule type="cellIs" dxfId="153" priority="138" operator="greaterThan">
      <formula>0</formula>
    </cfRule>
  </conditionalFormatting>
  <conditionalFormatting sqref="EH15:EH1048576">
    <cfRule type="cellIs" dxfId="152" priority="133" operator="greaterThan">
      <formula>0</formula>
    </cfRule>
    <cfRule type="cellIs" dxfId="151" priority="134" operator="lessThan">
      <formula>0</formula>
    </cfRule>
    <cfRule type="cellIs" dxfId="150" priority="135" operator="greaterThan">
      <formula>0</formula>
    </cfRule>
  </conditionalFormatting>
  <conditionalFormatting sqref="BX15:BX1048576">
    <cfRule type="cellIs" dxfId="149" priority="130" operator="greaterThan">
      <formula>0</formula>
    </cfRule>
    <cfRule type="cellIs" dxfId="148" priority="131" operator="lessThan">
      <formula>0</formula>
    </cfRule>
    <cfRule type="cellIs" dxfId="147" priority="132" operator="greaterThan">
      <formula>0</formula>
    </cfRule>
  </conditionalFormatting>
  <conditionalFormatting sqref="FM15:FM1048576">
    <cfRule type="cellIs" dxfId="146" priority="127" operator="greaterThan">
      <formula>0</formula>
    </cfRule>
    <cfRule type="cellIs" dxfId="145" priority="128" operator="lessThan">
      <formula>0</formula>
    </cfRule>
    <cfRule type="cellIs" dxfId="144" priority="129" operator="greaterThan">
      <formula>0</formula>
    </cfRule>
  </conditionalFormatting>
  <conditionalFormatting sqref="Q15:Q1048576">
    <cfRule type="cellIs" dxfId="143" priority="124" operator="greaterThan">
      <formula>0</formula>
    </cfRule>
    <cfRule type="cellIs" dxfId="142" priority="125" operator="lessThan">
      <formula>0</formula>
    </cfRule>
    <cfRule type="cellIs" dxfId="141" priority="126" operator="greaterThan">
      <formula>0</formula>
    </cfRule>
  </conditionalFormatting>
  <conditionalFormatting sqref="AV15:AV1048576">
    <cfRule type="cellIs" dxfId="140" priority="121" operator="greaterThan">
      <formula>0</formula>
    </cfRule>
    <cfRule type="cellIs" dxfId="139" priority="122" operator="lessThan">
      <formula>0</formula>
    </cfRule>
    <cfRule type="cellIs" dxfId="138" priority="123" operator="greaterThan">
      <formula>0</formula>
    </cfRule>
  </conditionalFormatting>
  <conditionalFormatting sqref="DF15:DF1048576">
    <cfRule type="cellIs" dxfId="137" priority="118" operator="greaterThan">
      <formula>0</formula>
    </cfRule>
    <cfRule type="cellIs" dxfId="136" priority="119" operator="lessThan">
      <formula>0</formula>
    </cfRule>
    <cfRule type="cellIs" dxfId="135" priority="120" operator="greaterThan">
      <formula>0</formula>
    </cfRule>
  </conditionalFormatting>
  <conditionalFormatting sqref="EK15:EK1048576">
    <cfRule type="cellIs" dxfId="134" priority="115" operator="greaterThan">
      <formula>0</formula>
    </cfRule>
    <cfRule type="cellIs" dxfId="133" priority="116" operator="lessThan">
      <formula>0</formula>
    </cfRule>
    <cfRule type="cellIs" dxfId="132" priority="117" operator="greaterThan">
      <formula>0</formula>
    </cfRule>
  </conditionalFormatting>
  <conditionalFormatting sqref="CA15:CA1048576">
    <cfRule type="cellIs" dxfId="131" priority="112" operator="greaterThan">
      <formula>0</formula>
    </cfRule>
    <cfRule type="cellIs" dxfId="130" priority="113" operator="lessThan">
      <formula>0</formula>
    </cfRule>
    <cfRule type="cellIs" dxfId="129" priority="114" operator="greaterThan">
      <formula>0</formula>
    </cfRule>
  </conditionalFormatting>
  <conditionalFormatting sqref="FP15:FP1048576">
    <cfRule type="cellIs" dxfId="128" priority="109" operator="greaterThan">
      <formula>0</formula>
    </cfRule>
    <cfRule type="cellIs" dxfId="127" priority="110" operator="lessThan">
      <formula>0</formula>
    </cfRule>
    <cfRule type="cellIs" dxfId="126" priority="111" operator="greaterThan">
      <formula>0</formula>
    </cfRule>
  </conditionalFormatting>
  <conditionalFormatting sqref="T15:T1048576">
    <cfRule type="cellIs" dxfId="125" priority="88" operator="greaterThan">
      <formula>0</formula>
    </cfRule>
    <cfRule type="cellIs" dxfId="124" priority="89" operator="lessThan">
      <formula>0</formula>
    </cfRule>
    <cfRule type="cellIs" dxfId="123" priority="90" operator="greaterThan">
      <formula>0</formula>
    </cfRule>
  </conditionalFormatting>
  <conditionalFormatting sqref="AY15:AY1048576">
    <cfRule type="cellIs" dxfId="122" priority="85" operator="greaterThan">
      <formula>0</formula>
    </cfRule>
    <cfRule type="cellIs" dxfId="121" priority="86" operator="lessThan">
      <formula>0</formula>
    </cfRule>
    <cfRule type="cellIs" dxfId="120" priority="87" operator="greaterThan">
      <formula>0</formula>
    </cfRule>
  </conditionalFormatting>
  <conditionalFormatting sqref="DI15:DI1048576">
    <cfRule type="cellIs" dxfId="119" priority="82" operator="greaterThan">
      <formula>0</formula>
    </cfRule>
    <cfRule type="cellIs" dxfId="118" priority="83" operator="lessThan">
      <formula>0</formula>
    </cfRule>
    <cfRule type="cellIs" dxfId="117" priority="84" operator="greaterThan">
      <formula>0</formula>
    </cfRule>
  </conditionalFormatting>
  <conditionalFormatting sqref="EN15:EN1048576">
    <cfRule type="cellIs" dxfId="116" priority="79" operator="greaterThan">
      <formula>0</formula>
    </cfRule>
    <cfRule type="cellIs" dxfId="115" priority="80" operator="lessThan">
      <formula>0</formula>
    </cfRule>
    <cfRule type="cellIs" dxfId="114" priority="81" operator="greaterThan">
      <formula>0</formula>
    </cfRule>
  </conditionalFormatting>
  <conditionalFormatting sqref="CD15:CD1048576">
    <cfRule type="cellIs" dxfId="113" priority="76" operator="greaterThan">
      <formula>0</formula>
    </cfRule>
    <cfRule type="cellIs" dxfId="112" priority="77" operator="lessThan">
      <formula>0</formula>
    </cfRule>
    <cfRule type="cellIs" dxfId="111" priority="78" operator="greaterThan">
      <formula>0</formula>
    </cfRule>
  </conditionalFormatting>
  <conditionalFormatting sqref="FS15:FS1048576">
    <cfRule type="cellIs" dxfId="110" priority="73" operator="greaterThan">
      <formula>0</formula>
    </cfRule>
    <cfRule type="cellIs" dxfId="109" priority="74" operator="lessThan">
      <formula>0</formula>
    </cfRule>
    <cfRule type="cellIs" dxfId="108" priority="75" operator="greaterThan">
      <formula>0</formula>
    </cfRule>
  </conditionalFormatting>
  <conditionalFormatting sqref="W15:W1048576">
    <cfRule type="cellIs" dxfId="107" priority="70" operator="greaterThan">
      <formula>0</formula>
    </cfRule>
    <cfRule type="cellIs" dxfId="106" priority="71" operator="lessThan">
      <formula>0</formula>
    </cfRule>
    <cfRule type="cellIs" dxfId="105" priority="72" operator="greaterThan">
      <formula>0</formula>
    </cfRule>
  </conditionalFormatting>
  <conditionalFormatting sqref="BB15:BB1048576">
    <cfRule type="cellIs" dxfId="104" priority="67" operator="greaterThan">
      <formula>0</formula>
    </cfRule>
    <cfRule type="cellIs" dxfId="103" priority="68" operator="lessThan">
      <formula>0</formula>
    </cfRule>
    <cfRule type="cellIs" dxfId="102" priority="69" operator="greaterThan">
      <formula>0</formula>
    </cfRule>
  </conditionalFormatting>
  <conditionalFormatting sqref="DL15:DL1048576">
    <cfRule type="cellIs" dxfId="101" priority="64" operator="greaterThan">
      <formula>0</formula>
    </cfRule>
    <cfRule type="cellIs" dxfId="100" priority="65" operator="lessThan">
      <formula>0</formula>
    </cfRule>
    <cfRule type="cellIs" dxfId="99" priority="66" operator="greaterThan">
      <formula>0</formula>
    </cfRule>
  </conditionalFormatting>
  <conditionalFormatting sqref="EQ15:EQ1048576">
    <cfRule type="cellIs" dxfId="98" priority="61" operator="greaterThan">
      <formula>0</formula>
    </cfRule>
    <cfRule type="cellIs" dxfId="97" priority="62" operator="lessThan">
      <formula>0</formula>
    </cfRule>
    <cfRule type="cellIs" dxfId="96" priority="63" operator="greaterThan">
      <formula>0</formula>
    </cfRule>
  </conditionalFormatting>
  <conditionalFormatting sqref="CG15:CG1048576">
    <cfRule type="cellIs" dxfId="95" priority="58" operator="greaterThan">
      <formula>0</formula>
    </cfRule>
    <cfRule type="cellIs" dxfId="94" priority="59" operator="lessThan">
      <formula>0</formula>
    </cfRule>
    <cfRule type="cellIs" dxfId="93" priority="60" operator="greaterThan">
      <formula>0</formula>
    </cfRule>
  </conditionalFormatting>
  <conditionalFormatting sqref="FV15:FV1048576">
    <cfRule type="cellIs" dxfId="92" priority="55" operator="greaterThan">
      <formula>0</formula>
    </cfRule>
    <cfRule type="cellIs" dxfId="91" priority="56" operator="lessThan">
      <formula>0</formula>
    </cfRule>
    <cfRule type="cellIs" dxfId="90" priority="57" operator="greaterThan">
      <formula>0</formula>
    </cfRule>
  </conditionalFormatting>
  <conditionalFormatting sqref="Z15:Z1048576">
    <cfRule type="cellIs" dxfId="89" priority="52" operator="greaterThan">
      <formula>0</formula>
    </cfRule>
    <cfRule type="cellIs" dxfId="88" priority="53" operator="lessThan">
      <formula>0</formula>
    </cfRule>
    <cfRule type="cellIs" dxfId="87" priority="54" operator="greaterThan">
      <formula>0</formula>
    </cfRule>
  </conditionalFormatting>
  <conditionalFormatting sqref="BE15:BE1048576">
    <cfRule type="cellIs" dxfId="86" priority="49" operator="greaterThan">
      <formula>0</formula>
    </cfRule>
    <cfRule type="cellIs" dxfId="85" priority="50" operator="lessThan">
      <formula>0</formula>
    </cfRule>
    <cfRule type="cellIs" dxfId="84" priority="51" operator="greaterThan">
      <formula>0</formula>
    </cfRule>
  </conditionalFormatting>
  <conditionalFormatting sqref="DO15:DO1048576">
    <cfRule type="cellIs" dxfId="83" priority="46" operator="greaterThan">
      <formula>0</formula>
    </cfRule>
    <cfRule type="cellIs" dxfId="82" priority="47" operator="lessThan">
      <formula>0</formula>
    </cfRule>
    <cfRule type="cellIs" dxfId="81" priority="48" operator="greaterThan">
      <formula>0</formula>
    </cfRule>
  </conditionalFormatting>
  <conditionalFormatting sqref="ET15:ET1048576">
    <cfRule type="cellIs" dxfId="80" priority="43" operator="greaterThan">
      <formula>0</formula>
    </cfRule>
    <cfRule type="cellIs" dxfId="79" priority="44" operator="lessThan">
      <formula>0</formula>
    </cfRule>
    <cfRule type="cellIs" dxfId="78" priority="45" operator="greaterThan">
      <formula>0</formula>
    </cfRule>
  </conditionalFormatting>
  <conditionalFormatting sqref="CJ15:CJ1048576">
    <cfRule type="cellIs" dxfId="77" priority="40" operator="greaterThan">
      <formula>0</formula>
    </cfRule>
    <cfRule type="cellIs" dxfId="76" priority="41" operator="lessThan">
      <formula>0</formula>
    </cfRule>
    <cfRule type="cellIs" dxfId="75" priority="42" operator="greaterThan">
      <formula>0</formula>
    </cfRule>
  </conditionalFormatting>
  <conditionalFormatting sqref="FY15:FY1048576">
    <cfRule type="cellIs" dxfId="74" priority="37" operator="greaterThan">
      <formula>0</formula>
    </cfRule>
    <cfRule type="cellIs" dxfId="73" priority="38" operator="lessThan">
      <formula>0</formula>
    </cfRule>
    <cfRule type="cellIs" dxfId="72" priority="39" operator="greaterThan">
      <formula>0</formula>
    </cfRule>
  </conditionalFormatting>
  <conditionalFormatting sqref="AC15:AC1048576">
    <cfRule type="cellIs" dxfId="71" priority="34" operator="greaterThan">
      <formula>0</formula>
    </cfRule>
    <cfRule type="cellIs" dxfId="70" priority="35" operator="lessThan">
      <formula>0</formula>
    </cfRule>
    <cfRule type="cellIs" dxfId="69" priority="36" operator="greaterThan">
      <formula>0</formula>
    </cfRule>
  </conditionalFormatting>
  <conditionalFormatting sqref="BH15:BH1048576">
    <cfRule type="cellIs" dxfId="68" priority="31" operator="greaterThan">
      <formula>0</formula>
    </cfRule>
    <cfRule type="cellIs" dxfId="67" priority="32" operator="lessThan">
      <formula>0</formula>
    </cfRule>
    <cfRule type="cellIs" dxfId="66" priority="33" operator="greaterThan">
      <formula>0</formula>
    </cfRule>
  </conditionalFormatting>
  <conditionalFormatting sqref="DR15:DR1048576">
    <cfRule type="cellIs" dxfId="65" priority="28" operator="greaterThan">
      <formula>0</formula>
    </cfRule>
    <cfRule type="cellIs" dxfId="64" priority="29" operator="lessThan">
      <formula>0</formula>
    </cfRule>
    <cfRule type="cellIs" dxfId="63" priority="30" operator="greaterThan">
      <formula>0</formula>
    </cfRule>
  </conditionalFormatting>
  <conditionalFormatting sqref="EW15:EW1048576">
    <cfRule type="cellIs" dxfId="62" priority="25" operator="greaterThan">
      <formula>0</formula>
    </cfRule>
    <cfRule type="cellIs" dxfId="61" priority="26" operator="lessThan">
      <formula>0</formula>
    </cfRule>
    <cfRule type="cellIs" dxfId="60" priority="27" operator="greaterThan">
      <formula>0</formula>
    </cfRule>
  </conditionalFormatting>
  <conditionalFormatting sqref="CM15:CM1048576">
    <cfRule type="cellIs" dxfId="59" priority="22" operator="greaterThan">
      <formula>0</formula>
    </cfRule>
    <cfRule type="cellIs" dxfId="58" priority="23" operator="lessThan">
      <formula>0</formula>
    </cfRule>
    <cfRule type="cellIs" dxfId="57" priority="24" operator="greaterThan">
      <formula>0</formula>
    </cfRule>
  </conditionalFormatting>
  <conditionalFormatting sqref="GB15:GB1048576">
    <cfRule type="cellIs" dxfId="56" priority="19" operator="greaterThan">
      <formula>0</formula>
    </cfRule>
    <cfRule type="cellIs" dxfId="55" priority="20" operator="lessThan">
      <formula>0</formula>
    </cfRule>
    <cfRule type="cellIs" dxfId="54" priority="21" operator="greaterThan">
      <formula>0</formula>
    </cfRule>
  </conditionalFormatting>
  <conditionalFormatting sqref="AF15:AF1048576">
    <cfRule type="cellIs" dxfId="53" priority="16" operator="greaterThan">
      <formula>0</formula>
    </cfRule>
    <cfRule type="cellIs" dxfId="52" priority="17" operator="lessThan">
      <formula>0</formula>
    </cfRule>
    <cfRule type="cellIs" dxfId="51" priority="18" operator="greaterThan">
      <formula>0</formula>
    </cfRule>
  </conditionalFormatting>
  <conditionalFormatting sqref="BK15:BK1048576">
    <cfRule type="cellIs" dxfId="50" priority="13" operator="greaterThan">
      <formula>0</formula>
    </cfRule>
    <cfRule type="cellIs" dxfId="49" priority="14" operator="lessThan">
      <formula>0</formula>
    </cfRule>
    <cfRule type="cellIs" dxfId="48" priority="15" operator="greaterThan">
      <formula>0</formula>
    </cfRule>
  </conditionalFormatting>
  <conditionalFormatting sqref="DU15:DU1048576">
    <cfRule type="cellIs" dxfId="47" priority="10" operator="greaterThan">
      <formula>0</formula>
    </cfRule>
    <cfRule type="cellIs" dxfId="46" priority="11" operator="lessThan">
      <formula>0</formula>
    </cfRule>
    <cfRule type="cellIs" dxfId="45" priority="12" operator="greaterThan">
      <formula>0</formula>
    </cfRule>
  </conditionalFormatting>
  <conditionalFormatting sqref="EZ15:EZ1048576">
    <cfRule type="cellIs" dxfId="44" priority="7" operator="greaterThan">
      <formula>0</formula>
    </cfRule>
    <cfRule type="cellIs" dxfId="43" priority="8" operator="lessThan">
      <formula>0</formula>
    </cfRule>
    <cfRule type="cellIs" dxfId="42" priority="9" operator="greaterThan">
      <formula>0</formula>
    </cfRule>
  </conditionalFormatting>
  <conditionalFormatting sqref="CP15:CP1048576">
    <cfRule type="cellIs" dxfId="41" priority="4" operator="greaterThan">
      <formula>0</formula>
    </cfRule>
    <cfRule type="cellIs" dxfId="40" priority="5" operator="lessThan">
      <formula>0</formula>
    </cfRule>
    <cfRule type="cellIs" dxfId="39" priority="6" operator="greaterThan">
      <formula>0</formula>
    </cfRule>
  </conditionalFormatting>
  <conditionalFormatting sqref="GE15:GE1048576">
    <cfRule type="cellIs" dxfId="38" priority="1" operator="greaterThan">
      <formula>0</formula>
    </cfRule>
    <cfRule type="cellIs" dxfId="37" priority="2" operator="lessThan">
      <formula>0</formula>
    </cfRule>
    <cfRule type="cellIs" dxfId="36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6">
    <tabColor rgb="FF00B0F0"/>
  </sheetPr>
  <dimension ref="A1:AG23"/>
  <sheetViews>
    <sheetView zoomScale="60" zoomScaleNormal="60" workbookViewId="0">
      <pane xSplit="2" ySplit="3" topLeftCell="C4" activePane="bottomRight" state="frozen"/>
      <selection activeCell="A41" sqref="A41"/>
      <selection pane="topRight" activeCell="A41" sqref="A41"/>
      <selection pane="bottomLeft" activeCell="A41" sqref="A41"/>
      <selection pane="bottomRight" activeCell="Z43" sqref="Z43"/>
    </sheetView>
  </sheetViews>
  <sheetFormatPr baseColWidth="10" defaultRowHeight="15" x14ac:dyDescent="0.25"/>
  <cols>
    <col min="1" max="1" width="21.85546875" bestFit="1" customWidth="1"/>
    <col min="2" max="2" width="83.28515625" bestFit="1" customWidth="1"/>
    <col min="3" max="3" width="19.28515625" bestFit="1" customWidth="1"/>
    <col min="4" max="4" width="20.42578125" style="25" bestFit="1" customWidth="1"/>
    <col min="5" max="5" width="11.28515625" bestFit="1" customWidth="1"/>
    <col min="6" max="6" width="19.28515625" bestFit="1" customWidth="1"/>
    <col min="7" max="7" width="20.42578125" style="25" bestFit="1" customWidth="1"/>
    <col min="8" max="8" width="11.28515625" bestFit="1" customWidth="1"/>
    <col min="9" max="9" width="19.28515625" bestFit="1" customWidth="1"/>
    <col min="10" max="10" width="20.42578125" style="25" bestFit="1" customWidth="1"/>
    <col min="11" max="11" width="11.28515625" bestFit="1" customWidth="1"/>
    <col min="12" max="12" width="19.28515625" bestFit="1" customWidth="1"/>
    <col min="13" max="13" width="20.42578125" style="25" bestFit="1" customWidth="1"/>
    <col min="14" max="14" width="11.28515625" bestFit="1" customWidth="1"/>
    <col min="15" max="15" width="19.28515625" bestFit="1" customWidth="1"/>
    <col min="16" max="16" width="20.42578125" style="25" bestFit="1" customWidth="1"/>
    <col min="17" max="17" width="11.28515625" bestFit="1" customWidth="1"/>
    <col min="18" max="18" width="19.28515625" bestFit="1" customWidth="1"/>
    <col min="19" max="19" width="20.42578125" style="25" bestFit="1" customWidth="1"/>
    <col min="20" max="20" width="11.28515625" bestFit="1" customWidth="1"/>
    <col min="21" max="21" width="19.28515625" bestFit="1" customWidth="1"/>
    <col min="22" max="22" width="20.42578125" style="25" bestFit="1" customWidth="1"/>
    <col min="23" max="23" width="11.28515625" bestFit="1" customWidth="1"/>
    <col min="24" max="24" width="19.28515625" bestFit="1" customWidth="1"/>
    <col min="25" max="25" width="20.42578125" style="25" bestFit="1" customWidth="1"/>
    <col min="26" max="26" width="11.28515625" bestFit="1" customWidth="1"/>
    <col min="27" max="27" width="19.28515625" bestFit="1" customWidth="1"/>
    <col min="28" max="28" width="20.42578125" style="25" bestFit="1" customWidth="1"/>
    <col min="29" max="29" width="11.28515625" bestFit="1" customWidth="1"/>
    <col min="30" max="30" width="19.28515625" bestFit="1" customWidth="1"/>
    <col min="31" max="31" width="20.42578125" style="25" bestFit="1" customWidth="1"/>
    <col min="32" max="32" width="11.28515625" bestFit="1" customWidth="1"/>
    <col min="33" max="33" width="11.5703125" style="106"/>
  </cols>
  <sheetData>
    <row r="1" spans="1:33" x14ac:dyDescent="0.25">
      <c r="A1" s="146" t="s">
        <v>31</v>
      </c>
      <c r="B1" s="147" t="s">
        <v>30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16"/>
    </row>
    <row r="2" spans="1:33" x14ac:dyDescent="0.25">
      <c r="A2" s="146"/>
      <c r="B2" s="148"/>
      <c r="C2" s="155" t="s">
        <v>46</v>
      </c>
      <c r="D2" s="145"/>
      <c r="E2" s="145"/>
      <c r="F2" s="155" t="s">
        <v>46</v>
      </c>
      <c r="G2" s="145"/>
      <c r="H2" s="145"/>
      <c r="I2" s="155" t="s">
        <v>46</v>
      </c>
      <c r="J2" s="145"/>
      <c r="K2" s="145"/>
      <c r="L2" s="155" t="s">
        <v>46</v>
      </c>
      <c r="M2" s="145"/>
      <c r="N2" s="145"/>
      <c r="O2" s="155" t="s">
        <v>46</v>
      </c>
      <c r="P2" s="145"/>
      <c r="Q2" s="145"/>
      <c r="R2" s="155" t="s">
        <v>46</v>
      </c>
      <c r="S2" s="145"/>
      <c r="T2" s="145"/>
      <c r="U2" s="155" t="s">
        <v>46</v>
      </c>
      <c r="V2" s="145"/>
      <c r="W2" s="145"/>
      <c r="X2" s="155" t="s">
        <v>46</v>
      </c>
      <c r="Y2" s="145"/>
      <c r="Z2" s="145"/>
      <c r="AA2" s="155" t="s">
        <v>46</v>
      </c>
      <c r="AB2" s="145"/>
      <c r="AC2" s="145"/>
      <c r="AD2" s="155" t="s">
        <v>46</v>
      </c>
      <c r="AE2" s="145"/>
      <c r="AF2" s="145"/>
      <c r="AG2" s="53"/>
    </row>
    <row r="3" spans="1:33" x14ac:dyDescent="0.25">
      <c r="A3" s="146"/>
      <c r="B3" s="148"/>
      <c r="C3" s="28" t="s">
        <v>38</v>
      </c>
      <c r="D3" s="51" t="s">
        <v>128</v>
      </c>
      <c r="E3" s="36" t="s">
        <v>50</v>
      </c>
      <c r="F3" s="28" t="s">
        <v>37</v>
      </c>
      <c r="G3" s="51" t="s">
        <v>213</v>
      </c>
      <c r="H3" s="36" t="s">
        <v>50</v>
      </c>
      <c r="I3" s="28" t="s">
        <v>39</v>
      </c>
      <c r="J3" s="51" t="s">
        <v>214</v>
      </c>
      <c r="K3" s="36" t="s">
        <v>50</v>
      </c>
      <c r="L3" s="28" t="s">
        <v>210</v>
      </c>
      <c r="M3" s="51" t="s">
        <v>215</v>
      </c>
      <c r="N3" s="36" t="s">
        <v>50</v>
      </c>
      <c r="O3" s="28" t="s">
        <v>216</v>
      </c>
      <c r="P3" s="51" t="s">
        <v>217</v>
      </c>
      <c r="Q3" s="36" t="s">
        <v>50</v>
      </c>
      <c r="R3" s="28" t="s">
        <v>219</v>
      </c>
      <c r="S3" s="51" t="s">
        <v>220</v>
      </c>
      <c r="T3" s="36" t="s">
        <v>50</v>
      </c>
      <c r="U3" s="28" t="s">
        <v>222</v>
      </c>
      <c r="V3" s="51" t="s">
        <v>223</v>
      </c>
      <c r="W3" s="36" t="s">
        <v>50</v>
      </c>
      <c r="X3" s="28" t="s">
        <v>225</v>
      </c>
      <c r="Y3" s="51" t="s">
        <v>226</v>
      </c>
      <c r="Z3" s="36" t="s">
        <v>50</v>
      </c>
      <c r="AA3" s="28" t="s">
        <v>228</v>
      </c>
      <c r="AB3" s="51" t="s">
        <v>229</v>
      </c>
      <c r="AC3" s="36" t="s">
        <v>50</v>
      </c>
      <c r="AD3" s="28" t="s">
        <v>232</v>
      </c>
      <c r="AE3" s="51" t="s">
        <v>231</v>
      </c>
      <c r="AF3" s="36" t="s">
        <v>50</v>
      </c>
      <c r="AG3" s="52"/>
    </row>
    <row r="4" spans="1:33" x14ac:dyDescent="0.25">
      <c r="A4" s="45" t="s">
        <v>23</v>
      </c>
      <c r="B4" s="44" t="s">
        <v>22</v>
      </c>
      <c r="C4" s="31">
        <v>38</v>
      </c>
      <c r="D4" s="33">
        <f t="shared" ref="D4:D12" si="0">C4/C$18</f>
        <v>2.7516292541636494E-2</v>
      </c>
      <c r="E4" s="41">
        <f>D4*'Pondération des sujets'!$D3</f>
        <v>2.7516292541636494E-2</v>
      </c>
      <c r="F4" s="31">
        <v>28</v>
      </c>
      <c r="G4" s="33">
        <f t="shared" ref="G4:G12" si="1">F4/F$18</f>
        <v>2.0289855072463767E-2</v>
      </c>
      <c r="H4" s="41">
        <f>G4*'Pondération des sujets'!$D3</f>
        <v>2.0289855072463767E-2</v>
      </c>
      <c r="I4" s="31">
        <v>21</v>
      </c>
      <c r="J4" s="33">
        <f t="shared" ref="J4:J12" si="2">I4/I$18</f>
        <v>1.5239477503628448E-2</v>
      </c>
      <c r="K4" s="41">
        <f>J4*'Pondération des sujets'!$D3</f>
        <v>1.5239477503628448E-2</v>
      </c>
      <c r="L4" s="31">
        <v>33</v>
      </c>
      <c r="M4" s="33">
        <f t="shared" ref="M4:M12" si="3">L4/L$18</f>
        <v>2.3982558139534885E-2</v>
      </c>
      <c r="N4" s="41">
        <f>M4*'Pondération des sujets'!$D3</f>
        <v>2.3982558139534885E-2</v>
      </c>
      <c r="O4" s="31">
        <v>43</v>
      </c>
      <c r="P4" s="33">
        <f t="shared" ref="P4:P12" si="4">O4/O$18</f>
        <v>3.125E-2</v>
      </c>
      <c r="Q4" s="41">
        <f>P4*'Pondération des sujets'!$D3</f>
        <v>3.125E-2</v>
      </c>
      <c r="R4" s="31">
        <v>42</v>
      </c>
      <c r="S4" s="33">
        <f t="shared" ref="S4:S12" si="5">R4/R$18</f>
        <v>3.0634573304157548E-2</v>
      </c>
      <c r="T4" s="41">
        <f>S4*'Pondération des sujets'!$D3</f>
        <v>3.0634573304157548E-2</v>
      </c>
      <c r="U4" s="31">
        <v>29</v>
      </c>
      <c r="V4" s="33">
        <f t="shared" ref="V4:V12" si="6">U4/U$18</f>
        <v>2.1513353115727003E-2</v>
      </c>
      <c r="W4" s="41">
        <f>V4*'Pondération des sujets'!$D3</f>
        <v>2.1513353115727003E-2</v>
      </c>
      <c r="X4" s="31">
        <v>32</v>
      </c>
      <c r="Y4" s="33">
        <f t="shared" ref="Y4:Y12" si="7">X4/X$18</f>
        <v>2.3970037453183522E-2</v>
      </c>
      <c r="Z4" s="41">
        <f>Y4*'Pondération des sujets'!$D3</f>
        <v>2.3970037453183522E-2</v>
      </c>
      <c r="AA4" s="31">
        <v>33</v>
      </c>
      <c r="AB4" s="33">
        <f t="shared" ref="AB4:AB12" si="8">AA4/AA$18</f>
        <v>2.4719101123595506E-2</v>
      </c>
      <c r="AC4" s="41">
        <f>AB4*'Pondération des sujets'!$D3</f>
        <v>2.4719101123595506E-2</v>
      </c>
      <c r="AD4" s="31">
        <v>39</v>
      </c>
      <c r="AE4" s="33">
        <f t="shared" ref="AE4:AE12" si="9">AD4/AD$18</f>
        <v>2.9545454545454545E-2</v>
      </c>
      <c r="AF4" s="41">
        <f>AE4*'Pondération des sujets'!$D3</f>
        <v>2.9545454545454545E-2</v>
      </c>
      <c r="AG4" s="32"/>
    </row>
    <row r="5" spans="1:33" x14ac:dyDescent="0.25">
      <c r="A5" s="50"/>
      <c r="B5" s="49" t="s">
        <v>49</v>
      </c>
      <c r="C5" s="48">
        <v>5</v>
      </c>
      <c r="D5" s="46">
        <f t="shared" si="0"/>
        <v>3.6205648081100651E-3</v>
      </c>
      <c r="E5" s="41">
        <f>-D5*'Pondération des sujets'!$D$3</f>
        <v>-3.6205648081100651E-3</v>
      </c>
      <c r="F5" s="48">
        <v>1</v>
      </c>
      <c r="G5" s="46">
        <f t="shared" si="1"/>
        <v>7.246376811594203E-4</v>
      </c>
      <c r="H5" s="41">
        <f>-G5*'Pondération des sujets'!$D$3</f>
        <v>-7.246376811594203E-4</v>
      </c>
      <c r="I5" s="48">
        <v>5</v>
      </c>
      <c r="J5" s="46">
        <f t="shared" si="2"/>
        <v>3.6284470246734399E-3</v>
      </c>
      <c r="K5" s="41">
        <f>-J5*'Pondération des sujets'!$D$3</f>
        <v>-3.6284470246734399E-3</v>
      </c>
      <c r="L5" s="48">
        <v>15</v>
      </c>
      <c r="M5" s="46">
        <f t="shared" si="3"/>
        <v>1.0901162790697675E-2</v>
      </c>
      <c r="N5" s="41">
        <f>-M5*'Pondération des sujets'!$D$3</f>
        <v>-1.0901162790697675E-2</v>
      </c>
      <c r="O5" s="48">
        <v>19</v>
      </c>
      <c r="P5" s="46">
        <f t="shared" si="4"/>
        <v>1.3808139534883721E-2</v>
      </c>
      <c r="Q5" s="41">
        <f>-P5*'Pondération des sujets'!$D$3</f>
        <v>-1.3808139534883721E-2</v>
      </c>
      <c r="R5" s="48">
        <v>10</v>
      </c>
      <c r="S5" s="46">
        <f t="shared" si="5"/>
        <v>7.2939460247994168E-3</v>
      </c>
      <c r="T5" s="41">
        <f>-S5*'Pondération des sujets'!$D$3</f>
        <v>-7.2939460247994168E-3</v>
      </c>
      <c r="U5" s="48">
        <v>12</v>
      </c>
      <c r="V5" s="46">
        <f t="shared" si="6"/>
        <v>8.9020771513353119E-3</v>
      </c>
      <c r="W5" s="41">
        <f>-V5*'Pondération des sujets'!$D$3</f>
        <v>-8.9020771513353119E-3</v>
      </c>
      <c r="X5" s="48">
        <v>9</v>
      </c>
      <c r="Y5" s="46">
        <f t="shared" si="7"/>
        <v>6.7415730337078653E-3</v>
      </c>
      <c r="Z5" s="41">
        <f>-Y5*'Pondération des sujets'!$D$3</f>
        <v>-6.7415730337078653E-3</v>
      </c>
      <c r="AA5" s="48">
        <v>10</v>
      </c>
      <c r="AB5" s="46">
        <f t="shared" si="8"/>
        <v>7.4906367041198503E-3</v>
      </c>
      <c r="AC5" s="41">
        <f>-AB5*'Pondération des sujets'!$D$3</f>
        <v>-7.4906367041198503E-3</v>
      </c>
      <c r="AD5" s="48">
        <v>10</v>
      </c>
      <c r="AE5" s="46">
        <f t="shared" si="9"/>
        <v>7.575757575757576E-3</v>
      </c>
      <c r="AF5" s="41">
        <f>-AE5*'Pondération des sujets'!$D$3</f>
        <v>-7.575757575757576E-3</v>
      </c>
      <c r="AG5" s="32"/>
    </row>
    <row r="6" spans="1:33" x14ac:dyDescent="0.25">
      <c r="A6" s="45" t="s">
        <v>21</v>
      </c>
      <c r="B6" s="44" t="s">
        <v>20</v>
      </c>
      <c r="C6" s="31">
        <v>6</v>
      </c>
      <c r="D6" s="33">
        <f t="shared" si="0"/>
        <v>4.3446777697320783E-3</v>
      </c>
      <c r="E6" s="41">
        <f>D6*'Pondération des sujets'!$D4</f>
        <v>4.3446777697320783E-3</v>
      </c>
      <c r="F6" s="31">
        <v>8</v>
      </c>
      <c r="G6" s="33">
        <f t="shared" si="1"/>
        <v>5.7971014492753624E-3</v>
      </c>
      <c r="H6" s="41">
        <f>G6*'Pondération des sujets'!$D4</f>
        <v>5.7971014492753624E-3</v>
      </c>
      <c r="I6" s="31">
        <v>2</v>
      </c>
      <c r="J6" s="33">
        <f t="shared" si="2"/>
        <v>1.4513788098693759E-3</v>
      </c>
      <c r="K6" s="41">
        <f>J6*'Pondération des sujets'!$D4</f>
        <v>1.4513788098693759E-3</v>
      </c>
      <c r="L6" s="31">
        <v>3</v>
      </c>
      <c r="M6" s="33">
        <f t="shared" si="3"/>
        <v>2.1802325581395349E-3</v>
      </c>
      <c r="N6" s="41">
        <f>M6*'Pondération des sujets'!$D4</f>
        <v>2.1802325581395349E-3</v>
      </c>
      <c r="O6" s="31">
        <v>3</v>
      </c>
      <c r="P6" s="33">
        <f t="shared" si="4"/>
        <v>2.1802325581395349E-3</v>
      </c>
      <c r="Q6" s="41">
        <f>P6*'Pondération des sujets'!$D4</f>
        <v>2.1802325581395349E-3</v>
      </c>
      <c r="R6" s="31">
        <v>5</v>
      </c>
      <c r="S6" s="33">
        <f t="shared" si="5"/>
        <v>3.6469730123997084E-3</v>
      </c>
      <c r="T6" s="41">
        <f>S6*'Pondération des sujets'!$D4</f>
        <v>3.6469730123997084E-3</v>
      </c>
      <c r="U6" s="31">
        <v>7</v>
      </c>
      <c r="V6" s="33">
        <f t="shared" si="6"/>
        <v>5.1928783382789315E-3</v>
      </c>
      <c r="W6" s="41">
        <f>V6*'Pondération des sujets'!$D4</f>
        <v>5.1928783382789315E-3</v>
      </c>
      <c r="X6" s="31">
        <v>8</v>
      </c>
      <c r="Y6" s="33">
        <f t="shared" si="7"/>
        <v>5.9925093632958804E-3</v>
      </c>
      <c r="Z6" s="41">
        <f>Y6*'Pondération des sujets'!$D4</f>
        <v>5.9925093632958804E-3</v>
      </c>
      <c r="AA6" s="31">
        <v>2</v>
      </c>
      <c r="AB6" s="33">
        <f t="shared" si="8"/>
        <v>1.4981273408239701E-3</v>
      </c>
      <c r="AC6" s="41">
        <f>AB6*'Pondération des sujets'!$D4</f>
        <v>1.4981273408239701E-3</v>
      </c>
      <c r="AD6" s="31">
        <v>3</v>
      </c>
      <c r="AE6" s="33">
        <f t="shared" si="9"/>
        <v>2.2727272727272726E-3</v>
      </c>
      <c r="AF6" s="41">
        <f>AE6*'Pondération des sujets'!$D4</f>
        <v>2.2727272727272726E-3</v>
      </c>
      <c r="AG6" s="32"/>
    </row>
    <row r="7" spans="1:33" x14ac:dyDescent="0.25">
      <c r="A7" s="45" t="s">
        <v>19</v>
      </c>
      <c r="B7" s="44" t="s">
        <v>18</v>
      </c>
      <c r="C7" s="31">
        <v>0</v>
      </c>
      <c r="D7" s="33">
        <f t="shared" si="0"/>
        <v>0</v>
      </c>
      <c r="E7" s="41">
        <f>D7*'Pondération des sujets'!$D5</f>
        <v>0</v>
      </c>
      <c r="F7" s="31">
        <v>0</v>
      </c>
      <c r="G7" s="33">
        <f t="shared" si="1"/>
        <v>0</v>
      </c>
      <c r="H7" s="41">
        <f>G7*'Pondération des sujets'!$D5</f>
        <v>0</v>
      </c>
      <c r="I7" s="31">
        <v>0</v>
      </c>
      <c r="J7" s="33">
        <f t="shared" si="2"/>
        <v>0</v>
      </c>
      <c r="K7" s="41">
        <f>J7*'Pondération des sujets'!$D5</f>
        <v>0</v>
      </c>
      <c r="L7" s="31">
        <v>0</v>
      </c>
      <c r="M7" s="33">
        <f t="shared" si="3"/>
        <v>0</v>
      </c>
      <c r="N7" s="41">
        <f>M7*'Pondération des sujets'!$D5</f>
        <v>0</v>
      </c>
      <c r="O7" s="31">
        <v>0</v>
      </c>
      <c r="P7" s="33">
        <f t="shared" si="4"/>
        <v>0</v>
      </c>
      <c r="Q7" s="41">
        <f>P7*'Pondération des sujets'!$D5</f>
        <v>0</v>
      </c>
      <c r="R7" s="31">
        <v>0</v>
      </c>
      <c r="S7" s="33">
        <f t="shared" si="5"/>
        <v>0</v>
      </c>
      <c r="T7" s="41">
        <f>S7*'Pondération des sujets'!$D5</f>
        <v>0</v>
      </c>
      <c r="U7" s="31">
        <v>0</v>
      </c>
      <c r="V7" s="33">
        <f t="shared" si="6"/>
        <v>0</v>
      </c>
      <c r="W7" s="41">
        <f>V7*'Pondération des sujets'!$D5</f>
        <v>0</v>
      </c>
      <c r="X7" s="31">
        <v>0</v>
      </c>
      <c r="Y7" s="33">
        <f t="shared" si="7"/>
        <v>0</v>
      </c>
      <c r="Z7" s="41">
        <f>Y7*'Pondération des sujets'!$D5</f>
        <v>0</v>
      </c>
      <c r="AA7" s="31">
        <v>0</v>
      </c>
      <c r="AB7" s="33">
        <f t="shared" si="8"/>
        <v>0</v>
      </c>
      <c r="AC7" s="41">
        <f>AB7*'Pondération des sujets'!$D5</f>
        <v>0</v>
      </c>
      <c r="AD7" s="31">
        <v>0</v>
      </c>
      <c r="AE7" s="33">
        <f t="shared" si="9"/>
        <v>0</v>
      </c>
      <c r="AF7" s="41">
        <f>AE7*'Pondération des sujets'!$D5</f>
        <v>0</v>
      </c>
      <c r="AG7" s="32"/>
    </row>
    <row r="8" spans="1:33" x14ac:dyDescent="0.25">
      <c r="A8" s="45" t="s">
        <v>118</v>
      </c>
      <c r="B8" s="44" t="s">
        <v>16</v>
      </c>
      <c r="C8" s="31">
        <v>43</v>
      </c>
      <c r="D8" s="33">
        <f t="shared" si="0"/>
        <v>3.1136857349746562E-2</v>
      </c>
      <c r="E8" s="41">
        <f>D8*'Pondération des sujets'!$D6</f>
        <v>3.1136857349746562E-2</v>
      </c>
      <c r="F8" s="31">
        <v>39</v>
      </c>
      <c r="G8" s="33">
        <f t="shared" si="1"/>
        <v>2.8260869565217391E-2</v>
      </c>
      <c r="H8" s="41">
        <f>G8*'Pondération des sujets'!$D6</f>
        <v>2.8260869565217391E-2</v>
      </c>
      <c r="I8" s="31">
        <v>27</v>
      </c>
      <c r="J8" s="33">
        <f t="shared" si="2"/>
        <v>1.9593613933236574E-2</v>
      </c>
      <c r="K8" s="41">
        <f>J8*'Pondération des sujets'!$D6</f>
        <v>1.9593613933236574E-2</v>
      </c>
      <c r="L8" s="31">
        <v>42</v>
      </c>
      <c r="M8" s="33">
        <f t="shared" si="3"/>
        <v>3.0523255813953487E-2</v>
      </c>
      <c r="N8" s="41">
        <f>M8*'Pondération des sujets'!$D6</f>
        <v>3.0523255813953487E-2</v>
      </c>
      <c r="O8" s="31">
        <v>38</v>
      </c>
      <c r="P8" s="33">
        <f t="shared" si="4"/>
        <v>2.7616279069767442E-2</v>
      </c>
      <c r="Q8" s="41">
        <f>P8*'Pondération des sujets'!$D6</f>
        <v>2.7616279069767442E-2</v>
      </c>
      <c r="R8" s="31">
        <v>75</v>
      </c>
      <c r="S8" s="33">
        <f t="shared" si="5"/>
        <v>5.4704595185995623E-2</v>
      </c>
      <c r="T8" s="41">
        <f>S8*'Pondération des sujets'!$D6</f>
        <v>5.4704595185995623E-2</v>
      </c>
      <c r="U8" s="31">
        <v>32</v>
      </c>
      <c r="V8" s="33">
        <f t="shared" si="6"/>
        <v>2.3738872403560832E-2</v>
      </c>
      <c r="W8" s="41">
        <f>V8*'Pondération des sujets'!$D6</f>
        <v>2.3738872403560832E-2</v>
      </c>
      <c r="X8" s="31">
        <v>39</v>
      </c>
      <c r="Y8" s="33">
        <f t="shared" si="7"/>
        <v>2.9213483146067417E-2</v>
      </c>
      <c r="Z8" s="41">
        <f>Y8*'Pondération des sujets'!$D6</f>
        <v>2.9213483146067417E-2</v>
      </c>
      <c r="AA8" s="31">
        <v>34</v>
      </c>
      <c r="AB8" s="33">
        <f t="shared" si="8"/>
        <v>2.546816479400749E-2</v>
      </c>
      <c r="AC8" s="41">
        <f>AB8*'Pondération des sujets'!$D6</f>
        <v>2.546816479400749E-2</v>
      </c>
      <c r="AD8" s="31">
        <v>27</v>
      </c>
      <c r="AE8" s="33">
        <f t="shared" si="9"/>
        <v>2.0454545454545454E-2</v>
      </c>
      <c r="AF8" s="41">
        <f>AE8*'Pondération des sujets'!$D6</f>
        <v>2.0454545454545454E-2</v>
      </c>
      <c r="AG8" s="32"/>
    </row>
    <row r="9" spans="1:33" x14ac:dyDescent="0.25">
      <c r="A9" s="45">
        <v>3</v>
      </c>
      <c r="B9" s="44" t="s">
        <v>14</v>
      </c>
      <c r="C9" s="31">
        <v>4</v>
      </c>
      <c r="D9" s="33">
        <f t="shared" si="0"/>
        <v>2.8964518464880519E-3</v>
      </c>
      <c r="E9" s="41">
        <f>D9*'Pondération des sujets'!$D8</f>
        <v>2.8964518464880519E-3</v>
      </c>
      <c r="F9" s="31">
        <v>2</v>
      </c>
      <c r="G9" s="33">
        <f t="shared" si="1"/>
        <v>1.4492753623188406E-3</v>
      </c>
      <c r="H9" s="41">
        <f>G9*'Pondération des sujets'!$D8</f>
        <v>1.4492753623188406E-3</v>
      </c>
      <c r="I9" s="31">
        <v>3</v>
      </c>
      <c r="J9" s="33">
        <f t="shared" si="2"/>
        <v>2.1770682148040637E-3</v>
      </c>
      <c r="K9" s="41">
        <f>J9*'Pondération des sujets'!$D8</f>
        <v>2.1770682148040637E-3</v>
      </c>
      <c r="L9" s="31">
        <v>5</v>
      </c>
      <c r="M9" s="33">
        <f t="shared" si="3"/>
        <v>3.6337209302325581E-3</v>
      </c>
      <c r="N9" s="41">
        <f>M9*'Pondération des sujets'!$D8</f>
        <v>3.6337209302325581E-3</v>
      </c>
      <c r="O9" s="31">
        <v>14</v>
      </c>
      <c r="P9" s="33">
        <f t="shared" si="4"/>
        <v>1.0174418604651164E-2</v>
      </c>
      <c r="Q9" s="41">
        <f>P9*'Pondération des sujets'!$D8</f>
        <v>1.0174418604651164E-2</v>
      </c>
      <c r="R9" s="31">
        <v>12</v>
      </c>
      <c r="S9" s="33">
        <f t="shared" si="5"/>
        <v>8.7527352297592995E-3</v>
      </c>
      <c r="T9" s="41">
        <f>S9*'Pondération des sujets'!$D8</f>
        <v>8.7527352297592995E-3</v>
      </c>
      <c r="U9" s="31">
        <v>4</v>
      </c>
      <c r="V9" s="33">
        <f t="shared" si="6"/>
        <v>2.967359050445104E-3</v>
      </c>
      <c r="W9" s="41">
        <f>V9*'Pondération des sujets'!$D8</f>
        <v>2.967359050445104E-3</v>
      </c>
      <c r="X9" s="31">
        <v>4</v>
      </c>
      <c r="Y9" s="33">
        <f t="shared" si="7"/>
        <v>2.9962546816479402E-3</v>
      </c>
      <c r="Z9" s="41">
        <f>Y9*'Pondération des sujets'!$D8</f>
        <v>2.9962546816479402E-3</v>
      </c>
      <c r="AA9" s="31">
        <v>0</v>
      </c>
      <c r="AB9" s="33">
        <f t="shared" si="8"/>
        <v>0</v>
      </c>
      <c r="AC9" s="41">
        <f>AB9*'Pondération des sujets'!$D8</f>
        <v>0</v>
      </c>
      <c r="AD9" s="31">
        <v>22</v>
      </c>
      <c r="AE9" s="33">
        <f t="shared" si="9"/>
        <v>1.6666666666666666E-2</v>
      </c>
      <c r="AF9" s="41">
        <f>AE9*'Pondération des sujets'!$D8</f>
        <v>1.6666666666666666E-2</v>
      </c>
      <c r="AG9" s="32"/>
    </row>
    <row r="10" spans="1:33" x14ac:dyDescent="0.25">
      <c r="A10" s="115" t="s">
        <v>119</v>
      </c>
      <c r="B10" s="42" t="s">
        <v>2</v>
      </c>
      <c r="C10" s="28">
        <v>3</v>
      </c>
      <c r="D10" s="33">
        <f t="shared" si="0"/>
        <v>2.1723388848660392E-3</v>
      </c>
      <c r="E10" s="41">
        <f>D10*'Pondération des sujets'!$D16</f>
        <v>2.1723388848660392E-3</v>
      </c>
      <c r="F10" s="28">
        <v>3</v>
      </c>
      <c r="G10" s="33">
        <f t="shared" si="1"/>
        <v>2.1739130434782609E-3</v>
      </c>
      <c r="H10" s="41">
        <f>G10*'Pondération des sujets'!$D16</f>
        <v>2.1739130434782609E-3</v>
      </c>
      <c r="I10" s="28">
        <v>3</v>
      </c>
      <c r="J10" s="33">
        <f t="shared" si="2"/>
        <v>2.1770682148040637E-3</v>
      </c>
      <c r="K10" s="41">
        <f>J10*'Pondération des sujets'!$D16</f>
        <v>2.1770682148040637E-3</v>
      </c>
      <c r="L10" s="28">
        <v>1</v>
      </c>
      <c r="M10" s="33">
        <f t="shared" si="3"/>
        <v>7.2674418604651162E-4</v>
      </c>
      <c r="N10" s="41">
        <f>M10*'Pondération des sujets'!$D16</f>
        <v>7.2674418604651162E-4</v>
      </c>
      <c r="O10" s="28">
        <v>1</v>
      </c>
      <c r="P10" s="33">
        <f t="shared" si="4"/>
        <v>7.2674418604651162E-4</v>
      </c>
      <c r="Q10" s="41">
        <f>P10*'Pondération des sujets'!$D16</f>
        <v>7.2674418604651162E-4</v>
      </c>
      <c r="R10" s="28">
        <v>0</v>
      </c>
      <c r="S10" s="33">
        <f t="shared" si="5"/>
        <v>0</v>
      </c>
      <c r="T10" s="41">
        <f>S10*'Pondération des sujets'!$D16</f>
        <v>0</v>
      </c>
      <c r="U10" s="28">
        <v>0</v>
      </c>
      <c r="V10" s="33">
        <f t="shared" si="6"/>
        <v>0</v>
      </c>
      <c r="W10" s="41">
        <f>V10*'Pondération des sujets'!$D16</f>
        <v>0</v>
      </c>
      <c r="X10" s="28">
        <v>0</v>
      </c>
      <c r="Y10" s="33">
        <f t="shared" si="7"/>
        <v>0</v>
      </c>
      <c r="Z10" s="41">
        <f>Y10*'Pondération des sujets'!$D16</f>
        <v>0</v>
      </c>
      <c r="AA10" s="28">
        <v>0</v>
      </c>
      <c r="AB10" s="33">
        <f t="shared" si="8"/>
        <v>0</v>
      </c>
      <c r="AC10" s="41">
        <f>AB10*'Pondération des sujets'!$D16</f>
        <v>0</v>
      </c>
      <c r="AD10" s="28">
        <v>0</v>
      </c>
      <c r="AE10" s="33">
        <f t="shared" si="9"/>
        <v>0</v>
      </c>
      <c r="AF10" s="41">
        <f>AE10*'Pondération des sujets'!$D16</f>
        <v>0</v>
      </c>
      <c r="AG10" s="32"/>
    </row>
    <row r="11" spans="1:33" x14ac:dyDescent="0.25">
      <c r="A11" s="115" t="s">
        <v>117</v>
      </c>
      <c r="B11" s="42" t="s">
        <v>1</v>
      </c>
      <c r="C11" s="28">
        <v>0</v>
      </c>
      <c r="D11" s="33">
        <f t="shared" si="0"/>
        <v>0</v>
      </c>
      <c r="E11" s="41">
        <f>D11*'Pondération des sujets'!$D17</f>
        <v>0</v>
      </c>
      <c r="F11" s="28">
        <v>0</v>
      </c>
      <c r="G11" s="33">
        <f t="shared" si="1"/>
        <v>0</v>
      </c>
      <c r="H11" s="41">
        <f>G11*'Pondération des sujets'!$D17</f>
        <v>0</v>
      </c>
      <c r="I11" s="28">
        <v>0</v>
      </c>
      <c r="J11" s="33">
        <f t="shared" si="2"/>
        <v>0</v>
      </c>
      <c r="K11" s="41">
        <f>J11*'Pondération des sujets'!$D17</f>
        <v>0</v>
      </c>
      <c r="L11" s="28">
        <v>0</v>
      </c>
      <c r="M11" s="33">
        <f t="shared" si="3"/>
        <v>0</v>
      </c>
      <c r="N11" s="41">
        <f>M11*'Pondération des sujets'!$D17</f>
        <v>0</v>
      </c>
      <c r="O11" s="28">
        <v>0</v>
      </c>
      <c r="P11" s="33">
        <f t="shared" si="4"/>
        <v>0</v>
      </c>
      <c r="Q11" s="41">
        <f>P11*'Pondération des sujets'!$D17</f>
        <v>0</v>
      </c>
      <c r="R11" s="28">
        <v>0</v>
      </c>
      <c r="S11" s="33">
        <f t="shared" si="5"/>
        <v>0</v>
      </c>
      <c r="T11" s="41">
        <f>S11*'Pondération des sujets'!$D17</f>
        <v>0</v>
      </c>
      <c r="U11" s="28">
        <v>0</v>
      </c>
      <c r="V11" s="33">
        <f t="shared" si="6"/>
        <v>0</v>
      </c>
      <c r="W11" s="41">
        <f>V11*'Pondération des sujets'!$D17</f>
        <v>0</v>
      </c>
      <c r="X11" s="28">
        <v>0</v>
      </c>
      <c r="Y11" s="33">
        <f t="shared" si="7"/>
        <v>0</v>
      </c>
      <c r="Z11" s="41">
        <f>Y11*'Pondération des sujets'!$D17</f>
        <v>0</v>
      </c>
      <c r="AA11" s="28">
        <v>0</v>
      </c>
      <c r="AB11" s="33">
        <f t="shared" si="8"/>
        <v>0</v>
      </c>
      <c r="AC11" s="41">
        <f>AB11*'Pondération des sujets'!$D17</f>
        <v>0</v>
      </c>
      <c r="AD11" s="28">
        <v>0</v>
      </c>
      <c r="AE11" s="33">
        <f t="shared" si="9"/>
        <v>0</v>
      </c>
      <c r="AF11" s="41">
        <f>AE11*'Pondération des sujets'!$D17</f>
        <v>0</v>
      </c>
      <c r="AG11" s="32"/>
    </row>
    <row r="12" spans="1:33" x14ac:dyDescent="0.25">
      <c r="A12" s="77" t="s">
        <v>98</v>
      </c>
      <c r="B12" s="42" t="s">
        <v>99</v>
      </c>
      <c r="C12" s="28">
        <v>0</v>
      </c>
      <c r="D12" s="33">
        <f t="shared" si="0"/>
        <v>0</v>
      </c>
      <c r="E12" s="41">
        <f>D12*'Pondération des sujets'!$D18</f>
        <v>0</v>
      </c>
      <c r="F12" s="28">
        <v>0</v>
      </c>
      <c r="G12" s="33">
        <f t="shared" si="1"/>
        <v>0</v>
      </c>
      <c r="H12" s="41">
        <f>G12*'Pondération des sujets'!$D18</f>
        <v>0</v>
      </c>
      <c r="I12" s="28">
        <v>0</v>
      </c>
      <c r="J12" s="33">
        <f t="shared" si="2"/>
        <v>0</v>
      </c>
      <c r="K12" s="41">
        <f>J12*'Pondération des sujets'!$D18</f>
        <v>0</v>
      </c>
      <c r="L12" s="28">
        <v>0</v>
      </c>
      <c r="M12" s="33">
        <f t="shared" si="3"/>
        <v>0</v>
      </c>
      <c r="N12" s="41">
        <f>M12*'Pondération des sujets'!$D18</f>
        <v>0</v>
      </c>
      <c r="O12" s="28">
        <v>0</v>
      </c>
      <c r="P12" s="33">
        <f t="shared" si="4"/>
        <v>0</v>
      </c>
      <c r="Q12" s="41">
        <f>P12*'Pondération des sujets'!$D18</f>
        <v>0</v>
      </c>
      <c r="R12" s="28">
        <v>0</v>
      </c>
      <c r="S12" s="33">
        <f t="shared" si="5"/>
        <v>0</v>
      </c>
      <c r="T12" s="41">
        <f>S12*'Pondération des sujets'!$D18</f>
        <v>0</v>
      </c>
      <c r="U12" s="28">
        <v>0</v>
      </c>
      <c r="V12" s="33">
        <f t="shared" si="6"/>
        <v>0</v>
      </c>
      <c r="W12" s="41">
        <f>V12*'Pondération des sujets'!$D18</f>
        <v>0</v>
      </c>
      <c r="X12" s="28">
        <v>0</v>
      </c>
      <c r="Y12" s="33">
        <f t="shared" si="7"/>
        <v>0</v>
      </c>
      <c r="Z12" s="41">
        <f>Y12*'Pondération des sujets'!$D18</f>
        <v>0</v>
      </c>
      <c r="AA12" s="28">
        <v>0</v>
      </c>
      <c r="AB12" s="33">
        <f t="shared" si="8"/>
        <v>0</v>
      </c>
      <c r="AC12" s="41">
        <f>AB12*'Pondération des sujets'!$D18</f>
        <v>0</v>
      </c>
      <c r="AD12" s="28">
        <v>0</v>
      </c>
      <c r="AE12" s="33">
        <f t="shared" si="9"/>
        <v>0</v>
      </c>
      <c r="AF12" s="41">
        <f>AE12*'Pondération des sujets'!$D18</f>
        <v>0</v>
      </c>
      <c r="AG12" s="32"/>
    </row>
    <row r="13" spans="1:33" x14ac:dyDescent="0.25">
      <c r="A13" s="84" t="s">
        <v>48</v>
      </c>
      <c r="B13" s="38" t="s">
        <v>47</v>
      </c>
      <c r="C13" s="37"/>
      <c r="D13" s="40"/>
      <c r="E13" s="39">
        <f>SUM(E4:E11)</f>
        <v>6.4446053584359161E-2</v>
      </c>
      <c r="F13" s="37"/>
      <c r="G13" s="40"/>
      <c r="H13" s="39">
        <f>SUM(H4:H11)</f>
        <v>5.7246376811594203E-2</v>
      </c>
      <c r="I13" s="37"/>
      <c r="J13" s="40"/>
      <c r="K13" s="39">
        <f>SUM(K4:K11)</f>
        <v>3.7010159651669081E-2</v>
      </c>
      <c r="L13" s="37"/>
      <c r="M13" s="40"/>
      <c r="N13" s="39">
        <f>SUM(N4:N11)</f>
        <v>5.0145348837209301E-2</v>
      </c>
      <c r="O13" s="37"/>
      <c r="P13" s="40"/>
      <c r="Q13" s="39">
        <f>SUM(Q4:Q11)</f>
        <v>5.8139534883720936E-2</v>
      </c>
      <c r="R13" s="37"/>
      <c r="S13" s="40"/>
      <c r="T13" s="39">
        <f>SUM(T4:T11)</f>
        <v>9.044493070751275E-2</v>
      </c>
      <c r="U13" s="37"/>
      <c r="V13" s="40"/>
      <c r="W13" s="39">
        <f>SUM(W4:W11)</f>
        <v>4.4510385756676561E-2</v>
      </c>
      <c r="X13" s="37"/>
      <c r="Y13" s="40"/>
      <c r="Z13" s="39">
        <f>SUM(Z4:Z11)</f>
        <v>5.5430711610486898E-2</v>
      </c>
      <c r="AA13" s="37"/>
      <c r="AB13" s="40"/>
      <c r="AC13" s="39">
        <f>SUM(AC4:AC11)</f>
        <v>4.4194756554307116E-2</v>
      </c>
      <c r="AD13" s="37"/>
      <c r="AE13" s="40"/>
      <c r="AF13" s="39">
        <f>SUM(AF4:AF11)</f>
        <v>6.1363636363636356E-2</v>
      </c>
      <c r="AG13" s="32"/>
    </row>
    <row r="14" spans="1:33" x14ac:dyDescent="0.25">
      <c r="E14" s="30"/>
      <c r="H14" s="30"/>
      <c r="K14" s="30"/>
      <c r="N14" s="30"/>
      <c r="Q14" s="30"/>
      <c r="T14" s="30"/>
      <c r="W14" s="30"/>
      <c r="Z14" s="30"/>
      <c r="AC14" s="30"/>
      <c r="AF14" s="30"/>
    </row>
    <row r="15" spans="1:33" x14ac:dyDescent="0.25">
      <c r="C15" s="29" t="s">
        <v>46</v>
      </c>
      <c r="E15" s="27"/>
      <c r="F15" s="29" t="s">
        <v>46</v>
      </c>
      <c r="H15" s="27"/>
      <c r="I15" s="29" t="s">
        <v>46</v>
      </c>
      <c r="K15" s="27"/>
      <c r="L15" s="29" t="s">
        <v>46</v>
      </c>
      <c r="N15" s="27"/>
      <c r="O15" s="29" t="s">
        <v>46</v>
      </c>
      <c r="Q15" s="27"/>
      <c r="R15" s="29" t="s">
        <v>46</v>
      </c>
      <c r="T15" s="27"/>
      <c r="U15" s="29" t="s">
        <v>46</v>
      </c>
      <c r="W15" s="27"/>
      <c r="X15" s="29" t="s">
        <v>46</v>
      </c>
      <c r="Z15" s="27"/>
      <c r="AA15" s="29" t="s">
        <v>46</v>
      </c>
      <c r="AC15" s="27"/>
      <c r="AD15" s="29" t="s">
        <v>46</v>
      </c>
      <c r="AF15" s="27"/>
    </row>
    <row r="16" spans="1:33" x14ac:dyDescent="0.25">
      <c r="C16" s="131" t="s">
        <v>38</v>
      </c>
      <c r="E16" s="27"/>
      <c r="F16" s="136" t="s">
        <v>37</v>
      </c>
      <c r="H16" s="27"/>
      <c r="I16" s="137" t="s">
        <v>39</v>
      </c>
      <c r="K16" s="27"/>
      <c r="L16" s="138" t="s">
        <v>210</v>
      </c>
      <c r="N16" s="27"/>
      <c r="O16" s="139" t="s">
        <v>216</v>
      </c>
      <c r="Q16" s="27"/>
      <c r="R16" s="140" t="s">
        <v>219</v>
      </c>
      <c r="T16" s="27"/>
      <c r="U16" s="141" t="s">
        <v>222</v>
      </c>
      <c r="W16" s="27"/>
      <c r="X16" s="142" t="s">
        <v>225</v>
      </c>
      <c r="Z16" s="27"/>
      <c r="AA16" s="143" t="s">
        <v>228</v>
      </c>
      <c r="AC16" s="27"/>
      <c r="AD16" s="28" t="s">
        <v>232</v>
      </c>
      <c r="AF16" s="27"/>
    </row>
    <row r="17" spans="3:32" x14ac:dyDescent="0.25">
      <c r="C17" s="131" t="s">
        <v>36</v>
      </c>
      <c r="E17" s="27"/>
      <c r="F17" s="136" t="s">
        <v>36</v>
      </c>
      <c r="H17" s="27"/>
      <c r="I17" s="137" t="s">
        <v>36</v>
      </c>
      <c r="K17" s="27"/>
      <c r="L17" s="138" t="s">
        <v>36</v>
      </c>
      <c r="N17" s="27"/>
      <c r="O17" s="139" t="s">
        <v>36</v>
      </c>
      <c r="Q17" s="27"/>
      <c r="R17" s="140" t="s">
        <v>36</v>
      </c>
      <c r="T17" s="27"/>
      <c r="U17" s="141" t="s">
        <v>36</v>
      </c>
      <c r="W17" s="27"/>
      <c r="X17" s="142" t="s">
        <v>36</v>
      </c>
      <c r="Z17" s="27"/>
      <c r="AA17" s="143" t="s">
        <v>36</v>
      </c>
      <c r="AC17" s="27"/>
      <c r="AD17" s="144" t="s">
        <v>36</v>
      </c>
      <c r="AF17" s="27"/>
    </row>
    <row r="18" spans="3:32" x14ac:dyDescent="0.25">
      <c r="C18" s="131">
        <v>1381</v>
      </c>
      <c r="E18" s="27"/>
      <c r="F18" s="136">
        <v>1380</v>
      </c>
      <c r="H18" s="27"/>
      <c r="I18" s="137">
        <v>1378</v>
      </c>
      <c r="K18" s="27"/>
      <c r="L18" s="138">
        <v>1376</v>
      </c>
      <c r="N18" s="27"/>
      <c r="O18" s="139">
        <v>1376</v>
      </c>
      <c r="Q18" s="27"/>
      <c r="R18" s="140">
        <v>1371</v>
      </c>
      <c r="T18" s="27"/>
      <c r="U18" s="141">
        <v>1348</v>
      </c>
      <c r="W18" s="27"/>
      <c r="X18" s="142">
        <v>1335</v>
      </c>
      <c r="Z18" s="27"/>
      <c r="AA18" s="143">
        <v>1335</v>
      </c>
      <c r="AC18" s="27"/>
      <c r="AD18" s="144">
        <v>1320</v>
      </c>
      <c r="AF18" s="27"/>
    </row>
    <row r="19" spans="3:32" x14ac:dyDescent="0.25">
      <c r="C19" s="131" t="s">
        <v>35</v>
      </c>
      <c r="E19" s="27"/>
      <c r="F19" s="136" t="s">
        <v>35</v>
      </c>
      <c r="H19" s="27"/>
      <c r="I19" s="137" t="s">
        <v>35</v>
      </c>
      <c r="K19" s="27"/>
      <c r="L19" s="138" t="s">
        <v>35</v>
      </c>
      <c r="N19" s="27"/>
      <c r="O19" s="139" t="s">
        <v>35</v>
      </c>
      <c r="Q19" s="27"/>
      <c r="R19" s="140" t="s">
        <v>35</v>
      </c>
      <c r="T19" s="27"/>
      <c r="U19" s="141" t="s">
        <v>35</v>
      </c>
      <c r="W19" s="27"/>
      <c r="X19" s="142" t="s">
        <v>35</v>
      </c>
      <c r="Z19" s="27"/>
      <c r="AA19" s="143" t="s">
        <v>35</v>
      </c>
      <c r="AC19" s="27"/>
      <c r="AD19" s="144" t="s">
        <v>35</v>
      </c>
      <c r="AF19" s="27"/>
    </row>
    <row r="20" spans="3:32" x14ac:dyDescent="0.25">
      <c r="C20" s="131">
        <v>1327</v>
      </c>
      <c r="E20" s="27"/>
      <c r="F20" s="136">
        <v>1327</v>
      </c>
      <c r="H20" s="27"/>
      <c r="I20" s="137">
        <v>1324</v>
      </c>
      <c r="K20" s="27"/>
      <c r="L20" s="138">
        <v>1337</v>
      </c>
      <c r="N20" s="27"/>
      <c r="O20" s="139">
        <v>1345</v>
      </c>
      <c r="Q20" s="27"/>
      <c r="R20" s="140">
        <v>1349</v>
      </c>
      <c r="T20" s="27"/>
      <c r="U20" s="141">
        <v>1352</v>
      </c>
      <c r="W20" s="27"/>
      <c r="X20" s="142">
        <v>1426</v>
      </c>
      <c r="Z20" s="27"/>
      <c r="AA20" s="143">
        <v>1438</v>
      </c>
      <c r="AC20" s="27"/>
      <c r="AD20" s="144">
        <v>1438</v>
      </c>
      <c r="AF20" s="27"/>
    </row>
    <row r="21" spans="3:32" x14ac:dyDescent="0.25">
      <c r="E21" s="27"/>
      <c r="H21" s="27"/>
      <c r="K21" s="27"/>
      <c r="N21" s="27"/>
      <c r="Q21" s="27"/>
      <c r="T21" s="27"/>
      <c r="W21" s="27"/>
      <c r="Z21" s="27"/>
      <c r="AC21" s="27"/>
      <c r="AF21" s="27"/>
    </row>
    <row r="22" spans="3:32" x14ac:dyDescent="0.25">
      <c r="E22" s="27"/>
      <c r="H22" s="27"/>
      <c r="K22" s="27"/>
      <c r="N22" s="27"/>
      <c r="Q22" s="27"/>
      <c r="T22" s="27"/>
      <c r="W22" s="27"/>
      <c r="Z22" s="27"/>
      <c r="AC22" s="27"/>
      <c r="AF22" s="27"/>
    </row>
    <row r="23" spans="3:32" x14ac:dyDescent="0.25">
      <c r="E23" s="27"/>
      <c r="H23" s="27"/>
      <c r="K23" s="27"/>
      <c r="N23" s="27"/>
      <c r="Q23" s="27"/>
      <c r="T23" s="27"/>
      <c r="W23" s="27"/>
      <c r="Z23" s="27"/>
      <c r="AC23" s="27"/>
      <c r="AF23" s="27"/>
    </row>
  </sheetData>
  <mergeCells count="12">
    <mergeCell ref="AD2:AF2"/>
    <mergeCell ref="AA2:AC2"/>
    <mergeCell ref="X2:Z2"/>
    <mergeCell ref="A1:A3"/>
    <mergeCell ref="B1:B3"/>
    <mergeCell ref="F2:H2"/>
    <mergeCell ref="I2:K2"/>
    <mergeCell ref="U2:W2"/>
    <mergeCell ref="R2:T2"/>
    <mergeCell ref="O2:Q2"/>
    <mergeCell ref="L2:N2"/>
    <mergeCell ref="C2:E2"/>
  </mergeCells>
  <conditionalFormatting sqref="E14:E1048576">
    <cfRule type="cellIs" dxfId="35" priority="47" operator="greaterThan">
      <formula>0</formula>
    </cfRule>
    <cfRule type="cellIs" dxfId="34" priority="48" operator="lessThan">
      <formula>0</formula>
    </cfRule>
    <cfRule type="cellIs" dxfId="33" priority="49" operator="greaterThan">
      <formula>0</formula>
    </cfRule>
  </conditionalFormatting>
  <conditionalFormatting sqref="AG13 AG4:AG11">
    <cfRule type="cellIs" dxfId="32" priority="38" operator="greaterThan">
      <formula>0</formula>
    </cfRule>
    <cfRule type="cellIs" dxfId="31" priority="39" operator="lessThan">
      <formula>0</formula>
    </cfRule>
  </conditionalFormatting>
  <conditionalFormatting sqref="AG2">
    <cfRule type="cellIs" dxfId="30" priority="36" operator="greaterThan">
      <formula>0</formula>
    </cfRule>
    <cfRule type="cellIs" dxfId="29" priority="37" operator="lessThan">
      <formula>0</formula>
    </cfRule>
  </conditionalFormatting>
  <conditionalFormatting sqref="AG12">
    <cfRule type="cellIs" dxfId="28" priority="34" operator="greaterThan">
      <formula>0</formula>
    </cfRule>
    <cfRule type="cellIs" dxfId="27" priority="35" operator="lessThan">
      <formula>0</formula>
    </cfRule>
  </conditionalFormatting>
  <conditionalFormatting sqref="H14:H1048576">
    <cfRule type="cellIs" dxfId="26" priority="28" operator="greaterThan">
      <formula>0</formula>
    </cfRule>
    <cfRule type="cellIs" dxfId="25" priority="29" operator="lessThan">
      <formula>0</formula>
    </cfRule>
    <cfRule type="cellIs" dxfId="24" priority="30" operator="greaterThan">
      <formula>0</formula>
    </cfRule>
  </conditionalFormatting>
  <conditionalFormatting sqref="K14:K1048576">
    <cfRule type="cellIs" dxfId="23" priority="25" operator="greaterThan">
      <formula>0</formula>
    </cfRule>
    <cfRule type="cellIs" dxfId="22" priority="26" operator="lessThan">
      <formula>0</formula>
    </cfRule>
    <cfRule type="cellIs" dxfId="21" priority="27" operator="greaterThan">
      <formula>0</formula>
    </cfRule>
  </conditionalFormatting>
  <conditionalFormatting sqref="N14:N1048576">
    <cfRule type="cellIs" dxfId="20" priority="22" operator="greaterThan">
      <formula>0</formula>
    </cfRule>
    <cfRule type="cellIs" dxfId="19" priority="23" operator="lessThan">
      <formula>0</formula>
    </cfRule>
    <cfRule type="cellIs" dxfId="18" priority="24" operator="greaterThan">
      <formula>0</formula>
    </cfRule>
  </conditionalFormatting>
  <conditionalFormatting sqref="Q14:Q1048576">
    <cfRule type="cellIs" dxfId="17" priority="19" operator="greaterThan">
      <formula>0</formula>
    </cfRule>
    <cfRule type="cellIs" dxfId="16" priority="20" operator="lessThan">
      <formula>0</formula>
    </cfRule>
    <cfRule type="cellIs" dxfId="15" priority="21" operator="greaterThan">
      <formula>0</formula>
    </cfRule>
  </conditionalFormatting>
  <conditionalFormatting sqref="T14:T1048576">
    <cfRule type="cellIs" dxfId="14" priority="13" operator="greaterThan">
      <formula>0</formula>
    </cfRule>
    <cfRule type="cellIs" dxfId="13" priority="14" operator="lessThan">
      <formula>0</formula>
    </cfRule>
    <cfRule type="cellIs" dxfId="12" priority="15" operator="greaterThan">
      <formula>0</formula>
    </cfRule>
  </conditionalFormatting>
  <conditionalFormatting sqref="W14:W1048576">
    <cfRule type="cellIs" dxfId="11" priority="10" operator="greaterThan">
      <formula>0</formula>
    </cfRule>
    <cfRule type="cellIs" dxfId="10" priority="11" operator="lessThan">
      <formula>0</formula>
    </cfRule>
    <cfRule type="cellIs" dxfId="9" priority="12" operator="greaterThan">
      <formula>0</formula>
    </cfRule>
  </conditionalFormatting>
  <conditionalFormatting sqref="Z14:Z1048576">
    <cfRule type="cellIs" dxfId="8" priority="7" operator="greaterThan">
      <formula>0</formula>
    </cfRule>
    <cfRule type="cellIs" dxfId="7" priority="8" operator="lessThan">
      <formula>0</formula>
    </cfRule>
    <cfRule type="cellIs" dxfId="6" priority="9" operator="greaterThan">
      <formula>0</formula>
    </cfRule>
  </conditionalFormatting>
  <conditionalFormatting sqref="AC14:AC1048576">
    <cfRule type="cellIs" dxfId="5" priority="4" operator="greaterThan">
      <formula>0</formula>
    </cfRule>
    <cfRule type="cellIs" dxfId="4" priority="5" operator="lessThan">
      <formula>0</formula>
    </cfRule>
    <cfRule type="cellIs" dxfId="3" priority="6" operator="greaterThan">
      <formula>0</formula>
    </cfRule>
  </conditionalFormatting>
  <conditionalFormatting sqref="AF14:AF1048576">
    <cfRule type="cellIs" dxfId="2" priority="1" operator="greaterThan">
      <formula>0</formula>
    </cfRule>
    <cfRule type="cellIs" dxfId="1" priority="2" operator="lessThan">
      <formula>0</formula>
    </cfRule>
    <cfRule type="cellIs" dxfId="0" priority="3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C000"/>
  </sheetPr>
  <dimension ref="A1:AJ24"/>
  <sheetViews>
    <sheetView topLeftCell="O1" zoomScale="70" zoomScaleNormal="70" workbookViewId="0">
      <selection activeCell="G28" sqref="G28"/>
    </sheetView>
  </sheetViews>
  <sheetFormatPr baseColWidth="10" defaultRowHeight="15" x14ac:dyDescent="0.25"/>
  <cols>
    <col min="1" max="1" width="20.85546875" bestFit="1" customWidth="1"/>
    <col min="2" max="2" width="67.28515625" bestFit="1" customWidth="1"/>
    <col min="3" max="3" width="14.7109375" bestFit="1" customWidth="1"/>
    <col min="4" max="4" width="14.7109375" style="25" bestFit="1" customWidth="1"/>
    <col min="5" max="5" width="10.7109375" bestFit="1" customWidth="1"/>
    <col min="6" max="6" width="14.7109375" bestFit="1" customWidth="1"/>
    <col min="7" max="7" width="14.7109375" style="25" bestFit="1" customWidth="1"/>
    <col min="8" max="8" width="10.7109375" bestFit="1" customWidth="1"/>
    <col min="9" max="9" width="10.85546875" style="106" customWidth="1"/>
    <col min="10" max="10" width="19.140625" bestFit="1" customWidth="1"/>
    <col min="11" max="11" width="14.28515625" style="25" bestFit="1" customWidth="1"/>
    <col min="12" max="12" width="10.7109375" bestFit="1" customWidth="1"/>
    <col min="13" max="13" width="19.140625" bestFit="1" customWidth="1"/>
    <col min="14" max="14" width="14.28515625" style="25" bestFit="1" customWidth="1"/>
    <col min="15" max="15" width="10.7109375" bestFit="1" customWidth="1"/>
    <col min="16" max="16" width="19.140625" bestFit="1" customWidth="1"/>
    <col min="17" max="17" width="14.28515625" style="25" bestFit="1" customWidth="1"/>
    <col min="18" max="18" width="10.7109375" bestFit="1" customWidth="1"/>
    <col min="19" max="19" width="11.5703125" style="106"/>
    <col min="20" max="20" width="19.140625" bestFit="1" customWidth="1"/>
    <col min="21" max="21" width="13.42578125" style="25" bestFit="1" customWidth="1"/>
    <col min="22" max="22" width="10.7109375" bestFit="1" customWidth="1"/>
    <col min="23" max="23" width="19.140625" bestFit="1" customWidth="1"/>
    <col min="24" max="24" width="13.42578125" style="25" bestFit="1" customWidth="1"/>
    <col min="25" max="25" width="10.7109375" bestFit="1" customWidth="1"/>
    <col min="26" max="26" width="11.5703125" style="106"/>
    <col min="27" max="27" width="19.140625" bestFit="1" customWidth="1"/>
    <col min="28" max="28" width="14.7109375" style="25" bestFit="1" customWidth="1"/>
    <col min="29" max="29" width="10.7109375" bestFit="1" customWidth="1"/>
    <col min="30" max="30" width="19.140625" bestFit="1" customWidth="1"/>
    <col min="31" max="31" width="14.7109375" style="25" bestFit="1" customWidth="1"/>
    <col min="32" max="32" width="10.7109375" bestFit="1" customWidth="1"/>
    <col min="33" max="33" width="19.140625" bestFit="1" customWidth="1"/>
    <col min="34" max="34" width="14.7109375" style="25" bestFit="1" customWidth="1"/>
    <col min="35" max="35" width="10.7109375" bestFit="1" customWidth="1"/>
    <col min="36" max="36" width="11.5703125" style="106"/>
  </cols>
  <sheetData>
    <row r="1" spans="1:36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98"/>
      <c r="K1" s="98"/>
      <c r="L1" s="98"/>
      <c r="M1" s="103"/>
      <c r="N1" s="103"/>
      <c r="O1" s="103"/>
      <c r="P1" s="103"/>
      <c r="Q1" s="103"/>
      <c r="R1" s="103"/>
      <c r="S1" s="100"/>
      <c r="T1" s="98"/>
      <c r="U1" s="98"/>
      <c r="V1" s="98"/>
      <c r="W1" s="103"/>
      <c r="X1" s="103"/>
      <c r="Y1" s="103"/>
      <c r="Z1" s="100"/>
      <c r="AA1" s="98"/>
      <c r="AB1" s="98"/>
      <c r="AC1" s="98"/>
      <c r="AD1" s="103"/>
      <c r="AE1" s="103"/>
      <c r="AF1" s="103"/>
      <c r="AG1" s="103"/>
      <c r="AH1" s="103"/>
      <c r="AI1" s="103"/>
      <c r="AJ1" s="100"/>
    </row>
    <row r="2" spans="1:36" x14ac:dyDescent="0.25">
      <c r="A2" s="146"/>
      <c r="B2" s="148"/>
      <c r="C2" s="149" t="s">
        <v>90</v>
      </c>
      <c r="D2" s="149"/>
      <c r="E2" s="149"/>
      <c r="F2" s="149" t="s">
        <v>90</v>
      </c>
      <c r="G2" s="149"/>
      <c r="H2" s="149"/>
      <c r="I2" s="72"/>
      <c r="J2" s="145" t="s">
        <v>74</v>
      </c>
      <c r="K2" s="145"/>
      <c r="L2" s="145"/>
      <c r="M2" s="145" t="s">
        <v>74</v>
      </c>
      <c r="N2" s="145"/>
      <c r="O2" s="145"/>
      <c r="P2" s="145" t="s">
        <v>74</v>
      </c>
      <c r="Q2" s="145"/>
      <c r="R2" s="145"/>
      <c r="S2" s="72"/>
      <c r="T2" s="145" t="s">
        <v>81</v>
      </c>
      <c r="U2" s="145"/>
      <c r="V2" s="145"/>
      <c r="W2" s="145" t="s">
        <v>81</v>
      </c>
      <c r="X2" s="145"/>
      <c r="Y2" s="145"/>
      <c r="Z2" s="72"/>
      <c r="AA2" s="145" t="s">
        <v>61</v>
      </c>
      <c r="AB2" s="145"/>
      <c r="AC2" s="145"/>
      <c r="AD2" s="145" t="s">
        <v>61</v>
      </c>
      <c r="AE2" s="145"/>
      <c r="AF2" s="145"/>
      <c r="AG2" s="145" t="s">
        <v>61</v>
      </c>
      <c r="AH2" s="145"/>
      <c r="AI2" s="145"/>
      <c r="AJ2" s="72"/>
    </row>
    <row r="3" spans="1:36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52"/>
      <c r="J3" s="28" t="s">
        <v>38</v>
      </c>
      <c r="K3" s="51" t="s">
        <v>127</v>
      </c>
      <c r="L3" s="36" t="s">
        <v>50</v>
      </c>
      <c r="M3" s="28" t="s">
        <v>37</v>
      </c>
      <c r="N3" s="51" t="s">
        <v>136</v>
      </c>
      <c r="O3" s="36" t="s">
        <v>50</v>
      </c>
      <c r="P3" s="28" t="s">
        <v>39</v>
      </c>
      <c r="Q3" s="51" t="s">
        <v>209</v>
      </c>
      <c r="R3" s="36" t="s">
        <v>50</v>
      </c>
      <c r="S3" s="52"/>
      <c r="T3" s="28" t="s">
        <v>38</v>
      </c>
      <c r="U3" s="51" t="s">
        <v>204</v>
      </c>
      <c r="V3" s="36" t="s">
        <v>50</v>
      </c>
      <c r="W3" s="28" t="s">
        <v>37</v>
      </c>
      <c r="X3" s="51" t="s">
        <v>213</v>
      </c>
      <c r="Y3" s="36" t="s">
        <v>50</v>
      </c>
      <c r="Z3" s="52"/>
      <c r="AA3" s="28" t="s">
        <v>38</v>
      </c>
      <c r="AB3" s="51" t="s">
        <v>127</v>
      </c>
      <c r="AC3" s="36" t="s">
        <v>50</v>
      </c>
      <c r="AD3" s="28" t="s">
        <v>37</v>
      </c>
      <c r="AE3" s="51" t="s">
        <v>136</v>
      </c>
      <c r="AF3" s="36" t="s">
        <v>50</v>
      </c>
      <c r="AG3" s="28" t="s">
        <v>39</v>
      </c>
      <c r="AH3" s="51" t="s">
        <v>209</v>
      </c>
      <c r="AI3" s="36" t="s">
        <v>50</v>
      </c>
      <c r="AJ3" s="52"/>
    </row>
    <row r="4" spans="1:36" x14ac:dyDescent="0.25">
      <c r="A4" s="77" t="s">
        <v>23</v>
      </c>
      <c r="B4" s="42" t="s">
        <v>22</v>
      </c>
      <c r="C4" s="31">
        <v>1254</v>
      </c>
      <c r="D4" s="125">
        <f>C4/C$19</f>
        <v>0.28467650397275823</v>
      </c>
      <c r="E4" s="41">
        <f>D4*'Pondération des sujets'!$D3</f>
        <v>0.28467650397275823</v>
      </c>
      <c r="F4" s="31">
        <v>1247</v>
      </c>
      <c r="G4" s="125">
        <f>F4/F$19</f>
        <v>0.28548534798534797</v>
      </c>
      <c r="H4" s="41">
        <f>G4*'Pondération des sujets'!$D3</f>
        <v>0.28548534798534797</v>
      </c>
      <c r="I4" s="32"/>
      <c r="J4" s="31">
        <v>737</v>
      </c>
      <c r="K4" s="125">
        <f>J4/J$19</f>
        <v>0.24339498018494055</v>
      </c>
      <c r="L4" s="41">
        <f>K4*'Pondération des sujets'!$D3</f>
        <v>0.24339498018494055</v>
      </c>
      <c r="M4" s="31">
        <v>744</v>
      </c>
      <c r="N4" s="125">
        <f>M4/M$19</f>
        <v>0.24266144814090018</v>
      </c>
      <c r="O4" s="41">
        <f>N4*'Pondération des sujets'!$D3</f>
        <v>0.24266144814090018</v>
      </c>
      <c r="P4" s="31">
        <v>575</v>
      </c>
      <c r="Q4" s="125">
        <f>P4/P$19</f>
        <v>0.1881544502617801</v>
      </c>
      <c r="R4" s="41">
        <f>Q4*'Pondération des sujets'!$D3</f>
        <v>0.1881544502617801</v>
      </c>
      <c r="S4" s="32"/>
      <c r="T4" s="31">
        <v>818</v>
      </c>
      <c r="U4" s="125">
        <f t="shared" ref="U4:U12" si="0">T4/T$19</f>
        <v>0.28452173913043477</v>
      </c>
      <c r="V4" s="41">
        <f>U4*'Pondération des sujets'!$D3</f>
        <v>0.28452173913043477</v>
      </c>
      <c r="W4" s="31">
        <v>817</v>
      </c>
      <c r="X4" s="125">
        <f t="shared" ref="X4:X12" si="1">W4/W$19</f>
        <v>0.28397636426833506</v>
      </c>
      <c r="Y4" s="41">
        <f>X4*'Pondération des sujets'!$D3</f>
        <v>0.28397636426833506</v>
      </c>
      <c r="Z4" s="32"/>
      <c r="AA4" s="31">
        <v>552</v>
      </c>
      <c r="AB4" s="125">
        <f>AA4/AA$19</f>
        <v>0.13855421686746988</v>
      </c>
      <c r="AC4" s="41">
        <f>AB4*'Pondération des sujets'!$D3</f>
        <v>0.13855421686746988</v>
      </c>
      <c r="AD4" s="31">
        <v>624</v>
      </c>
      <c r="AE4" s="125">
        <f>AD4/AD$19</f>
        <v>0.15717884130982368</v>
      </c>
      <c r="AF4" s="41">
        <f>AE4*'Pondération des sujets'!$D3</f>
        <v>0.15717884130982368</v>
      </c>
      <c r="AG4" s="31">
        <v>579</v>
      </c>
      <c r="AH4" s="125">
        <f>AG4/AG$19</f>
        <v>0.14695431472081219</v>
      </c>
      <c r="AI4" s="41">
        <f>AH4*'Pondération des sujets'!$D3</f>
        <v>0.14695431472081219</v>
      </c>
      <c r="AJ4" s="32"/>
    </row>
    <row r="5" spans="1:36" s="70" customFormat="1" x14ac:dyDescent="0.25">
      <c r="A5" s="78"/>
      <c r="B5" s="49" t="s">
        <v>49</v>
      </c>
      <c r="C5" s="48">
        <v>295</v>
      </c>
      <c r="D5" s="126">
        <f>C5/C$19</f>
        <v>6.6969353007945515E-2</v>
      </c>
      <c r="E5" s="41">
        <f>-D5*'Pondération des sujets'!$D$3</f>
        <v>-6.6969353007945515E-2</v>
      </c>
      <c r="F5" s="48">
        <v>288</v>
      </c>
      <c r="G5" s="126">
        <f>F5/F$19</f>
        <v>6.5934065934065936E-2</v>
      </c>
      <c r="H5" s="41">
        <f>-G5*'Pondération des sujets'!$D$3</f>
        <v>-6.5934065934065936E-2</v>
      </c>
      <c r="I5" s="32"/>
      <c r="J5" s="48">
        <v>269</v>
      </c>
      <c r="K5" s="126">
        <f>J5/J$19</f>
        <v>8.8837516512549536E-2</v>
      </c>
      <c r="L5" s="41">
        <f>-K5*'Pondération des sujets'!$D$3</f>
        <v>-8.8837516512549536E-2</v>
      </c>
      <c r="M5" s="48">
        <v>310</v>
      </c>
      <c r="N5" s="126">
        <f>M5/M$19</f>
        <v>0.10110893672537508</v>
      </c>
      <c r="O5" s="41">
        <f>-N5*'Pondération des sujets'!$D$3</f>
        <v>-0.10110893672537508</v>
      </c>
      <c r="P5" s="48">
        <v>273</v>
      </c>
      <c r="Q5" s="126">
        <f>P5/P$19</f>
        <v>8.9332460732984287E-2</v>
      </c>
      <c r="R5" s="41">
        <f>-Q5*'Pondération des sujets'!$D$3</f>
        <v>-8.9332460732984287E-2</v>
      </c>
      <c r="S5" s="32"/>
      <c r="T5" s="48">
        <v>341</v>
      </c>
      <c r="U5" s="126">
        <f t="shared" si="0"/>
        <v>0.11860869565217391</v>
      </c>
      <c r="V5" s="41">
        <f>-U5*'Pondération des sujets'!$D$3</f>
        <v>-0.11860869565217391</v>
      </c>
      <c r="W5" s="48">
        <v>347</v>
      </c>
      <c r="X5" s="126">
        <f t="shared" si="1"/>
        <v>0.12061174834897463</v>
      </c>
      <c r="Y5" s="41">
        <f>-X5*'Pondération des sujets'!$D$3</f>
        <v>-0.12061174834897463</v>
      </c>
      <c r="Z5" s="32"/>
      <c r="AA5" s="48">
        <v>87</v>
      </c>
      <c r="AB5" s="126">
        <f>AA5/AA$19</f>
        <v>2.1837349397590362E-2</v>
      </c>
      <c r="AC5" s="41">
        <f>-AB5*'Pondération des sujets'!$D$3</f>
        <v>-2.1837349397590362E-2</v>
      </c>
      <c r="AD5" s="48">
        <v>106</v>
      </c>
      <c r="AE5" s="126">
        <f>AD5/AD$19</f>
        <v>2.6700251889168764E-2</v>
      </c>
      <c r="AF5" s="41">
        <f>-AE5*'Pondération des sujets'!$D$3</f>
        <v>-2.6700251889168764E-2</v>
      </c>
      <c r="AG5" s="48">
        <v>162</v>
      </c>
      <c r="AH5" s="126">
        <f>AG5/AG$19</f>
        <v>4.111675126903553E-2</v>
      </c>
      <c r="AI5" s="41">
        <f>-AH5*'Pondération des sujets'!$D$3</f>
        <v>-4.111675126903553E-2</v>
      </c>
      <c r="AJ5" s="32"/>
    </row>
    <row r="6" spans="1:36" x14ac:dyDescent="0.25">
      <c r="A6" s="77" t="s">
        <v>21</v>
      </c>
      <c r="B6" s="42" t="s">
        <v>20</v>
      </c>
      <c r="C6" s="31">
        <v>184</v>
      </c>
      <c r="D6" s="125">
        <f>C6/C$19</f>
        <v>4.1770715096481274E-2</v>
      </c>
      <c r="E6" s="41">
        <f>D6*'Pondération des sujets'!$D4</f>
        <v>4.1770715096481274E-2</v>
      </c>
      <c r="F6" s="31">
        <v>187</v>
      </c>
      <c r="G6" s="125">
        <f>F6/F$19</f>
        <v>4.2811355311355312E-2</v>
      </c>
      <c r="H6" s="41">
        <f>G6*'Pondération des sujets'!$D4</f>
        <v>4.2811355311355312E-2</v>
      </c>
      <c r="I6" s="32"/>
      <c r="J6" s="31">
        <v>110</v>
      </c>
      <c r="K6" s="125">
        <f>J6/J$19</f>
        <v>3.6327608982826949E-2</v>
      </c>
      <c r="L6" s="41">
        <f>K6*'Pondération des sujets'!$D4</f>
        <v>3.6327608982826949E-2</v>
      </c>
      <c r="M6" s="31">
        <v>107</v>
      </c>
      <c r="N6" s="125">
        <f>M6/M$19</f>
        <v>3.4898891063274623E-2</v>
      </c>
      <c r="O6" s="41">
        <f>N6*'Pondération des sujets'!$D4</f>
        <v>3.4898891063274623E-2</v>
      </c>
      <c r="P6" s="31">
        <v>76</v>
      </c>
      <c r="Q6" s="125">
        <f>P6/P$19</f>
        <v>2.4869109947643978E-2</v>
      </c>
      <c r="R6" s="41">
        <f>Q6*'Pondération des sujets'!$D4</f>
        <v>2.4869109947643978E-2</v>
      </c>
      <c r="S6" s="32"/>
      <c r="T6" s="31">
        <v>84</v>
      </c>
      <c r="U6" s="125">
        <f t="shared" si="0"/>
        <v>2.9217391304347827E-2</v>
      </c>
      <c r="V6" s="41">
        <f>U6*'Pondération des sujets'!$D4</f>
        <v>2.9217391304347827E-2</v>
      </c>
      <c r="W6" s="31">
        <v>97</v>
      </c>
      <c r="X6" s="125">
        <f t="shared" si="1"/>
        <v>3.3715676051442475E-2</v>
      </c>
      <c r="Y6" s="41">
        <f>X6*'Pondération des sujets'!$D4</f>
        <v>3.3715676051442475E-2</v>
      </c>
      <c r="Z6" s="32"/>
      <c r="AA6" s="31">
        <v>97</v>
      </c>
      <c r="AB6" s="125">
        <f>AA6/AA$19</f>
        <v>2.4347389558232933E-2</v>
      </c>
      <c r="AC6" s="41">
        <f>AB6*'Pondération des sujets'!$D4</f>
        <v>2.4347389558232933E-2</v>
      </c>
      <c r="AD6" s="31">
        <v>106</v>
      </c>
      <c r="AE6" s="125">
        <f>AD6/AD$19</f>
        <v>2.6700251889168764E-2</v>
      </c>
      <c r="AF6" s="41">
        <f>AE6*'Pondération des sujets'!$D4</f>
        <v>2.6700251889168764E-2</v>
      </c>
      <c r="AG6" s="31">
        <v>97</v>
      </c>
      <c r="AH6" s="125">
        <f>AG6/AG$19</f>
        <v>2.4619289340101522E-2</v>
      </c>
      <c r="AI6" s="41">
        <f>AH6*'Pondération des sujets'!$D4</f>
        <v>2.4619289340101522E-2</v>
      </c>
      <c r="AJ6" s="32"/>
    </row>
    <row r="7" spans="1:36" x14ac:dyDescent="0.25">
      <c r="A7" s="77" t="s">
        <v>19</v>
      </c>
      <c r="B7" s="42" t="s">
        <v>18</v>
      </c>
      <c r="C7" s="31">
        <v>5</v>
      </c>
      <c r="D7" s="125">
        <f>C7/C19</f>
        <v>1.1350737797956867E-3</v>
      </c>
      <c r="E7" s="41">
        <f>D7*'Pondération des sujets'!$D5</f>
        <v>1.1350737797956867E-3</v>
      </c>
      <c r="F7" s="31">
        <v>14</v>
      </c>
      <c r="G7" s="125">
        <f>F7/F19</f>
        <v>3.205128205128205E-3</v>
      </c>
      <c r="H7" s="41">
        <f>G7*'Pondération des sujets'!$D5</f>
        <v>3.205128205128205E-3</v>
      </c>
      <c r="I7" s="32"/>
      <c r="J7" s="31">
        <v>12</v>
      </c>
      <c r="K7" s="125">
        <f>J7/J19</f>
        <v>3.9630118890356669E-3</v>
      </c>
      <c r="L7" s="41">
        <f>K7*'Pondération des sujets'!$D5</f>
        <v>3.9630118890356669E-3</v>
      </c>
      <c r="M7" s="31">
        <v>10</v>
      </c>
      <c r="N7" s="125">
        <f>M7/M19</f>
        <v>3.2615786040443573E-3</v>
      </c>
      <c r="O7" s="41">
        <f>N7*'Pondération des sujets'!$D5</f>
        <v>3.2615786040443573E-3</v>
      </c>
      <c r="P7" s="31">
        <v>4</v>
      </c>
      <c r="Q7" s="125">
        <f>P7/P19</f>
        <v>1.3089005235602095E-3</v>
      </c>
      <c r="R7" s="41">
        <f>Q7*'Pondération des sujets'!$D5</f>
        <v>1.3089005235602095E-3</v>
      </c>
      <c r="S7" s="32"/>
      <c r="T7" s="31">
        <v>1</v>
      </c>
      <c r="U7" s="125">
        <f t="shared" si="0"/>
        <v>3.4782608695652176E-4</v>
      </c>
      <c r="V7" s="41">
        <f>U7*'Pondération des sujets'!$D5</f>
        <v>3.4782608695652176E-4</v>
      </c>
      <c r="W7" s="31">
        <v>10</v>
      </c>
      <c r="X7" s="125">
        <f t="shared" si="1"/>
        <v>3.4758428919012862E-3</v>
      </c>
      <c r="Y7" s="41">
        <f>X7*'Pondération des sujets'!$D5</f>
        <v>3.4758428919012862E-3</v>
      </c>
      <c r="Z7" s="32"/>
      <c r="AA7" s="31">
        <v>5</v>
      </c>
      <c r="AB7" s="125">
        <f>AA7/AA19</f>
        <v>1.2550200803212851E-3</v>
      </c>
      <c r="AC7" s="41">
        <f>AB7*'Pondération des sujets'!$D5</f>
        <v>1.2550200803212851E-3</v>
      </c>
      <c r="AD7" s="31">
        <v>6</v>
      </c>
      <c r="AE7" s="125">
        <f>AD7/AD19</f>
        <v>1.5113350125944584E-3</v>
      </c>
      <c r="AF7" s="41">
        <f>AE7*'Pondération des sujets'!$D5</f>
        <v>1.5113350125944584E-3</v>
      </c>
      <c r="AG7" s="31">
        <v>7</v>
      </c>
      <c r="AH7" s="125">
        <f>AG7/AG19</f>
        <v>1.7766497461928934E-3</v>
      </c>
      <c r="AI7" s="41">
        <f>AH7*'Pondération des sujets'!$D5</f>
        <v>1.7766497461928934E-3</v>
      </c>
      <c r="AJ7" s="32"/>
    </row>
    <row r="8" spans="1:36" s="70" customFormat="1" x14ac:dyDescent="0.25">
      <c r="A8" s="77" t="s">
        <v>118</v>
      </c>
      <c r="B8" s="42" t="s">
        <v>16</v>
      </c>
      <c r="C8" s="28">
        <v>284</v>
      </c>
      <c r="D8" s="125">
        <f>C8/C$19</f>
        <v>6.4472190692395001E-2</v>
      </c>
      <c r="E8" s="41">
        <f>D8*'Pondération des sujets'!$D6</f>
        <v>6.4472190692395001E-2</v>
      </c>
      <c r="F8" s="28">
        <v>408</v>
      </c>
      <c r="G8" s="125">
        <f>F8/F$19</f>
        <v>9.3406593406593408E-2</v>
      </c>
      <c r="H8" s="41">
        <f>G8*'Pondération des sujets'!$D6</f>
        <v>9.3406593406593408E-2</v>
      </c>
      <c r="I8" s="32"/>
      <c r="J8" s="31">
        <v>173</v>
      </c>
      <c r="K8" s="125">
        <f>J8/J$19</f>
        <v>5.71334214002642E-2</v>
      </c>
      <c r="L8" s="41">
        <f>K8*'Pondération des sujets'!$D6</f>
        <v>5.71334214002642E-2</v>
      </c>
      <c r="M8" s="31">
        <v>141</v>
      </c>
      <c r="N8" s="125">
        <f>M8/M$19</f>
        <v>4.5988258317025438E-2</v>
      </c>
      <c r="O8" s="41">
        <f>N8*'Pondération des sujets'!$D6</f>
        <v>4.5988258317025438E-2</v>
      </c>
      <c r="P8" s="31">
        <v>86</v>
      </c>
      <c r="Q8" s="125">
        <f>P8/P$19</f>
        <v>2.8141361256544501E-2</v>
      </c>
      <c r="R8" s="41">
        <f>Q8*'Pondération des sujets'!$D6</f>
        <v>2.8141361256544501E-2</v>
      </c>
      <c r="S8" s="32"/>
      <c r="T8" s="31">
        <v>118</v>
      </c>
      <c r="U8" s="125">
        <f t="shared" si="0"/>
        <v>4.1043478260869563E-2</v>
      </c>
      <c r="V8" s="41">
        <f>U8*'Pondération des sujets'!$D6</f>
        <v>4.1043478260869563E-2</v>
      </c>
      <c r="W8" s="31">
        <v>200</v>
      </c>
      <c r="X8" s="125">
        <f t="shared" si="1"/>
        <v>6.951685783802572E-2</v>
      </c>
      <c r="Y8" s="41">
        <f>X8*'Pondération des sujets'!$D6</f>
        <v>6.951685783802572E-2</v>
      </c>
      <c r="Z8" s="32"/>
      <c r="AA8" s="31">
        <v>234</v>
      </c>
      <c r="AB8" s="125">
        <f>AA8/AA$19</f>
        <v>5.8734939759036146E-2</v>
      </c>
      <c r="AC8" s="41">
        <f>AB8*'Pondération des sujets'!$D6</f>
        <v>5.8734939759036146E-2</v>
      </c>
      <c r="AD8" s="31">
        <v>262</v>
      </c>
      <c r="AE8" s="125">
        <f>AD8/AD$19</f>
        <v>6.5994962216624681E-2</v>
      </c>
      <c r="AF8" s="41">
        <f>AE8*'Pondération des sujets'!$D6</f>
        <v>6.5994962216624681E-2</v>
      </c>
      <c r="AG8" s="31">
        <v>253</v>
      </c>
      <c r="AH8" s="125">
        <f>AG8/AG$19</f>
        <v>6.4213197969543154E-2</v>
      </c>
      <c r="AI8" s="41">
        <f>AH8*'Pondération des sujets'!$D6</f>
        <v>6.4213197969543154E-2</v>
      </c>
      <c r="AJ8" s="32"/>
    </row>
    <row r="9" spans="1:36" x14ac:dyDescent="0.25">
      <c r="A9" s="77">
        <v>3</v>
      </c>
      <c r="B9" s="42" t="s">
        <v>14</v>
      </c>
      <c r="C9" s="31">
        <v>351</v>
      </c>
      <c r="D9" s="125">
        <f t="shared" ref="D9:D12" si="2">C9/C$19</f>
        <v>7.9682179341657208E-2</v>
      </c>
      <c r="E9" s="41">
        <f>D9*'Pondération des sujets'!$D8</f>
        <v>7.9682179341657208E-2</v>
      </c>
      <c r="F9" s="31">
        <v>160</v>
      </c>
      <c r="G9" s="125">
        <f t="shared" ref="G9:G12" si="3">F9/F$19</f>
        <v>3.6630036630036632E-2</v>
      </c>
      <c r="H9" s="41">
        <f>G9*'Pondération des sujets'!$D8</f>
        <v>3.6630036630036632E-2</v>
      </c>
      <c r="I9" s="32"/>
      <c r="J9" s="31">
        <v>409</v>
      </c>
      <c r="K9" s="125">
        <f t="shared" ref="K9:K11" si="4">J9/J$19</f>
        <v>0.13507265521796566</v>
      </c>
      <c r="L9" s="41">
        <f>K9*'Pondération des sujets'!$D8</f>
        <v>0.13507265521796566</v>
      </c>
      <c r="M9" s="31">
        <v>321</v>
      </c>
      <c r="N9" s="125">
        <f t="shared" ref="N9:N11" si="5">M9/M$19</f>
        <v>0.10469667318982387</v>
      </c>
      <c r="O9" s="41">
        <f>N9*'Pondération des sujets'!$D8</f>
        <v>0.10469667318982387</v>
      </c>
      <c r="P9" s="31">
        <v>331</v>
      </c>
      <c r="Q9" s="125">
        <f t="shared" ref="Q9:Q11" si="6">P9/P$19</f>
        <v>0.10831151832460734</v>
      </c>
      <c r="R9" s="41">
        <f>Q9*'Pondération des sujets'!$D8</f>
        <v>0.10831151832460734</v>
      </c>
      <c r="S9" s="32"/>
      <c r="T9" s="31">
        <v>252</v>
      </c>
      <c r="U9" s="125">
        <f t="shared" si="0"/>
        <v>8.7652173913043474E-2</v>
      </c>
      <c r="V9" s="41">
        <f>U9*'Pondération des sujets'!$D8</f>
        <v>8.7652173913043474E-2</v>
      </c>
      <c r="W9" s="31">
        <v>213</v>
      </c>
      <c r="X9" s="125">
        <f t="shared" si="1"/>
        <v>7.40354535974974E-2</v>
      </c>
      <c r="Y9" s="41">
        <f>X9*'Pondération des sujets'!$D8</f>
        <v>7.40354535974974E-2</v>
      </c>
      <c r="Z9" s="32"/>
      <c r="AA9" s="31">
        <v>1445</v>
      </c>
      <c r="AB9" s="125">
        <f t="shared" ref="AB9:AB11" si="7">AA9/AA$19</f>
        <v>0.36270080321285142</v>
      </c>
      <c r="AC9" s="41">
        <f>AB9*'Pondération des sujets'!$D8</f>
        <v>0.36270080321285142</v>
      </c>
      <c r="AD9" s="31">
        <v>889</v>
      </c>
      <c r="AE9" s="125">
        <f t="shared" ref="AE9:AE11" si="8">AD9/AD$19</f>
        <v>0.2239294710327456</v>
      </c>
      <c r="AF9" s="41">
        <f>AE9*'Pondération des sujets'!$D8</f>
        <v>0.2239294710327456</v>
      </c>
      <c r="AG9" s="31">
        <v>348</v>
      </c>
      <c r="AH9" s="125">
        <f t="shared" ref="AH9:AH11" si="9">AG9/AG$19</f>
        <v>8.8324873096446696E-2</v>
      </c>
      <c r="AI9" s="41">
        <f>AH9*'Pondération des sujets'!$D8</f>
        <v>8.8324873096446696E-2</v>
      </c>
      <c r="AJ9" s="32"/>
    </row>
    <row r="10" spans="1:36" ht="25.5" x14ac:dyDescent="0.25">
      <c r="A10" s="77">
        <v>5</v>
      </c>
      <c r="B10" s="42" t="s">
        <v>12</v>
      </c>
      <c r="C10" s="31">
        <v>9</v>
      </c>
      <c r="D10" s="125">
        <f t="shared" si="2"/>
        <v>2.0431328036322363E-3</v>
      </c>
      <c r="E10" s="41">
        <f>D10*'Pondération des sujets'!$D10</f>
        <v>2.0431328036322363E-3</v>
      </c>
      <c r="F10" s="31">
        <v>9</v>
      </c>
      <c r="G10" s="125">
        <f t="shared" si="3"/>
        <v>2.0604395604395605E-3</v>
      </c>
      <c r="H10" s="41">
        <f>G10*'Pondération des sujets'!$D10</f>
        <v>2.0604395604395605E-3</v>
      </c>
      <c r="I10" s="32"/>
      <c r="J10" s="31">
        <v>45</v>
      </c>
      <c r="K10" s="125">
        <f t="shared" si="4"/>
        <v>1.4861294583883751E-2</v>
      </c>
      <c r="L10" s="41">
        <f>K10*'Pondération des sujets'!$D10</f>
        <v>1.4861294583883751E-2</v>
      </c>
      <c r="M10" s="31">
        <v>39</v>
      </c>
      <c r="N10" s="125">
        <f t="shared" si="5"/>
        <v>1.2720156555772993E-2</v>
      </c>
      <c r="O10" s="41">
        <f>N10*'Pondération des sujets'!$D10</f>
        <v>1.2720156555772993E-2</v>
      </c>
      <c r="P10" s="31">
        <v>29</v>
      </c>
      <c r="Q10" s="125">
        <f t="shared" si="6"/>
        <v>9.4895287958115179E-3</v>
      </c>
      <c r="R10" s="41">
        <f>Q10*'Pondération des sujets'!$D10</f>
        <v>9.4895287958115179E-3</v>
      </c>
      <c r="S10" s="32"/>
      <c r="T10" s="31">
        <v>12</v>
      </c>
      <c r="U10" s="125">
        <f t="shared" si="0"/>
        <v>4.1739130434782605E-3</v>
      </c>
      <c r="V10" s="41">
        <f>U10*'Pondération des sujets'!$D10</f>
        <v>4.1739130434782605E-3</v>
      </c>
      <c r="W10" s="31">
        <v>10</v>
      </c>
      <c r="X10" s="125">
        <f t="shared" si="1"/>
        <v>3.4758428919012862E-3</v>
      </c>
      <c r="Y10" s="41">
        <f>X10*'Pondération des sujets'!$D10</f>
        <v>3.4758428919012862E-3</v>
      </c>
      <c r="Z10" s="32"/>
      <c r="AA10" s="31">
        <v>43</v>
      </c>
      <c r="AB10" s="125">
        <f t="shared" si="7"/>
        <v>1.0793172690763053E-2</v>
      </c>
      <c r="AC10" s="41">
        <f>AB10*'Pondération des sujets'!$D10</f>
        <v>1.0793172690763053E-2</v>
      </c>
      <c r="AD10" s="31">
        <v>43</v>
      </c>
      <c r="AE10" s="125">
        <f t="shared" si="8"/>
        <v>1.0831234256926952E-2</v>
      </c>
      <c r="AF10" s="41">
        <f>AE10*'Pondération des sujets'!$D10</f>
        <v>1.0831234256926952E-2</v>
      </c>
      <c r="AG10" s="31">
        <v>38</v>
      </c>
      <c r="AH10" s="125">
        <f t="shared" si="9"/>
        <v>9.6446700507614221E-3</v>
      </c>
      <c r="AI10" s="41">
        <f>AH10*'Pondération des sujets'!$D10</f>
        <v>9.6446700507614221E-3</v>
      </c>
      <c r="AJ10" s="32"/>
    </row>
    <row r="11" spans="1:36" x14ac:dyDescent="0.25">
      <c r="A11" s="83" t="s">
        <v>119</v>
      </c>
      <c r="B11" s="42" t="s">
        <v>2</v>
      </c>
      <c r="C11" s="28">
        <v>6</v>
      </c>
      <c r="D11" s="125">
        <f t="shared" si="2"/>
        <v>1.362088535754824E-3</v>
      </c>
      <c r="E11" s="41">
        <f>D11*'Pondération des sujets'!$D16</f>
        <v>1.362088535754824E-3</v>
      </c>
      <c r="F11" s="28">
        <v>4</v>
      </c>
      <c r="G11" s="125">
        <f t="shared" si="3"/>
        <v>9.1575091575091575E-4</v>
      </c>
      <c r="H11" s="41">
        <f>G11*'Pondération des sujets'!$D16</f>
        <v>9.1575091575091575E-4</v>
      </c>
      <c r="I11" s="32"/>
      <c r="J11" s="28">
        <v>1</v>
      </c>
      <c r="K11" s="125">
        <f t="shared" si="4"/>
        <v>3.3025099075297226E-4</v>
      </c>
      <c r="L11" s="41">
        <f>K11*'Pondération des sujets'!$D16</f>
        <v>3.3025099075297226E-4</v>
      </c>
      <c r="M11" s="28">
        <v>1</v>
      </c>
      <c r="N11" s="125">
        <f t="shared" si="5"/>
        <v>3.2615786040443573E-4</v>
      </c>
      <c r="O11" s="41">
        <f>N11*'Pondération des sujets'!$D16</f>
        <v>3.2615786040443573E-4</v>
      </c>
      <c r="P11" s="28">
        <v>2</v>
      </c>
      <c r="Q11" s="125">
        <f t="shared" si="6"/>
        <v>6.5445026178010475E-4</v>
      </c>
      <c r="R11" s="41">
        <f>Q11*'Pondération des sujets'!$D16</f>
        <v>6.5445026178010475E-4</v>
      </c>
      <c r="S11" s="32"/>
      <c r="T11" s="28">
        <v>0</v>
      </c>
      <c r="U11" s="125">
        <f t="shared" si="0"/>
        <v>0</v>
      </c>
      <c r="V11" s="41">
        <f>U11*'Pondération des sujets'!$D16</f>
        <v>0</v>
      </c>
      <c r="W11" s="28">
        <v>0</v>
      </c>
      <c r="X11" s="125">
        <f t="shared" si="1"/>
        <v>0</v>
      </c>
      <c r="Y11" s="41">
        <f>X11*'Pondération des sujets'!$D16</f>
        <v>0</v>
      </c>
      <c r="Z11" s="32"/>
      <c r="AA11" s="28">
        <v>1</v>
      </c>
      <c r="AB11" s="125">
        <f t="shared" si="7"/>
        <v>2.5100401606425701E-4</v>
      </c>
      <c r="AC11" s="41">
        <f>AB11*'Pondération des sujets'!$D16</f>
        <v>2.5100401606425701E-4</v>
      </c>
      <c r="AD11" s="28">
        <v>2</v>
      </c>
      <c r="AE11" s="125">
        <f t="shared" si="8"/>
        <v>5.0377833753148613E-4</v>
      </c>
      <c r="AF11" s="41">
        <f>AE11*'Pondération des sujets'!$D16</f>
        <v>5.0377833753148613E-4</v>
      </c>
      <c r="AG11" s="28">
        <v>1</v>
      </c>
      <c r="AH11" s="125">
        <f t="shared" si="9"/>
        <v>2.5380710659898478E-4</v>
      </c>
      <c r="AI11" s="41">
        <f>AH11*'Pondération des sujets'!$D16</f>
        <v>2.5380710659898478E-4</v>
      </c>
      <c r="AJ11" s="32"/>
    </row>
    <row r="12" spans="1:36" x14ac:dyDescent="0.25">
      <c r="A12" s="83" t="s">
        <v>117</v>
      </c>
      <c r="B12" s="42" t="s">
        <v>1</v>
      </c>
      <c r="C12" s="28">
        <v>0</v>
      </c>
      <c r="D12" s="125">
        <f t="shared" si="2"/>
        <v>0</v>
      </c>
      <c r="E12" s="41">
        <f>D12*'Pondération des sujets'!$D17</f>
        <v>0</v>
      </c>
      <c r="F12" s="28">
        <v>0</v>
      </c>
      <c r="G12" s="125">
        <f t="shared" si="3"/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1</v>
      </c>
      <c r="N12" s="125">
        <f>M12/M$19</f>
        <v>3.2615786040443573E-4</v>
      </c>
      <c r="O12" s="41">
        <f>N12*'Pondération des sujets'!$D17</f>
        <v>3.2615786040443573E-4</v>
      </c>
      <c r="P12" s="28">
        <v>1</v>
      </c>
      <c r="Q12" s="125">
        <f>P12/P$19</f>
        <v>3.2722513089005238E-4</v>
      </c>
      <c r="R12" s="41">
        <f>Q12*'Pondération des sujets'!$D17</f>
        <v>3.2722513089005238E-4</v>
      </c>
      <c r="S12" s="32"/>
      <c r="T12" s="28">
        <v>0</v>
      </c>
      <c r="U12" s="125">
        <f t="shared" si="0"/>
        <v>0</v>
      </c>
      <c r="V12" s="41">
        <f>U12*'Pondération des sujets'!$D17</f>
        <v>0</v>
      </c>
      <c r="W12" s="28">
        <v>0</v>
      </c>
      <c r="X12" s="125">
        <f t="shared" si="1"/>
        <v>0</v>
      </c>
      <c r="Y12" s="41">
        <f>X12*'Pondération des sujets'!$D17</f>
        <v>0</v>
      </c>
      <c r="Z12" s="32"/>
      <c r="AA12" s="28">
        <v>0</v>
      </c>
      <c r="AB12" s="125">
        <f>AA12/AA$19</f>
        <v>0</v>
      </c>
      <c r="AC12" s="41">
        <f>AB12*'Pondération des sujets'!$D17</f>
        <v>0</v>
      </c>
      <c r="AD12" s="28">
        <v>0</v>
      </c>
      <c r="AE12" s="125">
        <f>AD12/AD$19</f>
        <v>0</v>
      </c>
      <c r="AF12" s="41">
        <f>AE12*'Pondération des sujets'!$D17</f>
        <v>0</v>
      </c>
      <c r="AG12" s="28">
        <v>0</v>
      </c>
      <c r="AH12" s="125">
        <f>AG12/AG$19</f>
        <v>0</v>
      </c>
      <c r="AI12" s="41">
        <f>AH12*'Pondération des sujets'!$D17</f>
        <v>0</v>
      </c>
      <c r="AJ12" s="32"/>
    </row>
    <row r="13" spans="1:36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41">
        <f>D13*'Pondération des sujets'!$D12</f>
        <v>0</v>
      </c>
      <c r="F13" s="31">
        <v>0</v>
      </c>
      <c r="G13" s="125">
        <f>F13/F$21</f>
        <v>0</v>
      </c>
      <c r="H13" s="41">
        <f>G13*'Pondération des sujets'!$D12</f>
        <v>0</v>
      </c>
      <c r="I13" s="32"/>
      <c r="J13" s="31">
        <v>0</v>
      </c>
      <c r="K13" s="125">
        <f>J13/J$21</f>
        <v>0</v>
      </c>
      <c r="L13" s="41">
        <f>K13*'Pondération des sujets'!$D12</f>
        <v>0</v>
      </c>
      <c r="M13" s="31">
        <v>0</v>
      </c>
      <c r="N13" s="125">
        <f>M13/M$21</f>
        <v>0</v>
      </c>
      <c r="O13" s="41">
        <f>N13*'Pondération des sujets'!$D12</f>
        <v>0</v>
      </c>
      <c r="P13" s="31">
        <v>0</v>
      </c>
      <c r="Q13" s="125">
        <f>P13/P$21</f>
        <v>0</v>
      </c>
      <c r="R13" s="41">
        <f>Q13*'Pondération des sujets'!$D12</f>
        <v>0</v>
      </c>
      <c r="S13" s="32"/>
      <c r="T13" s="31">
        <v>0</v>
      </c>
      <c r="U13" s="125">
        <f>T13/T$21</f>
        <v>0</v>
      </c>
      <c r="V13" s="41">
        <f>U13*'Pondération des sujets'!$D12</f>
        <v>0</v>
      </c>
      <c r="W13" s="31">
        <v>0</v>
      </c>
      <c r="X13" s="125">
        <f>W13/W$21</f>
        <v>0</v>
      </c>
      <c r="Y13" s="41">
        <f>X13*'Pondération des sujets'!$D12</f>
        <v>0</v>
      </c>
      <c r="Z13" s="32"/>
      <c r="AA13" s="31">
        <v>0</v>
      </c>
      <c r="AB13" s="125">
        <f>AA13/AA$21</f>
        <v>0</v>
      </c>
      <c r="AC13" s="41">
        <f>AB13*'Pondération des sujets'!$D12</f>
        <v>0</v>
      </c>
      <c r="AD13" s="31">
        <v>0</v>
      </c>
      <c r="AE13" s="125">
        <f>AD13/AD$21</f>
        <v>0</v>
      </c>
      <c r="AF13" s="41">
        <f>AE13*'Pondération des sujets'!$D12</f>
        <v>0</v>
      </c>
      <c r="AG13" s="31">
        <v>0</v>
      </c>
      <c r="AH13" s="125">
        <f>AG13/AG$21</f>
        <v>0</v>
      </c>
      <c r="AI13" s="41">
        <f>AH13*'Pondération des sujets'!$D12</f>
        <v>0</v>
      </c>
      <c r="AJ13" s="32"/>
    </row>
    <row r="14" spans="1:36" s="27" customFormat="1" x14ac:dyDescent="0.25">
      <c r="A14" s="84" t="s">
        <v>48</v>
      </c>
      <c r="B14" s="38" t="s">
        <v>47</v>
      </c>
      <c r="C14" s="37"/>
      <c r="D14" s="35"/>
      <c r="E14" s="39">
        <f>SUM(E4:E12)</f>
        <v>0.40817253121452896</v>
      </c>
      <c r="F14" s="37"/>
      <c r="G14" s="35"/>
      <c r="H14" s="39">
        <f>SUM(H4:H12)</f>
        <v>0.39858058608058605</v>
      </c>
      <c r="I14" s="109"/>
      <c r="J14" s="37"/>
      <c r="K14" s="35"/>
      <c r="L14" s="39">
        <f>SUM(L4:L12)</f>
        <v>0.40224570673712018</v>
      </c>
      <c r="M14" s="37"/>
      <c r="N14" s="35"/>
      <c r="O14" s="39">
        <f>SUM(O4:O12)</f>
        <v>0.34377038486627531</v>
      </c>
      <c r="P14" s="37"/>
      <c r="Q14" s="35"/>
      <c r="R14" s="39">
        <f>SUM(R4:R12)</f>
        <v>0.27192408376963351</v>
      </c>
      <c r="S14" s="109"/>
      <c r="T14" s="37"/>
      <c r="U14" s="35"/>
      <c r="V14" s="39">
        <f>SUM(V4:V12)</f>
        <v>0.32834782608695651</v>
      </c>
      <c r="W14" s="37"/>
      <c r="X14" s="35"/>
      <c r="Y14" s="39">
        <f>SUM(Y4:Y12)</f>
        <v>0.34758428919012863</v>
      </c>
      <c r="Z14" s="109"/>
      <c r="AA14" s="37"/>
      <c r="AB14" s="35"/>
      <c r="AC14" s="39">
        <f>SUM(AC4:AC12)</f>
        <v>0.57479919678714864</v>
      </c>
      <c r="AD14" s="37"/>
      <c r="AE14" s="35"/>
      <c r="AF14" s="39">
        <f>SUM(AF4:AF12)</f>
        <v>0.45994962216624691</v>
      </c>
      <c r="AG14" s="37"/>
      <c r="AH14" s="35"/>
      <c r="AI14" s="39">
        <f>SUM(AI4:AI12)</f>
        <v>0.29467005076142139</v>
      </c>
      <c r="AJ14" s="109"/>
    </row>
    <row r="15" spans="1:36" x14ac:dyDescent="0.25">
      <c r="E15" s="27"/>
      <c r="H15" s="27"/>
      <c r="I15" s="111"/>
      <c r="L15" s="30"/>
      <c r="O15" s="30"/>
      <c r="R15" s="30"/>
      <c r="S15" s="111"/>
      <c r="V15" s="27"/>
      <c r="Y15" s="27"/>
      <c r="Z15" s="111"/>
      <c r="AC15" s="30"/>
      <c r="AF15" s="30"/>
      <c r="AI15" s="30"/>
      <c r="AJ15" s="111"/>
    </row>
    <row r="16" spans="1:36" x14ac:dyDescent="0.25">
      <c r="C16" s="75" t="s">
        <v>90</v>
      </c>
      <c r="E16" s="27"/>
      <c r="F16" s="75" t="s">
        <v>90</v>
      </c>
      <c r="H16" s="27"/>
      <c r="I16" s="110"/>
      <c r="J16" s="69" t="s">
        <v>74</v>
      </c>
      <c r="L16" s="27"/>
      <c r="M16" s="69" t="s">
        <v>74</v>
      </c>
      <c r="O16" s="27"/>
      <c r="P16" s="69" t="s">
        <v>74</v>
      </c>
      <c r="R16" s="27"/>
      <c r="S16" s="110"/>
      <c r="T16" s="71" t="s">
        <v>81</v>
      </c>
      <c r="V16" s="27"/>
      <c r="W16" s="71" t="s">
        <v>81</v>
      </c>
      <c r="Y16" s="27"/>
      <c r="Z16" s="110"/>
      <c r="AA16" s="65" t="s">
        <v>61</v>
      </c>
      <c r="AD16" s="65" t="s">
        <v>61</v>
      </c>
      <c r="AG16" s="65" t="s">
        <v>61</v>
      </c>
      <c r="AJ16" s="110"/>
    </row>
    <row r="17" spans="3:36" x14ac:dyDescent="0.25">
      <c r="C17" s="74" t="s">
        <v>38</v>
      </c>
      <c r="E17" s="27"/>
      <c r="F17" s="7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64" t="s">
        <v>39</v>
      </c>
      <c r="R17" s="27"/>
      <c r="S17" s="110"/>
      <c r="T17" s="64" t="s">
        <v>38</v>
      </c>
      <c r="V17" s="27"/>
      <c r="W17" s="64" t="s">
        <v>37</v>
      </c>
      <c r="Y17" s="27"/>
      <c r="Z17" s="110"/>
      <c r="AA17" s="64" t="s">
        <v>38</v>
      </c>
      <c r="AD17" s="64" t="s">
        <v>37</v>
      </c>
      <c r="AG17" s="64" t="s">
        <v>39</v>
      </c>
      <c r="AJ17" s="110"/>
    </row>
    <row r="18" spans="3:36" x14ac:dyDescent="0.25">
      <c r="C18" s="74" t="s">
        <v>95</v>
      </c>
      <c r="E18" s="27"/>
      <c r="F18" s="7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64" t="s">
        <v>95</v>
      </c>
      <c r="R18" s="27"/>
      <c r="S18" s="110"/>
      <c r="T18" s="64" t="s">
        <v>95</v>
      </c>
      <c r="V18" s="27"/>
      <c r="W18" s="64" t="s">
        <v>95</v>
      </c>
      <c r="Y18" s="27"/>
      <c r="Z18" s="110"/>
      <c r="AA18" s="64" t="s">
        <v>95</v>
      </c>
      <c r="AD18" s="64" t="s">
        <v>95</v>
      </c>
      <c r="AG18" s="64" t="s">
        <v>95</v>
      </c>
      <c r="AJ18" s="110"/>
    </row>
    <row r="19" spans="3:36" x14ac:dyDescent="0.25">
      <c r="C19" s="74">
        <v>4405</v>
      </c>
      <c r="E19" s="27"/>
      <c r="F19" s="74">
        <v>4368</v>
      </c>
      <c r="H19" s="27"/>
      <c r="I19" s="110"/>
      <c r="J19" s="64">
        <v>3028</v>
      </c>
      <c r="L19" s="27"/>
      <c r="M19" s="64">
        <v>3066</v>
      </c>
      <c r="O19" s="27"/>
      <c r="P19" s="64">
        <v>3056</v>
      </c>
      <c r="R19" s="27"/>
      <c r="S19" s="110"/>
      <c r="T19" s="64">
        <v>2875</v>
      </c>
      <c r="V19" s="27"/>
      <c r="W19" s="64">
        <v>2877</v>
      </c>
      <c r="Y19" s="27"/>
      <c r="Z19" s="110"/>
      <c r="AA19" s="64">
        <v>3984</v>
      </c>
      <c r="AD19" s="64">
        <v>3970</v>
      </c>
      <c r="AG19" s="64">
        <v>3940</v>
      </c>
      <c r="AJ19" s="110"/>
    </row>
    <row r="20" spans="3:36" x14ac:dyDescent="0.25">
      <c r="C20" s="74" t="s">
        <v>94</v>
      </c>
      <c r="E20" s="27"/>
      <c r="F20" s="74" t="s">
        <v>94</v>
      </c>
      <c r="H20" s="27"/>
      <c r="I20" s="110"/>
      <c r="J20" s="64" t="s">
        <v>35</v>
      </c>
      <c r="L20" s="27"/>
      <c r="M20" s="64" t="s">
        <v>35</v>
      </c>
      <c r="O20" s="27"/>
      <c r="P20" s="64" t="s">
        <v>35</v>
      </c>
      <c r="R20" s="27"/>
      <c r="S20" s="110"/>
      <c r="T20" s="64" t="s">
        <v>35</v>
      </c>
      <c r="V20" s="27"/>
      <c r="W20" s="64" t="s">
        <v>35</v>
      </c>
      <c r="Y20" s="27"/>
      <c r="Z20" s="110"/>
      <c r="AA20" s="64" t="s">
        <v>35</v>
      </c>
      <c r="AD20" s="64" t="s">
        <v>35</v>
      </c>
      <c r="AG20" s="64" t="s">
        <v>35</v>
      </c>
      <c r="AJ20" s="110"/>
    </row>
    <row r="21" spans="3:36" x14ac:dyDescent="0.25">
      <c r="C21" s="74">
        <v>4771</v>
      </c>
      <c r="E21" s="27"/>
      <c r="F21" s="74">
        <v>4684</v>
      </c>
      <c r="H21" s="27"/>
      <c r="I21" s="110"/>
      <c r="J21" s="64">
        <v>3811</v>
      </c>
      <c r="L21" s="27"/>
      <c r="M21" s="64">
        <v>3803</v>
      </c>
      <c r="O21" s="27"/>
      <c r="P21" s="64">
        <v>3864</v>
      </c>
      <c r="R21" s="27"/>
      <c r="S21" s="110"/>
      <c r="T21" s="64">
        <v>3705</v>
      </c>
      <c r="V21" s="27"/>
      <c r="W21" s="64">
        <v>3767</v>
      </c>
      <c r="Y21" s="27"/>
      <c r="Z21" s="110"/>
      <c r="AA21" s="64">
        <v>4339</v>
      </c>
      <c r="AD21" s="64">
        <v>4505</v>
      </c>
      <c r="AG21" s="64">
        <v>4672</v>
      </c>
      <c r="AJ21" s="110"/>
    </row>
    <row r="22" spans="3:36" x14ac:dyDescent="0.25">
      <c r="E22" s="27"/>
      <c r="H22" s="27"/>
      <c r="L22" s="27"/>
      <c r="O22" s="27"/>
      <c r="R22" s="27"/>
      <c r="V22" s="27"/>
      <c r="Y22" s="27"/>
      <c r="AC22" s="27"/>
      <c r="AF22" s="27"/>
      <c r="AI22" s="27"/>
    </row>
    <row r="23" spans="3:36" x14ac:dyDescent="0.25">
      <c r="E23" s="27"/>
      <c r="H23" s="27"/>
      <c r="L23" s="27"/>
      <c r="O23" s="27"/>
      <c r="R23" s="27"/>
      <c r="V23" s="27"/>
      <c r="Y23" s="27"/>
      <c r="AC23" s="27"/>
      <c r="AF23" s="27"/>
      <c r="AI23" s="27"/>
    </row>
    <row r="24" spans="3:36" x14ac:dyDescent="0.25">
      <c r="L24" s="27"/>
      <c r="O24" s="27"/>
      <c r="R24" s="27"/>
      <c r="AC24" s="27"/>
      <c r="AF24" s="27"/>
      <c r="AI24" s="27"/>
    </row>
  </sheetData>
  <mergeCells count="12">
    <mergeCell ref="AG2:AI2"/>
    <mergeCell ref="AD2:AF2"/>
    <mergeCell ref="A1:A3"/>
    <mergeCell ref="B1:B3"/>
    <mergeCell ref="T2:V2"/>
    <mergeCell ref="AA2:AC2"/>
    <mergeCell ref="C2:E2"/>
    <mergeCell ref="J2:L2"/>
    <mergeCell ref="M2:O2"/>
    <mergeCell ref="P2:R2"/>
    <mergeCell ref="F2:H2"/>
    <mergeCell ref="W2:Y2"/>
  </mergeCells>
  <conditionalFormatting sqref="V22:V1048576 AC22:AC1048576 L22:L1048576 E15 V15 AC15 L15 E22:E1048576 I22:I1048576">
    <cfRule type="cellIs" dxfId="677" priority="1730" operator="greaterThan">
      <formula>0</formula>
    </cfRule>
    <cfRule type="cellIs" dxfId="676" priority="1731" operator="lessThan">
      <formula>0</formula>
    </cfRule>
    <cfRule type="cellIs" dxfId="675" priority="1732" operator="greaterThan">
      <formula>0</formula>
    </cfRule>
  </conditionalFormatting>
  <conditionalFormatting sqref="Z22:Z1048576">
    <cfRule type="colorScale" priority="438">
      <colorScale>
        <cfvo type="num" val="0"/>
        <cfvo type="num" val="0"/>
        <color rgb="FF92D050"/>
        <color rgb="FFFF3300"/>
      </colorScale>
    </cfRule>
  </conditionalFormatting>
  <conditionalFormatting sqref="AJ22:AJ1048576">
    <cfRule type="colorScale" priority="59">
      <colorScale>
        <cfvo type="num" val="0"/>
        <cfvo type="num" val="0"/>
        <color rgb="FF92D050"/>
        <color rgb="FFFF3300"/>
      </colorScale>
    </cfRule>
  </conditionalFormatting>
  <conditionalFormatting sqref="I4:I14">
    <cfRule type="cellIs" dxfId="674" priority="57" operator="greaterThan">
      <formula>0</formula>
    </cfRule>
    <cfRule type="cellIs" dxfId="673" priority="58" operator="lessThan">
      <formula>0</formula>
    </cfRule>
  </conditionalFormatting>
  <conditionalFormatting sqref="I4:I14">
    <cfRule type="colorScale" priority="56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55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672" priority="53" operator="greaterThan">
      <formula>0</formula>
    </cfRule>
    <cfRule type="cellIs" dxfId="671" priority="54" operator="lessThan">
      <formula>0</formula>
    </cfRule>
  </conditionalFormatting>
  <conditionalFormatting sqref="I15:I21">
    <cfRule type="colorScale" priority="52">
      <colorScale>
        <cfvo type="num" val="0"/>
        <cfvo type="num" val="0"/>
        <color rgb="FF92D050"/>
        <color rgb="FFFF3300"/>
      </colorScale>
    </cfRule>
  </conditionalFormatting>
  <conditionalFormatting sqref="S4:S14">
    <cfRule type="cellIs" dxfId="670" priority="50" operator="greaterThan">
      <formula>0</formula>
    </cfRule>
    <cfRule type="cellIs" dxfId="669" priority="51" operator="lessThan">
      <formula>0</formula>
    </cfRule>
  </conditionalFormatting>
  <conditionalFormatting sqref="S4:S14">
    <cfRule type="colorScale" priority="49">
      <colorScale>
        <cfvo type="num" val="0"/>
        <cfvo type="num" val="0"/>
        <color rgb="FF92D050"/>
        <color rgb="FFFF3300"/>
      </colorScale>
    </cfRule>
  </conditionalFormatting>
  <conditionalFormatting sqref="S3">
    <cfRule type="colorScale" priority="48">
      <colorScale>
        <cfvo type="num" val="0"/>
        <cfvo type="num" val="0"/>
        <color rgb="FF92D050"/>
        <color rgb="FFFF3300"/>
      </colorScale>
    </cfRule>
  </conditionalFormatting>
  <conditionalFormatting sqref="S15:S21">
    <cfRule type="cellIs" dxfId="668" priority="46" operator="greaterThan">
      <formula>0</formula>
    </cfRule>
    <cfRule type="cellIs" dxfId="667" priority="47" operator="lessThan">
      <formula>0</formula>
    </cfRule>
  </conditionalFormatting>
  <conditionalFormatting sqref="S15:S21">
    <cfRule type="colorScale" priority="45">
      <colorScale>
        <cfvo type="num" val="0"/>
        <cfvo type="num" val="0"/>
        <color rgb="FF92D050"/>
        <color rgb="FFFF3300"/>
      </colorScale>
    </cfRule>
  </conditionalFormatting>
  <conditionalFormatting sqref="Z4:Z14">
    <cfRule type="cellIs" dxfId="666" priority="43" operator="greaterThan">
      <formula>0</formula>
    </cfRule>
    <cfRule type="cellIs" dxfId="665" priority="44" operator="lessThan">
      <formula>0</formula>
    </cfRule>
  </conditionalFormatting>
  <conditionalFormatting sqref="Z4:Z14">
    <cfRule type="colorScale" priority="42">
      <colorScale>
        <cfvo type="num" val="0"/>
        <cfvo type="num" val="0"/>
        <color rgb="FF92D050"/>
        <color rgb="FFFF3300"/>
      </colorScale>
    </cfRule>
  </conditionalFormatting>
  <conditionalFormatting sqref="Z3">
    <cfRule type="colorScale" priority="41">
      <colorScale>
        <cfvo type="num" val="0"/>
        <cfvo type="num" val="0"/>
        <color rgb="FF92D050"/>
        <color rgb="FFFF3300"/>
      </colorScale>
    </cfRule>
  </conditionalFormatting>
  <conditionalFormatting sqref="Z15:Z21">
    <cfRule type="cellIs" dxfId="664" priority="39" operator="greaterThan">
      <formula>0</formula>
    </cfRule>
    <cfRule type="cellIs" dxfId="663" priority="40" operator="lessThan">
      <formula>0</formula>
    </cfRule>
  </conditionalFormatting>
  <conditionalFormatting sqref="Z15:Z21">
    <cfRule type="colorScale" priority="38">
      <colorScale>
        <cfvo type="num" val="0"/>
        <cfvo type="num" val="0"/>
        <color rgb="FF92D050"/>
        <color rgb="FFFF3300"/>
      </colorScale>
    </cfRule>
  </conditionalFormatting>
  <conditionalFormatting sqref="AJ4:AJ14">
    <cfRule type="cellIs" dxfId="662" priority="36" operator="greaterThan">
      <formula>0</formula>
    </cfRule>
    <cfRule type="cellIs" dxfId="661" priority="37" operator="lessThan">
      <formula>0</formula>
    </cfRule>
  </conditionalFormatting>
  <conditionalFormatting sqref="AJ4:AJ14">
    <cfRule type="colorScale" priority="35">
      <colorScale>
        <cfvo type="num" val="0"/>
        <cfvo type="num" val="0"/>
        <color rgb="FF92D050"/>
        <color rgb="FFFF3300"/>
      </colorScale>
    </cfRule>
  </conditionalFormatting>
  <conditionalFormatting sqref="AJ3">
    <cfRule type="colorScale" priority="34">
      <colorScale>
        <cfvo type="num" val="0"/>
        <cfvo type="num" val="0"/>
        <color rgb="FF92D050"/>
        <color rgb="FFFF3300"/>
      </colorScale>
    </cfRule>
  </conditionalFormatting>
  <conditionalFormatting sqref="AJ15:AJ21">
    <cfRule type="cellIs" dxfId="660" priority="32" operator="greaterThan">
      <formula>0</formula>
    </cfRule>
    <cfRule type="cellIs" dxfId="659" priority="33" operator="lessThan">
      <formula>0</formula>
    </cfRule>
  </conditionalFormatting>
  <conditionalFormatting sqref="AJ15:AJ21">
    <cfRule type="colorScale" priority="31">
      <colorScale>
        <cfvo type="num" val="0"/>
        <cfvo type="num" val="0"/>
        <color rgb="FF92D050"/>
        <color rgb="FFFF3300"/>
      </colorScale>
    </cfRule>
  </conditionalFormatting>
  <conditionalFormatting sqref="O22:O1048576 O15">
    <cfRule type="cellIs" dxfId="658" priority="16" operator="greaterThan">
      <formula>0</formula>
    </cfRule>
    <cfRule type="cellIs" dxfId="657" priority="17" operator="lessThan">
      <formula>0</formula>
    </cfRule>
    <cfRule type="cellIs" dxfId="656" priority="18" operator="greaterThan">
      <formula>0</formula>
    </cfRule>
  </conditionalFormatting>
  <conditionalFormatting sqref="AF22:AF1048576 AF15">
    <cfRule type="cellIs" dxfId="655" priority="13" operator="greaterThan">
      <formula>0</formula>
    </cfRule>
    <cfRule type="cellIs" dxfId="654" priority="14" operator="lessThan">
      <formula>0</formula>
    </cfRule>
    <cfRule type="cellIs" dxfId="653" priority="15" operator="greaterThan">
      <formula>0</formula>
    </cfRule>
  </conditionalFormatting>
  <conditionalFormatting sqref="R22:R1048576 R15">
    <cfRule type="cellIs" dxfId="652" priority="10" operator="greaterThan">
      <formula>0</formula>
    </cfRule>
    <cfRule type="cellIs" dxfId="651" priority="11" operator="lessThan">
      <formula>0</formula>
    </cfRule>
    <cfRule type="cellIs" dxfId="650" priority="12" operator="greaterThan">
      <formula>0</formula>
    </cfRule>
  </conditionalFormatting>
  <conditionalFormatting sqref="AI22:AI1048576 AI15">
    <cfRule type="cellIs" dxfId="649" priority="7" operator="greaterThan">
      <formula>0</formula>
    </cfRule>
    <cfRule type="cellIs" dxfId="648" priority="8" operator="lessThan">
      <formula>0</formula>
    </cfRule>
    <cfRule type="cellIs" dxfId="647" priority="9" operator="greaterThan">
      <formula>0</formula>
    </cfRule>
  </conditionalFormatting>
  <conditionalFormatting sqref="H15 H22:H1048576">
    <cfRule type="cellIs" dxfId="646" priority="4" operator="greaterThan">
      <formula>0</formula>
    </cfRule>
    <cfRule type="cellIs" dxfId="645" priority="5" operator="lessThan">
      <formula>0</formula>
    </cfRule>
    <cfRule type="cellIs" dxfId="644" priority="6" operator="greaterThan">
      <formula>0</formula>
    </cfRule>
  </conditionalFormatting>
  <conditionalFormatting sqref="Y22:Y1048576 Y15">
    <cfRule type="cellIs" dxfId="643" priority="1" operator="greaterThan">
      <formula>0</formula>
    </cfRule>
    <cfRule type="cellIs" dxfId="642" priority="2" operator="lessThan">
      <formula>0</formula>
    </cfRule>
    <cfRule type="cellIs" dxfId="641" priority="3" operator="greater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3">
    <tabColor rgb="FF92D050"/>
  </sheetPr>
  <dimension ref="A1:AV11"/>
  <sheetViews>
    <sheetView topLeftCell="AK1" zoomScale="90" zoomScaleNormal="90" workbookViewId="0">
      <selection activeCell="AP31" sqref="AP31"/>
    </sheetView>
  </sheetViews>
  <sheetFormatPr baseColWidth="10" defaultRowHeight="15" x14ac:dyDescent="0.25"/>
  <cols>
    <col min="1" max="1" width="24.28515625" bestFit="1" customWidth="1"/>
    <col min="2" max="3" width="14.7109375" customWidth="1"/>
    <col min="6" max="6" width="24.28515625" bestFit="1" customWidth="1"/>
    <col min="7" max="7" width="15.85546875" customWidth="1"/>
    <col min="8" max="8" width="13.5703125" bestFit="1" customWidth="1"/>
    <col min="11" max="11" width="24.28515625" bestFit="1" customWidth="1"/>
    <col min="12" max="12" width="15.85546875" customWidth="1"/>
    <col min="13" max="13" width="13.5703125" bestFit="1" customWidth="1"/>
    <col min="16" max="16" width="24.28515625" bestFit="1" customWidth="1"/>
    <col min="17" max="17" width="15.85546875" customWidth="1"/>
    <col min="18" max="18" width="13.5703125" bestFit="1" customWidth="1"/>
    <col min="21" max="21" width="24.28515625" bestFit="1" customWidth="1"/>
    <col min="22" max="22" width="15.85546875" customWidth="1"/>
    <col min="23" max="23" width="13.5703125" bestFit="1" customWidth="1"/>
    <col min="26" max="26" width="24.28515625" bestFit="1" customWidth="1"/>
    <col min="27" max="27" width="15.85546875" customWidth="1"/>
    <col min="28" max="28" width="13.5703125" bestFit="1" customWidth="1"/>
    <col min="31" max="31" width="24.28515625" bestFit="1" customWidth="1"/>
    <col min="32" max="32" width="15.85546875" customWidth="1"/>
    <col min="33" max="33" width="13.5703125" bestFit="1" customWidth="1"/>
    <col min="36" max="36" width="24.28515625" bestFit="1" customWidth="1"/>
    <col min="37" max="37" width="15.85546875" customWidth="1"/>
    <col min="38" max="38" width="13.5703125" bestFit="1" customWidth="1"/>
    <col min="41" max="41" width="24.28515625" bestFit="1" customWidth="1"/>
    <col min="42" max="42" width="15.85546875" customWidth="1"/>
    <col min="43" max="43" width="13.5703125" bestFit="1" customWidth="1"/>
    <col min="46" max="46" width="24.28515625" bestFit="1" customWidth="1"/>
    <col min="47" max="47" width="15.85546875" customWidth="1"/>
    <col min="48" max="48" width="13.5703125" bestFit="1" customWidth="1"/>
  </cols>
  <sheetData>
    <row r="1" spans="1:48" x14ac:dyDescent="0.25">
      <c r="A1" s="104" t="s">
        <v>115</v>
      </c>
      <c r="F1" s="104" t="s">
        <v>93</v>
      </c>
      <c r="K1" s="104" t="s">
        <v>138</v>
      </c>
      <c r="P1" s="104" t="s">
        <v>212</v>
      </c>
      <c r="U1" s="104" t="s">
        <v>218</v>
      </c>
      <c r="Z1" s="104" t="s">
        <v>221</v>
      </c>
      <c r="AE1" s="104" t="s">
        <v>224</v>
      </c>
      <c r="AJ1" s="104" t="s">
        <v>227</v>
      </c>
      <c r="AO1" s="104" t="s">
        <v>230</v>
      </c>
      <c r="AT1" s="104" t="s">
        <v>233</v>
      </c>
    </row>
    <row r="2" spans="1:48" x14ac:dyDescent="0.25">
      <c r="A2" s="63"/>
      <c r="B2" s="63"/>
      <c r="C2" s="62" t="s">
        <v>56</v>
      </c>
      <c r="F2" s="63"/>
      <c r="G2" s="63"/>
      <c r="H2" s="62" t="s">
        <v>56</v>
      </c>
      <c r="K2" s="63"/>
      <c r="L2" s="63"/>
      <c r="M2" s="62" t="s">
        <v>56</v>
      </c>
      <c r="P2" s="63"/>
      <c r="Q2" s="63"/>
      <c r="R2" s="62" t="s">
        <v>56</v>
      </c>
      <c r="U2" s="63"/>
      <c r="V2" s="63"/>
      <c r="W2" s="62" t="s">
        <v>56</v>
      </c>
      <c r="Z2" s="63"/>
      <c r="AA2" s="63"/>
      <c r="AB2" s="62" t="s">
        <v>56</v>
      </c>
      <c r="AE2" s="63"/>
      <c r="AF2" s="63"/>
      <c r="AG2" s="62" t="s">
        <v>56</v>
      </c>
      <c r="AJ2" s="63"/>
      <c r="AK2" s="63"/>
      <c r="AL2" s="62" t="s">
        <v>56</v>
      </c>
      <c r="AO2" s="63"/>
      <c r="AP2" s="63"/>
      <c r="AQ2" s="62" t="s">
        <v>56</v>
      </c>
      <c r="AT2" s="63"/>
      <c r="AU2" s="63"/>
      <c r="AV2" s="62" t="s">
        <v>56</v>
      </c>
    </row>
    <row r="3" spans="1:48" x14ac:dyDescent="0.25">
      <c r="A3" s="58" t="s">
        <v>52</v>
      </c>
      <c r="B3" s="57">
        <v>3.22</v>
      </c>
      <c r="C3" s="56" t="str">
        <f>IF('NEW Indicateur DOMCorse'!B3&lt;='NEW Indicateur DOMCorse'!$B$10,"CONTENT",IF('NEW Indicateur DOMCorse'!B3&gt;='NEW Indicateur DOMCorse'!$B$11,"PAS_CONTENT","NEUTRE"))</f>
        <v>PAS_CONTENT</v>
      </c>
      <c r="E3" t="str">
        <f>IF(($B3-$G3)/$B3&gt;0.05,"baisse",IF(($B3-$G3)/$B3&lt;-0.05,"hausse","égal"))</f>
        <v>baisse</v>
      </c>
      <c r="F3" s="58" t="s">
        <v>52</v>
      </c>
      <c r="G3" s="57">
        <v>2.81998021760633</v>
      </c>
      <c r="H3" s="56" t="str">
        <f>IF('NEW Indicateur DOMCorse'!G3&lt;='NEW Indicateur DOMCorse'!$B$10,"CONTENT",IF('NEW Indicateur DOMCorse'!G3&gt;='NEW Indicateur DOMCorse'!$B$11,"PAS_CONTENT","NEUTRE"))</f>
        <v>PAS_CONTENT</v>
      </c>
      <c r="J3" t="str">
        <f>IF(($B3-$G3)/$B3&gt;0.05,"baisse",IF(($B3-$G3)/$B3&lt;-0.05,"hausse","égal"))</f>
        <v>baisse</v>
      </c>
      <c r="K3" s="58" t="s">
        <v>52</v>
      </c>
      <c r="L3" s="57">
        <v>2.7082514734774068</v>
      </c>
      <c r="M3" s="56" t="str">
        <f>IF('NEW Indicateur DOMCorse'!L3&lt;='NEW Indicateur DOMCorse'!$B$10,"CONTENT",IF('NEW Indicateur DOMCorse'!L3&gt;='NEW Indicateur DOMCorse'!$B$11,"PAS_CONTENT","NEUTRE"))</f>
        <v>PAS_CONTENT</v>
      </c>
      <c r="O3" t="str">
        <f>IF(($B3-$G3)/$B3&gt;0.05,"baisse",IF(($B3-$G3)/$B3&lt;-0.05,"hausse","égal"))</f>
        <v>baisse</v>
      </c>
      <c r="P3" s="58" t="s">
        <v>52</v>
      </c>
      <c r="Q3" s="57">
        <v>3.3390476190476188</v>
      </c>
      <c r="R3" s="56" t="str">
        <f>IF('NEW Indicateur DOMCorse'!Q3&lt;='NEW Indicateur DOMCorse'!$B$10,"CONTENT",IF('NEW Indicateur DOMCorse'!Q3&gt;='NEW Indicateur DOMCorse'!$B$11,"PAS_CONTENT","NEUTRE"))</f>
        <v>PAS_CONTENT</v>
      </c>
      <c r="T3" t="str">
        <f>IF(($B3-$G3)/$B3&gt;0.05,"baisse",IF(($B3-$G3)/$B3&lt;-0.05,"hausse","égal"))</f>
        <v>baisse</v>
      </c>
      <c r="U3" s="58" t="s">
        <v>52</v>
      </c>
      <c r="V3" s="57">
        <v>3.4065281899109792</v>
      </c>
      <c r="W3" s="56" t="str">
        <f>IF('NEW Indicateur DOMCorse'!V3&lt;='NEW Indicateur DOMCorse'!$B$10,"CONTENT",IF('NEW Indicateur DOMCorse'!V3&gt;='NEW Indicateur DOMCorse'!$B$11,"PAS_CONTENT","NEUTRE"))</f>
        <v>PAS_CONTENT</v>
      </c>
      <c r="Y3" t="str">
        <f>IF(($V3-$AA3)/$V3&gt;0.05,"baisse",IF(($V3-$AA3)/$V3&lt;-0.05,"hausse","égal"))</f>
        <v>baisse</v>
      </c>
      <c r="Z3" s="58" t="s">
        <v>52</v>
      </c>
      <c r="AA3" s="57">
        <v>0.47029702970297027</v>
      </c>
      <c r="AB3" s="56" t="str">
        <f>IF('NEW Indicateur DOMCorse'!AA3&lt;='NEW Indicateur DOMCorse'!$B$10,"CONTENT",IF('NEW Indicateur DOMCorse'!AA3&gt;='NEW Indicateur DOMCorse'!$B$11,"PAS_CONTENT","NEUTRE"))</f>
        <v>PAS_CONTENT</v>
      </c>
      <c r="AD3" t="str">
        <f>IF(($V3-$AA3)/$V3&gt;0.05,"baisse",IF(($V3-$AA3)/$V3&lt;-0.05,"hausse","égal"))</f>
        <v>baisse</v>
      </c>
      <c r="AE3" s="58" t="s">
        <v>52</v>
      </c>
      <c r="AF3" s="57">
        <v>0.42369668246445497</v>
      </c>
      <c r="AG3" s="56" t="str">
        <f>IF('NEW Indicateur DOMCorse'!AF3&lt;='NEW Indicateur DOMCorse'!$B$10,"CONTENT",IF('NEW Indicateur DOMCorse'!AF3&gt;='NEW Indicateur DOMCorse'!$B$11,"PAS_CONTENT","NEUTRE"))</f>
        <v>NEUTRE</v>
      </c>
      <c r="AI3" t="str">
        <f>IF(($AF3-$AK3)/$AK3&gt;0.05,"baisse",IF(($AF3-$AK3)/$AF3&lt;-0.05,"hausse","égal"))</f>
        <v>hausse</v>
      </c>
      <c r="AJ3" s="58" t="s">
        <v>52</v>
      </c>
      <c r="AK3" s="57">
        <v>0.466856060606061</v>
      </c>
      <c r="AL3" s="56" t="str">
        <f>IF('NEW Indicateur DOMCorse'!AK3&lt;='NEW Indicateur DOMCorse'!$B$10,"CONTENT",IF('NEW Indicateur DOMCorse'!AK3&gt;='NEW Indicateur DOMCorse'!$B$11,"PAS_CONTENT","NEUTRE"))</f>
        <v>PAS_CONTENT</v>
      </c>
      <c r="AN3" t="str">
        <f>IF(($AF3-$AK3)/$AK3&gt;0.05,"baisse",IF(($AF3-$AK3)/$AF3&lt;-0.05,"hausse","égal"))</f>
        <v>hausse</v>
      </c>
      <c r="AO3" s="58" t="s">
        <v>52</v>
      </c>
      <c r="AP3" s="57">
        <v>0.44631185807656393</v>
      </c>
      <c r="AQ3" s="56" t="str">
        <f>IF('NEW Indicateur DOMCorse'!AP3&lt;='NEW Indicateur DOMCorse'!$B$10,"CONTENT",IF('NEW Indicateur DOMCorse'!AP3&gt;='NEW Indicateur DOMCorse'!$B$11,"PAS_CONTENT","NEUTRE"))</f>
        <v>PAS_CONTENT</v>
      </c>
      <c r="AS3" t="str">
        <f>IF(($AP3-$AU3)/$AP3&gt;0.05,"baisse",IF(($AP3-$AU3)/$AP3&lt;-0.05,"hausse","égal"))</f>
        <v>égal</v>
      </c>
      <c r="AT3" s="58" t="s">
        <v>52</v>
      </c>
      <c r="AU3" s="57">
        <v>0.44616876818622697</v>
      </c>
      <c r="AV3" s="56" t="str">
        <f>IF('NEW Indicateur DOMCorse'!AU3&lt;='NEW Indicateur DOMCorse'!$B$10,"CONTENT",IF('NEW Indicateur DOMCorse'!AU3&gt;='NEW Indicateur DOMCorse'!$B$11,"PAS_CONTENT","NEUTRE"))</f>
        <v>PAS_CONTENT</v>
      </c>
    </row>
    <row r="4" spans="1:48" x14ac:dyDescent="0.25">
      <c r="A4" s="58" t="s">
        <v>134</v>
      </c>
      <c r="B4" s="57">
        <v>1.6282051282051282</v>
      </c>
      <c r="C4" s="56" t="str">
        <f>IF('NEW Indicateur DOMCorse'!B4&lt;='NEW Indicateur DOMCorse'!$B$10,"CONTENT",IF('NEW Indicateur DOMCorse'!B4&gt;='NEW Indicateur DOMCorse'!$B$11,"PAS_CONTENT","NEUTRE"))</f>
        <v>PAS_CONTENT</v>
      </c>
      <c r="E4" t="str">
        <f>IF(($B4-$G4)/$B4&gt;0.05,"baisse",IF(($B4-$G4)/$B4&lt;-0.05,"hausse","égal"))</f>
        <v>baisse</v>
      </c>
      <c r="F4" s="58" t="s">
        <v>134</v>
      </c>
      <c r="G4" s="57">
        <v>1.3974175035868006</v>
      </c>
      <c r="H4" s="56" t="str">
        <f>IF('NEW Indicateur DOMCorse'!G4&lt;='NEW Indicateur DOMCorse'!$B$10,"CONTENT",IF('NEW Indicateur DOMCorse'!G4&gt;='NEW Indicateur DOMCorse'!$B$11,"PAS_CONTENT","NEUTRE"))</f>
        <v>PAS_CONTENT</v>
      </c>
      <c r="J4" t="str">
        <f>IF(($B4-$G4)/$B4&gt;0.05,"baisse",IF(($B4-$G4)/$B4&lt;-0.05,"hausse","égal"))</f>
        <v>baisse</v>
      </c>
      <c r="K4" s="58" t="s">
        <v>134</v>
      </c>
      <c r="L4" s="57">
        <v>1.2127351664254704</v>
      </c>
      <c r="M4" s="56" t="str">
        <f>IF('NEW Indicateur DOMCorse'!L4&lt;='NEW Indicateur DOMCorse'!$B$10,"CONTENT",IF('NEW Indicateur DOMCorse'!L4&gt;='NEW Indicateur DOMCorse'!$B$11,"PAS_CONTENT","NEUTRE"))</f>
        <v>PAS_CONTENT</v>
      </c>
      <c r="O4" t="str">
        <f>IF(($B4-$G4)/$B4&gt;0.05,"baisse",IF(($B4-$G4)/$B4&lt;-0.05,"hausse","égal"))</f>
        <v>baisse</v>
      </c>
      <c r="P4" s="58" t="s">
        <v>134</v>
      </c>
      <c r="Q4" s="57">
        <v>1.5642135642135639</v>
      </c>
      <c r="R4" s="56" t="str">
        <f>IF('NEW Indicateur DOMCorse'!Q4&lt;='NEW Indicateur DOMCorse'!$B$10,"CONTENT",IF('NEW Indicateur DOMCorse'!Q4&gt;='NEW Indicateur DOMCorse'!$B$11,"PAS_CONTENT","NEUTRE"))</f>
        <v>PAS_CONTENT</v>
      </c>
      <c r="T4" t="str">
        <f>IF(($B4-$G4)/$B4&gt;0.05,"baisse",IF(($B4-$G4)/$B4&lt;-0.05,"hausse","égal"))</f>
        <v>baisse</v>
      </c>
      <c r="U4" s="58" t="s">
        <v>134</v>
      </c>
      <c r="V4" s="57">
        <v>1.8335745296671491</v>
      </c>
      <c r="W4" s="56" t="str">
        <f>IF('NEW Indicateur DOMCorse'!V4&lt;='NEW Indicateur DOMCorse'!$B$10,"CONTENT",IF('NEW Indicateur DOMCorse'!V4&gt;='NEW Indicateur DOMCorse'!$B$11,"PAS_CONTENT","NEUTRE"))</f>
        <v>PAS_CONTENT</v>
      </c>
      <c r="Y4" t="str">
        <f t="shared" ref="Y4:Y8" si="0">IF(($V4-$AA4)/$V4&gt;0.05,"baisse",IF(($V4-$AA4)/$V4&lt;-0.05,"hausse","égal"))</f>
        <v>baisse</v>
      </c>
      <c r="Z4" s="58" t="s">
        <v>134</v>
      </c>
      <c r="AA4" s="57">
        <v>0.22575976845151957</v>
      </c>
      <c r="AB4" s="56" t="str">
        <f>IF('NEW Indicateur DOMCorse'!AA4&lt;='NEW Indicateur DOMCorse'!$B$10,"CONTENT",IF('NEW Indicateur DOMCorse'!AA4&gt;='NEW Indicateur DOMCorse'!$B$11,"PAS_CONTENT","NEUTRE"))</f>
        <v>NEUTRE</v>
      </c>
      <c r="AD4" t="str">
        <f t="shared" ref="AD4:AD8" si="1">IF(($V4-$AA4)/$V4&gt;0.05,"baisse",IF(($V4-$AA4)/$V4&lt;-0.05,"hausse","égal"))</f>
        <v>baisse</v>
      </c>
      <c r="AE4" s="58" t="s">
        <v>134</v>
      </c>
      <c r="AF4" s="57">
        <v>0.22965116279069769</v>
      </c>
      <c r="AG4" s="56" t="str">
        <f>IF('NEW Indicateur DOMCorse'!AF4&lt;='NEW Indicateur DOMCorse'!$B$10,"CONTENT",IF('NEW Indicateur DOMCorse'!AF4&gt;='NEW Indicateur DOMCorse'!$B$11,"PAS_CONTENT","NEUTRE"))</f>
        <v>NEUTRE</v>
      </c>
      <c r="AI4" t="str">
        <f t="shared" ref="AI4:AI8" si="2">IF(($AF4-$AK4)/$AK4&gt;0.05,"baisse",IF(($AF4-$AK4)/$AF4&lt;-0.05,"hausse","égal"))</f>
        <v>hausse</v>
      </c>
      <c r="AJ4" s="58" t="s">
        <v>134</v>
      </c>
      <c r="AK4" s="57">
        <v>0.24366197183098587</v>
      </c>
      <c r="AL4" s="56" t="str">
        <f>IF('NEW Indicateur DOMCorse'!AK4&lt;='NEW Indicateur DOMCorse'!$B$10,"CONTENT",IF('NEW Indicateur DOMCorse'!AK4&gt;='NEW Indicateur DOMCorse'!$B$11,"PAS_CONTENT","NEUTRE"))</f>
        <v>NEUTRE</v>
      </c>
      <c r="AN4" t="str">
        <f t="shared" ref="AN4:AN8" si="3">IF(($AF4-$AK4)/$AK4&gt;0.05,"baisse",IF(($AF4-$AK4)/$AF4&lt;-0.05,"hausse","égal"))</f>
        <v>hausse</v>
      </c>
      <c r="AO4" s="58" t="s">
        <v>134</v>
      </c>
      <c r="AP4" s="57">
        <v>0.24509803921568629</v>
      </c>
      <c r="AQ4" s="56" t="str">
        <f>IF('NEW Indicateur DOMCorse'!AP4&lt;='NEW Indicateur DOMCorse'!$B$10,"CONTENT",IF('NEW Indicateur DOMCorse'!AP4&gt;='NEW Indicateur DOMCorse'!$B$11,"PAS_CONTENT","NEUTRE"))</f>
        <v>NEUTRE</v>
      </c>
      <c r="AS4" t="str">
        <f t="shared" ref="AS4:AS8" si="4">IF(($AP4-$AU4)/$AP4&gt;0.05,"baisse",IF(($AP4-$AU4)/$AP4&lt;-0.05,"hausse","égal"))</f>
        <v>égal</v>
      </c>
      <c r="AT4" s="58" t="s">
        <v>134</v>
      </c>
      <c r="AU4" s="57">
        <v>0.24403927068723702</v>
      </c>
      <c r="AV4" s="56" t="str">
        <f>IF('NEW Indicateur DOMCorse'!AU4&lt;='NEW Indicateur DOMCorse'!$B$10,"CONTENT",IF('NEW Indicateur DOMCorse'!AU4&gt;='NEW Indicateur DOMCorse'!$B$11,"PAS_CONTENT","NEUTRE"))</f>
        <v>NEUTRE</v>
      </c>
    </row>
    <row r="5" spans="1:48" x14ac:dyDescent="0.25">
      <c r="A5" s="58" t="s">
        <v>51</v>
      </c>
      <c r="B5" s="57">
        <v>3.9537275064267359</v>
      </c>
      <c r="C5" s="56" t="str">
        <f>IF('NEW Indicateur DOMCorse'!B5&lt;='NEW Indicateur DOMCorse'!$B$10,"CONTENT",IF('NEW Indicateur DOMCorse'!B5&gt;='NEW Indicateur DOMCorse'!$B$11,"PAS_CONTENT","NEUTRE"))</f>
        <v>PAS_CONTENT</v>
      </c>
      <c r="E5" t="str">
        <f>IF(($B5-$G5)/$B5&gt;0.05,"baisse",IF(($B5-$G5)/$B5&lt;-0.05,"hausse","égal"))</f>
        <v>égal</v>
      </c>
      <c r="F5" s="58" t="s">
        <v>51</v>
      </c>
      <c r="G5" s="57">
        <v>3.7989690721649483</v>
      </c>
      <c r="H5" s="56" t="str">
        <f>IF('NEW Indicateur DOMCorse'!G5&lt;='NEW Indicateur DOMCorse'!$B$10,"CONTENT",IF('NEW Indicateur DOMCorse'!G5&gt;='NEW Indicateur DOMCorse'!$B$11,"PAS_CONTENT","NEUTRE"))</f>
        <v>PAS_CONTENT</v>
      </c>
      <c r="J5" t="str">
        <f>IF(($B5-$G5)/$B5&gt;0.05,"baisse",IF(($B5-$G5)/$B5&lt;-0.05,"hausse","égal"))</f>
        <v>égal</v>
      </c>
      <c r="K5" s="58" t="s">
        <v>51</v>
      </c>
      <c r="L5" s="57">
        <v>3.4340588988476304</v>
      </c>
      <c r="M5" s="56" t="str">
        <f>IF('NEW Indicateur DOMCorse'!L5&lt;='NEW Indicateur DOMCorse'!$B$10,"CONTENT",IF('NEW Indicateur DOMCorse'!L5&gt;='NEW Indicateur DOMCorse'!$B$11,"PAS_CONTENT","NEUTRE"))</f>
        <v>PAS_CONTENT</v>
      </c>
      <c r="O5" t="str">
        <f>IF(($B5-$G5)/$B5&gt;0.05,"baisse",IF(($B5-$G5)/$B5&lt;-0.05,"hausse","égal"))</f>
        <v>égal</v>
      </c>
      <c r="P5" s="58" t="s">
        <v>51</v>
      </c>
      <c r="Q5" s="57">
        <v>3.5368693402328595</v>
      </c>
      <c r="R5" s="56" t="str">
        <f>IF('NEW Indicateur DOMCorse'!Q5&lt;='NEW Indicateur DOMCorse'!$B$10,"CONTENT",IF('NEW Indicateur DOMCorse'!Q5&gt;='NEW Indicateur DOMCorse'!$B$11,"PAS_CONTENT","NEUTRE"))</f>
        <v>PAS_CONTENT</v>
      </c>
      <c r="T5" t="str">
        <f>IF(($B5-$G5)/$B5&gt;0.05,"baisse",IF(($B5-$G5)/$B5&lt;-0.05,"hausse","égal"))</f>
        <v>égal</v>
      </c>
      <c r="U5" s="58" t="s">
        <v>51</v>
      </c>
      <c r="V5" s="57">
        <v>4.1132561132561127</v>
      </c>
      <c r="W5" s="56" t="str">
        <f>IF('NEW Indicateur DOMCorse'!V5&lt;='NEW Indicateur DOMCorse'!$B$10,"CONTENT",IF('NEW Indicateur DOMCorse'!V5&gt;='NEW Indicateur DOMCorse'!$B$11,"PAS_CONTENT","NEUTRE"))</f>
        <v>PAS_CONTENT</v>
      </c>
      <c r="Y5" t="str">
        <f t="shared" si="0"/>
        <v>baisse</v>
      </c>
      <c r="Z5" s="58" t="s">
        <v>51</v>
      </c>
      <c r="AA5" s="57">
        <v>0.56628056628056633</v>
      </c>
      <c r="AB5" s="56" t="str">
        <f>IF('NEW Indicateur DOMCorse'!AA5&lt;='NEW Indicateur DOMCorse'!$B$10,"CONTENT",IF('NEW Indicateur DOMCorse'!AA5&gt;='NEW Indicateur DOMCorse'!$B$11,"PAS_CONTENT","NEUTRE"))</f>
        <v>PAS_CONTENT</v>
      </c>
      <c r="AD5" t="str">
        <f t="shared" si="1"/>
        <v>baisse</v>
      </c>
      <c r="AE5" s="58" t="s">
        <v>51</v>
      </c>
      <c r="AF5" s="57">
        <v>0.57414448669201523</v>
      </c>
      <c r="AG5" s="56" t="str">
        <f>IF('NEW Indicateur DOMCorse'!AF5&lt;='NEW Indicateur DOMCorse'!$B$10,"CONTENT",IF('NEW Indicateur DOMCorse'!AF5&gt;='NEW Indicateur DOMCorse'!$B$11,"PAS_CONTENT","NEUTRE"))</f>
        <v>PAS_CONTENT</v>
      </c>
      <c r="AI5" t="str">
        <f t="shared" si="2"/>
        <v>baisse</v>
      </c>
      <c r="AJ5" s="58" t="s">
        <v>51</v>
      </c>
      <c r="AK5" s="57">
        <v>0.50821744627054355</v>
      </c>
      <c r="AL5" s="56" t="str">
        <f>IF('NEW Indicateur DOMCorse'!AK5&lt;='NEW Indicateur DOMCorse'!$B$10,"CONTENT",IF('NEW Indicateur DOMCorse'!AK5&gt;='NEW Indicateur DOMCorse'!$B$11,"PAS_CONTENT","NEUTRE"))</f>
        <v>PAS_CONTENT</v>
      </c>
      <c r="AN5" t="str">
        <f t="shared" si="3"/>
        <v>baisse</v>
      </c>
      <c r="AO5" s="58" t="s">
        <v>51</v>
      </c>
      <c r="AP5" s="57">
        <v>0.53324808184143224</v>
      </c>
      <c r="AQ5" s="56" t="str">
        <f>IF('NEW Indicateur DOMCorse'!AP5&lt;='NEW Indicateur DOMCorse'!$B$10,"CONTENT",IF('NEW Indicateur DOMCorse'!AP5&gt;='NEW Indicateur DOMCorse'!$B$11,"PAS_CONTENT","NEUTRE"))</f>
        <v>PAS_CONTENT</v>
      </c>
      <c r="AS5" t="str">
        <f t="shared" si="4"/>
        <v>égal</v>
      </c>
      <c r="AT5" s="58" t="s">
        <v>51</v>
      </c>
      <c r="AU5" s="57">
        <v>0.54960835509138384</v>
      </c>
      <c r="AV5" s="56" t="str">
        <f>IF('NEW Indicateur DOMCorse'!AU5&lt;='NEW Indicateur DOMCorse'!$B$10,"CONTENT",IF('NEW Indicateur DOMCorse'!AU5&gt;='NEW Indicateur DOMCorse'!$B$11,"PAS_CONTENT","NEUTRE"))</f>
        <v>PAS_CONTENT</v>
      </c>
    </row>
    <row r="6" spans="1:48" x14ac:dyDescent="0.25">
      <c r="A6" s="58" t="s">
        <v>135</v>
      </c>
      <c r="B6" s="57">
        <v>4.2636986301369859</v>
      </c>
      <c r="C6" s="56" t="str">
        <f>IF('NEW Indicateur DOMCorse'!B6&lt;='NEW Indicateur DOMCorse'!$B$10,"CONTENT",IF('NEW Indicateur DOMCorse'!B6&gt;='NEW Indicateur DOMCorse'!$B$11,"PAS_CONTENT","NEUTRE"))</f>
        <v>PAS_CONTENT</v>
      </c>
      <c r="E6" t="str">
        <f>IF(($B6-$G6)/$B6&gt;0.05,"baisse",IF(($B6-$G6)/$B6&lt;-0.05,"hausse","égal"))</f>
        <v>hausse</v>
      </c>
      <c r="F6" s="58" t="s">
        <v>135</v>
      </c>
      <c r="G6" s="57">
        <v>4.5532646048109964</v>
      </c>
      <c r="H6" s="56" t="str">
        <f>IF('NEW Indicateur DOMCorse'!G6&lt;='NEW Indicateur DOMCorse'!$B$10,"CONTENT",IF('NEW Indicateur DOMCorse'!G6&gt;='NEW Indicateur DOMCorse'!$B$11,"PAS_CONTENT","NEUTRE"))</f>
        <v>PAS_CONTENT</v>
      </c>
      <c r="J6" t="str">
        <f>IF(($B6-$G6)/$B6&gt;0.05,"baisse",IF(($B6-$G6)/$B6&lt;-0.05,"hausse","égal"))</f>
        <v>hausse</v>
      </c>
      <c r="K6" s="58" t="s">
        <v>135</v>
      </c>
      <c r="L6" s="57">
        <v>4.2823129251700678</v>
      </c>
      <c r="M6" s="56" t="str">
        <f>IF('NEW Indicateur DOMCorse'!L6&lt;='NEW Indicateur DOMCorse'!$B$10,"CONTENT",IF('NEW Indicateur DOMCorse'!L6&gt;='NEW Indicateur DOMCorse'!$B$11,"PAS_CONTENT","NEUTRE"))</f>
        <v>PAS_CONTENT</v>
      </c>
      <c r="O6" t="str">
        <f>IF(($B6-$G6)/$B6&gt;0.05,"baisse",IF(($B6-$G6)/$B6&lt;-0.05,"hausse","égal"))</f>
        <v>hausse</v>
      </c>
      <c r="P6" s="58" t="s">
        <v>135</v>
      </c>
      <c r="Q6" s="57">
        <v>4.9191919191919196</v>
      </c>
      <c r="R6" s="56" t="str">
        <f>IF('NEW Indicateur DOMCorse'!Q6&lt;='NEW Indicateur DOMCorse'!$B$10,"CONTENT",IF('NEW Indicateur DOMCorse'!Q6&gt;='NEW Indicateur DOMCorse'!$B$11,"PAS_CONTENT","NEUTRE"))</f>
        <v>PAS_CONTENT</v>
      </c>
      <c r="T6" t="str">
        <f>IF(($B6-$G6)/$B6&gt;0.05,"baisse",IF(($B6-$G6)/$B6&lt;-0.05,"hausse","égal"))</f>
        <v>hausse</v>
      </c>
      <c r="U6" s="58" t="s">
        <v>135</v>
      </c>
      <c r="V6" s="57">
        <v>4.8590604026845634</v>
      </c>
      <c r="W6" s="56" t="str">
        <f>IF('NEW Indicateur DOMCorse'!V6&lt;='NEW Indicateur DOMCorse'!$B$10,"CONTENT",IF('NEW Indicateur DOMCorse'!V6&gt;='NEW Indicateur DOMCorse'!$B$11,"PAS_CONTENT","NEUTRE"))</f>
        <v>PAS_CONTENT</v>
      </c>
      <c r="Y6" t="str">
        <f t="shared" si="0"/>
        <v>baisse</v>
      </c>
      <c r="Z6" s="58" t="s">
        <v>135</v>
      </c>
      <c r="AA6" s="57">
        <v>0.73913043478260865</v>
      </c>
      <c r="AB6" s="56" t="str">
        <f>IF('NEW Indicateur DOMCorse'!AA6&lt;='NEW Indicateur DOMCorse'!$B$10,"CONTENT",IF('NEW Indicateur DOMCorse'!AA6&gt;='NEW Indicateur DOMCorse'!$B$11,"PAS_CONTENT","NEUTRE"))</f>
        <v>PAS_CONTENT</v>
      </c>
      <c r="AD6" t="str">
        <f t="shared" si="1"/>
        <v>baisse</v>
      </c>
      <c r="AE6" s="58" t="s">
        <v>135</v>
      </c>
      <c r="AF6" s="57">
        <v>0.70731707317073167</v>
      </c>
      <c r="AG6" s="56" t="str">
        <f>IF('NEW Indicateur DOMCorse'!AF6&lt;='NEW Indicateur DOMCorse'!$B$10,"CONTENT",IF('NEW Indicateur DOMCorse'!AF6&gt;='NEW Indicateur DOMCorse'!$B$11,"PAS_CONTENT","NEUTRE"))</f>
        <v>PAS_CONTENT</v>
      </c>
      <c r="AI6" t="str">
        <f t="shared" si="2"/>
        <v>égal</v>
      </c>
      <c r="AJ6" s="58" t="s">
        <v>135</v>
      </c>
      <c r="AK6" s="57">
        <v>0.70138888888888884</v>
      </c>
      <c r="AL6" s="56" t="str">
        <f>IF('NEW Indicateur DOMCorse'!AK6&lt;='NEW Indicateur DOMCorse'!$B$10,"CONTENT",IF('NEW Indicateur DOMCorse'!AK6&gt;='NEW Indicateur DOMCorse'!$B$11,"PAS_CONTENT","NEUTRE"))</f>
        <v>PAS_CONTENT</v>
      </c>
      <c r="AN6" t="str">
        <f t="shared" si="3"/>
        <v>égal</v>
      </c>
      <c r="AO6" s="58" t="s">
        <v>135</v>
      </c>
      <c r="AP6" s="57">
        <v>0.69415807560137455</v>
      </c>
      <c r="AQ6" s="56" t="str">
        <f>IF('NEW Indicateur DOMCorse'!AP6&lt;='NEW Indicateur DOMCorse'!$B$10,"CONTENT",IF('NEW Indicateur DOMCorse'!AP6&gt;='NEW Indicateur DOMCorse'!$B$11,"PAS_CONTENT","NEUTRE"))</f>
        <v>PAS_CONTENT</v>
      </c>
      <c r="AS6" t="str">
        <f t="shared" si="4"/>
        <v>égal</v>
      </c>
      <c r="AT6" s="58" t="s">
        <v>135</v>
      </c>
      <c r="AU6" s="57">
        <v>0.69791666666666663</v>
      </c>
      <c r="AV6" s="56" t="str">
        <f>IF('NEW Indicateur DOMCorse'!AU6&lt;='NEW Indicateur DOMCorse'!$B$10,"CONTENT",IF('NEW Indicateur DOMCorse'!AU6&gt;='NEW Indicateur DOMCorse'!$B$11,"PAS_CONTENT","NEUTRE"))</f>
        <v>PAS_CONTENT</v>
      </c>
    </row>
    <row r="7" spans="1:48" x14ac:dyDescent="0.25">
      <c r="A7" s="58" t="s">
        <v>133</v>
      </c>
      <c r="B7" s="57">
        <v>1.6271367521367521</v>
      </c>
      <c r="C7" s="56" t="str">
        <f>IF('NEW Indicateur DOMCorse'!B7&lt;='NEW Indicateur DOMCorse'!$B$10,"CONTENT",IF('NEW Indicateur DOMCorse'!B7&gt;='NEW Indicateur DOMCorse'!$B$11,"PAS_CONTENT","NEUTRE"))</f>
        <v>PAS_CONTENT</v>
      </c>
      <c r="E7" t="str">
        <f>IF(($B7-$G7)/$B7&gt;0.05,"baisse",IF(($B7-$G7)/$B7&lt;-0.05,"hausse","égal"))</f>
        <v>égal</v>
      </c>
      <c r="F7" s="58" t="s">
        <v>133</v>
      </c>
      <c r="G7" s="57">
        <v>1.5554359526372443</v>
      </c>
      <c r="H7" s="56" t="str">
        <f>IF('NEW Indicateur DOMCorse'!G7&lt;='NEW Indicateur DOMCorse'!$B$10,"CONTENT",IF('NEW Indicateur DOMCorse'!G7&gt;='NEW Indicateur DOMCorse'!$B$11,"PAS_CONTENT","NEUTRE"))</f>
        <v>PAS_CONTENT</v>
      </c>
      <c r="J7" t="str">
        <f>IF(($B7-$G7)/$B7&gt;0.05,"baisse",IF(($B7-$G7)/$B7&lt;-0.05,"hausse","égal"))</f>
        <v>égal</v>
      </c>
      <c r="K7" s="58" t="s">
        <v>133</v>
      </c>
      <c r="L7" s="57">
        <v>1.4687499999999998</v>
      </c>
      <c r="M7" s="56" t="str">
        <f>IF('NEW Indicateur DOMCorse'!L7&lt;='NEW Indicateur DOMCorse'!$B$10,"CONTENT",IF('NEW Indicateur DOMCorse'!L7&gt;='NEW Indicateur DOMCorse'!$B$11,"PAS_CONTENT","NEUTRE"))</f>
        <v>PAS_CONTENT</v>
      </c>
      <c r="O7" t="str">
        <f>IF(($B7-$G7)/$B7&gt;0.05,"baisse",IF(($B7-$G7)/$B7&lt;-0.05,"hausse","égal"))</f>
        <v>égal</v>
      </c>
      <c r="P7" s="58" t="s">
        <v>133</v>
      </c>
      <c r="Q7" s="57">
        <v>1.644708423326134</v>
      </c>
      <c r="R7" s="56" t="str">
        <f>IF('NEW Indicateur DOMCorse'!Q7&lt;='NEW Indicateur DOMCorse'!$B$10,"CONTENT",IF('NEW Indicateur DOMCorse'!Q7&gt;='NEW Indicateur DOMCorse'!$B$11,"PAS_CONTENT","NEUTRE"))</f>
        <v>PAS_CONTENT</v>
      </c>
      <c r="T7" t="str">
        <f>IF(($B7-$G7)/$B7&gt;0.05,"baisse",IF(($B7-$G7)/$B7&lt;-0.05,"hausse","égal"))</f>
        <v>égal</v>
      </c>
      <c r="U7" s="58" t="s">
        <v>133</v>
      </c>
      <c r="V7" s="57">
        <v>1.6281081081081079</v>
      </c>
      <c r="W7" s="56" t="str">
        <f>IF('NEW Indicateur DOMCorse'!V7&lt;='NEW Indicateur DOMCorse'!$B$10,"CONTENT",IF('NEW Indicateur DOMCorse'!V7&gt;='NEW Indicateur DOMCorse'!$B$11,"PAS_CONTENT","NEUTRE"))</f>
        <v>PAS_CONTENT</v>
      </c>
      <c r="Y7" t="str">
        <f t="shared" si="0"/>
        <v>baisse</v>
      </c>
      <c r="Z7" s="58" t="s">
        <v>133</v>
      </c>
      <c r="AA7" s="57">
        <v>0.25921908893709328</v>
      </c>
      <c r="AB7" s="56" t="str">
        <f>IF('NEW Indicateur DOMCorse'!AA7&lt;='NEW Indicateur DOMCorse'!$B$10,"CONTENT",IF('NEW Indicateur DOMCorse'!AA7&gt;='NEW Indicateur DOMCorse'!$B$11,"PAS_CONTENT","NEUTRE"))</f>
        <v>NEUTRE</v>
      </c>
      <c r="AD7" t="str">
        <f t="shared" si="1"/>
        <v>baisse</v>
      </c>
      <c r="AE7" s="58" t="s">
        <v>133</v>
      </c>
      <c r="AF7" s="57">
        <v>0.2431842966194111</v>
      </c>
      <c r="AG7" s="56" t="str">
        <f>IF('NEW Indicateur DOMCorse'!AF7&lt;='NEW Indicateur DOMCorse'!$B$10,"CONTENT",IF('NEW Indicateur DOMCorse'!AF7&gt;='NEW Indicateur DOMCorse'!$B$11,"PAS_CONTENT","NEUTRE"))</f>
        <v>NEUTRE</v>
      </c>
      <c r="AI7" t="str">
        <f t="shared" si="2"/>
        <v>hausse</v>
      </c>
      <c r="AJ7" s="58" t="s">
        <v>133</v>
      </c>
      <c r="AK7" s="57">
        <v>0.2594285714285714</v>
      </c>
      <c r="AL7" s="56" t="str">
        <f>IF('NEW Indicateur DOMCorse'!AK7&lt;='NEW Indicateur DOMCorse'!$B$10,"CONTENT",IF('NEW Indicateur DOMCorse'!AK7&gt;='NEW Indicateur DOMCorse'!$B$11,"PAS_CONTENT","NEUTRE"))</f>
        <v>NEUTRE</v>
      </c>
      <c r="AN7" t="str">
        <f t="shared" si="3"/>
        <v>hausse</v>
      </c>
      <c r="AO7" s="58" t="s">
        <v>133</v>
      </c>
      <c r="AP7" s="57">
        <v>0.31807780320366136</v>
      </c>
      <c r="AQ7" s="56" t="str">
        <f>IF('NEW Indicateur DOMCorse'!AP7&lt;='NEW Indicateur DOMCorse'!$B$10,"CONTENT",IF('NEW Indicateur DOMCorse'!AP7&gt;='NEW Indicateur DOMCorse'!$B$11,"PAS_CONTENT","NEUTRE"))</f>
        <v>NEUTRE</v>
      </c>
      <c r="AS7" t="str">
        <f t="shared" si="4"/>
        <v>égal</v>
      </c>
      <c r="AT7" s="58" t="s">
        <v>133</v>
      </c>
      <c r="AU7" s="57">
        <v>0.3068309070548712</v>
      </c>
      <c r="AV7" s="56" t="str">
        <f>IF('NEW Indicateur DOMCorse'!AU7&lt;='NEW Indicateur DOMCorse'!$B$10,"CONTENT",IF('NEW Indicateur DOMCorse'!AU7&gt;='NEW Indicateur DOMCorse'!$B$11,"PAS_CONTENT","NEUTRE"))</f>
        <v>NEUTRE</v>
      </c>
    </row>
    <row r="8" spans="1:48" x14ac:dyDescent="0.25">
      <c r="A8" s="58" t="s">
        <v>132</v>
      </c>
      <c r="B8" s="57">
        <v>3.6324786324786325</v>
      </c>
      <c r="C8" s="56" t="str">
        <f>IF('NEW Indicateur DOMCorse'!B8&lt;='NEW Indicateur DOMCorse'!$B$10,"CONTENT",IF('NEW Indicateur DOMCorse'!B8&gt;='NEW Indicateur DOMCorse'!$B$11,"PAS_CONTENT","NEUTRE"))</f>
        <v>PAS_CONTENT</v>
      </c>
      <c r="E8" t="str">
        <f t="shared" ref="E8" si="5">IF(($B8-$G8)/$B8&gt;0.05,"baisse",IF(($B8-$G8)/$B8&lt;-0.05,"hausse","égal"))</f>
        <v>baisse</v>
      </c>
      <c r="F8" s="58" t="s">
        <v>132</v>
      </c>
      <c r="G8" s="57">
        <v>3.042735042735043</v>
      </c>
      <c r="H8" s="56" t="str">
        <f>IF('NEW Indicateur DOMCorse'!G8&lt;='NEW Indicateur DOMCorse'!$B$10,"CONTENT",IF('NEW Indicateur DOMCorse'!G8&gt;='NEW Indicateur DOMCorse'!$B$11,"PAS_CONTENT","NEUTRE"))</f>
        <v>PAS_CONTENT</v>
      </c>
      <c r="J8" t="str">
        <f t="shared" ref="J8" si="6">IF(($B8-$G8)/$B8&gt;0.05,"baisse",IF(($B8-$G8)/$B8&lt;-0.05,"hausse","égal"))</f>
        <v>baisse</v>
      </c>
      <c r="K8" s="58" t="s">
        <v>132</v>
      </c>
      <c r="L8" s="57">
        <v>3.4615384615384617</v>
      </c>
      <c r="M8" s="56" t="str">
        <f>IF('NEW Indicateur DOMCorse'!L8&lt;='NEW Indicateur DOMCorse'!$B$10,"CONTENT",IF('NEW Indicateur DOMCorse'!L8&gt;='NEW Indicateur DOMCorse'!$B$11,"PAS_CONTENT","NEUTRE"))</f>
        <v>PAS_CONTENT</v>
      </c>
      <c r="O8" t="str">
        <f t="shared" ref="O8" si="7">IF(($B8-$G8)/$B8&gt;0.05,"baisse",IF(($B8-$G8)/$B8&lt;-0.05,"hausse","égal"))</f>
        <v>baisse</v>
      </c>
      <c r="P8" s="58" t="s">
        <v>132</v>
      </c>
      <c r="Q8" s="57">
        <v>3.0775862068965516</v>
      </c>
      <c r="R8" s="56" t="str">
        <f>IF('NEW Indicateur DOMCorse'!Q8&lt;='NEW Indicateur DOMCorse'!$B$10,"CONTENT",IF('NEW Indicateur DOMCorse'!Q8&gt;='NEW Indicateur DOMCorse'!$B$11,"PAS_CONTENT","NEUTRE"))</f>
        <v>PAS_CONTENT</v>
      </c>
      <c r="T8" t="str">
        <f t="shared" ref="T8" si="8">IF(($B8-$G8)/$B8&gt;0.05,"baisse",IF(($B8-$G8)/$B8&lt;-0.05,"hausse","égal"))</f>
        <v>baisse</v>
      </c>
      <c r="U8" s="58" t="s">
        <v>132</v>
      </c>
      <c r="V8" s="57">
        <v>3.3189655172413794</v>
      </c>
      <c r="W8" s="56" t="str">
        <f>IF('NEW Indicateur DOMCorse'!V8&lt;='NEW Indicateur DOMCorse'!$B$10,"CONTENT",IF('NEW Indicateur DOMCorse'!V8&gt;='NEW Indicateur DOMCorse'!$B$11,"PAS_CONTENT","NEUTRE"))</f>
        <v>PAS_CONTENT</v>
      </c>
      <c r="Y8" t="str">
        <f t="shared" si="0"/>
        <v>baisse</v>
      </c>
      <c r="Z8" s="58" t="s">
        <v>132</v>
      </c>
      <c r="AA8" s="57">
        <v>0.51694915254237284</v>
      </c>
      <c r="AB8" s="56" t="str">
        <f>IF('NEW Indicateur DOMCorse'!AA8&lt;='NEW Indicateur DOMCorse'!$B$10,"CONTENT",IF('NEW Indicateur DOMCorse'!AA8&gt;='NEW Indicateur DOMCorse'!$B$11,"PAS_CONTENT","NEUTRE"))</f>
        <v>PAS_CONTENT</v>
      </c>
      <c r="AD8" t="str">
        <f t="shared" si="1"/>
        <v>baisse</v>
      </c>
      <c r="AE8" s="58" t="s">
        <v>132</v>
      </c>
      <c r="AF8" s="57">
        <v>0.65546218487394969</v>
      </c>
      <c r="AG8" s="56" t="str">
        <f>IF('NEW Indicateur DOMCorse'!AF8&lt;='NEW Indicateur DOMCorse'!$B$10,"CONTENT",IF('NEW Indicateur DOMCorse'!AF8&gt;='NEW Indicateur DOMCorse'!$B$11,"PAS_CONTENT","NEUTRE"))</f>
        <v>PAS_CONTENT</v>
      </c>
      <c r="AI8" t="str">
        <f t="shared" si="2"/>
        <v>hausse</v>
      </c>
      <c r="AJ8" s="58" t="s">
        <v>132</v>
      </c>
      <c r="AK8" s="57">
        <v>0.69747899159663884</v>
      </c>
      <c r="AL8" s="56" t="str">
        <f>IF('NEW Indicateur DOMCorse'!AK8&lt;='NEW Indicateur DOMCorse'!$B$10,"CONTENT",IF('NEW Indicateur DOMCorse'!AK8&gt;='NEW Indicateur DOMCorse'!$B$11,"PAS_CONTENT","NEUTRE"))</f>
        <v>PAS_CONTENT</v>
      </c>
      <c r="AN8" t="str">
        <f t="shared" si="3"/>
        <v>hausse</v>
      </c>
      <c r="AO8" s="58" t="s">
        <v>132</v>
      </c>
      <c r="AP8" s="57">
        <v>0.68907563025210083</v>
      </c>
      <c r="AQ8" s="56" t="str">
        <f>IF('NEW Indicateur DOMCorse'!AP8&lt;='NEW Indicateur DOMCorse'!$B$10,"CONTENT",IF('NEW Indicateur DOMCorse'!AP8&gt;='NEW Indicateur DOMCorse'!$B$11,"PAS_CONTENT","NEUTRE"))</f>
        <v>PAS_CONTENT</v>
      </c>
      <c r="AS8" t="str">
        <f t="shared" si="4"/>
        <v>égal</v>
      </c>
      <c r="AT8" s="58" t="s">
        <v>132</v>
      </c>
      <c r="AU8" s="57">
        <v>0.71666666666666656</v>
      </c>
      <c r="AV8" s="56" t="str">
        <f>IF('NEW Indicateur DOMCorse'!AU8&lt;='NEW Indicateur DOMCorse'!$B$10,"CONTENT",IF('NEW Indicateur DOMCorse'!AU8&gt;='NEW Indicateur DOMCorse'!$B$11,"PAS_CONTENT","NEUTRE"))</f>
        <v>PAS_CONTENT</v>
      </c>
    </row>
    <row r="10" spans="1:48" x14ac:dyDescent="0.25">
      <c r="A10" s="61" t="s">
        <v>55</v>
      </c>
      <c r="B10" s="60">
        <v>0.18</v>
      </c>
    </row>
    <row r="11" spans="1:48" x14ac:dyDescent="0.25">
      <c r="A11" s="61" t="s">
        <v>54</v>
      </c>
      <c r="B11" s="60">
        <v>0.43</v>
      </c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0">
    <tabColor rgb="FF92D050"/>
  </sheetPr>
  <dimension ref="A1:E9"/>
  <sheetViews>
    <sheetView workbookViewId="0">
      <selection activeCell="D29" sqref="D29"/>
    </sheetView>
  </sheetViews>
  <sheetFormatPr baseColWidth="10" defaultColWidth="26.7109375" defaultRowHeight="15" x14ac:dyDescent="0.25"/>
  <cols>
    <col min="1" max="1" width="21" bestFit="1" customWidth="1"/>
    <col min="2" max="2" width="14" customWidth="1"/>
    <col min="3" max="3" width="17.7109375" customWidth="1"/>
    <col min="4" max="4" width="16.5703125" customWidth="1"/>
    <col min="5" max="5" width="17.7109375" bestFit="1" customWidth="1"/>
  </cols>
  <sheetData>
    <row r="1" spans="1:5" x14ac:dyDescent="0.25">
      <c r="A1" s="104" t="s">
        <v>140</v>
      </c>
      <c r="B1" s="92"/>
      <c r="C1" s="91"/>
      <c r="D1" s="92"/>
      <c r="E1" s="92"/>
    </row>
    <row r="2" spans="1:5" x14ac:dyDescent="0.25">
      <c r="A2" s="48"/>
      <c r="B2" s="90" t="s">
        <v>50</v>
      </c>
      <c r="C2" s="119" t="s">
        <v>56</v>
      </c>
      <c r="D2" s="90" t="s">
        <v>95</v>
      </c>
      <c r="E2" s="90" t="s">
        <v>144</v>
      </c>
    </row>
    <row r="3" spans="1:5" x14ac:dyDescent="0.25">
      <c r="A3" s="58" t="s">
        <v>52</v>
      </c>
      <c r="B3" s="57">
        <v>0.44616876818622697</v>
      </c>
      <c r="C3" s="120" t="s">
        <v>143</v>
      </c>
      <c r="D3" s="131">
        <v>1031</v>
      </c>
      <c r="E3" s="131">
        <v>948</v>
      </c>
    </row>
    <row r="4" spans="1:5" ht="30" x14ac:dyDescent="0.25">
      <c r="A4" s="58" t="s">
        <v>134</v>
      </c>
      <c r="B4" s="121">
        <v>0.24403927068723702</v>
      </c>
      <c r="C4" s="120" t="s">
        <v>142</v>
      </c>
      <c r="D4" s="64">
        <v>713</v>
      </c>
      <c r="E4" s="64">
        <v>883</v>
      </c>
    </row>
    <row r="5" spans="1:5" x14ac:dyDescent="0.25">
      <c r="A5" s="58" t="s">
        <v>51</v>
      </c>
      <c r="B5" s="121">
        <v>0.54960835509138384</v>
      </c>
      <c r="C5" s="120" t="s">
        <v>143</v>
      </c>
      <c r="D5" s="131">
        <v>766</v>
      </c>
      <c r="E5" s="131">
        <v>1022</v>
      </c>
    </row>
    <row r="6" spans="1:5" x14ac:dyDescent="0.25">
      <c r="A6" s="58" t="s">
        <v>135</v>
      </c>
      <c r="B6" s="121">
        <v>0.69791666666666663</v>
      </c>
      <c r="C6" s="120" t="s">
        <v>143</v>
      </c>
      <c r="D6" s="64">
        <v>288</v>
      </c>
      <c r="E6" s="64">
        <v>281</v>
      </c>
    </row>
    <row r="7" spans="1:5" x14ac:dyDescent="0.25">
      <c r="A7" s="58" t="s">
        <v>133</v>
      </c>
      <c r="B7" s="121">
        <v>0.3068309070548712</v>
      </c>
      <c r="C7" s="120" t="s">
        <v>142</v>
      </c>
      <c r="D7" s="131">
        <v>893</v>
      </c>
      <c r="E7" s="131">
        <v>1142</v>
      </c>
    </row>
    <row r="8" spans="1:5" x14ac:dyDescent="0.25">
      <c r="A8" s="58" t="s">
        <v>132</v>
      </c>
      <c r="B8" s="57">
        <v>0.71666666666666656</v>
      </c>
      <c r="C8" s="120" t="s">
        <v>143</v>
      </c>
      <c r="D8" s="64">
        <v>120</v>
      </c>
      <c r="E8" s="64">
        <v>127</v>
      </c>
    </row>
    <row r="9" spans="1:5" x14ac:dyDescent="0.25">
      <c r="A9" s="58" t="s">
        <v>46</v>
      </c>
      <c r="B9" s="121">
        <v>6.1363636363636356E-2</v>
      </c>
      <c r="C9" s="120" t="s">
        <v>141</v>
      </c>
      <c r="D9" s="131">
        <v>1320</v>
      </c>
      <c r="E9" s="131">
        <v>1438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2">
    <tabColor rgb="FF92D050"/>
  </sheetPr>
  <dimension ref="A1:AV20"/>
  <sheetViews>
    <sheetView topLeftCell="AF1" zoomScale="90" zoomScaleNormal="90" workbookViewId="0">
      <selection activeCell="AO9" sqref="AO9"/>
    </sheetView>
  </sheetViews>
  <sheetFormatPr baseColWidth="10" defaultRowHeight="15" x14ac:dyDescent="0.25"/>
  <cols>
    <col min="3" max="3" width="14.7109375" customWidth="1"/>
  </cols>
  <sheetData>
    <row r="1" spans="1:48" x14ac:dyDescent="0.25">
      <c r="A1" s="104" t="s">
        <v>115</v>
      </c>
      <c r="F1" s="104" t="s">
        <v>93</v>
      </c>
      <c r="K1" s="104" t="s">
        <v>138</v>
      </c>
      <c r="P1" s="104" t="s">
        <v>212</v>
      </c>
      <c r="U1" s="104" t="s">
        <v>218</v>
      </c>
      <c r="Z1" s="104" t="s">
        <v>221</v>
      </c>
      <c r="AE1" s="104" t="s">
        <v>224</v>
      </c>
      <c r="AJ1" s="104" t="s">
        <v>227</v>
      </c>
      <c r="AO1" s="104" t="s">
        <v>230</v>
      </c>
      <c r="AT1" s="104" t="s">
        <v>233</v>
      </c>
    </row>
    <row r="2" spans="1:48" x14ac:dyDescent="0.25">
      <c r="A2" s="63"/>
      <c r="B2" s="63"/>
      <c r="C2" s="62" t="s">
        <v>56</v>
      </c>
      <c r="F2" s="63"/>
      <c r="G2" s="63"/>
      <c r="H2" s="62" t="s">
        <v>56</v>
      </c>
      <c r="K2" s="63"/>
      <c r="L2" s="63"/>
      <c r="M2" s="62" t="s">
        <v>56</v>
      </c>
      <c r="P2" s="63"/>
      <c r="Q2" s="63"/>
      <c r="R2" s="62" t="s">
        <v>56</v>
      </c>
      <c r="U2" s="63"/>
      <c r="V2" s="63"/>
      <c r="W2" s="62" t="s">
        <v>56</v>
      </c>
      <c r="Z2" s="63"/>
      <c r="AA2" s="63"/>
      <c r="AB2" s="62" t="s">
        <v>56</v>
      </c>
      <c r="AE2" s="63"/>
      <c r="AF2" s="63"/>
      <c r="AG2" s="62" t="s">
        <v>56</v>
      </c>
      <c r="AJ2" s="63"/>
      <c r="AK2" s="63"/>
      <c r="AL2" s="62" t="s">
        <v>56</v>
      </c>
      <c r="AO2" s="63"/>
      <c r="AP2" s="63"/>
      <c r="AQ2" s="62" t="s">
        <v>56</v>
      </c>
      <c r="AT2" s="63"/>
      <c r="AU2" s="63"/>
      <c r="AV2" s="62" t="s">
        <v>56</v>
      </c>
    </row>
    <row r="3" spans="1:48" x14ac:dyDescent="0.25">
      <c r="A3" s="58" t="s">
        <v>46</v>
      </c>
      <c r="B3" s="57">
        <v>0.388124547429399</v>
      </c>
      <c r="C3" s="56" t="str">
        <f>IF('NEW Indicateur DT'!B3&lt;='NEW Indicateur DT'!$B$5,"CONTENT",IF('NEW Indicateur DT'!B3&gt;='NEW Indicateur DT'!$B$6,"PAS_CONTENT","NEUTRE"))</f>
        <v>NEUTRE</v>
      </c>
      <c r="E3" t="str">
        <f>IF(($B3-$G3)/$B3&gt;0.05,"baisse",IF(($B3-$G3)/$B3&lt;-0.05,"hausse","égal"))</f>
        <v>baisse</v>
      </c>
      <c r="F3" s="58" t="s">
        <v>46</v>
      </c>
      <c r="G3" s="57">
        <v>0.34347826086956518</v>
      </c>
      <c r="H3" s="56" t="str">
        <f>IF('NEW Indicateur DT'!G3&lt;='NEW Indicateur DT'!$B$5,"CONTENT",IF('NEW Indicateur DT'!G3&gt;='NEW Indicateur DT'!$B$6,"PAS_CONTENT","NEUTRE"))</f>
        <v>NEUTRE</v>
      </c>
      <c r="J3" t="str">
        <f>IF(($B3-$G3)/$B3&gt;0.05,"baisse",IF(($B3-$G3)/$B3&lt;-0.05,"hausse","égal"))</f>
        <v>baisse</v>
      </c>
      <c r="K3" s="58" t="s">
        <v>46</v>
      </c>
      <c r="L3" s="57">
        <v>0.21552975326560231</v>
      </c>
      <c r="M3" s="56" t="str">
        <f>IF('NEW Indicateur DT'!L3&lt;='NEW Indicateur DT'!$B$5,"CONTENT",IF('NEW Indicateur DT'!L3&gt;='NEW Indicateur DT'!$B$6,"PAS_CONTENT","NEUTRE"))</f>
        <v>NEUTRE</v>
      </c>
      <c r="O3" t="str">
        <f>IF(($B3-$G3)/$B3&gt;0.05,"baisse",IF(($B3-$G3)/$B3&lt;-0.05,"hausse","égal"))</f>
        <v>baisse</v>
      </c>
      <c r="P3" s="58" t="s">
        <v>46</v>
      </c>
      <c r="Q3" s="57">
        <v>0.2754360465116279</v>
      </c>
      <c r="R3" s="56" t="str">
        <f>IF('NEW Indicateur DT'!Q3&lt;='NEW Indicateur DT'!$B$5,"CONTENT",IF('NEW Indicateur DT'!Q3&gt;='NEW Indicateur DT'!$B$6,"PAS_CONTENT","NEUTRE"))</f>
        <v>NEUTRE</v>
      </c>
      <c r="T3" t="str">
        <f>IF(($B3-$G3)/$B3&gt;0.05,"baisse",IF(($B3-$G3)/$B3&lt;-0.05,"hausse","égal"))</f>
        <v>baisse</v>
      </c>
      <c r="U3" s="58" t="s">
        <v>46</v>
      </c>
      <c r="V3" s="57">
        <v>0.34447674418604657</v>
      </c>
      <c r="W3" s="56" t="str">
        <f>IF('NEW Indicateur DT'!V3&lt;='NEW Indicateur DT'!$B$5,"CONTENT",IF('NEW Indicateur DT'!V3&gt;='NEW Indicateur DT'!$B$6,"PAS_CONTENT","NEUTRE"))</f>
        <v>NEUTRE</v>
      </c>
      <c r="Y3" t="str">
        <f>IF(($B3-$G3)/$B3&gt;0.05,"baisse",IF(($B3-$G3)/$B3&lt;-0.05,"hausse","égal"))</f>
        <v>baisse</v>
      </c>
      <c r="Z3" s="58" t="s">
        <v>46</v>
      </c>
      <c r="AA3" s="57">
        <v>9.044493070751275E-2</v>
      </c>
      <c r="AB3" s="56" t="str">
        <f>IF('NEW Indicateur DT'!AA3&lt;='NEW Indicateur DT'!$B$5,"CONTENT",IF('NEW Indicateur DT'!AA3&gt;='NEW Indicateur DT'!$B$6,"PAS_CONTENT","NEUTRE"))</f>
        <v>CONTENT</v>
      </c>
      <c r="AD3" t="str">
        <f>IF(($B3-$G3)/$B3&gt;0.05,"baisse",IF(($B3-$G3)/$B3&lt;-0.05,"hausse","égal"))</f>
        <v>baisse</v>
      </c>
      <c r="AE3" s="58" t="s">
        <v>46</v>
      </c>
      <c r="AF3" s="57">
        <v>4.4510385756676561E-2</v>
      </c>
      <c r="AG3" s="56" t="str">
        <f>IF('NEW Indicateur DT'!AF3&lt;='NEW Indicateur DT'!$B$5,"CONTENT",IF('NEW Indicateur DT'!AF3&gt;='NEW Indicateur DT'!$B$6,"PAS_CONTENT","NEUTRE"))</f>
        <v>CONTENT</v>
      </c>
      <c r="AI3" t="str">
        <f>IF(($B3-$G3)/$B3&gt;0.05,"baisse",IF(($B3-$G3)/$B3&lt;-0.05,"hausse","égal"))</f>
        <v>baisse</v>
      </c>
      <c r="AJ3" s="58" t="s">
        <v>46</v>
      </c>
      <c r="AK3" s="57">
        <v>5.5430711610486898E-2</v>
      </c>
      <c r="AL3" s="56" t="str">
        <f>IF('NEW Indicateur DT'!AK3&lt;='NEW Indicateur DT'!$B$5,"CONTENT",IF('NEW Indicateur DT'!AK3&gt;='NEW Indicateur DT'!$B$6,"PAS_CONTENT","NEUTRE"))</f>
        <v>CONTENT</v>
      </c>
      <c r="AN3" t="str">
        <f>IF(($B3-$G3)/$B3&gt;0.05,"baisse",IF(($B3-$G3)/$B3&lt;-0.05,"hausse","égal"))</f>
        <v>baisse</v>
      </c>
      <c r="AO3" s="58" t="s">
        <v>46</v>
      </c>
      <c r="AP3" s="57">
        <v>4.4194756554307116E-2</v>
      </c>
      <c r="AQ3" s="56" t="str">
        <f>IF('NEW Indicateur DT'!AP3&lt;='NEW Indicateur DT'!$B$5,"CONTENT",IF('NEW Indicateur DT'!AP3&gt;='NEW Indicateur DT'!$B$6,"PAS_CONTENT","NEUTRE"))</f>
        <v>CONTENT</v>
      </c>
      <c r="AS3" t="str">
        <f>IF(($AP3-$AU3)/$AP3&gt;0.05,"baisse",IF(($AP3-$AU3)/$AP3&lt;-0.05,"hausse","égal"))</f>
        <v>hausse</v>
      </c>
      <c r="AT3" s="58" t="s">
        <v>46</v>
      </c>
      <c r="AU3" s="57">
        <v>6.1363636363636356E-2</v>
      </c>
      <c r="AV3" s="56" t="str">
        <f>IF('NEW Indicateur DT'!AU3&lt;='NEW Indicateur DT'!$B$5,"CONTENT",IF('NEW Indicateur DT'!AU3&gt;='NEW Indicateur DT'!$B$6,"PAS_CONTENT","NEUTRE"))</f>
        <v>CONTENT</v>
      </c>
    </row>
    <row r="4" spans="1:48" x14ac:dyDescent="0.25">
      <c r="E4" s="55"/>
      <c r="H4" s="55"/>
      <c r="J4" s="55"/>
      <c r="M4" s="55"/>
      <c r="O4" s="55"/>
      <c r="R4" s="55"/>
      <c r="T4" s="55"/>
      <c r="W4" s="55"/>
      <c r="Y4" s="55"/>
      <c r="AB4" s="55"/>
      <c r="AD4" s="55"/>
      <c r="AG4" s="55"/>
      <c r="AI4" s="55"/>
      <c r="AL4" s="55"/>
      <c r="AN4" s="55"/>
      <c r="AQ4" s="55"/>
      <c r="AS4" s="55"/>
      <c r="AV4" s="55"/>
    </row>
    <row r="5" spans="1:48" ht="14.25" customHeight="1" x14ac:dyDescent="0.25">
      <c r="A5" s="61" t="s">
        <v>55</v>
      </c>
      <c r="B5" s="60">
        <v>0.18</v>
      </c>
      <c r="E5" s="55" t="s">
        <v>53</v>
      </c>
      <c r="H5" s="55"/>
      <c r="J5" s="55" t="s">
        <v>53</v>
      </c>
      <c r="M5" s="55"/>
      <c r="O5" s="55" t="s">
        <v>53</v>
      </c>
      <c r="R5" s="55"/>
      <c r="T5" s="55" t="s">
        <v>53</v>
      </c>
      <c r="W5" s="55"/>
      <c r="Y5" s="55" t="s">
        <v>53</v>
      </c>
      <c r="AB5" s="55"/>
      <c r="AD5" s="55" t="s">
        <v>53</v>
      </c>
      <c r="AG5" s="55"/>
      <c r="AI5" s="55" t="s">
        <v>53</v>
      </c>
      <c r="AL5" s="55"/>
      <c r="AN5" s="55" t="s">
        <v>53</v>
      </c>
      <c r="AQ5" s="55"/>
      <c r="AS5" s="55" t="s">
        <v>53</v>
      </c>
      <c r="AV5" s="55"/>
    </row>
    <row r="6" spans="1:48" x14ac:dyDescent="0.25">
      <c r="A6" s="61" t="s">
        <v>54</v>
      </c>
      <c r="B6" s="60">
        <v>0.43</v>
      </c>
      <c r="E6" s="55"/>
      <c r="H6" s="55"/>
      <c r="J6" s="55"/>
      <c r="M6" s="55"/>
      <c r="O6" s="55"/>
      <c r="R6" s="55"/>
      <c r="T6" s="55"/>
      <c r="W6" s="55"/>
      <c r="Y6" s="55"/>
      <c r="AB6" s="55"/>
      <c r="AD6" s="55"/>
      <c r="AG6" s="55"/>
      <c r="AI6" s="55"/>
      <c r="AL6" s="55"/>
      <c r="AN6" s="55"/>
      <c r="AQ6" s="55"/>
      <c r="AS6" s="55"/>
      <c r="AV6" s="55"/>
    </row>
    <row r="7" spans="1:48" x14ac:dyDescent="0.25">
      <c r="A7" s="55"/>
    </row>
    <row r="8" spans="1:48" x14ac:dyDescent="0.25">
      <c r="A8" s="55"/>
    </row>
    <row r="9" spans="1:48" x14ac:dyDescent="0.25">
      <c r="A9" s="55"/>
    </row>
    <row r="10" spans="1:48" x14ac:dyDescent="0.25">
      <c r="A10" s="55"/>
    </row>
    <row r="11" spans="1:48" x14ac:dyDescent="0.25">
      <c r="A11" s="55"/>
    </row>
    <row r="12" spans="1:48" x14ac:dyDescent="0.25">
      <c r="A12" s="55"/>
    </row>
    <row r="20" spans="7:47" x14ac:dyDescent="0.25">
      <c r="G20" s="130"/>
      <c r="L20" s="130"/>
      <c r="Q20" s="130"/>
      <c r="V20" s="130"/>
      <c r="AA20" s="130"/>
      <c r="AF20" s="130"/>
      <c r="AK20" s="130"/>
      <c r="AP20" s="130"/>
      <c r="AU20" s="130"/>
    </row>
  </sheetData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9">
    <tabColor theme="0"/>
  </sheetPr>
  <dimension ref="A1:V45"/>
  <sheetViews>
    <sheetView workbookViewId="0">
      <selection activeCell="Q36" sqref="Q36"/>
    </sheetView>
  </sheetViews>
  <sheetFormatPr baseColWidth="10" defaultRowHeight="15" x14ac:dyDescent="0.25"/>
  <cols>
    <col min="1" max="1" width="23.7109375" bestFit="1" customWidth="1"/>
  </cols>
  <sheetData>
    <row r="1" spans="1:13" x14ac:dyDescent="0.25">
      <c r="A1" s="133" t="s">
        <v>100</v>
      </c>
      <c r="B1" s="162" t="s">
        <v>90</v>
      </c>
      <c r="C1" s="163"/>
      <c r="D1" s="164"/>
      <c r="E1" s="162" t="s">
        <v>74</v>
      </c>
      <c r="F1" s="163"/>
      <c r="G1" s="164"/>
      <c r="H1" s="162" t="s">
        <v>81</v>
      </c>
      <c r="I1" s="163"/>
      <c r="J1" s="164"/>
      <c r="K1" s="162" t="s">
        <v>61</v>
      </c>
      <c r="L1" s="163"/>
      <c r="M1" s="164"/>
    </row>
    <row r="2" spans="1:13" x14ac:dyDescent="0.25">
      <c r="A2" s="31" t="s">
        <v>95</v>
      </c>
      <c r="B2" s="159">
        <f>'Dernières données'!$D3</f>
        <v>4368</v>
      </c>
      <c r="C2" s="160"/>
      <c r="D2" s="161"/>
      <c r="E2" s="165">
        <f>'Dernières données'!D4</f>
        <v>3056</v>
      </c>
      <c r="F2" s="160"/>
      <c r="G2" s="161"/>
      <c r="H2" s="159">
        <f>'Dernières données'!D5</f>
        <v>2877</v>
      </c>
      <c r="I2" s="160"/>
      <c r="J2" s="161"/>
      <c r="K2" s="165">
        <f>'Dernières données'!D6</f>
        <v>3940</v>
      </c>
      <c r="L2" s="160"/>
      <c r="M2" s="161"/>
    </row>
    <row r="3" spans="1:13" x14ac:dyDescent="0.25">
      <c r="A3" s="31" t="s">
        <v>206</v>
      </c>
      <c r="B3" s="159">
        <f>'Dernières données'!$E3</f>
        <v>4684</v>
      </c>
      <c r="C3" s="160"/>
      <c r="D3" s="161"/>
      <c r="E3" s="165">
        <f>'Dernières données'!E4</f>
        <v>3864</v>
      </c>
      <c r="F3" s="160"/>
      <c r="G3" s="161"/>
      <c r="H3" s="159">
        <f>'Dernières données'!E5</f>
        <v>3767</v>
      </c>
      <c r="I3" s="160"/>
      <c r="J3" s="161"/>
      <c r="K3" s="165">
        <f>'Dernières données'!E6</f>
        <v>4672</v>
      </c>
      <c r="L3" s="160"/>
      <c r="M3" s="161"/>
    </row>
    <row r="4" spans="1:13" x14ac:dyDescent="0.25">
      <c r="A4" s="134" t="s">
        <v>101</v>
      </c>
      <c r="B4" s="162" t="s">
        <v>92</v>
      </c>
      <c r="C4" s="163"/>
      <c r="D4" s="164"/>
      <c r="E4" s="162" t="s">
        <v>65</v>
      </c>
      <c r="F4" s="163"/>
      <c r="G4" s="164"/>
    </row>
    <row r="5" spans="1:13" x14ac:dyDescent="0.25">
      <c r="A5" s="31" t="s">
        <v>95</v>
      </c>
      <c r="B5" s="159">
        <f>'Dernières données'!D8</f>
        <v>3241</v>
      </c>
      <c r="C5" s="160"/>
      <c r="D5" s="161"/>
      <c r="E5" s="165">
        <f>'Dernières données'!D9</f>
        <v>2180</v>
      </c>
      <c r="F5" s="160"/>
      <c r="G5" s="161"/>
      <c r="H5" s="132"/>
      <c r="I5" s="132"/>
      <c r="J5" s="132"/>
      <c r="K5" s="132"/>
      <c r="L5" s="132"/>
      <c r="M5" s="132"/>
    </row>
    <row r="6" spans="1:13" x14ac:dyDescent="0.25">
      <c r="A6" s="31" t="s">
        <v>206</v>
      </c>
      <c r="B6" s="159">
        <f>'Dernières données'!E8</f>
        <v>3787</v>
      </c>
      <c r="C6" s="160"/>
      <c r="D6" s="161"/>
      <c r="E6" s="165">
        <f>'Dernières données'!E9</f>
        <v>2596</v>
      </c>
      <c r="F6" s="160"/>
      <c r="G6" s="161"/>
      <c r="H6" s="132"/>
      <c r="I6" s="132"/>
      <c r="J6" s="132"/>
      <c r="K6" s="132"/>
      <c r="L6" s="132"/>
      <c r="M6" s="132"/>
    </row>
    <row r="7" spans="1:13" x14ac:dyDescent="0.25">
      <c r="A7" s="134" t="s">
        <v>102</v>
      </c>
      <c r="B7" s="162" t="s">
        <v>82</v>
      </c>
      <c r="C7" s="163"/>
      <c r="D7" s="164"/>
      <c r="E7" s="162" t="s">
        <v>62</v>
      </c>
      <c r="F7" s="163"/>
      <c r="G7" s="164"/>
    </row>
    <row r="8" spans="1:13" x14ac:dyDescent="0.25">
      <c r="A8" s="31" t="s">
        <v>95</v>
      </c>
      <c r="B8" s="165">
        <f>'Dernières données'!D11</f>
        <v>2895</v>
      </c>
      <c r="C8" s="160"/>
      <c r="D8" s="161"/>
      <c r="E8" s="165">
        <f>'Dernières données'!D12</f>
        <v>2969</v>
      </c>
      <c r="F8" s="160"/>
      <c r="G8" s="161"/>
    </row>
    <row r="9" spans="1:13" x14ac:dyDescent="0.25">
      <c r="A9" s="31" t="s">
        <v>206</v>
      </c>
      <c r="B9" s="165">
        <f>'Dernières données'!E11</f>
        <v>2664</v>
      </c>
      <c r="C9" s="160"/>
      <c r="D9" s="161"/>
      <c r="E9" s="165">
        <f>'Dernières données'!E12</f>
        <v>3128</v>
      </c>
      <c r="F9" s="160"/>
      <c r="G9" s="161"/>
    </row>
    <row r="10" spans="1:13" x14ac:dyDescent="0.25">
      <c r="A10" s="135" t="s">
        <v>103</v>
      </c>
      <c r="B10" s="162" t="s">
        <v>75</v>
      </c>
      <c r="C10" s="163"/>
      <c r="D10" s="164"/>
      <c r="E10" s="162" t="s">
        <v>96</v>
      </c>
      <c r="F10" s="163"/>
      <c r="G10" s="164"/>
    </row>
    <row r="11" spans="1:13" x14ac:dyDescent="0.25">
      <c r="A11" s="31" t="s">
        <v>95</v>
      </c>
      <c r="B11" s="159">
        <f>'Dernières données'!D14</f>
        <v>2226</v>
      </c>
      <c r="C11" s="160"/>
      <c r="D11" s="161"/>
      <c r="E11" s="159">
        <f>'Dernières données'!D15</f>
        <v>2445</v>
      </c>
      <c r="F11" s="160"/>
      <c r="G11" s="161"/>
    </row>
    <row r="12" spans="1:13" x14ac:dyDescent="0.25">
      <c r="A12" s="31" t="s">
        <v>206</v>
      </c>
      <c r="B12" s="159">
        <f>'Dernières données'!E14</f>
        <v>2721</v>
      </c>
      <c r="C12" s="160"/>
      <c r="D12" s="161"/>
      <c r="E12" s="159">
        <f>'Dernières données'!E15</f>
        <v>3064</v>
      </c>
      <c r="F12" s="160"/>
      <c r="G12" s="161"/>
    </row>
    <row r="13" spans="1:13" x14ac:dyDescent="0.25">
      <c r="A13" s="135" t="s">
        <v>105</v>
      </c>
      <c r="B13" s="162" t="s">
        <v>73</v>
      </c>
      <c r="C13" s="163"/>
      <c r="D13" s="164"/>
      <c r="E13" s="162" t="s">
        <v>89</v>
      </c>
      <c r="F13" s="163"/>
      <c r="G13" s="164"/>
      <c r="H13" s="162" t="s">
        <v>71</v>
      </c>
      <c r="I13" s="163"/>
      <c r="J13" s="164"/>
    </row>
    <row r="14" spans="1:13" x14ac:dyDescent="0.25">
      <c r="A14" s="31" t="s">
        <v>95</v>
      </c>
      <c r="B14" s="159">
        <f>'Dernières données'!D17</f>
        <v>2497</v>
      </c>
      <c r="C14" s="160"/>
      <c r="D14" s="161"/>
      <c r="E14" s="165">
        <f>'Dernières données'!D18</f>
        <v>3371</v>
      </c>
      <c r="F14" s="160"/>
      <c r="G14" s="161"/>
      <c r="H14" s="159">
        <f>'Dernières données'!D19</f>
        <v>2766</v>
      </c>
      <c r="I14" s="160"/>
      <c r="J14" s="161"/>
    </row>
    <row r="15" spans="1:13" x14ac:dyDescent="0.25">
      <c r="A15" s="31" t="s">
        <v>206</v>
      </c>
      <c r="B15" s="159">
        <f>'Dernières données'!E17</f>
        <v>3155</v>
      </c>
      <c r="C15" s="160"/>
      <c r="D15" s="161"/>
      <c r="E15" s="159">
        <f>'Dernières données'!E18</f>
        <v>3959</v>
      </c>
      <c r="F15" s="160"/>
      <c r="G15" s="161"/>
      <c r="H15" s="159">
        <f>'Dernières données'!E19</f>
        <v>3428</v>
      </c>
      <c r="I15" s="160"/>
      <c r="J15" s="161"/>
    </row>
    <row r="16" spans="1:13" x14ac:dyDescent="0.25">
      <c r="A16" s="135" t="s">
        <v>106</v>
      </c>
      <c r="B16" s="162" t="s">
        <v>88</v>
      </c>
      <c r="C16" s="163"/>
      <c r="D16" s="164"/>
      <c r="E16" s="162" t="s">
        <v>72</v>
      </c>
      <c r="F16" s="163"/>
      <c r="G16" s="164"/>
      <c r="H16" s="162" t="s">
        <v>70</v>
      </c>
      <c r="I16" s="163"/>
      <c r="J16" s="164"/>
    </row>
    <row r="17" spans="1:13" x14ac:dyDescent="0.25">
      <c r="A17" s="31" t="s">
        <v>95</v>
      </c>
      <c r="B17" s="159">
        <f>'Dernières données'!D21</f>
        <v>3245</v>
      </c>
      <c r="C17" s="160"/>
      <c r="D17" s="161"/>
      <c r="E17" s="165">
        <f>'Dernières données'!D22</f>
        <v>2058</v>
      </c>
      <c r="F17" s="160"/>
      <c r="G17" s="161"/>
      <c r="H17" s="159">
        <f>'Dernières données'!D23</f>
        <v>3000</v>
      </c>
      <c r="I17" s="160"/>
      <c r="J17" s="161"/>
    </row>
    <row r="18" spans="1:13" x14ac:dyDescent="0.25">
      <c r="A18" s="31" t="s">
        <v>206</v>
      </c>
      <c r="B18" s="159">
        <f>'Dernières données'!E21</f>
        <v>4253</v>
      </c>
      <c r="C18" s="160"/>
      <c r="D18" s="161"/>
      <c r="E18" s="165">
        <f>'Dernières données'!E22</f>
        <v>2425</v>
      </c>
      <c r="F18" s="160"/>
      <c r="G18" s="161"/>
      <c r="H18" s="159">
        <f>'Dernières données'!E23</f>
        <v>4003</v>
      </c>
      <c r="I18" s="160"/>
      <c r="J18" s="161"/>
    </row>
    <row r="19" spans="1:13" x14ac:dyDescent="0.25">
      <c r="A19" s="135" t="s">
        <v>107</v>
      </c>
      <c r="B19" s="162" t="s">
        <v>79</v>
      </c>
      <c r="C19" s="163"/>
      <c r="D19" s="164"/>
      <c r="E19" s="162" t="s">
        <v>77</v>
      </c>
      <c r="F19" s="163"/>
      <c r="G19" s="164"/>
      <c r="H19" s="162" t="s">
        <v>67</v>
      </c>
      <c r="I19" s="163"/>
      <c r="J19" s="164"/>
      <c r="K19" s="162" t="s">
        <v>57</v>
      </c>
      <c r="L19" s="163"/>
      <c r="M19" s="164"/>
    </row>
    <row r="20" spans="1:13" x14ac:dyDescent="0.25">
      <c r="A20" s="31" t="s">
        <v>95</v>
      </c>
      <c r="B20" s="159">
        <f>'Dernières données'!D25</f>
        <v>1883</v>
      </c>
      <c r="C20" s="160"/>
      <c r="D20" s="161"/>
      <c r="E20" s="159">
        <f>'Dernières données'!D26</f>
        <v>1631</v>
      </c>
      <c r="F20" s="160"/>
      <c r="G20" s="161"/>
      <c r="H20" s="159">
        <f>'Dernières données'!D27</f>
        <v>1496</v>
      </c>
      <c r="I20" s="160"/>
      <c r="J20" s="161"/>
      <c r="K20" s="165">
        <f>'Dernières données'!D28</f>
        <v>1589</v>
      </c>
      <c r="L20" s="160"/>
      <c r="M20" s="161"/>
    </row>
    <row r="21" spans="1:13" x14ac:dyDescent="0.25">
      <c r="A21" s="31" t="s">
        <v>206</v>
      </c>
      <c r="B21" s="159">
        <f>'Dernières données'!E25</f>
        <v>2249</v>
      </c>
      <c r="C21" s="160"/>
      <c r="D21" s="161"/>
      <c r="E21" s="159">
        <f>'Dernières données'!E26</f>
        <v>1872</v>
      </c>
      <c r="F21" s="160"/>
      <c r="G21" s="161"/>
      <c r="H21" s="159">
        <f>'Dernières données'!E27</f>
        <v>2268</v>
      </c>
      <c r="I21" s="160"/>
      <c r="J21" s="161"/>
      <c r="K21" s="165">
        <f>'Dernières données'!E28</f>
        <v>1862</v>
      </c>
      <c r="L21" s="160"/>
      <c r="M21" s="161"/>
    </row>
    <row r="22" spans="1:13" x14ac:dyDescent="0.25">
      <c r="A22" s="135" t="s">
        <v>108</v>
      </c>
      <c r="B22" s="162" t="s">
        <v>86</v>
      </c>
      <c r="C22" s="163"/>
      <c r="D22" s="164"/>
      <c r="E22" s="162" t="s">
        <v>58</v>
      </c>
      <c r="F22" s="163"/>
      <c r="G22" s="164"/>
      <c r="H22" s="162" t="s">
        <v>66</v>
      </c>
      <c r="I22" s="163"/>
      <c r="J22" s="164"/>
    </row>
    <row r="23" spans="1:13" x14ac:dyDescent="0.25">
      <c r="A23" s="31" t="s">
        <v>95</v>
      </c>
      <c r="B23" s="159">
        <f>'Dernières données'!D30</f>
        <v>1756</v>
      </c>
      <c r="C23" s="160"/>
      <c r="D23" s="161"/>
      <c r="E23" s="165">
        <f>'Dernières données'!D31</f>
        <v>2255</v>
      </c>
      <c r="F23" s="160"/>
      <c r="G23" s="161"/>
      <c r="H23" s="159">
        <f>'Dernières données'!D32</f>
        <v>1568</v>
      </c>
      <c r="I23" s="160"/>
      <c r="J23" s="161"/>
    </row>
    <row r="24" spans="1:13" x14ac:dyDescent="0.25">
      <c r="A24" s="31" t="s">
        <v>206</v>
      </c>
      <c r="B24" s="159">
        <f>'Dernières données'!E30</f>
        <v>2037</v>
      </c>
      <c r="C24" s="160"/>
      <c r="D24" s="161"/>
      <c r="E24" s="165">
        <f>'Dernières données'!E31</f>
        <v>2797</v>
      </c>
      <c r="F24" s="160"/>
      <c r="G24" s="161"/>
      <c r="H24" s="159">
        <f>'Dernières données'!E32</f>
        <v>1792</v>
      </c>
      <c r="I24" s="160"/>
      <c r="J24" s="161"/>
    </row>
    <row r="25" spans="1:13" x14ac:dyDescent="0.25">
      <c r="A25" s="135" t="s">
        <v>109</v>
      </c>
      <c r="B25" s="162" t="s">
        <v>97</v>
      </c>
      <c r="C25" s="163"/>
      <c r="D25" s="164"/>
      <c r="E25" s="162" t="s">
        <v>80</v>
      </c>
      <c r="F25" s="163"/>
      <c r="G25" s="164"/>
    </row>
    <row r="26" spans="1:13" x14ac:dyDescent="0.25">
      <c r="A26" s="31" t="s">
        <v>95</v>
      </c>
      <c r="B26" s="159">
        <f>'Dernières données'!D34</f>
        <v>2810</v>
      </c>
      <c r="C26" s="160"/>
      <c r="D26" s="161"/>
      <c r="E26" s="159">
        <f>'Dernières données'!D35</f>
        <v>2826</v>
      </c>
      <c r="F26" s="160"/>
      <c r="G26" s="161"/>
    </row>
    <row r="27" spans="1:13" x14ac:dyDescent="0.25">
      <c r="A27" s="31" t="s">
        <v>206</v>
      </c>
      <c r="B27" s="159">
        <f>'Dernières données'!E34</f>
        <v>3393</v>
      </c>
      <c r="C27" s="160"/>
      <c r="D27" s="161"/>
      <c r="E27" s="159">
        <f>'Dernières données'!E35</f>
        <v>3094</v>
      </c>
      <c r="F27" s="160"/>
      <c r="G27" s="161"/>
    </row>
    <row r="28" spans="1:13" x14ac:dyDescent="0.25">
      <c r="A28" s="135" t="s">
        <v>110</v>
      </c>
      <c r="B28" s="162" t="s">
        <v>84</v>
      </c>
      <c r="C28" s="163"/>
      <c r="D28" s="164"/>
      <c r="E28" s="162" t="s">
        <v>87</v>
      </c>
      <c r="F28" s="163"/>
      <c r="G28" s="164"/>
      <c r="H28" s="162" t="s">
        <v>69</v>
      </c>
      <c r="I28" s="163"/>
      <c r="J28" s="164"/>
      <c r="K28" s="162" t="s">
        <v>68</v>
      </c>
      <c r="L28" s="163"/>
      <c r="M28" s="164"/>
    </row>
    <row r="29" spans="1:13" x14ac:dyDescent="0.25">
      <c r="A29" s="31" t="s">
        <v>95</v>
      </c>
      <c r="B29" s="159">
        <f>'Dernières données'!D37</f>
        <v>4320</v>
      </c>
      <c r="C29" s="160"/>
      <c r="D29" s="161"/>
      <c r="E29" s="159">
        <f>'Dernières données'!D38</f>
        <v>2156</v>
      </c>
      <c r="F29" s="160"/>
      <c r="G29" s="161"/>
      <c r="H29" s="159">
        <f>'Dernières données'!D39</f>
        <v>3626</v>
      </c>
      <c r="I29" s="160"/>
      <c r="J29" s="161"/>
      <c r="K29" s="159">
        <f>'Dernières données'!D40</f>
        <v>1743</v>
      </c>
      <c r="L29" s="160"/>
      <c r="M29" s="161"/>
    </row>
    <row r="30" spans="1:13" x14ac:dyDescent="0.25">
      <c r="A30" s="31" t="s">
        <v>206</v>
      </c>
      <c r="B30" s="159">
        <f>'Dernières données'!E37</f>
        <v>5239</v>
      </c>
      <c r="C30" s="160"/>
      <c r="D30" s="161"/>
      <c r="E30" s="159">
        <f>'Dernières données'!E38</f>
        <v>2524</v>
      </c>
      <c r="F30" s="160"/>
      <c r="G30" s="161"/>
      <c r="H30" s="159">
        <f>'Dernières données'!E39</f>
        <v>4426</v>
      </c>
      <c r="I30" s="160"/>
      <c r="J30" s="161"/>
      <c r="K30" s="159">
        <f>'Dernières données'!E40</f>
        <v>2268</v>
      </c>
      <c r="L30" s="160"/>
      <c r="M30" s="161"/>
    </row>
    <row r="31" spans="1:13" x14ac:dyDescent="0.25">
      <c r="A31" s="135" t="s">
        <v>111</v>
      </c>
      <c r="B31" s="162" t="s">
        <v>91</v>
      </c>
      <c r="C31" s="163"/>
      <c r="D31" s="164"/>
      <c r="E31" s="162" t="s">
        <v>83</v>
      </c>
      <c r="F31" s="163"/>
      <c r="G31" s="164"/>
      <c r="H31" s="162" t="s">
        <v>78</v>
      </c>
      <c r="I31" s="163"/>
      <c r="J31" s="164"/>
    </row>
    <row r="32" spans="1:13" x14ac:dyDescent="0.25">
      <c r="A32" s="31" t="s">
        <v>95</v>
      </c>
      <c r="B32" s="159">
        <f>'Dernières données'!D42</f>
        <v>3438</v>
      </c>
      <c r="C32" s="160"/>
      <c r="D32" s="161"/>
      <c r="E32" s="159">
        <f>'Dernières données'!D43</f>
        <v>4886</v>
      </c>
      <c r="F32" s="160"/>
      <c r="G32" s="161"/>
      <c r="H32" s="159">
        <f>'Dernières données'!D44</f>
        <v>2566</v>
      </c>
      <c r="I32" s="160"/>
      <c r="J32" s="161"/>
    </row>
    <row r="33" spans="1:22" x14ac:dyDescent="0.25">
      <c r="A33" s="31" t="s">
        <v>206</v>
      </c>
      <c r="B33" s="159">
        <f>'Dernières données'!E42</f>
        <v>4440</v>
      </c>
      <c r="C33" s="160"/>
      <c r="D33" s="161"/>
      <c r="E33" s="159">
        <f>'Dernières données'!E43</f>
        <v>6332</v>
      </c>
      <c r="F33" s="160"/>
      <c r="G33" s="161"/>
      <c r="H33" s="159">
        <f>'Dernières données'!E44</f>
        <v>3414</v>
      </c>
      <c r="I33" s="160"/>
      <c r="J33" s="161"/>
    </row>
    <row r="34" spans="1:22" x14ac:dyDescent="0.25">
      <c r="A34" s="135" t="s">
        <v>112</v>
      </c>
      <c r="B34" s="162" t="s">
        <v>85</v>
      </c>
      <c r="C34" s="163"/>
      <c r="D34" s="164"/>
      <c r="E34" s="162" t="s">
        <v>76</v>
      </c>
      <c r="F34" s="163"/>
      <c r="G34" s="164"/>
      <c r="H34" s="162" t="s">
        <v>59</v>
      </c>
      <c r="I34" s="163"/>
      <c r="J34" s="164"/>
    </row>
    <row r="35" spans="1:22" x14ac:dyDescent="0.25">
      <c r="A35" s="31" t="s">
        <v>95</v>
      </c>
      <c r="B35" s="159">
        <f>'Dernières données'!D46</f>
        <v>4053</v>
      </c>
      <c r="C35" s="160"/>
      <c r="D35" s="161"/>
      <c r="E35" s="159">
        <f>'Dernières données'!D47</f>
        <v>3502</v>
      </c>
      <c r="F35" s="160"/>
      <c r="G35" s="161"/>
      <c r="H35" s="159">
        <f>'Dernières données'!D48</f>
        <v>1859</v>
      </c>
      <c r="I35" s="160"/>
      <c r="J35" s="161"/>
    </row>
    <row r="36" spans="1:22" x14ac:dyDescent="0.25">
      <c r="A36" s="31" t="s">
        <v>206</v>
      </c>
      <c r="B36" s="159">
        <f>'Dernières données'!E46</f>
        <v>4806</v>
      </c>
      <c r="C36" s="160"/>
      <c r="D36" s="161"/>
      <c r="E36" s="159">
        <f>'Dernières données'!E47</f>
        <v>4203</v>
      </c>
      <c r="F36" s="160"/>
      <c r="G36" s="161"/>
      <c r="H36" s="159">
        <f>'Dernières données'!E48</f>
        <v>2234</v>
      </c>
      <c r="I36" s="160"/>
      <c r="J36" s="161"/>
    </row>
    <row r="37" spans="1:22" x14ac:dyDescent="0.25">
      <c r="A37" s="135" t="s">
        <v>113</v>
      </c>
      <c r="B37" s="162" t="s">
        <v>60</v>
      </c>
      <c r="C37" s="163"/>
      <c r="D37" s="164"/>
    </row>
    <row r="38" spans="1:22" x14ac:dyDescent="0.25">
      <c r="A38" s="31" t="s">
        <v>95</v>
      </c>
      <c r="B38" s="159">
        <f>'Dernières données'!D50</f>
        <v>4902</v>
      </c>
      <c r="C38" s="160"/>
      <c r="D38" s="161"/>
    </row>
    <row r="39" spans="1:22" x14ac:dyDescent="0.25">
      <c r="A39" s="31" t="s">
        <v>206</v>
      </c>
      <c r="B39" s="159">
        <f>'Dernières données'!E50</f>
        <v>7282</v>
      </c>
      <c r="C39" s="160"/>
      <c r="D39" s="161"/>
    </row>
    <row r="40" spans="1:22" x14ac:dyDescent="0.25">
      <c r="A40" s="135" t="s">
        <v>114</v>
      </c>
      <c r="B40" s="162" t="s">
        <v>64</v>
      </c>
      <c r="C40" s="163"/>
      <c r="D40" s="164"/>
      <c r="E40" s="162" t="s">
        <v>63</v>
      </c>
      <c r="F40" s="163"/>
      <c r="G40" s="164"/>
    </row>
    <row r="41" spans="1:22" x14ac:dyDescent="0.25">
      <c r="A41" s="31" t="s">
        <v>95</v>
      </c>
      <c r="B41" s="159">
        <f>'Dernières données'!D52</f>
        <v>3427</v>
      </c>
      <c r="C41" s="160"/>
      <c r="D41" s="161"/>
      <c r="E41" s="165">
        <f>'Dernières données'!D53</f>
        <v>3239</v>
      </c>
      <c r="F41" s="160"/>
      <c r="G41" s="161"/>
    </row>
    <row r="42" spans="1:22" x14ac:dyDescent="0.25">
      <c r="A42" s="31" t="s">
        <v>206</v>
      </c>
      <c r="B42" s="159">
        <f>'Dernières données'!E52</f>
        <v>3651</v>
      </c>
      <c r="C42" s="160"/>
      <c r="D42" s="161"/>
      <c r="E42" s="165">
        <f>'Dernières données'!E53</f>
        <v>3764</v>
      </c>
      <c r="F42" s="160"/>
      <c r="G42" s="161"/>
    </row>
    <row r="43" spans="1:22" ht="14.45" customHeight="1" x14ac:dyDescent="0.25">
      <c r="A43" s="135" t="s">
        <v>205</v>
      </c>
      <c r="B43" s="162" t="s">
        <v>52</v>
      </c>
      <c r="C43" s="163"/>
      <c r="D43" s="164"/>
      <c r="E43" s="162" t="s">
        <v>134</v>
      </c>
      <c r="F43" s="163"/>
      <c r="G43" s="164"/>
      <c r="H43" s="162" t="s">
        <v>51</v>
      </c>
      <c r="I43" s="163"/>
      <c r="J43" s="164"/>
      <c r="K43" s="162" t="s">
        <v>135</v>
      </c>
      <c r="L43" s="163"/>
      <c r="M43" s="164"/>
      <c r="N43" s="162" t="s">
        <v>133</v>
      </c>
      <c r="O43" s="163"/>
      <c r="P43" s="164"/>
      <c r="Q43" s="162" t="s">
        <v>132</v>
      </c>
      <c r="R43" s="163"/>
      <c r="S43" s="164"/>
      <c r="T43" s="162" t="s">
        <v>46</v>
      </c>
      <c r="U43" s="163"/>
      <c r="V43" s="164"/>
    </row>
    <row r="44" spans="1:22" x14ac:dyDescent="0.25">
      <c r="A44" s="31" t="s">
        <v>95</v>
      </c>
      <c r="B44" s="159">
        <v>1031</v>
      </c>
      <c r="C44" s="160"/>
      <c r="D44" s="161"/>
      <c r="E44" s="165">
        <v>713</v>
      </c>
      <c r="F44" s="160"/>
      <c r="G44" s="161"/>
      <c r="H44" s="159">
        <v>766</v>
      </c>
      <c r="I44" s="160"/>
      <c r="J44" s="161"/>
      <c r="K44" s="165">
        <v>288</v>
      </c>
      <c r="L44" s="160"/>
      <c r="M44" s="161"/>
      <c r="N44" s="159">
        <v>893</v>
      </c>
      <c r="O44" s="160"/>
      <c r="P44" s="161"/>
      <c r="Q44" s="165">
        <v>120</v>
      </c>
      <c r="R44" s="160"/>
      <c r="S44" s="161"/>
      <c r="T44" s="159">
        <v>1320</v>
      </c>
      <c r="U44" s="160"/>
      <c r="V44" s="161"/>
    </row>
    <row r="45" spans="1:22" x14ac:dyDescent="0.25">
      <c r="A45" s="31" t="s">
        <v>206</v>
      </c>
      <c r="B45" s="159">
        <v>948</v>
      </c>
      <c r="C45" s="160"/>
      <c r="D45" s="161"/>
      <c r="E45" s="165">
        <v>883</v>
      </c>
      <c r="F45" s="160"/>
      <c r="G45" s="161"/>
      <c r="H45" s="159">
        <v>1022</v>
      </c>
      <c r="I45" s="160"/>
      <c r="J45" s="161"/>
      <c r="K45" s="165">
        <v>281</v>
      </c>
      <c r="L45" s="160"/>
      <c r="M45" s="161"/>
      <c r="N45" s="159">
        <v>1142</v>
      </c>
      <c r="O45" s="160"/>
      <c r="P45" s="161"/>
      <c r="Q45" s="165">
        <v>127</v>
      </c>
      <c r="R45" s="160"/>
      <c r="S45" s="161"/>
      <c r="T45" s="159">
        <v>1438</v>
      </c>
      <c r="U45" s="160"/>
      <c r="V45" s="161"/>
    </row>
  </sheetData>
  <mergeCells count="135">
    <mergeCell ref="B13:D13"/>
    <mergeCell ref="B14:D14"/>
    <mergeCell ref="B15:D15"/>
    <mergeCell ref="B16:D16"/>
    <mergeCell ref="B17:D17"/>
    <mergeCell ref="B18:D18"/>
    <mergeCell ref="B7:D7"/>
    <mergeCell ref="B8:D8"/>
    <mergeCell ref="B9:D9"/>
    <mergeCell ref="B10:D10"/>
    <mergeCell ref="B11:D11"/>
    <mergeCell ref="B12:D12"/>
    <mergeCell ref="B25:D25"/>
    <mergeCell ref="B26:D26"/>
    <mergeCell ref="B27:D27"/>
    <mergeCell ref="B28:D28"/>
    <mergeCell ref="B29:D29"/>
    <mergeCell ref="B30:D30"/>
    <mergeCell ref="B19:D19"/>
    <mergeCell ref="B20:D20"/>
    <mergeCell ref="B21:D21"/>
    <mergeCell ref="B22:D22"/>
    <mergeCell ref="B23:D23"/>
    <mergeCell ref="B24:D24"/>
    <mergeCell ref="B45:D45"/>
    <mergeCell ref="B37:D37"/>
    <mergeCell ref="B38:D38"/>
    <mergeCell ref="B39:D39"/>
    <mergeCell ref="B41:D41"/>
    <mergeCell ref="B42:D42"/>
    <mergeCell ref="B43:D43"/>
    <mergeCell ref="B31:D31"/>
    <mergeCell ref="B32:D32"/>
    <mergeCell ref="B33:D33"/>
    <mergeCell ref="B34:D34"/>
    <mergeCell ref="B35:D35"/>
    <mergeCell ref="B36:D36"/>
    <mergeCell ref="B44:D44"/>
    <mergeCell ref="B40:D40"/>
    <mergeCell ref="B6:D6"/>
    <mergeCell ref="E6:G6"/>
    <mergeCell ref="B4:D4"/>
    <mergeCell ref="E4:G4"/>
    <mergeCell ref="K1:M1"/>
    <mergeCell ref="E2:G2"/>
    <mergeCell ref="H2:J2"/>
    <mergeCell ref="K2:M2"/>
    <mergeCell ref="K3:M3"/>
    <mergeCell ref="H3:J3"/>
    <mergeCell ref="E3:G3"/>
    <mergeCell ref="E1:G1"/>
    <mergeCell ref="H1:J1"/>
    <mergeCell ref="B5:D5"/>
    <mergeCell ref="E5:G5"/>
    <mergeCell ref="B1:D1"/>
    <mergeCell ref="B2:D2"/>
    <mergeCell ref="B3:D3"/>
    <mergeCell ref="E7:G7"/>
    <mergeCell ref="E8:G8"/>
    <mergeCell ref="E12:G12"/>
    <mergeCell ref="K28:M28"/>
    <mergeCell ref="E25:G25"/>
    <mergeCell ref="E22:G22"/>
    <mergeCell ref="H22:J22"/>
    <mergeCell ref="E19:G19"/>
    <mergeCell ref="H19:J19"/>
    <mergeCell ref="K19:M19"/>
    <mergeCell ref="E20:G20"/>
    <mergeCell ref="H20:J20"/>
    <mergeCell ref="K20:M20"/>
    <mergeCell ref="E28:G28"/>
    <mergeCell ref="H28:J28"/>
    <mergeCell ref="E17:G17"/>
    <mergeCell ref="H17:J17"/>
    <mergeCell ref="E18:G18"/>
    <mergeCell ref="H18:J18"/>
    <mergeCell ref="E14:G14"/>
    <mergeCell ref="H14:J14"/>
    <mergeCell ref="E15:G15"/>
    <mergeCell ref="H15:J15"/>
    <mergeCell ref="E9:G9"/>
    <mergeCell ref="E11:G11"/>
    <mergeCell ref="E16:G16"/>
    <mergeCell ref="H16:J16"/>
    <mergeCell ref="E13:G13"/>
    <mergeCell ref="H13:J13"/>
    <mergeCell ref="E10:G10"/>
    <mergeCell ref="E27:G27"/>
    <mergeCell ref="E29:G29"/>
    <mergeCell ref="H29:J29"/>
    <mergeCell ref="K29:M29"/>
    <mergeCell ref="E24:G24"/>
    <mergeCell ref="H24:J24"/>
    <mergeCell ref="E26:G26"/>
    <mergeCell ref="E21:G21"/>
    <mergeCell ref="H21:J21"/>
    <mergeCell ref="K21:M21"/>
    <mergeCell ref="E23:G23"/>
    <mergeCell ref="H23:J23"/>
    <mergeCell ref="H35:J35"/>
    <mergeCell ref="E36:G36"/>
    <mergeCell ref="H36:J36"/>
    <mergeCell ref="K30:M30"/>
    <mergeCell ref="E32:G32"/>
    <mergeCell ref="H32:J32"/>
    <mergeCell ref="E33:G33"/>
    <mergeCell ref="H33:J33"/>
    <mergeCell ref="E34:G34"/>
    <mergeCell ref="H34:J34"/>
    <mergeCell ref="E31:G31"/>
    <mergeCell ref="H31:J31"/>
    <mergeCell ref="E30:G30"/>
    <mergeCell ref="H30:J30"/>
    <mergeCell ref="E35:G35"/>
    <mergeCell ref="T44:V44"/>
    <mergeCell ref="T45:V45"/>
    <mergeCell ref="E40:G40"/>
    <mergeCell ref="E45:G45"/>
    <mergeCell ref="H45:J45"/>
    <mergeCell ref="K45:M45"/>
    <mergeCell ref="N44:P44"/>
    <mergeCell ref="Q44:S44"/>
    <mergeCell ref="N45:P45"/>
    <mergeCell ref="Q45:S45"/>
    <mergeCell ref="E42:G42"/>
    <mergeCell ref="T43:V43"/>
    <mergeCell ref="Q43:S43"/>
    <mergeCell ref="N43:P43"/>
    <mergeCell ref="E44:G44"/>
    <mergeCell ref="H44:J44"/>
    <mergeCell ref="K44:M44"/>
    <mergeCell ref="E41:G41"/>
    <mergeCell ref="K43:M43"/>
    <mergeCell ref="H43:J43"/>
    <mergeCell ref="E43:G43"/>
  </mergeCells>
  <pageMargins left="0.7" right="0.7" top="0.75" bottom="0.75" header="0.3" footer="0.3"/>
  <pageSetup paperSize="9" orientation="portrait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4">
    <tabColor rgb="FFFF0000"/>
  </sheetPr>
  <dimension ref="A1:P17"/>
  <sheetViews>
    <sheetView zoomScale="70" zoomScaleNormal="7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D24" sqref="D24"/>
    </sheetView>
  </sheetViews>
  <sheetFormatPr baseColWidth="10" defaultRowHeight="15" x14ac:dyDescent="0.25"/>
  <cols>
    <col min="1" max="1" width="11" customWidth="1"/>
    <col min="2" max="2" width="76.42578125" bestFit="1" customWidth="1"/>
    <col min="3" max="4" width="25.5703125" customWidth="1"/>
    <col min="5" max="5" width="22.85546875" customWidth="1"/>
    <col min="6" max="6" width="35.5703125" hidden="1" customWidth="1"/>
    <col min="7" max="9" width="32.85546875" hidden="1" customWidth="1"/>
    <col min="10" max="10" width="30.42578125" hidden="1" customWidth="1"/>
    <col min="11" max="12" width="23.140625" hidden="1" customWidth="1"/>
    <col min="13" max="13" width="0" hidden="1" customWidth="1"/>
    <col min="14" max="14" width="24" customWidth="1"/>
    <col min="15" max="15" width="22" customWidth="1"/>
    <col min="16" max="16" width="27" customWidth="1"/>
  </cols>
  <sheetData>
    <row r="1" spans="1:16" s="12" customFormat="1" ht="12.75" x14ac:dyDescent="0.2">
      <c r="F1" s="166" t="s">
        <v>34</v>
      </c>
      <c r="G1" s="167"/>
      <c r="H1" s="168"/>
      <c r="J1" s="166" t="s">
        <v>33</v>
      </c>
      <c r="K1" s="167"/>
      <c r="L1" s="168"/>
      <c r="N1" s="166" t="s">
        <v>32</v>
      </c>
      <c r="O1" s="167"/>
      <c r="P1" s="168"/>
    </row>
    <row r="2" spans="1:16" s="16" customFormat="1" ht="25.5" x14ac:dyDescent="0.25">
      <c r="A2" s="24" t="s">
        <v>31</v>
      </c>
      <c r="B2" s="24" t="s">
        <v>30</v>
      </c>
      <c r="C2" s="24" t="s">
        <v>29</v>
      </c>
      <c r="D2" s="23" t="s">
        <v>28</v>
      </c>
      <c r="E2" s="22" t="s">
        <v>27</v>
      </c>
      <c r="F2" s="21" t="s">
        <v>26</v>
      </c>
      <c r="G2" s="20" t="s">
        <v>25</v>
      </c>
      <c r="H2" s="20" t="s">
        <v>24</v>
      </c>
      <c r="I2" s="19"/>
      <c r="J2" s="18" t="s">
        <v>26</v>
      </c>
      <c r="K2" s="18" t="s">
        <v>25</v>
      </c>
      <c r="L2" s="18" t="s">
        <v>24</v>
      </c>
      <c r="N2" s="17" t="s">
        <v>26</v>
      </c>
      <c r="O2" s="17" t="s">
        <v>25</v>
      </c>
      <c r="P2" s="17" t="s">
        <v>24</v>
      </c>
    </row>
    <row r="3" spans="1:16" x14ac:dyDescent="0.25">
      <c r="A3" s="3" t="s">
        <v>23</v>
      </c>
      <c r="B3" s="3" t="s">
        <v>22</v>
      </c>
      <c r="C3" s="2" t="s">
        <v>0</v>
      </c>
      <c r="D3" s="1">
        <v>1</v>
      </c>
      <c r="E3" s="13">
        <v>0</v>
      </c>
      <c r="F3" s="7" t="e">
        <f>AVERAGE(#REF!,#REF!,#REF!,#REF!,#REF!,#REF!,#REF!,#REF!,#REF!)</f>
        <v>#REF!</v>
      </c>
      <c r="G3" s="7" t="e">
        <f>MAX(#REF!,#REF!,#REF!,#REF!,#REF!,#REF!,#REF!,#REF!,#REF!)</f>
        <v>#REF!</v>
      </c>
      <c r="H3" s="7" t="e">
        <f>MIN(#REF!,#REF!,#REF!,#REF!,#REF!,#REF!,#REF!,#REF!,#REF!)</f>
        <v>#REF!</v>
      </c>
      <c r="I3" s="7"/>
      <c r="J3" s="7" t="e">
        <f>AVERAGE(#REF!,#REF!,#REF!,#REF!,#REF!,#REF!,#REF!,#REF!,#REF!)</f>
        <v>#REF!</v>
      </c>
      <c r="K3" s="5" t="e">
        <f>MAX(#REF!,#REF!,#REF!,#REF!,#REF!,#REF!,#REF!,#REF!,#REF!)</f>
        <v>#REF!</v>
      </c>
      <c r="L3" s="5" t="e">
        <f>MIN(#REF!,#REF!,#REF!,#REF!,#REF!,#REF!,#REF!,#REF!,#REF!)</f>
        <v>#REF!</v>
      </c>
      <c r="M3" s="12"/>
      <c r="N3" s="11" t="e">
        <f xml:space="preserve"> AVERAGE(#REF!,#REF!,#REF!,#REF!,#REF!,#REF!,#REF!,#REF!,#REF!,#REF!,#REF!,#REF!,#REF!,#REF!,#REF!,#REF!,#REF!,#REF!)</f>
        <v>#REF!</v>
      </c>
      <c r="O3" s="11" t="e">
        <f xml:space="preserve"> MAX(#REF!,#REF!,#REF!,#REF!,#REF!,#REF!,#REF!,#REF!,#REF!,#REF!,#REF!,#REF!,#REF!,#REF!,#REF!,#REF!,#REF!,#REF!)</f>
        <v>#REF!</v>
      </c>
      <c r="P3" s="11" t="e">
        <f xml:space="preserve"> MIN(#REF!,#REF!,#REF!,#REF!,#REF!,#REF!,#REF!,#REF!,#REF!,#REF!,#REF!,#REF!,#REF!,#REF!,#REF!,#REF!,#REF!,#REF!)</f>
        <v>#REF!</v>
      </c>
    </row>
    <row r="4" spans="1:16" x14ac:dyDescent="0.25">
      <c r="A4" s="3" t="s">
        <v>21</v>
      </c>
      <c r="B4" s="3" t="s">
        <v>20</v>
      </c>
      <c r="C4" s="2" t="s">
        <v>0</v>
      </c>
      <c r="D4" s="1">
        <v>1</v>
      </c>
      <c r="E4" s="13">
        <v>0</v>
      </c>
      <c r="F4" s="7" t="e">
        <f>AVERAGE(#REF!,#REF!,#REF!,#REF!,#REF!,#REF!,#REF!,#REF!,#REF!)</f>
        <v>#REF!</v>
      </c>
      <c r="G4" s="7" t="e">
        <f>MAX(#REF!,#REF!,#REF!,#REF!,#REF!,#REF!,#REF!,#REF!,#REF!)</f>
        <v>#REF!</v>
      </c>
      <c r="H4" s="7" t="e">
        <f>MIN(#REF!,#REF!,#REF!,#REF!,#REF!,#REF!,#REF!,#REF!,#REF!)</f>
        <v>#REF!</v>
      </c>
      <c r="I4" s="7"/>
      <c r="J4" s="7" t="e">
        <f>AVERAGE(#REF!,#REF!,#REF!,#REF!,#REF!,#REF!,#REF!,#REF!,#REF!)</f>
        <v>#REF!</v>
      </c>
      <c r="K4" s="5" t="e">
        <f>MAX(#REF!,#REF!,#REF!,#REF!,#REF!,#REF!,#REF!,#REF!,#REF!)</f>
        <v>#REF!</v>
      </c>
      <c r="L4" s="5" t="e">
        <f>MIN(#REF!,#REF!,#REF!,#REF!,#REF!,#REF!,#REF!,#REF!,#REF!)</f>
        <v>#REF!</v>
      </c>
      <c r="M4" s="12"/>
      <c r="N4" s="11" t="e">
        <f xml:space="preserve"> AVERAGE(#REF!,#REF!,#REF!,#REF!,#REF!,#REF!,#REF!,#REF!,#REF!,#REF!,#REF!,#REF!,#REF!,#REF!,#REF!,#REF!,#REF!,#REF!)</f>
        <v>#REF!</v>
      </c>
      <c r="O4" s="11" t="e">
        <f xml:space="preserve"> MAX(#REF!,#REF!,#REF!,#REF!,#REF!,#REF!,#REF!,#REF!,#REF!,#REF!,#REF!,#REF!,#REF!,#REF!,#REF!,#REF!,#REF!,#REF!)</f>
        <v>#REF!</v>
      </c>
      <c r="P4" s="11" t="e">
        <f xml:space="preserve"> MIN(#REF!,#REF!,#REF!,#REF!,#REF!,#REF!,#REF!,#REF!,#REF!,#REF!,#REF!,#REF!,#REF!,#REF!,#REF!,#REF!,#REF!,#REF!)</f>
        <v>#REF!</v>
      </c>
    </row>
    <row r="5" spans="1:16" ht="27" customHeight="1" x14ac:dyDescent="0.25">
      <c r="A5" s="3" t="s">
        <v>19</v>
      </c>
      <c r="B5" s="3" t="s">
        <v>18</v>
      </c>
      <c r="C5" s="2" t="s">
        <v>0</v>
      </c>
      <c r="D5" s="1">
        <v>1</v>
      </c>
      <c r="E5" s="13">
        <v>0</v>
      </c>
      <c r="F5" s="7" t="e">
        <f>AVERAGE(#REF!,#REF!,#REF!,#REF!,#REF!,#REF!,#REF!,#REF!,#REF!)</f>
        <v>#REF!</v>
      </c>
      <c r="G5" s="7" t="e">
        <f>MAX(#REF!,#REF!,#REF!,#REF!,#REF!,#REF!,#REF!,#REF!,#REF!)</f>
        <v>#REF!</v>
      </c>
      <c r="H5" s="7" t="e">
        <f>MIN(#REF!,#REF!,#REF!,#REF!,#REF!,#REF!,#REF!,#REF!,#REF!)</f>
        <v>#REF!</v>
      </c>
      <c r="I5" s="7"/>
      <c r="J5" s="7" t="e">
        <f>AVERAGE(#REF!,#REF!,#REF!,#REF!,#REF!,#REF!,#REF!,#REF!,#REF!)</f>
        <v>#REF!</v>
      </c>
      <c r="K5" s="5" t="e">
        <f>MAX(#REF!,#REF!,#REF!,#REF!,#REF!,#REF!,#REF!,#REF!,#REF!)</f>
        <v>#REF!</v>
      </c>
      <c r="L5" s="5" t="e">
        <f>MIN(#REF!,#REF!,#REF!,#REF!,#REF!,#REF!,#REF!,#REF!,#REF!)</f>
        <v>#REF!</v>
      </c>
      <c r="M5" s="12"/>
      <c r="N5" s="11" t="e">
        <f xml:space="preserve"> AVERAGE(#REF!,#REF!,#REF!,#REF!,#REF!,#REF!,#REF!,#REF!,#REF!,#REF!,#REF!,#REF!,#REF!,#REF!,#REF!,#REF!,#REF!,#REF!)</f>
        <v>#REF!</v>
      </c>
      <c r="O5" s="11" t="e">
        <f xml:space="preserve"> MAX(#REF!,#REF!,#REF!,#REF!,#REF!,#REF!,#REF!,#REF!,#REF!,#REF!,#REF!,#REF!,#REF!,#REF!,#REF!,#REF!,#REF!,#REF!)</f>
        <v>#REF!</v>
      </c>
      <c r="P5" s="11" t="e">
        <f xml:space="preserve"> MIN(#REF!,#REF!,#REF!,#REF!,#REF!,#REF!,#REF!,#REF!,#REF!,#REF!,#REF!,#REF!,#REF!,#REF!,#REF!,#REF!,#REF!,#REF!)</f>
        <v>#REF!</v>
      </c>
    </row>
    <row r="6" spans="1:16" ht="27" customHeight="1" x14ac:dyDescent="0.25">
      <c r="A6" s="3" t="s">
        <v>17</v>
      </c>
      <c r="B6" s="3" t="s">
        <v>16</v>
      </c>
      <c r="C6" s="2" t="s">
        <v>0</v>
      </c>
      <c r="D6" s="1">
        <v>1</v>
      </c>
      <c r="E6" s="13"/>
      <c r="F6" s="7"/>
      <c r="G6" s="7"/>
      <c r="H6" s="7"/>
      <c r="I6" s="7"/>
      <c r="J6" s="7"/>
      <c r="K6" s="5"/>
      <c r="L6" s="5"/>
      <c r="M6" s="12"/>
      <c r="N6" s="11"/>
      <c r="O6" s="11"/>
      <c r="P6" s="11"/>
    </row>
    <row r="7" spans="1:16" ht="23.25" customHeight="1" x14ac:dyDescent="0.25">
      <c r="A7" s="3">
        <v>2</v>
      </c>
      <c r="B7" s="3" t="s">
        <v>15</v>
      </c>
      <c r="C7" s="2" t="s">
        <v>0</v>
      </c>
      <c r="D7" s="1"/>
      <c r="E7" s="13">
        <v>0</v>
      </c>
      <c r="F7" s="7" t="e">
        <f>AVERAGE(#REF!,#REF!,#REF!,#REF!,#REF!,#REF!,#REF!,#REF!,#REF!)</f>
        <v>#REF!</v>
      </c>
      <c r="G7" s="7" t="e">
        <f>MAX(#REF!,#REF!,#REF!,#REF!,#REF!,#REF!,#REF!,#REF!,#REF!)</f>
        <v>#REF!</v>
      </c>
      <c r="H7" s="7" t="e">
        <f>MIN(#REF!,#REF!,#REF!,#REF!,#REF!,#REF!,#REF!,#REF!,#REF!)</f>
        <v>#REF!</v>
      </c>
      <c r="I7" s="7"/>
      <c r="J7" s="7" t="e">
        <f>AVERAGE(#REF!,#REF!,#REF!,#REF!,#REF!,#REF!,#REF!,#REF!,#REF!)</f>
        <v>#REF!</v>
      </c>
      <c r="K7" s="5" t="e">
        <f>MAX(#REF!,#REF!,#REF!,#REF!,#REF!,#REF!,#REF!,#REF!,#REF!)</f>
        <v>#REF!</v>
      </c>
      <c r="L7" s="5" t="e">
        <f>MIN(#REF!,#REF!,#REF!,#REF!,#REF!,#REF!,#REF!,#REF!,#REF!)</f>
        <v>#REF!</v>
      </c>
      <c r="M7" s="12"/>
      <c r="N7" s="11" t="e">
        <f xml:space="preserve"> AVERAGE(#REF!,#REF!,#REF!,#REF!,#REF!,#REF!,#REF!,#REF!,#REF!,#REF!,#REF!,#REF!,#REF!,#REF!,#REF!,#REF!,#REF!,#REF!)</f>
        <v>#REF!</v>
      </c>
      <c r="O7" s="11" t="e">
        <f xml:space="preserve"> MAX(#REF!,#REF!,#REF!,#REF!,#REF!,#REF!,#REF!,#REF!,#REF!,#REF!,#REF!,#REF!,#REF!,#REF!,#REF!,#REF!,#REF!,#REF!)</f>
        <v>#REF!</v>
      </c>
      <c r="P7" s="11" t="e">
        <f xml:space="preserve"> MIN(#REF!,#REF!,#REF!,#REF!,#REF!,#REF!,#REF!,#REF!,#REF!,#REF!,#REF!,#REF!,#REF!,#REF!,#REF!,#REF!,#REF!,#REF!)</f>
        <v>#REF!</v>
      </c>
    </row>
    <row r="8" spans="1:16" ht="39.75" customHeight="1" x14ac:dyDescent="0.25">
      <c r="A8" s="3">
        <v>3</v>
      </c>
      <c r="B8" s="3" t="s">
        <v>14</v>
      </c>
      <c r="C8" s="14" t="s">
        <v>10</v>
      </c>
      <c r="D8" s="15">
        <v>1</v>
      </c>
      <c r="E8" s="13">
        <v>0</v>
      </c>
      <c r="F8" s="7" t="e">
        <f>AVERAGE(#REF!,#REF!,#REF!,#REF!,#REF!,#REF!,#REF!,#REF!,#REF!)</f>
        <v>#REF!</v>
      </c>
      <c r="G8" s="7" t="e">
        <f>MAX(#REF!,#REF!,#REF!,#REF!,#REF!,#REF!,#REF!,#REF!,#REF!)</f>
        <v>#REF!</v>
      </c>
      <c r="H8" s="7" t="e">
        <f>MIN(#REF!,#REF!,#REF!,#REF!,#REF!,#REF!,#REF!,#REF!,#REF!)</f>
        <v>#REF!</v>
      </c>
      <c r="I8" s="7"/>
      <c r="J8" s="7" t="e">
        <f>AVERAGE(#REF!,#REF!,#REF!,#REF!,#REF!,#REF!,#REF!,#REF!,#REF!)</f>
        <v>#REF!</v>
      </c>
      <c r="K8" s="5" t="e">
        <f>MAX(#REF!,#REF!,#REF!,#REF!,#REF!,#REF!,#REF!,#REF!,#REF!)</f>
        <v>#REF!</v>
      </c>
      <c r="L8" s="5" t="e">
        <f>MIN(#REF!,#REF!,#REF!,#REF!,#REF!,#REF!,#REF!,#REF!,#REF!)</f>
        <v>#REF!</v>
      </c>
      <c r="M8" s="12"/>
      <c r="N8" s="11" t="e">
        <f xml:space="preserve"> AVERAGE(#REF!,#REF!,#REF!,#REF!,#REF!,#REF!,#REF!,#REF!,#REF!,#REF!,#REF!,#REF!,#REF!,#REF!,#REF!,#REF!,#REF!,#REF!)</f>
        <v>#REF!</v>
      </c>
      <c r="O8" s="11" t="e">
        <f xml:space="preserve"> MAX(#REF!,#REF!,#REF!,#REF!,#REF!,#REF!,#REF!,#REF!,#REF!,#REF!,#REF!,#REF!,#REF!,#REF!,#REF!,#REF!,#REF!,#REF!)</f>
        <v>#REF!</v>
      </c>
      <c r="P8" s="11" t="e">
        <f xml:space="preserve"> MIN(#REF!,#REF!,#REF!,#REF!,#REF!,#REF!,#REF!,#REF!,#REF!,#REF!,#REF!,#REF!,#REF!,#REF!,#REF!,#REF!,#REF!,#REF!)</f>
        <v>#REF!</v>
      </c>
    </row>
    <row r="9" spans="1:16" ht="25.5" x14ac:dyDescent="0.25">
      <c r="A9" s="3">
        <v>4</v>
      </c>
      <c r="B9" s="3" t="s">
        <v>13</v>
      </c>
      <c r="C9" s="14" t="s">
        <v>10</v>
      </c>
      <c r="D9" s="15"/>
      <c r="E9" s="13">
        <v>0.01</v>
      </c>
      <c r="F9" s="7" t="e">
        <f>AVERAGE(#REF!,#REF!,#REF!,#REF!,#REF!,#REF!,#REF!,#REF!,#REF!)</f>
        <v>#REF!</v>
      </c>
      <c r="G9" s="7" t="e">
        <f>MAX(#REF!,#REF!,#REF!,#REF!,#REF!,#REF!,#REF!,#REF!,#REF!)</f>
        <v>#REF!</v>
      </c>
      <c r="H9" s="7" t="e">
        <f>MIN(#REF!,#REF!,#REF!,#REF!,#REF!,#REF!,#REF!,#REF!,#REF!)</f>
        <v>#REF!</v>
      </c>
      <c r="I9" s="7"/>
      <c r="J9" s="7" t="e">
        <f>AVERAGE(#REF!,#REF!,#REF!,#REF!,#REF!,#REF!,#REF!,#REF!,#REF!)</f>
        <v>#REF!</v>
      </c>
      <c r="K9" s="5" t="e">
        <f>MAX(#REF!,#REF!,#REF!,#REF!,#REF!,#REF!,#REF!,#REF!,#REF!)</f>
        <v>#REF!</v>
      </c>
      <c r="L9" s="5" t="e">
        <f>MIN(#REF!,#REF!,#REF!,#REF!,#REF!,#REF!,#REF!,#REF!,#REF!)</f>
        <v>#REF!</v>
      </c>
      <c r="M9" s="12"/>
      <c r="N9" s="11" t="e">
        <f xml:space="preserve"> AVERAGE(#REF!,#REF!,#REF!,#REF!,#REF!,#REF!,#REF!,#REF!,#REF!,#REF!,#REF!,#REF!,#REF!,#REF!,#REF!,#REF!,#REF!,#REF!)</f>
        <v>#REF!</v>
      </c>
      <c r="O9" s="11" t="e">
        <f xml:space="preserve"> MAX(#REF!,#REF!,#REF!,#REF!,#REF!,#REF!,#REF!,#REF!,#REF!,#REF!,#REF!,#REF!,#REF!,#REF!,#REF!,#REF!,#REF!,#REF!)</f>
        <v>#REF!</v>
      </c>
      <c r="P9" s="11" t="e">
        <f xml:space="preserve"> MIN(#REF!,#REF!,#REF!,#REF!,#REF!,#REF!,#REF!,#REF!,#REF!,#REF!,#REF!,#REF!,#REF!,#REF!,#REF!,#REF!,#REF!,#REF!)</f>
        <v>#REF!</v>
      </c>
    </row>
    <row r="10" spans="1:16" ht="25.5" x14ac:dyDescent="0.25">
      <c r="A10" s="3">
        <v>5</v>
      </c>
      <c r="B10" s="3" t="s">
        <v>12</v>
      </c>
      <c r="C10" s="2" t="s">
        <v>0</v>
      </c>
      <c r="D10" s="1">
        <v>1</v>
      </c>
      <c r="E10" s="13">
        <v>0</v>
      </c>
      <c r="F10" s="7" t="e">
        <f>AVERAGE(#REF!,#REF!,#REF!,#REF!,#REF!,#REF!,#REF!,#REF!,#REF!)</f>
        <v>#REF!</v>
      </c>
      <c r="G10" s="7" t="e">
        <f>MAX(#REF!,#REF!,#REF!,#REF!,#REF!,#REF!,#REF!,#REF!,#REF!)</f>
        <v>#REF!</v>
      </c>
      <c r="H10" s="7" t="e">
        <f>MIN(#REF!,#REF!,#REF!,#REF!,#REF!,#REF!,#REF!,#REF!,#REF!)</f>
        <v>#REF!</v>
      </c>
      <c r="I10" s="7"/>
      <c r="J10" s="7" t="e">
        <f>AVERAGE(#REF!,#REF!,#REF!,#REF!,#REF!,#REF!,#REF!,#REF!,#REF!)</f>
        <v>#REF!</v>
      </c>
      <c r="K10" s="5" t="e">
        <f>MAX(#REF!,#REF!,#REF!,#REF!,#REF!,#REF!,#REF!,#REF!,#REF!)</f>
        <v>#REF!</v>
      </c>
      <c r="L10" s="5" t="e">
        <f>MIN(#REF!,#REF!,#REF!,#REF!,#REF!,#REF!,#REF!,#REF!,#REF!)</f>
        <v>#REF!</v>
      </c>
      <c r="M10" s="12"/>
      <c r="N10" s="11" t="e">
        <f xml:space="preserve"> AVERAGE(#REF!,#REF!,#REF!,#REF!,#REF!,#REF!,#REF!,#REF!,#REF!,#REF!,#REF!,#REF!,#REF!,#REF!,#REF!,#REF!,#REF!,#REF!)</f>
        <v>#REF!</v>
      </c>
      <c r="O10" s="11" t="e">
        <f xml:space="preserve"> MAX(#REF!,#REF!,#REF!,#REF!,#REF!,#REF!,#REF!,#REF!,#REF!,#REF!,#REF!,#REF!,#REF!,#REF!,#REF!,#REF!,#REF!,#REF!)</f>
        <v>#REF!</v>
      </c>
      <c r="P10" s="11" t="e">
        <f xml:space="preserve"> MIN(#REF!,#REF!,#REF!,#REF!,#REF!,#REF!,#REF!,#REF!,#REF!,#REF!,#REF!,#REF!,#REF!,#REF!,#REF!,#REF!,#REF!,#REF!)</f>
        <v>#REF!</v>
      </c>
    </row>
    <row r="11" spans="1:16" ht="25.5" x14ac:dyDescent="0.25">
      <c r="A11" s="3">
        <v>6</v>
      </c>
      <c r="B11" s="3" t="s">
        <v>11</v>
      </c>
      <c r="C11" s="14" t="s">
        <v>10</v>
      </c>
      <c r="D11" s="14"/>
      <c r="E11" s="13" t="s">
        <v>6</v>
      </c>
      <c r="F11" s="7" t="e">
        <f>AVERAGE(#REF!,#REF!,#REF!,#REF!,#REF!,#REF!,#REF!,#REF!,#REF!)</f>
        <v>#REF!</v>
      </c>
      <c r="G11" s="7" t="e">
        <f>MAX(#REF!,#REF!,#REF!,#REF!,#REF!,#REF!,#REF!,#REF!,#REF!)</f>
        <v>#REF!</v>
      </c>
      <c r="H11" s="7" t="e">
        <f>MIN(#REF!,#REF!,#REF!,#REF!,#REF!,#REF!,#REF!,#REF!,#REF!)</f>
        <v>#REF!</v>
      </c>
      <c r="I11" s="7"/>
      <c r="J11" s="7" t="e">
        <f>AVERAGE(#REF!,#REF!,#REF!,#REF!,#REF!,#REF!,#REF!,#REF!,#REF!)</f>
        <v>#REF!</v>
      </c>
      <c r="K11" s="5" t="e">
        <f>MAX(#REF!,#REF!,#REF!,#REF!,#REF!,#REF!,#REF!,#REF!,#REF!)</f>
        <v>#REF!</v>
      </c>
      <c r="L11" s="5" t="e">
        <f>MIN(#REF!,#REF!,#REF!,#REF!,#REF!,#REF!,#REF!,#REF!,#REF!)</f>
        <v>#REF!</v>
      </c>
      <c r="M11" s="12"/>
      <c r="N11" s="11"/>
      <c r="O11" s="11"/>
      <c r="P11" s="11"/>
    </row>
    <row r="12" spans="1:16" x14ac:dyDescent="0.25">
      <c r="A12" s="3">
        <v>7</v>
      </c>
      <c r="B12" s="3" t="s">
        <v>9</v>
      </c>
      <c r="C12" s="2" t="s">
        <v>0</v>
      </c>
      <c r="D12" s="1"/>
      <c r="E12" s="13">
        <v>0</v>
      </c>
      <c r="F12" s="7" t="e">
        <f>AVERAGE(#REF!,#REF!,#REF!,#REF!,#REF!,#REF!,#REF!,#REF!,#REF!)</f>
        <v>#REF!</v>
      </c>
      <c r="G12" s="7" t="e">
        <f>MAX(#REF!,#REF!,#REF!,#REF!,#REF!,#REF!,#REF!,#REF!,#REF!)</f>
        <v>#REF!</v>
      </c>
      <c r="H12" s="7" t="e">
        <f>MIN(#REF!,#REF!,#REF!,#REF!,#REF!,#REF!,#REF!,#REF!,#REF!)</f>
        <v>#REF!</v>
      </c>
      <c r="I12" s="7"/>
      <c r="J12" s="7" t="e">
        <f>AVERAGE(#REF!,#REF!,#REF!,#REF!,#REF!,#REF!,#REF!,#REF!,#REF!)</f>
        <v>#REF!</v>
      </c>
      <c r="K12" s="5" t="e">
        <f>MAX(#REF!,#REF!,#REF!,#REF!,#REF!,#REF!,#REF!,#REF!,#REF!)</f>
        <v>#REF!</v>
      </c>
      <c r="L12" s="5" t="e">
        <f>MIN(#REF!,#REF!,#REF!,#REF!,#REF!,#REF!,#REF!,#REF!,#REF!)</f>
        <v>#REF!</v>
      </c>
      <c r="M12" s="12"/>
      <c r="N12" s="11" t="e">
        <f xml:space="preserve"> AVERAGE(#REF!,#REF!,#REF!,#REF!,#REF!,#REF!,#REF!,#REF!,#REF!,#REF!,#REF!,#REF!,#REF!,#REF!,#REF!,#REF!,#REF!,#REF!)</f>
        <v>#REF!</v>
      </c>
      <c r="O12" s="11" t="e">
        <f xml:space="preserve"> MAX(#REF!,#REF!,#REF!,#REF!,#REF!,#REF!,#REF!,#REF!,#REF!,#REF!,#REF!,#REF!,#REF!,#REF!,#REF!,#REF!,#REF!,#REF!)</f>
        <v>#REF!</v>
      </c>
      <c r="P12" s="11" t="e">
        <f xml:space="preserve"> MIN(#REF!,#REF!,#REF!,#REF!,#REF!,#REF!,#REF!,#REF!,#REF!,#REF!,#REF!,#REF!,#REF!,#REF!,#REF!,#REF!,#REF!,#REF!)</f>
        <v>#REF!</v>
      </c>
    </row>
    <row r="13" spans="1:16" ht="25.5" x14ac:dyDescent="0.25">
      <c r="A13" s="169">
        <v>8</v>
      </c>
      <c r="B13" s="3" t="s">
        <v>8</v>
      </c>
      <c r="C13" s="10" t="s">
        <v>4</v>
      </c>
      <c r="D13" s="10" t="s">
        <v>6</v>
      </c>
      <c r="E13" s="13" t="s">
        <v>6</v>
      </c>
      <c r="F13" s="7" t="e">
        <f>AVERAGE(#REF!,#REF!,#REF!,#REF!,#REF!,#REF!,#REF!,#REF!,#REF!)</f>
        <v>#REF!</v>
      </c>
      <c r="G13" s="7" t="e">
        <f>MAX(#REF!,#REF!,#REF!,#REF!,#REF!,#REF!,#REF!,#REF!,#REF!)</f>
        <v>#REF!</v>
      </c>
      <c r="H13" s="7" t="e">
        <f>MIN(#REF!,#REF!,#REF!,#REF!,#REF!,#REF!,#REF!,#REF!,#REF!)</f>
        <v>#REF!</v>
      </c>
      <c r="I13" s="7"/>
      <c r="J13" s="7" t="e">
        <f>AVERAGE(#REF!,#REF!,#REF!,#REF!,#REF!,#REF!,#REF!,#REF!,#REF!)</f>
        <v>#REF!</v>
      </c>
      <c r="K13" s="5" t="e">
        <f>MAX(#REF!,#REF!,#REF!,#REF!,#REF!,#REF!,#REF!,#REF!,#REF!)</f>
        <v>#REF!</v>
      </c>
      <c r="L13" s="5" t="e">
        <f>MIN(#REF!,#REF!,#REF!,#REF!,#REF!,#REF!,#REF!,#REF!,#REF!)</f>
        <v>#REF!</v>
      </c>
      <c r="M13" s="12"/>
      <c r="N13" s="11" t="e">
        <f xml:space="preserve"> AVERAGE(#REF!,#REF!,#REF!,#REF!,#REF!,#REF!,#REF!,#REF!,#REF!,#REF!,#REF!,#REF!,#REF!,#REF!,#REF!,#REF!,#REF!,#REF!)</f>
        <v>#REF!</v>
      </c>
      <c r="O13" s="11" t="e">
        <f xml:space="preserve"> MAX(#REF!,#REF!,#REF!,#REF!,#REF!,#REF!,#REF!,#REF!,#REF!,#REF!,#REF!,#REF!,#REF!,#REF!,#REF!,#REF!,#REF!,#REF!)</f>
        <v>#REF!</v>
      </c>
      <c r="P13" s="11" t="e">
        <f xml:space="preserve"> MIN(#REF!,#REF!,#REF!,#REF!,#REF!,#REF!,#REF!,#REF!,#REF!,#REF!,#REF!,#REF!,#REF!,#REF!,#REF!,#REF!,#REF!,#REF!)</f>
        <v>#REF!</v>
      </c>
    </row>
    <row r="14" spans="1:16" ht="25.5" x14ac:dyDescent="0.25">
      <c r="A14" s="169"/>
      <c r="B14" s="3" t="s">
        <v>7</v>
      </c>
      <c r="C14" s="10" t="s">
        <v>4</v>
      </c>
      <c r="D14" s="10" t="s">
        <v>6</v>
      </c>
      <c r="E14" s="13" t="s">
        <v>6</v>
      </c>
      <c r="F14" s="7" t="e">
        <f>AVERAGE(#REF!,#REF!,#REF!,#REF!,#REF!,#REF!,#REF!,#REF!,#REF!)</f>
        <v>#REF!</v>
      </c>
      <c r="G14" s="7" t="e">
        <f>MAX(#REF!,#REF!,#REF!,#REF!,#REF!,#REF!,#REF!,#REF!,#REF!)</f>
        <v>#REF!</v>
      </c>
      <c r="H14" s="7" t="e">
        <f>MIN(#REF!,#REF!,#REF!,#REF!,#REF!,#REF!,#REF!,#REF!,#REF!)</f>
        <v>#REF!</v>
      </c>
      <c r="I14" s="7"/>
      <c r="J14" s="7" t="e">
        <f>AVERAGE(#REF!,#REF!,#REF!,#REF!,#REF!,#REF!,#REF!,#REF!,#REF!)</f>
        <v>#REF!</v>
      </c>
      <c r="K14" s="5" t="e">
        <f>MAX(#REF!,#REF!,#REF!,#REF!,#REF!,#REF!,#REF!,#REF!,#REF!)</f>
        <v>#REF!</v>
      </c>
      <c r="L14" s="5" t="e">
        <f>MIN(#REF!,#REF!,#REF!,#REF!,#REF!,#REF!,#REF!,#REF!,#REF!)</f>
        <v>#REF!</v>
      </c>
      <c r="M14" s="12"/>
      <c r="N14" s="11" t="e">
        <f xml:space="preserve"> AVERAGE(#REF!,#REF!,#REF!,#REF!,#REF!,#REF!,#REF!,#REF!,#REF!,#REF!,#REF!,#REF!,#REF!,#REF!,#REF!,#REF!,#REF!,#REF!)</f>
        <v>#REF!</v>
      </c>
      <c r="O14" s="11" t="e">
        <f xml:space="preserve"> MAX(#REF!,#REF!,#REF!,#REF!,#REF!,#REF!,#REF!,#REF!,#REF!,#REF!,#REF!,#REF!,#REF!,#REF!,#REF!,#REF!,#REF!,#REF!)</f>
        <v>#REF!</v>
      </c>
      <c r="P14" s="11" t="e">
        <f xml:space="preserve"> MIN(#REF!,#REF!,#REF!,#REF!,#REF!,#REF!,#REF!,#REF!,#REF!,#REF!,#REF!,#REF!,#REF!,#REF!,#REF!,#REF!,#REF!,#REF!)</f>
        <v>#REF!</v>
      </c>
    </row>
    <row r="15" spans="1:16" x14ac:dyDescent="0.25">
      <c r="A15" s="169"/>
      <c r="B15" s="3" t="s">
        <v>5</v>
      </c>
      <c r="C15" s="10" t="s">
        <v>4</v>
      </c>
      <c r="D15" s="9"/>
      <c r="E15" s="8">
        <v>0</v>
      </c>
      <c r="F15" s="7" t="e">
        <f>AVERAGE(#REF!)</f>
        <v>#REF!</v>
      </c>
      <c r="G15" s="6" t="e">
        <f>MAX(#REF!)</f>
        <v>#REF!</v>
      </c>
      <c r="H15" s="6" t="e">
        <f>MIN(#REF!)</f>
        <v>#REF!</v>
      </c>
      <c r="I15" s="5"/>
      <c r="J15" s="4" t="e">
        <f>AVERAGE(#REF!)</f>
        <v>#REF!</v>
      </c>
      <c r="K15" s="4" t="e">
        <f>MAX(#REF!)</f>
        <v>#REF!</v>
      </c>
      <c r="L15" s="4" t="e">
        <f>MIN(#REF!)</f>
        <v>#REF!</v>
      </c>
      <c r="M15" s="5"/>
      <c r="N15" s="4"/>
      <c r="O15" s="4"/>
      <c r="P15" s="4"/>
    </row>
    <row r="16" spans="1:16" x14ac:dyDescent="0.25">
      <c r="A16" s="169" t="s">
        <v>3</v>
      </c>
      <c r="B16" s="3" t="s">
        <v>2</v>
      </c>
      <c r="C16" s="2" t="s">
        <v>0</v>
      </c>
      <c r="D16" s="1">
        <v>1</v>
      </c>
    </row>
    <row r="17" spans="1:4" x14ac:dyDescent="0.25">
      <c r="A17" s="169"/>
      <c r="B17" s="3" t="s">
        <v>1</v>
      </c>
      <c r="C17" s="2" t="s">
        <v>0</v>
      </c>
      <c r="D17" s="1">
        <v>1</v>
      </c>
    </row>
  </sheetData>
  <mergeCells count="5">
    <mergeCell ref="F1:H1"/>
    <mergeCell ref="J1:L1"/>
    <mergeCell ref="N1:P1"/>
    <mergeCell ref="A13:A15"/>
    <mergeCell ref="A16:A17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5">
    <tabColor rgb="FF7030A0"/>
  </sheetPr>
  <dimension ref="A1:K60"/>
  <sheetViews>
    <sheetView workbookViewId="0">
      <selection activeCell="G16" sqref="G16"/>
    </sheetView>
  </sheetViews>
  <sheetFormatPr baseColWidth="10" defaultRowHeight="15" x14ac:dyDescent="0.25"/>
  <cols>
    <col min="1" max="1" width="23.7109375" bestFit="1" customWidth="1"/>
    <col min="8" max="8" width="12.140625" bestFit="1" customWidth="1"/>
    <col min="9" max="9" width="14.28515625" customWidth="1"/>
    <col min="10" max="10" width="23" bestFit="1" customWidth="1"/>
    <col min="11" max="11" width="38.85546875" customWidth="1"/>
  </cols>
  <sheetData>
    <row r="1" spans="1:11" ht="14.45" customHeight="1" x14ac:dyDescent="0.25">
      <c r="A1" s="129" t="s">
        <v>100</v>
      </c>
      <c r="B1" s="129" t="s">
        <v>116</v>
      </c>
      <c r="C1" s="96"/>
      <c r="D1" s="170" t="s">
        <v>122</v>
      </c>
      <c r="E1" s="171"/>
      <c r="F1" s="171"/>
      <c r="G1" s="172"/>
      <c r="H1" t="s">
        <v>120</v>
      </c>
      <c r="I1" s="105" t="s">
        <v>121</v>
      </c>
      <c r="J1" t="s">
        <v>123</v>
      </c>
      <c r="K1" s="105" t="s">
        <v>121</v>
      </c>
    </row>
    <row r="2" spans="1:11" x14ac:dyDescent="0.25">
      <c r="A2" s="95" t="s">
        <v>90</v>
      </c>
      <c r="B2" t="s">
        <v>116</v>
      </c>
      <c r="D2" s="173"/>
      <c r="E2" s="174"/>
      <c r="F2" s="174"/>
      <c r="G2" s="175"/>
      <c r="I2" s="105" t="s">
        <v>131</v>
      </c>
      <c r="K2" s="105" t="s">
        <v>131</v>
      </c>
    </row>
    <row r="3" spans="1:11" x14ac:dyDescent="0.25">
      <c r="A3" s="95" t="s">
        <v>74</v>
      </c>
      <c r="B3" t="s">
        <v>116</v>
      </c>
      <c r="D3" s="173"/>
      <c r="E3" s="174"/>
      <c r="F3" s="174"/>
      <c r="G3" s="175"/>
      <c r="I3" s="105" t="s">
        <v>147</v>
      </c>
      <c r="K3" s="105" t="s">
        <v>147</v>
      </c>
    </row>
    <row r="4" spans="1:11" x14ac:dyDescent="0.25">
      <c r="A4" s="95" t="s">
        <v>81</v>
      </c>
      <c r="B4" t="s">
        <v>116</v>
      </c>
      <c r="D4" s="173"/>
      <c r="E4" s="174"/>
      <c r="F4" s="174"/>
      <c r="G4" s="175"/>
      <c r="I4" s="105" t="s">
        <v>148</v>
      </c>
      <c r="K4" s="105" t="s">
        <v>148</v>
      </c>
    </row>
    <row r="5" spans="1:11" x14ac:dyDescent="0.25">
      <c r="A5" s="95" t="s">
        <v>61</v>
      </c>
      <c r="B5" t="s">
        <v>116</v>
      </c>
      <c r="D5" s="176"/>
      <c r="E5" s="177"/>
      <c r="F5" s="177"/>
      <c r="G5" s="178"/>
      <c r="I5" s="105" t="s">
        <v>149</v>
      </c>
      <c r="K5" s="105" t="s">
        <v>149</v>
      </c>
    </row>
    <row r="6" spans="1:11" x14ac:dyDescent="0.25">
      <c r="A6" s="129" t="s">
        <v>101</v>
      </c>
      <c r="B6" s="129" t="s">
        <v>116</v>
      </c>
      <c r="I6" s="105" t="s">
        <v>150</v>
      </c>
      <c r="K6" s="105" t="s">
        <v>150</v>
      </c>
    </row>
    <row r="7" spans="1:11" x14ac:dyDescent="0.25">
      <c r="A7" s="43" t="s">
        <v>92</v>
      </c>
      <c r="B7" t="s">
        <v>116</v>
      </c>
      <c r="I7" s="105" t="s">
        <v>151</v>
      </c>
      <c r="K7" s="105" t="s">
        <v>151</v>
      </c>
    </row>
    <row r="8" spans="1:11" x14ac:dyDescent="0.25">
      <c r="A8" s="43" t="s">
        <v>65</v>
      </c>
      <c r="B8" t="s">
        <v>116</v>
      </c>
      <c r="I8" s="105" t="s">
        <v>152</v>
      </c>
      <c r="K8" s="105" t="s">
        <v>152</v>
      </c>
    </row>
    <row r="9" spans="1:11" x14ac:dyDescent="0.25">
      <c r="A9" s="129" t="s">
        <v>102</v>
      </c>
      <c r="B9" s="129" t="s">
        <v>116</v>
      </c>
      <c r="I9" s="105" t="s">
        <v>153</v>
      </c>
      <c r="K9" s="105" t="s">
        <v>153</v>
      </c>
    </row>
    <row r="10" spans="1:11" x14ac:dyDescent="0.25">
      <c r="A10" s="95" t="s">
        <v>82</v>
      </c>
      <c r="B10" t="s">
        <v>116</v>
      </c>
      <c r="I10" s="105" t="s">
        <v>154</v>
      </c>
      <c r="K10" s="105" t="s">
        <v>154</v>
      </c>
    </row>
    <row r="11" spans="1:11" x14ac:dyDescent="0.25">
      <c r="A11" s="95" t="s">
        <v>62</v>
      </c>
      <c r="B11" t="s">
        <v>116</v>
      </c>
      <c r="I11" s="105" t="s">
        <v>155</v>
      </c>
      <c r="K11" s="105" t="s">
        <v>155</v>
      </c>
    </row>
    <row r="12" spans="1:11" x14ac:dyDescent="0.25">
      <c r="A12" s="129" t="s">
        <v>103</v>
      </c>
      <c r="B12" s="129" t="s">
        <v>116</v>
      </c>
      <c r="I12" s="105" t="s">
        <v>156</v>
      </c>
      <c r="K12" s="105" t="s">
        <v>156</v>
      </c>
    </row>
    <row r="13" spans="1:11" x14ac:dyDescent="0.25">
      <c r="A13" s="43" t="s">
        <v>75</v>
      </c>
      <c r="B13" t="s">
        <v>116</v>
      </c>
      <c r="I13" s="105" t="s">
        <v>157</v>
      </c>
      <c r="K13" s="105" t="s">
        <v>157</v>
      </c>
    </row>
    <row r="14" spans="1:11" x14ac:dyDescent="0.25">
      <c r="A14" s="43" t="s">
        <v>96</v>
      </c>
      <c r="B14" t="s">
        <v>116</v>
      </c>
      <c r="I14" s="105" t="s">
        <v>158</v>
      </c>
      <c r="K14" s="105" t="s">
        <v>158</v>
      </c>
    </row>
    <row r="15" spans="1:11" x14ac:dyDescent="0.25">
      <c r="A15" s="129" t="s">
        <v>105</v>
      </c>
      <c r="B15" s="129" t="s">
        <v>116</v>
      </c>
      <c r="I15" s="105" t="s">
        <v>159</v>
      </c>
      <c r="K15" s="105" t="s">
        <v>159</v>
      </c>
    </row>
    <row r="16" spans="1:11" x14ac:dyDescent="0.25">
      <c r="A16" s="95" t="s">
        <v>73</v>
      </c>
      <c r="B16" t="s">
        <v>116</v>
      </c>
      <c r="I16" s="105" t="s">
        <v>160</v>
      </c>
      <c r="K16" s="105" t="s">
        <v>160</v>
      </c>
    </row>
    <row r="17" spans="1:11" x14ac:dyDescent="0.25">
      <c r="A17" s="95" t="s">
        <v>89</v>
      </c>
      <c r="B17" t="s">
        <v>116</v>
      </c>
      <c r="I17" s="105" t="s">
        <v>161</v>
      </c>
      <c r="K17" s="105" t="s">
        <v>161</v>
      </c>
    </row>
    <row r="18" spans="1:11" x14ac:dyDescent="0.25">
      <c r="A18" s="95" t="s">
        <v>71</v>
      </c>
      <c r="B18" t="s">
        <v>116</v>
      </c>
      <c r="I18" s="105" t="s">
        <v>162</v>
      </c>
      <c r="K18" s="105" t="s">
        <v>162</v>
      </c>
    </row>
    <row r="19" spans="1:11" x14ac:dyDescent="0.25">
      <c r="A19" s="129" t="s">
        <v>106</v>
      </c>
      <c r="B19" s="129" t="s">
        <v>116</v>
      </c>
      <c r="I19" s="105" t="s">
        <v>163</v>
      </c>
      <c r="K19" s="105" t="s">
        <v>163</v>
      </c>
    </row>
    <row r="20" spans="1:11" x14ac:dyDescent="0.25">
      <c r="A20" s="43" t="s">
        <v>88</v>
      </c>
      <c r="B20" t="s">
        <v>116</v>
      </c>
      <c r="I20" s="105" t="s">
        <v>164</v>
      </c>
      <c r="K20" s="105" t="s">
        <v>164</v>
      </c>
    </row>
    <row r="21" spans="1:11" x14ac:dyDescent="0.25">
      <c r="A21" s="43" t="s">
        <v>72</v>
      </c>
      <c r="B21" t="s">
        <v>116</v>
      </c>
      <c r="I21" s="105" t="s">
        <v>165</v>
      </c>
      <c r="K21" s="105" t="s">
        <v>165</v>
      </c>
    </row>
    <row r="22" spans="1:11" x14ac:dyDescent="0.25">
      <c r="A22" s="43" t="s">
        <v>70</v>
      </c>
      <c r="B22" t="s">
        <v>116</v>
      </c>
      <c r="I22" s="105" t="s">
        <v>166</v>
      </c>
      <c r="K22" s="105" t="s">
        <v>166</v>
      </c>
    </row>
    <row r="23" spans="1:11" x14ac:dyDescent="0.25">
      <c r="A23" s="129" t="s">
        <v>107</v>
      </c>
      <c r="B23" s="129" t="s">
        <v>116</v>
      </c>
      <c r="I23" s="105" t="s">
        <v>167</v>
      </c>
      <c r="K23" s="105" t="s">
        <v>167</v>
      </c>
    </row>
    <row r="24" spans="1:11" x14ac:dyDescent="0.25">
      <c r="A24" s="95" t="s">
        <v>79</v>
      </c>
      <c r="B24" t="s">
        <v>116</v>
      </c>
      <c r="C24" t="s">
        <v>193</v>
      </c>
      <c r="I24" s="105" t="s">
        <v>168</v>
      </c>
      <c r="K24" s="105" t="s">
        <v>168</v>
      </c>
    </row>
    <row r="25" spans="1:11" x14ac:dyDescent="0.25">
      <c r="A25" s="95" t="s">
        <v>77</v>
      </c>
      <c r="B25" t="s">
        <v>116</v>
      </c>
      <c r="C25" t="s">
        <v>194</v>
      </c>
      <c r="I25" s="105" t="s">
        <v>169</v>
      </c>
      <c r="K25" s="105" t="s">
        <v>169</v>
      </c>
    </row>
    <row r="26" spans="1:11" x14ac:dyDescent="0.25">
      <c r="A26" s="95" t="s">
        <v>67</v>
      </c>
      <c r="B26" t="s">
        <v>116</v>
      </c>
      <c r="C26" t="s">
        <v>195</v>
      </c>
      <c r="I26" s="105" t="s">
        <v>170</v>
      </c>
      <c r="K26" s="105" t="s">
        <v>170</v>
      </c>
    </row>
    <row r="27" spans="1:11" x14ac:dyDescent="0.25">
      <c r="A27" s="95" t="s">
        <v>57</v>
      </c>
      <c r="B27" t="s">
        <v>116</v>
      </c>
      <c r="C27" t="s">
        <v>196</v>
      </c>
      <c r="I27" s="105" t="s">
        <v>171</v>
      </c>
      <c r="K27" s="105" t="s">
        <v>171</v>
      </c>
    </row>
    <row r="28" spans="1:11" x14ac:dyDescent="0.25">
      <c r="A28" s="129" t="s">
        <v>108</v>
      </c>
      <c r="B28" s="129" t="s">
        <v>116</v>
      </c>
      <c r="I28" s="105" t="s">
        <v>172</v>
      </c>
      <c r="K28" s="105" t="s">
        <v>172</v>
      </c>
    </row>
    <row r="29" spans="1:11" x14ac:dyDescent="0.25">
      <c r="A29" s="43" t="s">
        <v>86</v>
      </c>
      <c r="B29" t="s">
        <v>116</v>
      </c>
      <c r="C29" t="s">
        <v>197</v>
      </c>
      <c r="I29" s="105" t="s">
        <v>173</v>
      </c>
      <c r="K29" s="105" t="s">
        <v>173</v>
      </c>
    </row>
    <row r="30" spans="1:11" x14ac:dyDescent="0.25">
      <c r="A30" s="43" t="s">
        <v>58</v>
      </c>
      <c r="B30" t="s">
        <v>116</v>
      </c>
      <c r="C30" t="s">
        <v>198</v>
      </c>
      <c r="I30" s="105" t="s">
        <v>174</v>
      </c>
      <c r="K30" s="105" t="s">
        <v>174</v>
      </c>
    </row>
    <row r="31" spans="1:11" x14ac:dyDescent="0.25">
      <c r="A31" s="43" t="s">
        <v>66</v>
      </c>
      <c r="B31" t="s">
        <v>116</v>
      </c>
      <c r="C31" t="s">
        <v>199</v>
      </c>
      <c r="I31" s="105" t="s">
        <v>175</v>
      </c>
      <c r="K31" s="105" t="s">
        <v>175</v>
      </c>
    </row>
    <row r="32" spans="1:11" x14ac:dyDescent="0.25">
      <c r="A32" s="129" t="s">
        <v>109</v>
      </c>
      <c r="B32" s="129" t="s">
        <v>116</v>
      </c>
      <c r="I32" s="105" t="s">
        <v>176</v>
      </c>
      <c r="K32" s="105" t="s">
        <v>176</v>
      </c>
    </row>
    <row r="33" spans="1:11" x14ac:dyDescent="0.25">
      <c r="A33" s="95" t="s">
        <v>97</v>
      </c>
      <c r="B33" t="s">
        <v>116</v>
      </c>
      <c r="I33" s="105" t="s">
        <v>177</v>
      </c>
      <c r="K33" s="105" t="s">
        <v>177</v>
      </c>
    </row>
    <row r="34" spans="1:11" x14ac:dyDescent="0.25">
      <c r="A34" s="95" t="s">
        <v>80</v>
      </c>
      <c r="B34" t="s">
        <v>116</v>
      </c>
      <c r="I34" s="105" t="s">
        <v>178</v>
      </c>
      <c r="K34" s="105" t="s">
        <v>178</v>
      </c>
    </row>
    <row r="35" spans="1:11" x14ac:dyDescent="0.25">
      <c r="A35" s="129" t="s">
        <v>110</v>
      </c>
      <c r="B35" s="129" t="s">
        <v>116</v>
      </c>
      <c r="I35" s="105" t="s">
        <v>179</v>
      </c>
      <c r="K35" s="105" t="s">
        <v>179</v>
      </c>
    </row>
    <row r="36" spans="1:11" x14ac:dyDescent="0.25">
      <c r="A36" s="43" t="s">
        <v>84</v>
      </c>
      <c r="B36" t="s">
        <v>116</v>
      </c>
      <c r="C36" t="s">
        <v>200</v>
      </c>
      <c r="I36" s="105" t="s">
        <v>180</v>
      </c>
      <c r="K36" s="105" t="s">
        <v>180</v>
      </c>
    </row>
    <row r="37" spans="1:11" x14ac:dyDescent="0.25">
      <c r="A37" s="43" t="s">
        <v>87</v>
      </c>
      <c r="B37" t="s">
        <v>116</v>
      </c>
      <c r="C37" t="s">
        <v>201</v>
      </c>
      <c r="I37" s="105" t="s">
        <v>181</v>
      </c>
      <c r="K37" s="105" t="s">
        <v>181</v>
      </c>
    </row>
    <row r="38" spans="1:11" x14ac:dyDescent="0.25">
      <c r="A38" s="43" t="s">
        <v>69</v>
      </c>
      <c r="B38" t="s">
        <v>116</v>
      </c>
      <c r="C38" t="s">
        <v>202</v>
      </c>
      <c r="I38" s="105" t="s">
        <v>182</v>
      </c>
      <c r="K38" s="105" t="s">
        <v>182</v>
      </c>
    </row>
    <row r="39" spans="1:11" x14ac:dyDescent="0.25">
      <c r="A39" s="43" t="s">
        <v>68</v>
      </c>
      <c r="B39" t="s">
        <v>116</v>
      </c>
      <c r="C39" t="s">
        <v>203</v>
      </c>
      <c r="I39" s="105" t="s">
        <v>183</v>
      </c>
      <c r="K39" s="105" t="s">
        <v>183</v>
      </c>
    </row>
    <row r="40" spans="1:11" x14ac:dyDescent="0.25">
      <c r="A40" s="129" t="s">
        <v>111</v>
      </c>
      <c r="B40" s="129" t="s">
        <v>116</v>
      </c>
      <c r="I40" s="105" t="s">
        <v>184</v>
      </c>
      <c r="K40" s="105" t="s">
        <v>184</v>
      </c>
    </row>
    <row r="41" spans="1:11" x14ac:dyDescent="0.25">
      <c r="A41" s="95" t="s">
        <v>91</v>
      </c>
      <c r="B41" t="s">
        <v>116</v>
      </c>
      <c r="I41" s="105" t="s">
        <v>185</v>
      </c>
      <c r="K41" s="105" t="s">
        <v>185</v>
      </c>
    </row>
    <row r="42" spans="1:11" x14ac:dyDescent="0.25">
      <c r="A42" s="95" t="s">
        <v>83</v>
      </c>
      <c r="B42" t="s">
        <v>116</v>
      </c>
      <c r="I42" s="105" t="s">
        <v>186</v>
      </c>
      <c r="K42" s="105" t="s">
        <v>186</v>
      </c>
    </row>
    <row r="43" spans="1:11" x14ac:dyDescent="0.25">
      <c r="A43" s="95" t="s">
        <v>78</v>
      </c>
      <c r="B43" t="s">
        <v>116</v>
      </c>
      <c r="I43" s="105" t="s">
        <v>187</v>
      </c>
      <c r="K43" s="105" t="s">
        <v>187</v>
      </c>
    </row>
    <row r="44" spans="1:11" x14ac:dyDescent="0.25">
      <c r="A44" s="129" t="s">
        <v>112</v>
      </c>
      <c r="B44" s="129" t="s">
        <v>116</v>
      </c>
      <c r="I44" s="105" t="s">
        <v>188</v>
      </c>
      <c r="K44" s="105" t="s">
        <v>188</v>
      </c>
    </row>
    <row r="45" spans="1:11" x14ac:dyDescent="0.25">
      <c r="A45" s="43" t="s">
        <v>85</v>
      </c>
      <c r="B45" t="s">
        <v>116</v>
      </c>
      <c r="I45" s="105" t="s">
        <v>146</v>
      </c>
      <c r="K45" s="105" t="s">
        <v>146</v>
      </c>
    </row>
    <row r="46" spans="1:11" x14ac:dyDescent="0.25">
      <c r="A46" s="43" t="s">
        <v>76</v>
      </c>
      <c r="B46" t="s">
        <v>116</v>
      </c>
      <c r="K46" s="114"/>
    </row>
    <row r="47" spans="1:11" x14ac:dyDescent="0.25">
      <c r="A47" s="43" t="s">
        <v>59</v>
      </c>
      <c r="B47" t="s">
        <v>116</v>
      </c>
      <c r="K47" s="114"/>
    </row>
    <row r="48" spans="1:11" x14ac:dyDescent="0.25">
      <c r="A48" s="129" t="s">
        <v>113</v>
      </c>
      <c r="B48" s="129" t="s">
        <v>116</v>
      </c>
      <c r="K48" s="114"/>
    </row>
    <row r="49" spans="1:11" x14ac:dyDescent="0.25">
      <c r="A49" s="95" t="s">
        <v>60</v>
      </c>
      <c r="B49" t="s">
        <v>116</v>
      </c>
      <c r="K49" s="114"/>
    </row>
    <row r="50" spans="1:11" x14ac:dyDescent="0.25">
      <c r="A50" s="129" t="s">
        <v>114</v>
      </c>
      <c r="B50" s="129" t="s">
        <v>116</v>
      </c>
      <c r="K50" s="114"/>
    </row>
    <row r="51" spans="1:11" x14ac:dyDescent="0.25">
      <c r="A51" s="43" t="s">
        <v>64</v>
      </c>
      <c r="B51" t="s">
        <v>116</v>
      </c>
      <c r="K51" s="114"/>
    </row>
    <row r="52" spans="1:11" x14ac:dyDescent="0.25">
      <c r="A52" s="43" t="s">
        <v>63</v>
      </c>
      <c r="B52" t="s">
        <v>116</v>
      </c>
      <c r="K52" s="114"/>
    </row>
    <row r="53" spans="1:11" x14ac:dyDescent="0.25">
      <c r="A53" s="129" t="s">
        <v>189</v>
      </c>
      <c r="B53" s="129" t="s">
        <v>139</v>
      </c>
    </row>
    <row r="54" spans="1:11" x14ac:dyDescent="0.25">
      <c r="A54" s="95" t="s">
        <v>52</v>
      </c>
      <c r="B54" t="s">
        <v>139</v>
      </c>
    </row>
    <row r="55" spans="1:11" x14ac:dyDescent="0.25">
      <c r="A55" s="95" t="s">
        <v>134</v>
      </c>
      <c r="B55" t="s">
        <v>139</v>
      </c>
    </row>
    <row r="56" spans="1:11" x14ac:dyDescent="0.25">
      <c r="A56" s="95" t="s">
        <v>51</v>
      </c>
      <c r="B56" t="s">
        <v>139</v>
      </c>
    </row>
    <row r="57" spans="1:11" x14ac:dyDescent="0.25">
      <c r="A57" s="95" t="s">
        <v>135</v>
      </c>
      <c r="B57" t="s">
        <v>139</v>
      </c>
    </row>
    <row r="58" spans="1:11" x14ac:dyDescent="0.25">
      <c r="A58" s="95" t="s">
        <v>133</v>
      </c>
      <c r="B58" t="s">
        <v>139</v>
      </c>
    </row>
    <row r="59" spans="1:11" x14ac:dyDescent="0.25">
      <c r="A59" s="95" t="s">
        <v>132</v>
      </c>
      <c r="B59" t="s">
        <v>139</v>
      </c>
    </row>
    <row r="60" spans="1:11" x14ac:dyDescent="0.25">
      <c r="A60" s="129" t="s">
        <v>190</v>
      </c>
      <c r="B60" s="129" t="s">
        <v>139</v>
      </c>
    </row>
  </sheetData>
  <mergeCells count="1">
    <mergeCell ref="D1:G5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C000"/>
  </sheetPr>
  <dimension ref="A1:V24"/>
  <sheetViews>
    <sheetView zoomScale="70" zoomScaleNormal="70" workbookViewId="0">
      <selection activeCell="J39" sqref="J39"/>
    </sheetView>
  </sheetViews>
  <sheetFormatPr baseColWidth="10" defaultRowHeight="15" x14ac:dyDescent="0.25"/>
  <cols>
    <col min="1" max="1" width="21.85546875" bestFit="1" customWidth="1"/>
    <col min="2" max="2" width="83.28515625" bestFit="1" customWidth="1"/>
    <col min="3" max="3" width="14.5703125" bestFit="1" customWidth="1"/>
    <col min="4" max="4" width="14.42578125" style="25" customWidth="1"/>
    <col min="5" max="5" width="11.28515625" bestFit="1" customWidth="1"/>
    <col min="6" max="6" width="14.5703125" bestFit="1" customWidth="1"/>
    <col min="7" max="7" width="14.42578125" style="25" customWidth="1"/>
    <col min="8" max="8" width="11.28515625" bestFit="1" customWidth="1"/>
    <col min="9" max="9" width="10.85546875" style="106" customWidth="1"/>
    <col min="10" max="10" width="19.28515625" bestFit="1" customWidth="1"/>
    <col min="11" max="11" width="15.140625" style="25" bestFit="1" customWidth="1"/>
    <col min="12" max="12" width="11.28515625" bestFit="1" customWidth="1"/>
    <col min="13" max="13" width="19.28515625" bestFit="1" customWidth="1"/>
    <col min="14" max="14" width="15.140625" style="25" bestFit="1" customWidth="1"/>
    <col min="15" max="15" width="11.28515625" bestFit="1" customWidth="1"/>
    <col min="16" max="16" width="19.28515625" bestFit="1" customWidth="1"/>
    <col min="17" max="17" width="15.140625" style="25" bestFit="1" customWidth="1"/>
    <col min="18" max="18" width="11.28515625" bestFit="1" customWidth="1"/>
    <col min="19" max="19" width="19.28515625" bestFit="1" customWidth="1"/>
    <col min="20" max="20" width="15.140625" style="25" bestFit="1" customWidth="1"/>
    <col min="21" max="21" width="11.28515625" bestFit="1" customWidth="1"/>
    <col min="22" max="22" width="10.85546875" style="106" customWidth="1"/>
  </cols>
  <sheetData>
    <row r="1" spans="1:22" x14ac:dyDescent="0.25">
      <c r="A1" s="146" t="s">
        <v>31</v>
      </c>
      <c r="B1" s="147" t="s">
        <v>30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</row>
    <row r="2" spans="1:22" x14ac:dyDescent="0.25">
      <c r="A2" s="146"/>
      <c r="B2" s="148"/>
      <c r="C2" s="149" t="s">
        <v>92</v>
      </c>
      <c r="D2" s="149"/>
      <c r="E2" s="149"/>
      <c r="F2" s="149" t="s">
        <v>92</v>
      </c>
      <c r="G2" s="149"/>
      <c r="H2" s="149"/>
      <c r="I2" s="72"/>
      <c r="J2" s="145" t="s">
        <v>65</v>
      </c>
      <c r="K2" s="145"/>
      <c r="L2" s="145"/>
      <c r="M2" s="145" t="s">
        <v>65</v>
      </c>
      <c r="N2" s="145"/>
      <c r="O2" s="145"/>
      <c r="P2" s="145" t="s">
        <v>65</v>
      </c>
      <c r="Q2" s="145"/>
      <c r="R2" s="145"/>
      <c r="S2" s="145" t="s">
        <v>65</v>
      </c>
      <c r="T2" s="145"/>
      <c r="U2" s="145"/>
      <c r="V2" s="72"/>
    </row>
    <row r="3" spans="1:22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52"/>
      <c r="J3" s="28" t="s">
        <v>38</v>
      </c>
      <c r="K3" s="51" t="s">
        <v>124</v>
      </c>
      <c r="L3" s="36" t="s">
        <v>50</v>
      </c>
      <c r="M3" s="28" t="s">
        <v>37</v>
      </c>
      <c r="N3" s="51" t="s">
        <v>129</v>
      </c>
      <c r="O3" s="36" t="s">
        <v>50</v>
      </c>
      <c r="P3" s="28" t="s">
        <v>39</v>
      </c>
      <c r="Q3" s="51" t="s">
        <v>192</v>
      </c>
      <c r="R3" s="36" t="s">
        <v>50</v>
      </c>
      <c r="S3" s="28" t="s">
        <v>210</v>
      </c>
      <c r="T3" s="51" t="s">
        <v>211</v>
      </c>
      <c r="U3" s="36" t="s">
        <v>50</v>
      </c>
      <c r="V3" s="52"/>
    </row>
    <row r="4" spans="1:22" x14ac:dyDescent="0.25">
      <c r="A4" s="45" t="s">
        <v>23</v>
      </c>
      <c r="B4" s="44" t="s">
        <v>22</v>
      </c>
      <c r="C4" s="28">
        <v>600</v>
      </c>
      <c r="D4" s="125">
        <f>C4/C$19</f>
        <v>0.18248175182481752</v>
      </c>
      <c r="E4" s="41">
        <f>D4*'Pondération des sujets'!$D3</f>
        <v>0.18248175182481752</v>
      </c>
      <c r="F4" s="28">
        <v>569</v>
      </c>
      <c r="G4" s="125">
        <f>F4/F$19</f>
        <v>0.17556309780931811</v>
      </c>
      <c r="H4" s="41">
        <f>G4*'Pondération des sujets'!$D3</f>
        <v>0.17556309780931811</v>
      </c>
      <c r="I4" s="32"/>
      <c r="J4" s="31">
        <v>498</v>
      </c>
      <c r="K4" s="125">
        <f>J4/J$19</f>
        <v>0.23012939001848429</v>
      </c>
      <c r="L4" s="41">
        <f>K4*'Pondération des sujets'!$D3</f>
        <v>0.23012939001848429</v>
      </c>
      <c r="M4" s="31">
        <v>494</v>
      </c>
      <c r="N4" s="125">
        <f>M4/M$19</f>
        <v>0.22723091076356947</v>
      </c>
      <c r="O4" s="41">
        <f>N4*'Pondération des sujets'!$D3</f>
        <v>0.22723091076356947</v>
      </c>
      <c r="P4" s="31">
        <v>460</v>
      </c>
      <c r="Q4" s="125">
        <f>P4/P$19</f>
        <v>0.20937642239417387</v>
      </c>
      <c r="R4" s="41">
        <f>Q4*'Pondération des sujets'!$D3</f>
        <v>0.20937642239417387</v>
      </c>
      <c r="S4" s="31">
        <v>397</v>
      </c>
      <c r="T4" s="125">
        <f>S4/S$19</f>
        <v>0.18211009174311926</v>
      </c>
      <c r="U4" s="41">
        <f>T4*'Pondération des sujets'!$D3</f>
        <v>0.18211009174311926</v>
      </c>
      <c r="V4" s="32"/>
    </row>
    <row r="5" spans="1:22" ht="15" customHeight="1" x14ac:dyDescent="0.25">
      <c r="A5" s="50"/>
      <c r="B5" s="49" t="s">
        <v>49</v>
      </c>
      <c r="C5" s="47">
        <v>200</v>
      </c>
      <c r="D5" s="126">
        <f>C5/C$19</f>
        <v>6.0827250608272508E-2</v>
      </c>
      <c r="E5" s="41">
        <f>-D5*'Pondération des sujets'!$D$3</f>
        <v>-6.0827250608272508E-2</v>
      </c>
      <c r="F5" s="47">
        <v>153</v>
      </c>
      <c r="G5" s="126">
        <f>F5/F$19</f>
        <v>4.7207651959271832E-2</v>
      </c>
      <c r="H5" s="41">
        <f>-G5*'Pondération des sujets'!$D$3</f>
        <v>-4.7207651959271832E-2</v>
      </c>
      <c r="I5" s="32"/>
      <c r="J5" s="48">
        <v>130</v>
      </c>
      <c r="K5" s="126">
        <f>J5/J$19</f>
        <v>6.007393715341959E-2</v>
      </c>
      <c r="L5" s="41">
        <f>-K5*'Pondération des sujets'!$D$3</f>
        <v>-6.007393715341959E-2</v>
      </c>
      <c r="M5" s="48">
        <v>206</v>
      </c>
      <c r="N5" s="126">
        <f>M5/M$19</f>
        <v>9.4756209751609935E-2</v>
      </c>
      <c r="O5" s="41">
        <f>-N5*'Pondération des sujets'!$D$3</f>
        <v>-9.4756209751609935E-2</v>
      </c>
      <c r="P5" s="48">
        <v>232</v>
      </c>
      <c r="Q5" s="126">
        <f>P5/P$19</f>
        <v>0.10559854346836596</v>
      </c>
      <c r="R5" s="41">
        <f>-Q5*'Pondération des sujets'!$D$3</f>
        <v>-0.10559854346836596</v>
      </c>
      <c r="S5" s="48">
        <v>188</v>
      </c>
      <c r="T5" s="126">
        <f>S5/S$19</f>
        <v>8.6238532110091748E-2</v>
      </c>
      <c r="U5" s="41">
        <f>-T5*'Pondération des sujets'!$D$3</f>
        <v>-8.6238532110091748E-2</v>
      </c>
      <c r="V5" s="32"/>
    </row>
    <row r="6" spans="1:22" x14ac:dyDescent="0.25">
      <c r="A6" s="45" t="s">
        <v>21</v>
      </c>
      <c r="B6" s="44" t="s">
        <v>20</v>
      </c>
      <c r="C6" s="28">
        <v>65</v>
      </c>
      <c r="D6" s="125">
        <f>C6/C$19</f>
        <v>1.9768856447688565E-2</v>
      </c>
      <c r="E6" s="41">
        <f>D6*'Pondération des sujets'!$D4</f>
        <v>1.9768856447688565E-2</v>
      </c>
      <c r="F6" s="28">
        <v>61</v>
      </c>
      <c r="G6" s="125">
        <f>F6/F$19</f>
        <v>1.8821351434742364E-2</v>
      </c>
      <c r="H6" s="41">
        <f>G6*'Pondération des sujets'!$D4</f>
        <v>1.8821351434742364E-2</v>
      </c>
      <c r="I6" s="32"/>
      <c r="J6" s="31">
        <v>72</v>
      </c>
      <c r="K6" s="125">
        <f>J6/J$19</f>
        <v>3.3271719038817003E-2</v>
      </c>
      <c r="L6" s="41">
        <f>K6*'Pondération des sujets'!$D4</f>
        <v>3.3271719038817003E-2</v>
      </c>
      <c r="M6" s="31">
        <v>69</v>
      </c>
      <c r="N6" s="125">
        <f>M6/M$19</f>
        <v>3.1738730450781967E-2</v>
      </c>
      <c r="O6" s="41">
        <f>N6*'Pondération des sujets'!$D4</f>
        <v>3.1738730450781967E-2</v>
      </c>
      <c r="P6" s="31">
        <v>55</v>
      </c>
      <c r="Q6" s="125">
        <f>P6/P$19</f>
        <v>2.5034137460172964E-2</v>
      </c>
      <c r="R6" s="41">
        <f>Q6*'Pondération des sujets'!$D4</f>
        <v>2.5034137460172964E-2</v>
      </c>
      <c r="S6" s="31">
        <v>57</v>
      </c>
      <c r="T6" s="125">
        <f>S6/S$19</f>
        <v>2.614678899082569E-2</v>
      </c>
      <c r="U6" s="41">
        <f>T6*'Pondération des sujets'!$D4</f>
        <v>2.614678899082569E-2</v>
      </c>
      <c r="V6" s="32"/>
    </row>
    <row r="7" spans="1:22" x14ac:dyDescent="0.25">
      <c r="A7" s="45" t="s">
        <v>19</v>
      </c>
      <c r="B7" s="44" t="s">
        <v>18</v>
      </c>
      <c r="C7" s="28">
        <v>0</v>
      </c>
      <c r="D7" s="125">
        <f>C7/C19</f>
        <v>0</v>
      </c>
      <c r="E7" s="41">
        <f>D7*'Pondération des sujets'!$D5</f>
        <v>0</v>
      </c>
      <c r="F7" s="28">
        <v>7</v>
      </c>
      <c r="G7" s="125">
        <f>F7/F19</f>
        <v>2.1598272138228943E-3</v>
      </c>
      <c r="H7" s="41">
        <f>G7*'Pondération des sujets'!$D5</f>
        <v>2.1598272138228943E-3</v>
      </c>
      <c r="I7" s="32"/>
      <c r="J7" s="31">
        <v>42</v>
      </c>
      <c r="K7" s="125">
        <f>J7/J19</f>
        <v>1.9408502772643253E-2</v>
      </c>
      <c r="L7" s="41">
        <f>K7*'Pondération des sujets'!$D5</f>
        <v>1.9408502772643253E-2</v>
      </c>
      <c r="M7" s="31">
        <v>12</v>
      </c>
      <c r="N7" s="125">
        <f>M7/M19</f>
        <v>5.5197792088316471E-3</v>
      </c>
      <c r="O7" s="41">
        <f>N7*'Pondération des sujets'!$D5</f>
        <v>5.5197792088316471E-3</v>
      </c>
      <c r="P7" s="31">
        <v>0</v>
      </c>
      <c r="Q7" s="125">
        <f>P7/P19</f>
        <v>0</v>
      </c>
      <c r="R7" s="41">
        <f>Q7*'Pondération des sujets'!$D5</f>
        <v>0</v>
      </c>
      <c r="S7" s="31">
        <v>10</v>
      </c>
      <c r="T7" s="125">
        <f>S7/S19</f>
        <v>4.5871559633027525E-3</v>
      </c>
      <c r="U7" s="41">
        <f>T7*'Pondération des sujets'!$D5</f>
        <v>4.5871559633027525E-3</v>
      </c>
      <c r="V7" s="32"/>
    </row>
    <row r="8" spans="1:22" x14ac:dyDescent="0.25">
      <c r="A8" s="45" t="s">
        <v>118</v>
      </c>
      <c r="B8" s="44" t="s">
        <v>16</v>
      </c>
      <c r="C8" s="28">
        <v>131</v>
      </c>
      <c r="D8" s="125">
        <f>C8/C$19</f>
        <v>3.9841849148418491E-2</v>
      </c>
      <c r="E8" s="41">
        <f>D8*'Pondération des sujets'!$D6</f>
        <v>3.9841849148418491E-2</v>
      </c>
      <c r="F8" s="28">
        <v>188</v>
      </c>
      <c r="G8" s="125">
        <f>F8/F$19</f>
        <v>5.8006788028386304E-2</v>
      </c>
      <c r="H8" s="41">
        <f>G8*'Pondération des sujets'!$D6</f>
        <v>5.8006788028386304E-2</v>
      </c>
      <c r="I8" s="32"/>
      <c r="J8" s="31">
        <v>168</v>
      </c>
      <c r="K8" s="125">
        <f>J8/J$19</f>
        <v>7.763401109057301E-2</v>
      </c>
      <c r="L8" s="41">
        <f>K8*'Pondération des sujets'!$D6</f>
        <v>7.763401109057301E-2</v>
      </c>
      <c r="M8" s="31">
        <v>136</v>
      </c>
      <c r="N8" s="125">
        <f>M8/M$19</f>
        <v>6.2557497700092002E-2</v>
      </c>
      <c r="O8" s="41">
        <f>N8*'Pondération des sujets'!$D6</f>
        <v>6.2557497700092002E-2</v>
      </c>
      <c r="P8" s="31">
        <v>120</v>
      </c>
      <c r="Q8" s="125">
        <f>P8/P$19</f>
        <v>5.4619936276741013E-2</v>
      </c>
      <c r="R8" s="41">
        <f>Q8*'Pondération des sujets'!$D6</f>
        <v>5.4619936276741013E-2</v>
      </c>
      <c r="S8" s="31">
        <v>185</v>
      </c>
      <c r="T8" s="125">
        <f>S8/S$19</f>
        <v>8.4862385321100922E-2</v>
      </c>
      <c r="U8" s="41">
        <f>T8*'Pondération des sujets'!$D6</f>
        <v>8.4862385321100922E-2</v>
      </c>
      <c r="V8" s="32"/>
    </row>
    <row r="9" spans="1:22" x14ac:dyDescent="0.25">
      <c r="A9" s="45">
        <v>3</v>
      </c>
      <c r="B9" s="44" t="s">
        <v>14</v>
      </c>
      <c r="C9" s="28">
        <v>250</v>
      </c>
      <c r="D9" s="125">
        <f t="shared" ref="D9:D11" si="0">C9/C$19</f>
        <v>7.6034063260340637E-2</v>
      </c>
      <c r="E9" s="41">
        <f>D9*'Pondération des sujets'!$D8</f>
        <v>7.6034063260340637E-2</v>
      </c>
      <c r="F9" s="28">
        <v>180</v>
      </c>
      <c r="G9" s="125">
        <f t="shared" ref="G9:G11" si="1">F9/F$19</f>
        <v>5.5538414069731562E-2</v>
      </c>
      <c r="H9" s="41">
        <f>G9*'Pondération des sujets'!$D8</f>
        <v>5.5538414069731562E-2</v>
      </c>
      <c r="I9" s="32"/>
      <c r="J9" s="31">
        <v>257</v>
      </c>
      <c r="K9" s="125">
        <f t="shared" ref="K9:K11" si="2">J9/J$19</f>
        <v>0.11876155268022182</v>
      </c>
      <c r="L9" s="41">
        <f>K9*'Pondération des sujets'!$D8</f>
        <v>0.11876155268022182</v>
      </c>
      <c r="M9" s="31">
        <v>228</v>
      </c>
      <c r="N9" s="125">
        <f t="shared" ref="N9:N11" si="3">M9/M$19</f>
        <v>0.10487580496780129</v>
      </c>
      <c r="O9" s="41">
        <f>N9*'Pondération des sujets'!$D8</f>
        <v>0.10487580496780129</v>
      </c>
      <c r="P9" s="31">
        <v>159</v>
      </c>
      <c r="Q9" s="125">
        <f t="shared" ref="Q9:Q11" si="4">P9/P$19</f>
        <v>7.2371415566681835E-2</v>
      </c>
      <c r="R9" s="41">
        <f>Q9*'Pondération des sujets'!$D8</f>
        <v>7.2371415566681835E-2</v>
      </c>
      <c r="S9" s="31">
        <v>113</v>
      </c>
      <c r="T9" s="125">
        <f t="shared" ref="T9:T11" si="5">S9/S$19</f>
        <v>5.1834862385321104E-2</v>
      </c>
      <c r="U9" s="41">
        <f>T9*'Pondération des sujets'!$D8</f>
        <v>5.1834862385321104E-2</v>
      </c>
      <c r="V9" s="32"/>
    </row>
    <row r="10" spans="1:22" ht="25.5" x14ac:dyDescent="0.25">
      <c r="A10" s="45">
        <v>5</v>
      </c>
      <c r="B10" s="44" t="s">
        <v>12</v>
      </c>
      <c r="C10" s="28">
        <v>66</v>
      </c>
      <c r="D10" s="125">
        <f t="shared" si="0"/>
        <v>2.0072992700729927E-2</v>
      </c>
      <c r="E10" s="41">
        <f>D10*'Pondération des sujets'!$D10</f>
        <v>2.0072992700729927E-2</v>
      </c>
      <c r="F10" s="28">
        <v>58</v>
      </c>
      <c r="G10" s="125">
        <f t="shared" si="1"/>
        <v>1.7895711200246838E-2</v>
      </c>
      <c r="H10" s="41">
        <f>G10*'Pondération des sujets'!$D10</f>
        <v>1.7895711200246838E-2</v>
      </c>
      <c r="I10" s="32"/>
      <c r="J10" s="31">
        <v>46</v>
      </c>
      <c r="K10" s="125">
        <f t="shared" si="2"/>
        <v>2.1256931608133085E-2</v>
      </c>
      <c r="L10" s="41">
        <f>K10*'Pondération des sujets'!$D10</f>
        <v>2.1256931608133085E-2</v>
      </c>
      <c r="M10" s="31">
        <v>46</v>
      </c>
      <c r="N10" s="125">
        <f t="shared" si="3"/>
        <v>2.1159153633854646E-2</v>
      </c>
      <c r="O10" s="41">
        <f>N10*'Pondération des sujets'!$D10</f>
        <v>2.1159153633854646E-2</v>
      </c>
      <c r="P10" s="31">
        <v>44</v>
      </c>
      <c r="Q10" s="125">
        <f t="shared" si="4"/>
        <v>2.0027309968138372E-2</v>
      </c>
      <c r="R10" s="41">
        <f>Q10*'Pondération des sujets'!$D10</f>
        <v>2.0027309968138372E-2</v>
      </c>
      <c r="S10" s="31">
        <v>44</v>
      </c>
      <c r="T10" s="125">
        <f t="shared" si="5"/>
        <v>2.0183486238532111E-2</v>
      </c>
      <c r="U10" s="41">
        <f>T10*'Pondération des sujets'!$D10</f>
        <v>2.0183486238532111E-2</v>
      </c>
      <c r="V10" s="32"/>
    </row>
    <row r="11" spans="1:22" x14ac:dyDescent="0.25">
      <c r="A11" s="83" t="s">
        <v>119</v>
      </c>
      <c r="B11" s="42" t="s">
        <v>2</v>
      </c>
      <c r="C11" s="28">
        <v>1</v>
      </c>
      <c r="D11" s="125">
        <f t="shared" si="0"/>
        <v>3.0413625304136254E-4</v>
      </c>
      <c r="E11" s="41">
        <f>D11*'Pondération des sujets'!$D16</f>
        <v>3.0413625304136254E-4</v>
      </c>
      <c r="F11" s="28">
        <v>2</v>
      </c>
      <c r="G11" s="125">
        <f t="shared" si="1"/>
        <v>6.1709348966368404E-4</v>
      </c>
      <c r="H11" s="41">
        <f>G11*'Pondération des sujets'!$D16</f>
        <v>6.1709348966368404E-4</v>
      </c>
      <c r="I11" s="32"/>
      <c r="J11" s="28">
        <v>1</v>
      </c>
      <c r="K11" s="125">
        <f t="shared" si="2"/>
        <v>4.621072088724584E-4</v>
      </c>
      <c r="L11" s="41">
        <f>K11*'Pondération des sujets'!$D16</f>
        <v>4.621072088724584E-4</v>
      </c>
      <c r="M11" s="28">
        <v>1</v>
      </c>
      <c r="N11" s="125">
        <f t="shared" si="3"/>
        <v>4.5998160073597056E-4</v>
      </c>
      <c r="O11" s="41">
        <f>N11*'Pondération des sujets'!$D16</f>
        <v>4.5998160073597056E-4</v>
      </c>
      <c r="P11" s="28">
        <v>1</v>
      </c>
      <c r="Q11" s="125">
        <f t="shared" si="4"/>
        <v>4.5516613563950843E-4</v>
      </c>
      <c r="R11" s="41">
        <f>Q11*'Pondération des sujets'!$D16</f>
        <v>4.5516613563950843E-4</v>
      </c>
      <c r="S11" s="28">
        <v>1</v>
      </c>
      <c r="T11" s="125">
        <f t="shared" si="5"/>
        <v>4.5871559633027525E-4</v>
      </c>
      <c r="U11" s="41">
        <f>T11*'Pondération des sujets'!$D16</f>
        <v>4.5871559633027525E-4</v>
      </c>
      <c r="V11" s="32"/>
    </row>
    <row r="12" spans="1:22" x14ac:dyDescent="0.25">
      <c r="A12" s="83" t="s">
        <v>117</v>
      </c>
      <c r="B12" s="42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0</v>
      </c>
      <c r="N12" s="125">
        <f>M12/M$19</f>
        <v>0</v>
      </c>
      <c r="O12" s="41">
        <f>N12*'Pondération des sujets'!$D17</f>
        <v>0</v>
      </c>
      <c r="P12" s="28">
        <v>0</v>
      </c>
      <c r="Q12" s="125">
        <f>P12/P$19</f>
        <v>0</v>
      </c>
      <c r="R12" s="41">
        <f>Q12*'Pondération des sujets'!$D17</f>
        <v>0</v>
      </c>
      <c r="S12" s="28">
        <v>0</v>
      </c>
      <c r="T12" s="125">
        <f>S12/S$19</f>
        <v>0</v>
      </c>
      <c r="U12" s="41">
        <f>T12*'Pondération des sujets'!$D17</f>
        <v>0</v>
      </c>
      <c r="V12" s="32"/>
    </row>
    <row r="13" spans="1:22" x14ac:dyDescent="0.25">
      <c r="A13" s="45" t="s">
        <v>98</v>
      </c>
      <c r="B13" s="42" t="s">
        <v>99</v>
      </c>
      <c r="C13" s="28">
        <v>0</v>
      </c>
      <c r="D13" s="125">
        <f>C13/C$21</f>
        <v>0</v>
      </c>
      <c r="E13" s="41">
        <f>D13*'Pondération des sujets'!$D12</f>
        <v>0</v>
      </c>
      <c r="F13" s="28">
        <v>0</v>
      </c>
      <c r="G13" s="125">
        <f>F13/F$21</f>
        <v>0</v>
      </c>
      <c r="H13" s="41">
        <f>G13*'Pondération des sujets'!$D12</f>
        <v>0</v>
      </c>
      <c r="I13" s="32"/>
      <c r="J13" s="31">
        <v>0</v>
      </c>
      <c r="K13" s="125">
        <f>J13/J$21</f>
        <v>0</v>
      </c>
      <c r="L13" s="41">
        <f>K13*'Pondération des sujets'!$D12</f>
        <v>0</v>
      </c>
      <c r="M13" s="31">
        <v>0</v>
      </c>
      <c r="N13" s="125">
        <f>M13/M$21</f>
        <v>0</v>
      </c>
      <c r="O13" s="41">
        <f>N13*'Pondération des sujets'!$D12</f>
        <v>0</v>
      </c>
      <c r="P13" s="31">
        <v>0</v>
      </c>
      <c r="Q13" s="125">
        <f>P13/P$21</f>
        <v>0</v>
      </c>
      <c r="R13" s="41">
        <f>Q13*'Pondération des sujets'!$D12</f>
        <v>0</v>
      </c>
      <c r="S13" s="31">
        <v>0</v>
      </c>
      <c r="T13" s="125">
        <f>S13/S$21</f>
        <v>0</v>
      </c>
      <c r="U13" s="41">
        <f>T13*'Pondération des sujets'!$D12</f>
        <v>0</v>
      </c>
      <c r="V13" s="32"/>
    </row>
    <row r="14" spans="1:22" x14ac:dyDescent="0.25">
      <c r="A14" s="84" t="s">
        <v>48</v>
      </c>
      <c r="B14" s="38" t="s">
        <v>47</v>
      </c>
      <c r="C14" s="37"/>
      <c r="D14" s="35"/>
      <c r="E14" s="39">
        <f>SUM(E4:E12)</f>
        <v>0.277676399026764</v>
      </c>
      <c r="F14" s="37"/>
      <c r="G14" s="35"/>
      <c r="H14" s="39">
        <f>SUM(H4:H12)</f>
        <v>0.28139463128664</v>
      </c>
      <c r="I14" s="109"/>
      <c r="J14" s="37"/>
      <c r="K14" s="35"/>
      <c r="L14" s="39">
        <f>SUM(L4:L12)</f>
        <v>0.4408502772643253</v>
      </c>
      <c r="M14" s="37"/>
      <c r="N14" s="35"/>
      <c r="O14" s="39">
        <f>SUM(O4:O12)</f>
        <v>0.35878564857405698</v>
      </c>
      <c r="P14" s="37"/>
      <c r="Q14" s="35"/>
      <c r="R14" s="39">
        <f>SUM(R4:R12)</f>
        <v>0.27628584433318165</v>
      </c>
      <c r="S14" s="37"/>
      <c r="T14" s="35"/>
      <c r="U14" s="39">
        <f>SUM(U4:U12)</f>
        <v>0.28394495412844034</v>
      </c>
      <c r="V14" s="109"/>
    </row>
    <row r="15" spans="1:22" x14ac:dyDescent="0.25">
      <c r="E15" s="27"/>
      <c r="H15" s="27"/>
      <c r="I15" s="111"/>
      <c r="L15" s="30"/>
      <c r="O15" s="30"/>
      <c r="R15" s="30"/>
      <c r="U15" s="30"/>
      <c r="V15" s="111"/>
    </row>
    <row r="16" spans="1:22" x14ac:dyDescent="0.25">
      <c r="C16" s="76" t="s">
        <v>92</v>
      </c>
      <c r="E16" s="27"/>
      <c r="F16" s="76" t="s">
        <v>92</v>
      </c>
      <c r="H16" s="27"/>
      <c r="I16" s="110"/>
      <c r="J16" s="65" t="s">
        <v>65</v>
      </c>
      <c r="L16" s="27"/>
      <c r="M16" s="65" t="s">
        <v>65</v>
      </c>
      <c r="O16" s="27"/>
      <c r="P16" s="65" t="s">
        <v>65</v>
      </c>
      <c r="R16" s="27"/>
      <c r="S16" s="65" t="s">
        <v>65</v>
      </c>
      <c r="U16" s="27"/>
      <c r="V16" s="110"/>
    </row>
    <row r="17" spans="3:22" x14ac:dyDescent="0.25">
      <c r="C17" s="74" t="s">
        <v>38</v>
      </c>
      <c r="E17" s="27"/>
      <c r="F17" s="7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64" t="s">
        <v>39</v>
      </c>
      <c r="R17" s="27"/>
      <c r="S17" s="64" t="s">
        <v>210</v>
      </c>
      <c r="U17" s="27"/>
      <c r="V17" s="110"/>
    </row>
    <row r="18" spans="3:22" x14ac:dyDescent="0.25">
      <c r="C18" s="74" t="s">
        <v>95</v>
      </c>
      <c r="E18" s="27"/>
      <c r="F18" s="7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64" t="s">
        <v>95</v>
      </c>
      <c r="R18" s="27"/>
      <c r="S18" s="64" t="s">
        <v>95</v>
      </c>
      <c r="U18" s="27"/>
      <c r="V18" s="110"/>
    </row>
    <row r="19" spans="3:22" x14ac:dyDescent="0.25">
      <c r="C19" s="74">
        <v>3288</v>
      </c>
      <c r="E19" s="27"/>
      <c r="F19" s="74">
        <v>3241</v>
      </c>
      <c r="H19" s="27"/>
      <c r="I19" s="110"/>
      <c r="J19" s="64">
        <v>2164</v>
      </c>
      <c r="L19" s="27"/>
      <c r="M19" s="64">
        <v>2174</v>
      </c>
      <c r="O19" s="27"/>
      <c r="P19" s="64">
        <v>2197</v>
      </c>
      <c r="R19" s="27"/>
      <c r="S19" s="64">
        <v>2180</v>
      </c>
      <c r="U19" s="27"/>
      <c r="V19" s="110"/>
    </row>
    <row r="20" spans="3:22" x14ac:dyDescent="0.25">
      <c r="C20" s="74" t="s">
        <v>94</v>
      </c>
      <c r="E20" s="27"/>
      <c r="F20" s="74" t="s">
        <v>94</v>
      </c>
      <c r="H20" s="27"/>
      <c r="I20" s="110"/>
      <c r="J20" s="64" t="s">
        <v>35</v>
      </c>
      <c r="L20" s="27"/>
      <c r="M20" s="64" t="s">
        <v>35</v>
      </c>
      <c r="O20" s="27"/>
      <c r="P20" s="64" t="s">
        <v>35</v>
      </c>
      <c r="R20" s="27"/>
      <c r="S20" s="64" t="s">
        <v>35</v>
      </c>
      <c r="U20" s="27"/>
      <c r="V20" s="110"/>
    </row>
    <row r="21" spans="3:22" x14ac:dyDescent="0.25">
      <c r="C21" s="74">
        <v>3802</v>
      </c>
      <c r="E21" s="27"/>
      <c r="F21" s="74">
        <v>3787</v>
      </c>
      <c r="H21" s="27"/>
      <c r="I21" s="110"/>
      <c r="J21" s="64">
        <v>2490</v>
      </c>
      <c r="L21" s="27"/>
      <c r="M21" s="64">
        <v>2566</v>
      </c>
      <c r="O21" s="27"/>
      <c r="P21" s="64">
        <v>2549</v>
      </c>
      <c r="R21" s="27"/>
      <c r="S21" s="64">
        <v>2596</v>
      </c>
      <c r="U21" s="27"/>
      <c r="V21" s="110"/>
    </row>
    <row r="22" spans="3:22" x14ac:dyDescent="0.25">
      <c r="E22" s="27"/>
      <c r="H22" s="27"/>
      <c r="L22" s="27"/>
      <c r="O22" s="27"/>
      <c r="R22" s="27"/>
      <c r="U22" s="27"/>
    </row>
    <row r="23" spans="3:22" x14ac:dyDescent="0.25">
      <c r="E23" s="27"/>
      <c r="H23" s="27"/>
      <c r="L23" s="27"/>
      <c r="O23" s="27"/>
      <c r="R23" s="27"/>
      <c r="U23" s="27"/>
    </row>
    <row r="24" spans="3:22" x14ac:dyDescent="0.25">
      <c r="L24" s="27"/>
      <c r="O24" s="27"/>
      <c r="R24" s="27"/>
      <c r="U24" s="27"/>
    </row>
  </sheetData>
  <mergeCells count="8">
    <mergeCell ref="S2:U2"/>
    <mergeCell ref="P2:R2"/>
    <mergeCell ref="M2:O2"/>
    <mergeCell ref="J2:L2"/>
    <mergeCell ref="A1:A3"/>
    <mergeCell ref="B1:B3"/>
    <mergeCell ref="C2:E2"/>
    <mergeCell ref="F2:H2"/>
  </mergeCells>
  <conditionalFormatting sqref="E15 E22:E1048576 I22:I1048576">
    <cfRule type="cellIs" dxfId="640" priority="1488" operator="greaterThan">
      <formula>0</formula>
    </cfRule>
    <cfRule type="cellIs" dxfId="639" priority="1489" operator="lessThan">
      <formula>0</formula>
    </cfRule>
    <cfRule type="cellIs" dxfId="638" priority="1490" operator="greaterThan">
      <formula>0</formula>
    </cfRule>
  </conditionalFormatting>
  <conditionalFormatting sqref="V22:V1048576">
    <cfRule type="cellIs" dxfId="637" priority="169" operator="greaterThan">
      <formula>0</formula>
    </cfRule>
    <cfRule type="cellIs" dxfId="636" priority="170" operator="lessThan">
      <formula>0</formula>
    </cfRule>
    <cfRule type="cellIs" dxfId="635" priority="171" operator="greaterThan">
      <formula>0</formula>
    </cfRule>
  </conditionalFormatting>
  <conditionalFormatting sqref="L15:L1048576">
    <cfRule type="cellIs" dxfId="634" priority="144" operator="greaterThan">
      <formula>0</formula>
    </cfRule>
    <cfRule type="cellIs" dxfId="633" priority="145" operator="lessThan">
      <formula>0</formula>
    </cfRule>
    <cfRule type="cellIs" dxfId="632" priority="146" operator="greaterThan">
      <formula>0</formula>
    </cfRule>
  </conditionalFormatting>
  <conditionalFormatting sqref="I4:I14">
    <cfRule type="cellIs" dxfId="631" priority="64" operator="greaterThan">
      <formula>0</formula>
    </cfRule>
    <cfRule type="cellIs" dxfId="630" priority="65" operator="lessThan">
      <formula>0</formula>
    </cfRule>
  </conditionalFormatting>
  <conditionalFormatting sqref="I4:I14">
    <cfRule type="colorScale" priority="63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62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629" priority="60" operator="greaterThan">
      <formula>0</formula>
    </cfRule>
    <cfRule type="cellIs" dxfId="628" priority="61" operator="lessThan">
      <formula>0</formula>
    </cfRule>
  </conditionalFormatting>
  <conditionalFormatting sqref="I15:I21">
    <cfRule type="colorScale" priority="59">
      <colorScale>
        <cfvo type="num" val="0"/>
        <cfvo type="num" val="0"/>
        <color rgb="FF92D050"/>
        <color rgb="FFFF3300"/>
      </colorScale>
    </cfRule>
  </conditionalFormatting>
  <conditionalFormatting sqref="V4:V14">
    <cfRule type="cellIs" dxfId="627" priority="57" operator="greaterThan">
      <formula>0</formula>
    </cfRule>
    <cfRule type="cellIs" dxfId="626" priority="58" operator="lessThan">
      <formula>0</formula>
    </cfRule>
  </conditionalFormatting>
  <conditionalFormatting sqref="V4:V14">
    <cfRule type="colorScale" priority="56">
      <colorScale>
        <cfvo type="num" val="0"/>
        <cfvo type="num" val="0"/>
        <color rgb="FF92D050"/>
        <color rgb="FFFF3300"/>
      </colorScale>
    </cfRule>
  </conditionalFormatting>
  <conditionalFormatting sqref="V3">
    <cfRule type="colorScale" priority="55">
      <colorScale>
        <cfvo type="num" val="0"/>
        <cfvo type="num" val="0"/>
        <color rgb="FF92D050"/>
        <color rgb="FFFF3300"/>
      </colorScale>
    </cfRule>
  </conditionalFormatting>
  <conditionalFormatting sqref="V15:V21">
    <cfRule type="cellIs" dxfId="625" priority="53" operator="greaterThan">
      <formula>0</formula>
    </cfRule>
    <cfRule type="cellIs" dxfId="624" priority="54" operator="lessThan">
      <formula>0</formula>
    </cfRule>
  </conditionalFormatting>
  <conditionalFormatting sqref="V15:V21">
    <cfRule type="colorScale" priority="52">
      <colorScale>
        <cfvo type="num" val="0"/>
        <cfvo type="num" val="0"/>
        <color rgb="FF92D050"/>
        <color rgb="FFFF3300"/>
      </colorScale>
    </cfRule>
  </conditionalFormatting>
  <conditionalFormatting sqref="O15:O1048576">
    <cfRule type="cellIs" dxfId="623" priority="10" operator="greaterThan">
      <formula>0</formula>
    </cfRule>
    <cfRule type="cellIs" dxfId="622" priority="11" operator="lessThan">
      <formula>0</formula>
    </cfRule>
    <cfRule type="cellIs" dxfId="621" priority="12" operator="greaterThan">
      <formula>0</formula>
    </cfRule>
  </conditionalFormatting>
  <conditionalFormatting sqref="R15:R1048576">
    <cfRule type="cellIs" dxfId="620" priority="7" operator="greaterThan">
      <formula>0</formula>
    </cfRule>
    <cfRule type="cellIs" dxfId="619" priority="8" operator="lessThan">
      <formula>0</formula>
    </cfRule>
    <cfRule type="cellIs" dxfId="618" priority="9" operator="greaterThan">
      <formula>0</formula>
    </cfRule>
  </conditionalFormatting>
  <conditionalFormatting sqref="U15:U1048576">
    <cfRule type="cellIs" dxfId="617" priority="4" operator="greaterThan">
      <formula>0</formula>
    </cfRule>
    <cfRule type="cellIs" dxfId="616" priority="5" operator="lessThan">
      <formula>0</formula>
    </cfRule>
    <cfRule type="cellIs" dxfId="615" priority="6" operator="greaterThan">
      <formula>0</formula>
    </cfRule>
  </conditionalFormatting>
  <conditionalFormatting sqref="H15 H22:H1048576">
    <cfRule type="cellIs" dxfId="614" priority="1" operator="greaterThan">
      <formula>0</formula>
    </cfRule>
    <cfRule type="cellIs" dxfId="613" priority="2" operator="lessThan">
      <formula>0</formula>
    </cfRule>
    <cfRule type="cellIs" dxfId="612" priority="3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rgb="FFFFC000"/>
  </sheetPr>
  <dimension ref="A1:W25"/>
  <sheetViews>
    <sheetView zoomScale="70" zoomScaleNormal="70" workbookViewId="0">
      <selection activeCell="H38" sqref="H38"/>
    </sheetView>
  </sheetViews>
  <sheetFormatPr baseColWidth="10" defaultRowHeight="15" x14ac:dyDescent="0.25"/>
  <cols>
    <col min="1" max="1" width="22.28515625" bestFit="1" customWidth="1"/>
    <col min="2" max="2" width="63.85546875" bestFit="1" customWidth="1"/>
    <col min="3" max="3" width="14.85546875" customWidth="1"/>
    <col min="4" max="4" width="13.5703125" style="25" customWidth="1"/>
    <col min="5" max="5" width="11.28515625" customWidth="1"/>
    <col min="6" max="6" width="14.85546875" customWidth="1"/>
    <col min="7" max="7" width="13.5703125" style="25" customWidth="1"/>
    <col min="8" max="8" width="11.28515625" customWidth="1"/>
    <col min="9" max="9" width="14.85546875" customWidth="1"/>
    <col min="10" max="10" width="13.5703125" style="25" customWidth="1"/>
    <col min="11" max="11" width="11.28515625" customWidth="1"/>
    <col min="12" max="12" width="14.85546875" customWidth="1"/>
    <col min="13" max="13" width="13.5703125" style="25" customWidth="1"/>
    <col min="14" max="14" width="11.28515625" customWidth="1"/>
    <col min="15" max="15" width="11.5703125" style="106"/>
    <col min="16" max="16" width="14.7109375" bestFit="1" customWidth="1"/>
    <col min="17" max="17" width="15.140625" style="25" customWidth="1"/>
    <col min="18" max="18" width="11.28515625" bestFit="1" customWidth="1"/>
    <col min="19" max="19" width="14.7109375" bestFit="1" customWidth="1"/>
    <col min="20" max="20" width="15.140625" style="25" customWidth="1"/>
    <col min="21" max="21" width="11.28515625" bestFit="1" customWidth="1"/>
    <col min="22" max="22" width="11.5703125" style="106"/>
  </cols>
  <sheetData>
    <row r="1" spans="1:22" x14ac:dyDescent="0.25">
      <c r="A1" s="146" t="s">
        <v>31</v>
      </c>
      <c r="B1" s="147" t="s">
        <v>30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86"/>
      <c r="P1" s="86"/>
      <c r="Q1" s="86"/>
      <c r="R1" s="86"/>
      <c r="S1" s="86"/>
      <c r="T1" s="86"/>
      <c r="U1" s="86"/>
      <c r="V1" s="86"/>
    </row>
    <row r="2" spans="1:22" x14ac:dyDescent="0.25">
      <c r="A2" s="146"/>
      <c r="B2" s="148"/>
      <c r="C2" s="149" t="s">
        <v>82</v>
      </c>
      <c r="D2" s="149"/>
      <c r="E2" s="149"/>
      <c r="F2" s="149" t="s">
        <v>82</v>
      </c>
      <c r="G2" s="149"/>
      <c r="H2" s="149"/>
      <c r="I2" s="149" t="s">
        <v>82</v>
      </c>
      <c r="J2" s="149"/>
      <c r="K2" s="149"/>
      <c r="L2" s="149" t="s">
        <v>82</v>
      </c>
      <c r="M2" s="149"/>
      <c r="N2" s="149"/>
      <c r="O2" s="72"/>
      <c r="P2" s="149" t="s">
        <v>62</v>
      </c>
      <c r="Q2" s="149"/>
      <c r="R2" s="149"/>
      <c r="S2" s="149" t="s">
        <v>62</v>
      </c>
      <c r="T2" s="149"/>
      <c r="U2" s="149"/>
      <c r="V2" s="72"/>
    </row>
    <row r="3" spans="1:22" x14ac:dyDescent="0.25">
      <c r="A3" s="146"/>
      <c r="B3" s="148"/>
      <c r="C3" s="28" t="s">
        <v>38</v>
      </c>
      <c r="D3" s="51" t="s">
        <v>125</v>
      </c>
      <c r="E3" s="36" t="s">
        <v>50</v>
      </c>
      <c r="F3" s="28" t="s">
        <v>37</v>
      </c>
      <c r="G3" s="51" t="s">
        <v>129</v>
      </c>
      <c r="H3" s="36" t="s">
        <v>50</v>
      </c>
      <c r="I3" s="28" t="s">
        <v>39</v>
      </c>
      <c r="J3" s="51" t="s">
        <v>137</v>
      </c>
      <c r="K3" s="36" t="s">
        <v>50</v>
      </c>
      <c r="L3" s="28" t="s">
        <v>210</v>
      </c>
      <c r="M3" s="51" t="s">
        <v>211</v>
      </c>
      <c r="N3" s="36" t="s">
        <v>50</v>
      </c>
      <c r="O3" s="52"/>
      <c r="P3" s="28" t="s">
        <v>38</v>
      </c>
      <c r="Q3" s="51" t="s">
        <v>130</v>
      </c>
      <c r="R3" s="36" t="s">
        <v>50</v>
      </c>
      <c r="S3" s="28" t="s">
        <v>37</v>
      </c>
      <c r="T3" s="51" t="s">
        <v>208</v>
      </c>
      <c r="U3" s="36" t="s">
        <v>50</v>
      </c>
      <c r="V3" s="52"/>
    </row>
    <row r="4" spans="1:22" x14ac:dyDescent="0.25">
      <c r="A4" s="45" t="s">
        <v>23</v>
      </c>
      <c r="B4" s="44" t="s">
        <v>22</v>
      </c>
      <c r="C4" s="31">
        <v>415</v>
      </c>
      <c r="D4" s="125">
        <f>C4/C$19</f>
        <v>0.14359861591695502</v>
      </c>
      <c r="E4" s="41">
        <f>D4*'Pondération des sujets'!$D3</f>
        <v>0.14359861591695502</v>
      </c>
      <c r="F4" s="31">
        <v>482</v>
      </c>
      <c r="G4" s="125">
        <f>F4/F$19</f>
        <v>0.16678200692041523</v>
      </c>
      <c r="H4" s="41">
        <f>G4*'Pondération des sujets'!$D3</f>
        <v>0.16678200692041523</v>
      </c>
      <c r="I4" s="31">
        <v>483</v>
      </c>
      <c r="J4" s="125">
        <f>I4/I$19</f>
        <v>0.16620784583620096</v>
      </c>
      <c r="K4" s="41">
        <f>J4*'Pondération des sujets'!$D3</f>
        <v>0.16620784583620096</v>
      </c>
      <c r="L4" s="31">
        <v>467</v>
      </c>
      <c r="M4" s="125">
        <f>L4/L$19</f>
        <v>0.16131260794473229</v>
      </c>
      <c r="N4" s="41">
        <f>M4*'Pondération des sujets'!$D3</f>
        <v>0.16131260794473229</v>
      </c>
      <c r="O4" s="32"/>
      <c r="P4" s="31">
        <v>817</v>
      </c>
      <c r="Q4" s="125">
        <f>P4/P$19</f>
        <v>0.27416107382550337</v>
      </c>
      <c r="R4" s="41">
        <f>Q4*'Pondération des sujets'!$D3</f>
        <v>0.27416107382550337</v>
      </c>
      <c r="S4" s="31">
        <v>646</v>
      </c>
      <c r="T4" s="125">
        <f>S4/S$19</f>
        <v>0.21758167733243516</v>
      </c>
      <c r="U4" s="41">
        <f>T4*'Pondération des sujets'!$D3</f>
        <v>0.21758167733243516</v>
      </c>
      <c r="V4" s="32"/>
    </row>
    <row r="5" spans="1:22" s="70" customFormat="1" ht="15" customHeight="1" x14ac:dyDescent="0.25">
      <c r="A5" s="50"/>
      <c r="B5" s="49" t="s">
        <v>49</v>
      </c>
      <c r="C5" s="48">
        <v>97</v>
      </c>
      <c r="D5" s="126">
        <f>C5/C$19</f>
        <v>3.3564013840830451E-2</v>
      </c>
      <c r="E5" s="41">
        <f>-D5*'Pondération des sujets'!$D$3</f>
        <v>-3.3564013840830451E-2</v>
      </c>
      <c r="F5" s="48">
        <v>227</v>
      </c>
      <c r="G5" s="126">
        <f>F5/F$19</f>
        <v>7.8546712802768162E-2</v>
      </c>
      <c r="H5" s="41">
        <f>-G5*'Pondération des sujets'!$D$3</f>
        <v>-7.8546712802768162E-2</v>
      </c>
      <c r="I5" s="48">
        <v>270</v>
      </c>
      <c r="J5" s="126">
        <f>I5/I$19</f>
        <v>9.2911218169304893E-2</v>
      </c>
      <c r="K5" s="41">
        <f>-J5*'Pondération des sujets'!$D$3</f>
        <v>-9.2911218169304893E-2</v>
      </c>
      <c r="L5" s="48">
        <v>244</v>
      </c>
      <c r="M5" s="126">
        <f>L5/L$19</f>
        <v>8.4283246977547494E-2</v>
      </c>
      <c r="N5" s="41">
        <f>-M5*'Pondération des sujets'!$D$3</f>
        <v>-8.4283246977547494E-2</v>
      </c>
      <c r="O5" s="32"/>
      <c r="P5" s="48">
        <v>99</v>
      </c>
      <c r="Q5" s="126">
        <f>P5/P19</f>
        <v>3.3221476510067113E-2</v>
      </c>
      <c r="R5" s="41">
        <f>-Q5*'Pondération des sujets'!$D$3</f>
        <v>-3.3221476510067113E-2</v>
      </c>
      <c r="S5" s="48">
        <v>166</v>
      </c>
      <c r="T5" s="126">
        <f>S5/S19</f>
        <v>5.5911081172111819E-2</v>
      </c>
      <c r="U5" s="41">
        <f>-T5*'Pondération des sujets'!$D$3</f>
        <v>-5.5911081172111819E-2</v>
      </c>
      <c r="V5" s="32"/>
    </row>
    <row r="6" spans="1:22" x14ac:dyDescent="0.25">
      <c r="A6" s="45" t="s">
        <v>21</v>
      </c>
      <c r="B6" s="44" t="s">
        <v>20</v>
      </c>
      <c r="C6" s="31">
        <v>69</v>
      </c>
      <c r="D6" s="125">
        <f>C6/C$19</f>
        <v>2.3875432525951559E-2</v>
      </c>
      <c r="E6" s="41">
        <f>D6*'Pondération des sujets'!$D4</f>
        <v>2.3875432525951559E-2</v>
      </c>
      <c r="F6" s="31">
        <v>76</v>
      </c>
      <c r="G6" s="125">
        <f>F6/F$19</f>
        <v>2.6297577854671281E-2</v>
      </c>
      <c r="H6" s="41">
        <f>G6*'Pondération des sujets'!$D4</f>
        <v>2.6297577854671281E-2</v>
      </c>
      <c r="I6" s="31">
        <v>62</v>
      </c>
      <c r="J6" s="125">
        <f>I6/I$19</f>
        <v>2.1335168616655197E-2</v>
      </c>
      <c r="K6" s="41">
        <f>J6*'Pondération des sujets'!$D4</f>
        <v>2.1335168616655197E-2</v>
      </c>
      <c r="L6" s="31">
        <v>62</v>
      </c>
      <c r="M6" s="125">
        <f>L6/L$19</f>
        <v>2.141623488773748E-2</v>
      </c>
      <c r="N6" s="41">
        <f>M6*'Pondération des sujets'!$D4</f>
        <v>2.141623488773748E-2</v>
      </c>
      <c r="O6" s="32"/>
      <c r="P6" s="31">
        <v>120</v>
      </c>
      <c r="Q6" s="125">
        <f t="shared" ref="Q6:Q13" si="0">P6/P$19</f>
        <v>4.0268456375838924E-2</v>
      </c>
      <c r="R6" s="41">
        <f>Q6*'Pondération des sujets'!$D4</f>
        <v>4.0268456375838924E-2</v>
      </c>
      <c r="S6" s="31">
        <v>69</v>
      </c>
      <c r="T6" s="125">
        <f t="shared" ref="T6:T13" si="1">S6/S$19</f>
        <v>2.3240148198046481E-2</v>
      </c>
      <c r="U6" s="41">
        <f>T6*'Pondération des sujets'!$D4</f>
        <v>2.3240148198046481E-2</v>
      </c>
      <c r="V6" s="32"/>
    </row>
    <row r="7" spans="1:22" x14ac:dyDescent="0.25">
      <c r="A7" s="45" t="s">
        <v>19</v>
      </c>
      <c r="B7" s="44" t="s">
        <v>18</v>
      </c>
      <c r="C7" s="31">
        <v>2</v>
      </c>
      <c r="D7" s="125">
        <f>C7/C19</f>
        <v>6.9204152249134946E-4</v>
      </c>
      <c r="E7" s="41">
        <f>D7*'Pondération des sujets'!$D5</f>
        <v>6.9204152249134946E-4</v>
      </c>
      <c r="F7" s="31">
        <v>9</v>
      </c>
      <c r="G7" s="125">
        <f>F7/F19</f>
        <v>3.1141868512110727E-3</v>
      </c>
      <c r="H7" s="41">
        <f>G7*'Pondération des sujets'!$D5</f>
        <v>3.1141868512110727E-3</v>
      </c>
      <c r="I7" s="31">
        <v>13</v>
      </c>
      <c r="J7" s="125">
        <f>I7/I19</f>
        <v>4.4735030970406058E-3</v>
      </c>
      <c r="K7" s="41">
        <f>J7*'Pondération des sujets'!$D5</f>
        <v>4.4735030970406058E-3</v>
      </c>
      <c r="L7" s="31">
        <v>11</v>
      </c>
      <c r="M7" s="125">
        <f>L7/L19</f>
        <v>3.7996545768566492E-3</v>
      </c>
      <c r="N7" s="41">
        <f>M7*'Pondération des sujets'!$D5</f>
        <v>3.7996545768566492E-3</v>
      </c>
      <c r="O7" s="32"/>
      <c r="P7" s="31">
        <v>5</v>
      </c>
      <c r="Q7" s="125">
        <f t="shared" si="0"/>
        <v>1.6778523489932886E-3</v>
      </c>
      <c r="R7" s="41">
        <f>Q7*'Pondération des sujets'!$D5</f>
        <v>1.6778523489932886E-3</v>
      </c>
      <c r="S7" s="31">
        <v>5</v>
      </c>
      <c r="T7" s="125">
        <f t="shared" si="1"/>
        <v>1.6840687100033681E-3</v>
      </c>
      <c r="U7" s="41">
        <f>T7*'Pondération des sujets'!$D5</f>
        <v>1.6840687100033681E-3</v>
      </c>
      <c r="V7" s="32"/>
    </row>
    <row r="8" spans="1:22" x14ac:dyDescent="0.25">
      <c r="A8" s="45" t="s">
        <v>118</v>
      </c>
      <c r="B8" s="44" t="s">
        <v>16</v>
      </c>
      <c r="C8" s="31">
        <v>158</v>
      </c>
      <c r="D8" s="125">
        <f>C8/C$19</f>
        <v>5.4671280276816607E-2</v>
      </c>
      <c r="E8" s="41">
        <f>D8*'Pondération des sujets'!$D6</f>
        <v>5.4671280276816607E-2</v>
      </c>
      <c r="F8" s="31">
        <v>126</v>
      </c>
      <c r="G8" s="125">
        <f>F8/F$19</f>
        <v>4.3598615916955019E-2</v>
      </c>
      <c r="H8" s="41">
        <f>G8*'Pondération des sujets'!$D6</f>
        <v>4.3598615916955019E-2</v>
      </c>
      <c r="I8" s="31">
        <v>96</v>
      </c>
      <c r="J8" s="125">
        <f>I8/I$19</f>
        <v>3.3035099793530628E-2</v>
      </c>
      <c r="K8" s="41">
        <f>J8*'Pondération des sujets'!$D6</f>
        <v>3.3035099793530628E-2</v>
      </c>
      <c r="L8" s="31">
        <v>133</v>
      </c>
      <c r="M8" s="125">
        <f>L8/L$19</f>
        <v>4.5941278065630399E-2</v>
      </c>
      <c r="N8" s="41">
        <f>M8*'Pondération des sujets'!$D6</f>
        <v>4.5941278065630399E-2</v>
      </c>
      <c r="O8" s="32"/>
      <c r="P8" s="31">
        <v>141</v>
      </c>
      <c r="Q8" s="125">
        <f t="shared" si="0"/>
        <v>4.7315436241610741E-2</v>
      </c>
      <c r="R8" s="41">
        <f>Q8*'Pondération des sujets'!$D6</f>
        <v>4.7315436241610741E-2</v>
      </c>
      <c r="S8" s="31">
        <v>135</v>
      </c>
      <c r="T8" s="125">
        <f t="shared" si="1"/>
        <v>4.5469855170090938E-2</v>
      </c>
      <c r="U8" s="41">
        <f>T8*'Pondération des sujets'!$D6</f>
        <v>4.5469855170090938E-2</v>
      </c>
      <c r="V8" s="32"/>
    </row>
    <row r="9" spans="1:22" x14ac:dyDescent="0.25">
      <c r="A9" s="45">
        <v>3</v>
      </c>
      <c r="B9" s="44" t="s">
        <v>14</v>
      </c>
      <c r="C9" s="31">
        <v>373</v>
      </c>
      <c r="D9" s="125">
        <f t="shared" ref="D9:D11" si="2">C9/C$19</f>
        <v>0.12906574394463668</v>
      </c>
      <c r="E9" s="41">
        <f>D9*'Pondération des sujets'!$D8</f>
        <v>0.12906574394463668</v>
      </c>
      <c r="F9" s="31">
        <v>333</v>
      </c>
      <c r="G9" s="125">
        <f t="shared" ref="G9:G11" si="3">F9/F$19</f>
        <v>0.11522491349480969</v>
      </c>
      <c r="H9" s="41">
        <f>G9*'Pondération des sujets'!$D8</f>
        <v>0.11522491349480969</v>
      </c>
      <c r="I9" s="31">
        <v>209</v>
      </c>
      <c r="J9" s="125">
        <f t="shared" ref="J9:J11" si="4">I9/I$19</f>
        <v>7.1920165175498971E-2</v>
      </c>
      <c r="K9" s="41">
        <f>J9*'Pondération des sujets'!$D8</f>
        <v>7.1920165175498971E-2</v>
      </c>
      <c r="L9" s="31">
        <v>191</v>
      </c>
      <c r="M9" s="125">
        <f t="shared" ref="M9:M11" si="5">L9/L$19</f>
        <v>6.5975820379965452E-2</v>
      </c>
      <c r="N9" s="41">
        <f>M9*'Pondération des sujets'!$D8</f>
        <v>6.5975820379965452E-2</v>
      </c>
      <c r="O9" s="32"/>
      <c r="P9" s="31">
        <v>422</v>
      </c>
      <c r="Q9" s="125">
        <f t="shared" si="0"/>
        <v>0.14161073825503356</v>
      </c>
      <c r="R9" s="41">
        <f>Q9*'Pondération des sujets'!$D8</f>
        <v>0.14161073825503356</v>
      </c>
      <c r="S9" s="31">
        <v>332</v>
      </c>
      <c r="T9" s="125">
        <f t="shared" si="1"/>
        <v>0.11182216234422364</v>
      </c>
      <c r="U9" s="41">
        <f>T9*'Pondération des sujets'!$D8</f>
        <v>0.11182216234422364</v>
      </c>
      <c r="V9" s="32"/>
    </row>
    <row r="10" spans="1:22" ht="38.25" x14ac:dyDescent="0.25">
      <c r="A10" s="45">
        <v>5</v>
      </c>
      <c r="B10" s="44" t="s">
        <v>12</v>
      </c>
      <c r="C10" s="31">
        <v>0</v>
      </c>
      <c r="D10" s="125">
        <f t="shared" si="2"/>
        <v>0</v>
      </c>
      <c r="E10" s="41">
        <f>D10*'Pondération des sujets'!$D10</f>
        <v>0</v>
      </c>
      <c r="F10" s="31">
        <v>0</v>
      </c>
      <c r="G10" s="125">
        <f t="shared" si="3"/>
        <v>0</v>
      </c>
      <c r="H10" s="41">
        <f>G10*'Pondération des sujets'!$D10</f>
        <v>0</v>
      </c>
      <c r="I10" s="31">
        <v>3</v>
      </c>
      <c r="J10" s="125">
        <f t="shared" si="4"/>
        <v>1.0323468685478321E-3</v>
      </c>
      <c r="K10" s="41">
        <f>J10*'Pondération des sujets'!$D10</f>
        <v>1.0323468685478321E-3</v>
      </c>
      <c r="L10" s="31">
        <v>0</v>
      </c>
      <c r="M10" s="125">
        <f t="shared" si="5"/>
        <v>0</v>
      </c>
      <c r="N10" s="41">
        <f>M10*'Pondération des sujets'!$D10</f>
        <v>0</v>
      </c>
      <c r="O10" s="32"/>
      <c r="P10" s="31">
        <v>1</v>
      </c>
      <c r="Q10" s="125">
        <f t="shared" si="0"/>
        <v>3.355704697986577E-4</v>
      </c>
      <c r="R10" s="41">
        <f>Q10*'Pondération des sujets'!$D10</f>
        <v>3.355704697986577E-4</v>
      </c>
      <c r="S10" s="31">
        <v>3</v>
      </c>
      <c r="T10" s="125">
        <f t="shared" si="1"/>
        <v>1.0104412260020209E-3</v>
      </c>
      <c r="U10" s="41">
        <f>T10*'Pondération des sujets'!$D10</f>
        <v>1.0104412260020209E-3</v>
      </c>
      <c r="V10" s="32"/>
    </row>
    <row r="11" spans="1:22" ht="25.5" x14ac:dyDescent="0.25">
      <c r="A11" s="83" t="s">
        <v>119</v>
      </c>
      <c r="B11" s="44" t="s">
        <v>2</v>
      </c>
      <c r="C11" s="28">
        <v>3</v>
      </c>
      <c r="D11" s="125">
        <f t="shared" si="2"/>
        <v>1.0380622837370243E-3</v>
      </c>
      <c r="E11" s="41">
        <f>D11*'Pondération des sujets'!$D16</f>
        <v>1.0380622837370243E-3</v>
      </c>
      <c r="F11" s="28">
        <v>2</v>
      </c>
      <c r="G11" s="125">
        <f t="shared" si="3"/>
        <v>6.9204152249134946E-4</v>
      </c>
      <c r="H11" s="41">
        <f>G11*'Pondération des sujets'!$D16</f>
        <v>6.9204152249134946E-4</v>
      </c>
      <c r="I11" s="28">
        <v>1</v>
      </c>
      <c r="J11" s="125">
        <f t="shared" si="4"/>
        <v>3.4411562284927734E-4</v>
      </c>
      <c r="K11" s="41">
        <f>J11*'Pondération des sujets'!$D16</f>
        <v>3.4411562284927734E-4</v>
      </c>
      <c r="L11" s="28">
        <v>2</v>
      </c>
      <c r="M11" s="125">
        <f t="shared" si="5"/>
        <v>6.9084628670120895E-4</v>
      </c>
      <c r="N11" s="41">
        <f>M11*'Pondération des sujets'!$D16</f>
        <v>6.9084628670120895E-4</v>
      </c>
      <c r="O11" s="32"/>
      <c r="P11" s="28">
        <v>0</v>
      </c>
      <c r="Q11" s="125">
        <f t="shared" si="0"/>
        <v>0</v>
      </c>
      <c r="R11" s="41">
        <f>Q11*'Pondération des sujets'!$D16</f>
        <v>0</v>
      </c>
      <c r="S11" s="28">
        <v>0</v>
      </c>
      <c r="T11" s="125">
        <f t="shared" si="1"/>
        <v>0</v>
      </c>
      <c r="U11" s="41">
        <f>T11*'Pondération des sujets'!$D16</f>
        <v>0</v>
      </c>
      <c r="V11" s="32"/>
    </row>
    <row r="12" spans="1:22" ht="25.5" x14ac:dyDescent="0.25">
      <c r="A12" s="83" t="s">
        <v>117</v>
      </c>
      <c r="B12" s="44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28">
        <v>0</v>
      </c>
      <c r="J12" s="125">
        <f>I12/I$19</f>
        <v>0</v>
      </c>
      <c r="K12" s="41">
        <f>J12*'Pondération des sujets'!$D17</f>
        <v>0</v>
      </c>
      <c r="L12" s="28">
        <v>0</v>
      </c>
      <c r="M12" s="125">
        <f>L12/L$19</f>
        <v>0</v>
      </c>
      <c r="N12" s="41">
        <f>M12*'Pondération des sujets'!$D17</f>
        <v>0</v>
      </c>
      <c r="O12" s="32"/>
      <c r="P12" s="28">
        <v>0</v>
      </c>
      <c r="Q12" s="125">
        <f t="shared" si="0"/>
        <v>0</v>
      </c>
      <c r="R12" s="41">
        <f>Q12*'Pondération des sujets'!$D17</f>
        <v>0</v>
      </c>
      <c r="S12" s="28">
        <v>0</v>
      </c>
      <c r="T12" s="125">
        <f t="shared" si="1"/>
        <v>0</v>
      </c>
      <c r="U12" s="41">
        <f>T12*'Pondération des sujets'!$D17</f>
        <v>0</v>
      </c>
      <c r="V12" s="32"/>
    </row>
    <row r="13" spans="1:22" x14ac:dyDescent="0.25">
      <c r="A13" s="45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1">
        <v>0</v>
      </c>
      <c r="J13" s="125">
        <f>I13/I$21</f>
        <v>0</v>
      </c>
      <c r="K13" s="30"/>
      <c r="L13" s="31">
        <v>0</v>
      </c>
      <c r="M13" s="125">
        <f>L13/L$21</f>
        <v>0</v>
      </c>
      <c r="N13" s="30"/>
      <c r="O13" s="32"/>
      <c r="P13" s="31">
        <v>1</v>
      </c>
      <c r="Q13" s="125">
        <f t="shared" si="0"/>
        <v>3.355704697986577E-4</v>
      </c>
      <c r="R13" s="34"/>
      <c r="S13" s="31">
        <v>1</v>
      </c>
      <c r="T13" s="125">
        <f t="shared" si="1"/>
        <v>3.3681374200067362E-4</v>
      </c>
      <c r="U13" s="34"/>
      <c r="V13" s="32"/>
    </row>
    <row r="14" spans="1:22" s="27" customFormat="1" x14ac:dyDescent="0.25">
      <c r="A14" s="84" t="s">
        <v>48</v>
      </c>
      <c r="B14" s="38" t="s">
        <v>47</v>
      </c>
      <c r="C14" s="37"/>
      <c r="D14" s="35"/>
      <c r="E14" s="39">
        <f>SUM(E4:E12)</f>
        <v>0.31937716262975779</v>
      </c>
      <c r="F14" s="37"/>
      <c r="G14" s="35"/>
      <c r="H14" s="39">
        <f>SUM(H4:H12)</f>
        <v>0.27716262975778549</v>
      </c>
      <c r="I14" s="37"/>
      <c r="J14" s="35"/>
      <c r="K14" s="39">
        <f>SUM(K4:K12)</f>
        <v>0.20543702684101861</v>
      </c>
      <c r="L14" s="37"/>
      <c r="M14" s="35"/>
      <c r="N14" s="39">
        <f>SUM(N4:N12)</f>
        <v>0.214853195164076</v>
      </c>
      <c r="O14" s="109"/>
      <c r="P14" s="37"/>
      <c r="Q14" s="35"/>
      <c r="R14" s="39">
        <f>SUM(R4:R12)</f>
        <v>0.47214765100671141</v>
      </c>
      <c r="S14" s="37"/>
      <c r="T14" s="35"/>
      <c r="U14" s="39">
        <f>SUM(U4:U12)</f>
        <v>0.34489727180868979</v>
      </c>
      <c r="V14" s="32"/>
    </row>
    <row r="15" spans="1:22" x14ac:dyDescent="0.25">
      <c r="E15" s="27"/>
      <c r="H15" s="27"/>
      <c r="K15" s="27"/>
      <c r="N15" s="27"/>
      <c r="O15" s="111"/>
      <c r="R15" s="30"/>
      <c r="U15" s="30"/>
      <c r="V15" s="111"/>
    </row>
    <row r="16" spans="1:22" x14ac:dyDescent="0.25">
      <c r="C16" s="71" t="s">
        <v>82</v>
      </c>
      <c r="E16" s="27"/>
      <c r="F16" s="71" t="s">
        <v>82</v>
      </c>
      <c r="H16" s="27"/>
      <c r="I16" s="71" t="s">
        <v>82</v>
      </c>
      <c r="K16" s="27"/>
      <c r="L16" s="71" t="s">
        <v>82</v>
      </c>
      <c r="N16" s="27"/>
      <c r="O16" s="110"/>
      <c r="P16" s="107" t="s">
        <v>62</v>
      </c>
      <c r="S16" s="107" t="s">
        <v>62</v>
      </c>
      <c r="V16" s="110"/>
    </row>
    <row r="17" spans="3:23" x14ac:dyDescent="0.25">
      <c r="C17" s="64" t="s">
        <v>38</v>
      </c>
      <c r="E17" s="27"/>
      <c r="F17" s="64" t="s">
        <v>37</v>
      </c>
      <c r="H17" s="27"/>
      <c r="I17" s="64" t="s">
        <v>39</v>
      </c>
      <c r="K17" s="27"/>
      <c r="L17" s="64" t="s">
        <v>210</v>
      </c>
      <c r="N17" s="27"/>
      <c r="O17" s="110"/>
      <c r="P17" s="108" t="s">
        <v>38</v>
      </c>
      <c r="S17" s="108" t="s">
        <v>37</v>
      </c>
      <c r="V17" s="110"/>
    </row>
    <row r="18" spans="3:23" x14ac:dyDescent="0.25">
      <c r="C18" s="64" t="s">
        <v>95</v>
      </c>
      <c r="E18" s="27"/>
      <c r="F18" s="64" t="s">
        <v>95</v>
      </c>
      <c r="H18" s="27"/>
      <c r="I18" s="64" t="s">
        <v>95</v>
      </c>
      <c r="K18" s="27"/>
      <c r="L18" s="64" t="s">
        <v>95</v>
      </c>
      <c r="N18" s="27"/>
      <c r="O18" s="110"/>
      <c r="P18" s="108" t="s">
        <v>95</v>
      </c>
      <c r="S18" s="108" t="s">
        <v>95</v>
      </c>
      <c r="V18" s="110"/>
    </row>
    <row r="19" spans="3:23" x14ac:dyDescent="0.25">
      <c r="C19" s="64">
        <v>2890</v>
      </c>
      <c r="E19" s="27"/>
      <c r="F19" s="64">
        <v>2890</v>
      </c>
      <c r="H19" s="27"/>
      <c r="I19" s="64">
        <v>2906</v>
      </c>
      <c r="K19" s="27"/>
      <c r="L19" s="64">
        <v>2895</v>
      </c>
      <c r="N19" s="27"/>
      <c r="O19" s="110"/>
      <c r="P19" s="108">
        <v>2980</v>
      </c>
      <c r="S19" s="108">
        <v>2969</v>
      </c>
      <c r="V19" s="110"/>
    </row>
    <row r="20" spans="3:23" x14ac:dyDescent="0.25">
      <c r="C20" s="64" t="s">
        <v>35</v>
      </c>
      <c r="E20" s="27"/>
      <c r="F20" s="64" t="s">
        <v>35</v>
      </c>
      <c r="H20" s="27"/>
      <c r="I20" s="64" t="s">
        <v>35</v>
      </c>
      <c r="K20" s="27"/>
      <c r="L20" s="64" t="s">
        <v>35</v>
      </c>
      <c r="N20" s="27"/>
      <c r="O20" s="110"/>
      <c r="P20" s="108" t="s">
        <v>35</v>
      </c>
      <c r="S20" s="108" t="s">
        <v>35</v>
      </c>
      <c r="V20" s="110"/>
    </row>
    <row r="21" spans="3:23" x14ac:dyDescent="0.25">
      <c r="C21" s="64">
        <v>2664</v>
      </c>
      <c r="E21" s="27"/>
      <c r="F21" s="64">
        <v>2626</v>
      </c>
      <c r="H21" s="27"/>
      <c r="I21" s="64">
        <v>2663</v>
      </c>
      <c r="K21" s="27"/>
      <c r="L21" s="64">
        <v>2664</v>
      </c>
      <c r="N21" s="27"/>
      <c r="O21" s="110"/>
      <c r="P21" s="108">
        <v>3044</v>
      </c>
      <c r="S21" s="108">
        <v>3128</v>
      </c>
      <c r="V21" s="110"/>
    </row>
    <row r="22" spans="3:23" x14ac:dyDescent="0.25">
      <c r="E22" s="27"/>
      <c r="H22" s="27"/>
      <c r="K22" s="27"/>
      <c r="N22" s="27"/>
      <c r="R22" s="27"/>
      <c r="U22" s="27"/>
    </row>
    <row r="23" spans="3:23" x14ac:dyDescent="0.25">
      <c r="E23" s="27"/>
      <c r="H23" s="27"/>
      <c r="K23" s="27"/>
      <c r="N23" s="27"/>
      <c r="R23" s="27"/>
      <c r="U23" s="27"/>
    </row>
    <row r="24" spans="3:23" x14ac:dyDescent="0.25">
      <c r="R24" s="27"/>
      <c r="U24" s="27"/>
    </row>
    <row r="25" spans="3:23" x14ac:dyDescent="0.25">
      <c r="W25" s="94"/>
    </row>
  </sheetData>
  <mergeCells count="8">
    <mergeCell ref="S2:U2"/>
    <mergeCell ref="P2:R2"/>
    <mergeCell ref="A1:A3"/>
    <mergeCell ref="B1:B3"/>
    <mergeCell ref="C2:E2"/>
    <mergeCell ref="F2:H2"/>
    <mergeCell ref="I2:K2"/>
    <mergeCell ref="L2:N2"/>
  </mergeCells>
  <conditionalFormatting sqref="R15">
    <cfRule type="cellIs" dxfId="611" priority="1634" operator="greaterThan">
      <formula>0</formula>
    </cfRule>
    <cfRule type="cellIs" dxfId="610" priority="1635" operator="lessThan">
      <formula>0</formula>
    </cfRule>
    <cfRule type="cellIs" dxfId="609" priority="1637" operator="greaterThan">
      <formula>0</formula>
    </cfRule>
  </conditionalFormatting>
  <conditionalFormatting sqref="O22:O1048576">
    <cfRule type="colorScale" priority="319">
      <colorScale>
        <cfvo type="num" val="0"/>
        <cfvo type="num" val="0"/>
        <color rgb="FF92D050"/>
        <color rgb="FFFF3300"/>
      </colorScale>
    </cfRule>
  </conditionalFormatting>
  <conditionalFormatting sqref="R22:R1048576">
    <cfRule type="cellIs" dxfId="608" priority="207" operator="greaterThan">
      <formula>0</formula>
    </cfRule>
    <cfRule type="cellIs" dxfId="607" priority="208" operator="lessThan">
      <formula>0</formula>
    </cfRule>
    <cfRule type="cellIs" dxfId="606" priority="209" operator="greaterThan">
      <formula>0</formula>
    </cfRule>
  </conditionalFormatting>
  <conditionalFormatting sqref="V22:V1048576">
    <cfRule type="colorScale" priority="201">
      <colorScale>
        <cfvo type="num" val="0"/>
        <cfvo type="num" val="0"/>
        <color rgb="FF92D050"/>
        <color rgb="FFFF3300"/>
      </colorScale>
    </cfRule>
  </conditionalFormatting>
  <conditionalFormatting sqref="E13 E15">
    <cfRule type="cellIs" dxfId="605" priority="197" operator="greaterThan">
      <formula>0</formula>
    </cfRule>
    <cfRule type="cellIs" dxfId="604" priority="198" operator="lessThan">
      <formula>0</formula>
    </cfRule>
    <cfRule type="cellIs" dxfId="603" priority="199" operator="greaterThan">
      <formula>0</formula>
    </cfRule>
  </conditionalFormatting>
  <conditionalFormatting sqref="E22:E1048576">
    <cfRule type="cellIs" dxfId="602" priority="190" operator="greaterThan">
      <formula>0</formula>
    </cfRule>
    <cfRule type="cellIs" dxfId="601" priority="191" operator="lessThan">
      <formula>0</formula>
    </cfRule>
    <cfRule type="cellIs" dxfId="600" priority="192" operator="greaterThan">
      <formula>0</formula>
    </cfRule>
  </conditionalFormatting>
  <conditionalFormatting sqref="V4:V14">
    <cfRule type="cellIs" dxfId="599" priority="116" operator="greaterThan">
      <formula>0</formula>
    </cfRule>
    <cfRule type="cellIs" dxfId="598" priority="117" operator="lessThan">
      <formula>0</formula>
    </cfRule>
  </conditionalFormatting>
  <conditionalFormatting sqref="V4:V14">
    <cfRule type="colorScale" priority="115">
      <colorScale>
        <cfvo type="num" val="0"/>
        <cfvo type="num" val="0"/>
        <color rgb="FF92D050"/>
        <color rgb="FFFF3300"/>
      </colorScale>
    </cfRule>
  </conditionalFormatting>
  <conditionalFormatting sqref="V3">
    <cfRule type="colorScale" priority="114">
      <colorScale>
        <cfvo type="num" val="0"/>
        <cfvo type="num" val="0"/>
        <color rgb="FF92D050"/>
        <color rgb="FFFF3300"/>
      </colorScale>
    </cfRule>
  </conditionalFormatting>
  <conditionalFormatting sqref="V15:V21">
    <cfRule type="colorScale" priority="103">
      <colorScale>
        <cfvo type="num" val="0"/>
        <cfvo type="num" val="0"/>
        <color rgb="FF92D050"/>
        <color rgb="FFFF3300"/>
      </colorScale>
    </cfRule>
  </conditionalFormatting>
  <conditionalFormatting sqref="O4:O14">
    <cfRule type="cellIs" dxfId="597" priority="111" operator="greaterThan">
      <formula>0</formula>
    </cfRule>
    <cfRule type="cellIs" dxfId="596" priority="112" operator="lessThan">
      <formula>0</formula>
    </cfRule>
  </conditionalFormatting>
  <conditionalFormatting sqref="O4:O14">
    <cfRule type="colorScale" priority="110">
      <colorScale>
        <cfvo type="num" val="0"/>
        <cfvo type="num" val="0"/>
        <color rgb="FF92D050"/>
        <color rgb="FFFF3300"/>
      </colorScale>
    </cfRule>
  </conditionalFormatting>
  <conditionalFormatting sqref="O3">
    <cfRule type="colorScale" priority="109">
      <colorScale>
        <cfvo type="num" val="0"/>
        <cfvo type="num" val="0"/>
        <color rgb="FF92D050"/>
        <color rgb="FFFF3300"/>
      </colorScale>
    </cfRule>
  </conditionalFormatting>
  <conditionalFormatting sqref="O15:O21">
    <cfRule type="cellIs" dxfId="595" priority="107" operator="greaterThan">
      <formula>0</formula>
    </cfRule>
    <cfRule type="cellIs" dxfId="594" priority="108" operator="lessThan">
      <formula>0</formula>
    </cfRule>
  </conditionalFormatting>
  <conditionalFormatting sqref="O15:O21">
    <cfRule type="colorScale" priority="106">
      <colorScale>
        <cfvo type="num" val="0"/>
        <cfvo type="num" val="0"/>
        <color rgb="FF92D050"/>
        <color rgb="FFFF3300"/>
      </colorScale>
    </cfRule>
  </conditionalFormatting>
  <conditionalFormatting sqref="V15:V21">
    <cfRule type="cellIs" dxfId="593" priority="104" operator="greaterThan">
      <formula>0</formula>
    </cfRule>
    <cfRule type="cellIs" dxfId="592" priority="105" operator="lessThan">
      <formula>0</formula>
    </cfRule>
  </conditionalFormatting>
  <conditionalFormatting sqref="H13 H15">
    <cfRule type="cellIs" dxfId="591" priority="28" operator="greaterThan">
      <formula>0</formula>
    </cfRule>
    <cfRule type="cellIs" dxfId="590" priority="29" operator="lessThan">
      <formula>0</formula>
    </cfRule>
    <cfRule type="cellIs" dxfId="589" priority="30" operator="greaterThan">
      <formula>0</formula>
    </cfRule>
  </conditionalFormatting>
  <conditionalFormatting sqref="H22:H1048576">
    <cfRule type="cellIs" dxfId="588" priority="25" operator="greaterThan">
      <formula>0</formula>
    </cfRule>
    <cfRule type="cellIs" dxfId="587" priority="26" operator="lessThan">
      <formula>0</formula>
    </cfRule>
    <cfRule type="cellIs" dxfId="586" priority="27" operator="greaterThan">
      <formula>0</formula>
    </cfRule>
  </conditionalFormatting>
  <conditionalFormatting sqref="K13 K15">
    <cfRule type="cellIs" dxfId="585" priority="16" operator="greaterThan">
      <formula>0</formula>
    </cfRule>
    <cfRule type="cellIs" dxfId="584" priority="17" operator="lessThan">
      <formula>0</formula>
    </cfRule>
    <cfRule type="cellIs" dxfId="583" priority="18" operator="greaterThan">
      <formula>0</formula>
    </cfRule>
  </conditionalFormatting>
  <conditionalFormatting sqref="K22:K1048576">
    <cfRule type="cellIs" dxfId="582" priority="13" operator="greaterThan">
      <formula>0</formula>
    </cfRule>
    <cfRule type="cellIs" dxfId="581" priority="14" operator="lessThan">
      <formula>0</formula>
    </cfRule>
    <cfRule type="cellIs" dxfId="580" priority="15" operator="greaterThan">
      <formula>0</formula>
    </cfRule>
  </conditionalFormatting>
  <conditionalFormatting sqref="U15">
    <cfRule type="cellIs" dxfId="579" priority="10" operator="greaterThan">
      <formula>0</formula>
    </cfRule>
    <cfRule type="cellIs" dxfId="578" priority="11" operator="lessThan">
      <formula>0</formula>
    </cfRule>
    <cfRule type="cellIs" dxfId="577" priority="12" operator="greaterThan">
      <formula>0</formula>
    </cfRule>
  </conditionalFormatting>
  <conditionalFormatting sqref="U22:U1048576">
    <cfRule type="cellIs" dxfId="576" priority="7" operator="greaterThan">
      <formula>0</formula>
    </cfRule>
    <cfRule type="cellIs" dxfId="575" priority="8" operator="lessThan">
      <formula>0</formula>
    </cfRule>
    <cfRule type="cellIs" dxfId="574" priority="9" operator="greaterThan">
      <formula>0</formula>
    </cfRule>
  </conditionalFormatting>
  <conditionalFormatting sqref="N13 N15">
    <cfRule type="cellIs" dxfId="573" priority="4" operator="greaterThan">
      <formula>0</formula>
    </cfRule>
    <cfRule type="cellIs" dxfId="572" priority="5" operator="lessThan">
      <formula>0</formula>
    </cfRule>
    <cfRule type="cellIs" dxfId="571" priority="6" operator="greaterThan">
      <formula>0</formula>
    </cfRule>
  </conditionalFormatting>
  <conditionalFormatting sqref="N22:N1048576">
    <cfRule type="cellIs" dxfId="570" priority="1" operator="greaterThan">
      <formula>0</formula>
    </cfRule>
    <cfRule type="cellIs" dxfId="569" priority="2" operator="lessThan">
      <formula>0</formula>
    </cfRule>
    <cfRule type="cellIs" dxfId="568" priority="3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rgb="FFFFC000"/>
  </sheetPr>
  <dimension ref="A1:P24"/>
  <sheetViews>
    <sheetView zoomScale="70" zoomScaleNormal="70" workbookViewId="0">
      <selection activeCell="F40" sqref="F40"/>
    </sheetView>
  </sheetViews>
  <sheetFormatPr baseColWidth="10" defaultRowHeight="15" x14ac:dyDescent="0.25"/>
  <cols>
    <col min="1" max="1" width="20.85546875" bestFit="1" customWidth="1"/>
    <col min="2" max="2" width="64.85546875" customWidth="1"/>
    <col min="3" max="3" width="14.85546875" customWidth="1"/>
    <col min="4" max="4" width="14.42578125" style="25" customWidth="1"/>
    <col min="5" max="5" width="11.28515625" bestFit="1" customWidth="1"/>
    <col min="6" max="6" width="14.85546875" customWidth="1"/>
    <col min="7" max="7" width="14.42578125" style="25" customWidth="1"/>
    <col min="8" max="8" width="11.28515625" bestFit="1" customWidth="1"/>
    <col min="9" max="9" width="10.85546875" style="106" customWidth="1"/>
    <col min="10" max="10" width="13" customWidth="1"/>
    <col min="11" max="11" width="14.42578125" style="25" customWidth="1"/>
    <col min="12" max="12" width="11.28515625" bestFit="1" customWidth="1"/>
    <col min="13" max="13" width="13" customWidth="1"/>
    <col min="14" max="14" width="14.42578125" style="25" customWidth="1"/>
    <col min="15" max="15" width="11.28515625" bestFit="1" customWidth="1"/>
    <col min="16" max="16" width="10.85546875" style="106" customWidth="1"/>
  </cols>
  <sheetData>
    <row r="1" spans="1:16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</row>
    <row r="2" spans="1:16" x14ac:dyDescent="0.25">
      <c r="A2" s="146"/>
      <c r="B2" s="148"/>
      <c r="C2" s="149" t="s">
        <v>75</v>
      </c>
      <c r="D2" s="149"/>
      <c r="E2" s="149"/>
      <c r="F2" s="149" t="s">
        <v>75</v>
      </c>
      <c r="G2" s="149"/>
      <c r="H2" s="149"/>
      <c r="I2" s="72"/>
      <c r="J2" s="145" t="s">
        <v>96</v>
      </c>
      <c r="K2" s="145"/>
      <c r="L2" s="145"/>
      <c r="M2" s="145" t="s">
        <v>96</v>
      </c>
      <c r="N2" s="145"/>
      <c r="O2" s="145"/>
      <c r="P2" s="72"/>
    </row>
    <row r="3" spans="1:16" x14ac:dyDescent="0.25">
      <c r="A3" s="146"/>
      <c r="B3" s="148"/>
      <c r="C3" s="28" t="s">
        <v>38</v>
      </c>
      <c r="D3" s="51" t="s">
        <v>145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  <c r="J3" s="28" t="s">
        <v>38</v>
      </c>
      <c r="K3" s="51" t="s">
        <v>145</v>
      </c>
      <c r="L3" s="36" t="s">
        <v>50</v>
      </c>
      <c r="M3" s="28" t="s">
        <v>37</v>
      </c>
      <c r="N3" s="51" t="s">
        <v>208</v>
      </c>
      <c r="O3" s="36" t="s">
        <v>50</v>
      </c>
      <c r="P3" s="52"/>
    </row>
    <row r="4" spans="1:16" x14ac:dyDescent="0.25">
      <c r="A4" s="77" t="s">
        <v>23</v>
      </c>
      <c r="B4" s="42" t="s">
        <v>22</v>
      </c>
      <c r="C4" s="31">
        <v>298</v>
      </c>
      <c r="D4" s="125">
        <f>C4/C$19</f>
        <v>0.13393258426966292</v>
      </c>
      <c r="E4" s="41">
        <f>D4*'Pondération des sujets'!$D3</f>
        <v>0.13393258426966292</v>
      </c>
      <c r="F4" s="31">
        <v>283</v>
      </c>
      <c r="G4" s="125">
        <f>F4/F$19</f>
        <v>0.12713387241689128</v>
      </c>
      <c r="H4" s="41">
        <f>G4*'Pondération des sujets'!$D3</f>
        <v>0.12713387241689128</v>
      </c>
      <c r="I4" s="32"/>
      <c r="J4" s="31">
        <v>595</v>
      </c>
      <c r="K4" s="125">
        <f>J4/J$19</f>
        <v>0.24246128769356154</v>
      </c>
      <c r="L4" s="41">
        <f>K4*'Pondération des sujets'!$D3</f>
        <v>0.24246128769356154</v>
      </c>
      <c r="M4" s="31">
        <v>601</v>
      </c>
      <c r="N4" s="125">
        <f>M4/M$19</f>
        <v>0.2458077709611452</v>
      </c>
      <c r="O4" s="41">
        <f>N4*'Pondération des sujets'!$D3</f>
        <v>0.2458077709611452</v>
      </c>
      <c r="P4" s="32"/>
    </row>
    <row r="5" spans="1:16" s="70" customFormat="1" ht="15" customHeight="1" x14ac:dyDescent="0.25">
      <c r="A5" s="78"/>
      <c r="B5" s="49" t="s">
        <v>49</v>
      </c>
      <c r="C5" s="48">
        <v>97</v>
      </c>
      <c r="D5" s="126">
        <f>C5/C$19</f>
        <v>4.359550561797753E-2</v>
      </c>
      <c r="E5" s="41">
        <f>-D5*'Pondération des sujets'!$D$3</f>
        <v>-4.359550561797753E-2</v>
      </c>
      <c r="F5" s="48">
        <v>66</v>
      </c>
      <c r="G5" s="126">
        <f>F5/F$19</f>
        <v>2.9649595687331536E-2</v>
      </c>
      <c r="H5" s="41">
        <f>-G5*'Pondération des sujets'!$D$3</f>
        <v>-2.9649595687331536E-2</v>
      </c>
      <c r="I5" s="32"/>
      <c r="J5" s="48">
        <v>164</v>
      </c>
      <c r="K5" s="126">
        <f>J5/J$19</f>
        <v>6.6829665851670744E-2</v>
      </c>
      <c r="L5" s="41">
        <f>-K5*'Pondération des sujets'!$D$3</f>
        <v>-6.6829665851670744E-2</v>
      </c>
      <c r="M5" s="48">
        <v>139</v>
      </c>
      <c r="N5" s="126">
        <f>M5/M$19</f>
        <v>5.6850715746421268E-2</v>
      </c>
      <c r="O5" s="41">
        <f>-N5*'Pondération des sujets'!$D$3</f>
        <v>-5.6850715746421268E-2</v>
      </c>
      <c r="P5" s="32"/>
    </row>
    <row r="6" spans="1:16" x14ac:dyDescent="0.25">
      <c r="A6" s="77" t="s">
        <v>21</v>
      </c>
      <c r="B6" s="42" t="s">
        <v>20</v>
      </c>
      <c r="C6" s="31">
        <v>34</v>
      </c>
      <c r="D6" s="125">
        <f>C6/C$19</f>
        <v>1.5280898876404495E-2</v>
      </c>
      <c r="E6" s="41">
        <f>D6*'Pondération des sujets'!$D4</f>
        <v>1.5280898876404495E-2</v>
      </c>
      <c r="F6" s="31">
        <v>27</v>
      </c>
      <c r="G6" s="125">
        <f>F6/F$19</f>
        <v>1.2129380053908356E-2</v>
      </c>
      <c r="H6" s="41">
        <f>G6*'Pondération des sujets'!$D4</f>
        <v>1.2129380053908356E-2</v>
      </c>
      <c r="I6" s="32"/>
      <c r="J6" s="31">
        <v>45</v>
      </c>
      <c r="K6" s="125">
        <f>J6/J$19</f>
        <v>1.8337408312958436E-2</v>
      </c>
      <c r="L6" s="41">
        <f>K6*'Pondération des sujets'!$D4</f>
        <v>1.8337408312958436E-2</v>
      </c>
      <c r="M6" s="31">
        <v>48</v>
      </c>
      <c r="N6" s="125">
        <f>M6/M$19</f>
        <v>1.9631901840490799E-2</v>
      </c>
      <c r="O6" s="41">
        <f>N6*'Pondération des sujets'!$D4</f>
        <v>1.9631901840490799E-2</v>
      </c>
      <c r="P6" s="32"/>
    </row>
    <row r="7" spans="1:16" x14ac:dyDescent="0.25">
      <c r="A7" s="77" t="s">
        <v>19</v>
      </c>
      <c r="B7" s="42" t="s">
        <v>18</v>
      </c>
      <c r="C7" s="31">
        <v>1</v>
      </c>
      <c r="D7" s="125">
        <f>C7/C19</f>
        <v>4.4943820224719103E-4</v>
      </c>
      <c r="E7" s="41">
        <f>D7*'Pondération des sujets'!$D5</f>
        <v>4.4943820224719103E-4</v>
      </c>
      <c r="F7" s="31">
        <v>0</v>
      </c>
      <c r="G7" s="125">
        <f>F7/F19</f>
        <v>0</v>
      </c>
      <c r="H7" s="41">
        <f>G7*'Pondération des sujets'!$D5</f>
        <v>0</v>
      </c>
      <c r="I7" s="32"/>
      <c r="J7" s="31">
        <v>3</v>
      </c>
      <c r="K7" s="125">
        <f>J7/J19</f>
        <v>1.2224938875305623E-3</v>
      </c>
      <c r="L7" s="41">
        <f>K7*'Pondération des sujets'!$D5</f>
        <v>1.2224938875305623E-3</v>
      </c>
      <c r="M7" s="31">
        <v>7</v>
      </c>
      <c r="N7" s="125">
        <f>M7/M19</f>
        <v>2.8629856850715747E-3</v>
      </c>
      <c r="O7" s="41">
        <f>N7*'Pondération des sujets'!$D5</f>
        <v>2.8629856850715747E-3</v>
      </c>
      <c r="P7" s="32"/>
    </row>
    <row r="8" spans="1:16" s="70" customFormat="1" x14ac:dyDescent="0.25">
      <c r="A8" s="77" t="s">
        <v>118</v>
      </c>
      <c r="B8" s="42" t="s">
        <v>16</v>
      </c>
      <c r="C8" s="31">
        <v>134</v>
      </c>
      <c r="D8" s="125">
        <f>C8/C$19</f>
        <v>6.0224719101123599E-2</v>
      </c>
      <c r="E8" s="41">
        <f>D8*'Pondération des sujets'!$D6</f>
        <v>6.0224719101123599E-2</v>
      </c>
      <c r="F8" s="31">
        <v>142</v>
      </c>
      <c r="G8" s="125">
        <f>F8/F$19</f>
        <v>6.3791554357592095E-2</v>
      </c>
      <c r="H8" s="41">
        <f>G8*'Pondération des sujets'!$D6</f>
        <v>6.3791554357592095E-2</v>
      </c>
      <c r="I8" s="32"/>
      <c r="J8" s="28">
        <v>119</v>
      </c>
      <c r="K8" s="125">
        <f>J8/J$19</f>
        <v>4.8492257538712308E-2</v>
      </c>
      <c r="L8" s="41">
        <f>K8*'Pondération des sujets'!$D6</f>
        <v>4.8492257538712308E-2</v>
      </c>
      <c r="M8" s="28">
        <v>116</v>
      </c>
      <c r="N8" s="125">
        <f>M8/M$19</f>
        <v>4.7443762781186095E-2</v>
      </c>
      <c r="O8" s="41">
        <f>N8*'Pondération des sujets'!$D6</f>
        <v>4.7443762781186095E-2</v>
      </c>
      <c r="P8" s="32"/>
    </row>
    <row r="9" spans="1:16" x14ac:dyDescent="0.25">
      <c r="A9" s="77">
        <v>3</v>
      </c>
      <c r="B9" s="42" t="s">
        <v>14</v>
      </c>
      <c r="C9" s="31">
        <v>229</v>
      </c>
      <c r="D9" s="125">
        <f t="shared" ref="D9:D11" si="0">C9/C$19</f>
        <v>0.10292134831460674</v>
      </c>
      <c r="E9" s="41">
        <f>D9*'Pondération des sujets'!$D8</f>
        <v>0.10292134831460674</v>
      </c>
      <c r="F9" s="31">
        <v>280</v>
      </c>
      <c r="G9" s="125">
        <f t="shared" ref="G9:G11" si="1">F9/F$19</f>
        <v>0.12578616352201258</v>
      </c>
      <c r="H9" s="41">
        <f>G9*'Pondération des sujets'!$D8</f>
        <v>0.12578616352201258</v>
      </c>
      <c r="I9" s="32"/>
      <c r="J9" s="31">
        <v>170</v>
      </c>
      <c r="K9" s="125">
        <f t="shared" ref="K9:K11" si="2">J9/J$19</f>
        <v>6.9274653626731866E-2</v>
      </c>
      <c r="L9" s="41">
        <f>K9*'Pondération des sujets'!$D8</f>
        <v>6.9274653626731866E-2</v>
      </c>
      <c r="M9" s="31">
        <v>193</v>
      </c>
      <c r="N9" s="125">
        <f t="shared" ref="N9:N11" si="3">M9/M$19</f>
        <v>7.8936605316973413E-2</v>
      </c>
      <c r="O9" s="41">
        <f>N9*'Pondération des sujets'!$D8</f>
        <v>7.8936605316973413E-2</v>
      </c>
      <c r="P9" s="32"/>
    </row>
    <row r="10" spans="1:16" ht="25.5" x14ac:dyDescent="0.25">
      <c r="A10" s="77">
        <v>5</v>
      </c>
      <c r="B10" s="42" t="s">
        <v>12</v>
      </c>
      <c r="C10" s="31">
        <v>1</v>
      </c>
      <c r="D10" s="125">
        <f t="shared" si="0"/>
        <v>4.4943820224719103E-4</v>
      </c>
      <c r="E10" s="41">
        <f>D10*'Pondération des sujets'!$D10</f>
        <v>4.4943820224719103E-4</v>
      </c>
      <c r="F10" s="31">
        <v>1</v>
      </c>
      <c r="G10" s="125">
        <f t="shared" si="1"/>
        <v>4.4923629829290209E-4</v>
      </c>
      <c r="H10" s="41">
        <f>G10*'Pondération des sujets'!$D10</f>
        <v>4.4923629829290209E-4</v>
      </c>
      <c r="I10" s="32"/>
      <c r="J10" s="31">
        <v>14</v>
      </c>
      <c r="K10" s="125">
        <f t="shared" si="2"/>
        <v>5.7049714751426246E-3</v>
      </c>
      <c r="L10" s="41">
        <f>K10*'Pondération des sujets'!$D10</f>
        <v>5.7049714751426246E-3</v>
      </c>
      <c r="M10" s="31">
        <v>13</v>
      </c>
      <c r="N10" s="125">
        <f t="shared" si="3"/>
        <v>5.3169734151329246E-3</v>
      </c>
      <c r="O10" s="41">
        <f>N10*'Pondération des sujets'!$D10</f>
        <v>5.3169734151329246E-3</v>
      </c>
      <c r="P10" s="32"/>
    </row>
    <row r="11" spans="1:16" x14ac:dyDescent="0.25">
      <c r="A11" s="83" t="s">
        <v>119</v>
      </c>
      <c r="B11" s="42" t="s">
        <v>2</v>
      </c>
      <c r="C11" s="28">
        <v>1</v>
      </c>
      <c r="D11" s="125">
        <f t="shared" si="0"/>
        <v>4.4943820224719103E-4</v>
      </c>
      <c r="E11" s="41">
        <f>D11*'Pondération des sujets'!$D16</f>
        <v>4.4943820224719103E-4</v>
      </c>
      <c r="F11" s="28">
        <v>3</v>
      </c>
      <c r="G11" s="125">
        <f t="shared" si="1"/>
        <v>1.3477088948787063E-3</v>
      </c>
      <c r="H11" s="41">
        <f>G11*'Pondération des sujets'!$D16</f>
        <v>1.3477088948787063E-3</v>
      </c>
      <c r="I11" s="32"/>
      <c r="J11" s="28">
        <v>0</v>
      </c>
      <c r="K11" s="125">
        <f t="shared" si="2"/>
        <v>0</v>
      </c>
      <c r="L11" s="41">
        <f>K11*'Pondération des sujets'!$D16</f>
        <v>0</v>
      </c>
      <c r="M11" s="28">
        <v>1</v>
      </c>
      <c r="N11" s="125">
        <f t="shared" si="3"/>
        <v>4.0899795501022495E-4</v>
      </c>
      <c r="O11" s="41">
        <f>N11*'Pondération des sujets'!$D16</f>
        <v>4.0899795501022495E-4</v>
      </c>
      <c r="P11" s="32"/>
    </row>
    <row r="12" spans="1:16" x14ac:dyDescent="0.25">
      <c r="A12" s="83" t="s">
        <v>117</v>
      </c>
      <c r="B12" s="42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0</v>
      </c>
      <c r="N12" s="125">
        <f>M12/M$19</f>
        <v>0</v>
      </c>
      <c r="O12" s="41">
        <f>N12*'Pondération des sujets'!$D17</f>
        <v>0</v>
      </c>
      <c r="P12" s="32"/>
    </row>
    <row r="13" spans="1:16" x14ac:dyDescent="0.25">
      <c r="A13" s="77" t="s">
        <v>98</v>
      </c>
      <c r="B13" s="42" t="s">
        <v>99</v>
      </c>
      <c r="C13" s="31">
        <v>12</v>
      </c>
      <c r="D13" s="125">
        <f>C13/C$21</f>
        <v>4.4826298094882335E-3</v>
      </c>
      <c r="E13" s="34"/>
      <c r="F13" s="31">
        <v>12</v>
      </c>
      <c r="G13" s="125">
        <f>F13/F$21</f>
        <v>4.410143329658214E-3</v>
      </c>
      <c r="H13" s="34"/>
      <c r="I13" s="32"/>
      <c r="J13" s="31">
        <v>0</v>
      </c>
      <c r="K13" s="125">
        <f>J13/J$21</f>
        <v>0</v>
      </c>
      <c r="L13" s="30"/>
      <c r="M13" s="31">
        <v>0</v>
      </c>
      <c r="N13" s="125">
        <f>M13/M$21</f>
        <v>0</v>
      </c>
      <c r="O13" s="30"/>
      <c r="P13" s="32"/>
    </row>
    <row r="14" spans="1:16" s="27" customFormat="1" ht="16.149999999999999" customHeight="1" x14ac:dyDescent="0.25">
      <c r="A14" s="84" t="s">
        <v>48</v>
      </c>
      <c r="B14" s="38" t="s">
        <v>47</v>
      </c>
      <c r="C14" s="37"/>
      <c r="D14" s="35"/>
      <c r="E14" s="39">
        <f>SUM(E4:E12)</f>
        <v>0.27011235955056179</v>
      </c>
      <c r="F14" s="37"/>
      <c r="G14" s="35"/>
      <c r="H14" s="39">
        <f>SUM(H4:H12)</f>
        <v>0.30098831985624441</v>
      </c>
      <c r="I14" s="109"/>
      <c r="J14" s="37"/>
      <c r="K14" s="35"/>
      <c r="L14" s="39">
        <f>SUM(L4:L12)</f>
        <v>0.31866340668296661</v>
      </c>
      <c r="M14" s="37"/>
      <c r="N14" s="35"/>
      <c r="O14" s="39">
        <f>SUM(O4:O12)</f>
        <v>0.34355828220858892</v>
      </c>
      <c r="P14" s="109"/>
    </row>
    <row r="15" spans="1:16" x14ac:dyDescent="0.25">
      <c r="E15" s="30"/>
      <c r="H15" s="30"/>
      <c r="I15" s="111"/>
      <c r="L15" s="27"/>
      <c r="O15" s="27"/>
      <c r="P15" s="111"/>
    </row>
    <row r="16" spans="1:16" x14ac:dyDescent="0.25">
      <c r="C16" s="69" t="s">
        <v>75</v>
      </c>
      <c r="E16" s="27"/>
      <c r="F16" s="69" t="s">
        <v>75</v>
      </c>
      <c r="H16" s="27"/>
      <c r="I16" s="110"/>
      <c r="J16" s="75" t="s">
        <v>96</v>
      </c>
      <c r="L16" s="27"/>
      <c r="M16" s="75" t="s">
        <v>96</v>
      </c>
      <c r="O16" s="27"/>
      <c r="P16" s="110"/>
    </row>
    <row r="17" spans="3:16" x14ac:dyDescent="0.25">
      <c r="C17" s="64" t="s">
        <v>38</v>
      </c>
      <c r="E17" s="27"/>
      <c r="F17" s="64" t="s">
        <v>37</v>
      </c>
      <c r="H17" s="27"/>
      <c r="I17" s="110"/>
      <c r="J17" s="74" t="s">
        <v>38</v>
      </c>
      <c r="L17" s="27"/>
      <c r="M17" s="74" t="s">
        <v>37</v>
      </c>
      <c r="O17" s="27"/>
      <c r="P17" s="110"/>
    </row>
    <row r="18" spans="3:16" x14ac:dyDescent="0.25">
      <c r="C18" s="64" t="s">
        <v>95</v>
      </c>
      <c r="E18" s="27"/>
      <c r="F18" s="64" t="s">
        <v>95</v>
      </c>
      <c r="H18" s="27"/>
      <c r="I18" s="110"/>
      <c r="J18" s="74" t="s">
        <v>95</v>
      </c>
      <c r="L18" s="27"/>
      <c r="M18" s="74" t="s">
        <v>95</v>
      </c>
      <c r="O18" s="27"/>
      <c r="P18" s="110"/>
    </row>
    <row r="19" spans="3:16" x14ac:dyDescent="0.25">
      <c r="C19" s="64">
        <v>2225</v>
      </c>
      <c r="E19" s="27"/>
      <c r="F19" s="64">
        <v>2226</v>
      </c>
      <c r="H19" s="27"/>
      <c r="I19" s="110"/>
      <c r="J19" s="74">
        <v>2454</v>
      </c>
      <c r="L19" s="27"/>
      <c r="M19" s="74">
        <v>2445</v>
      </c>
      <c r="O19" s="27"/>
      <c r="P19" s="110"/>
    </row>
    <row r="20" spans="3:16" x14ac:dyDescent="0.25">
      <c r="C20" s="64" t="s">
        <v>35</v>
      </c>
      <c r="E20" s="27"/>
      <c r="F20" s="64" t="s">
        <v>35</v>
      </c>
      <c r="H20" s="27"/>
      <c r="I20" s="110"/>
      <c r="J20" s="74" t="s">
        <v>94</v>
      </c>
      <c r="L20" s="27"/>
      <c r="M20" s="74" t="s">
        <v>94</v>
      </c>
      <c r="O20" s="27"/>
      <c r="P20" s="110"/>
    </row>
    <row r="21" spans="3:16" x14ac:dyDescent="0.25">
      <c r="C21" s="64">
        <v>2677</v>
      </c>
      <c r="E21" s="27"/>
      <c r="F21" s="64">
        <v>2721</v>
      </c>
      <c r="H21" s="27"/>
      <c r="I21" s="110"/>
      <c r="J21" s="74">
        <v>3060</v>
      </c>
      <c r="L21" s="27"/>
      <c r="M21" s="74">
        <v>3064</v>
      </c>
      <c r="O21" s="27"/>
      <c r="P21" s="110"/>
    </row>
    <row r="22" spans="3:16" x14ac:dyDescent="0.25">
      <c r="E22" s="27"/>
      <c r="H22" s="27"/>
      <c r="L22" s="27"/>
      <c r="O22" s="27"/>
    </row>
    <row r="23" spans="3:16" x14ac:dyDescent="0.25">
      <c r="E23" s="27"/>
      <c r="H23" s="27"/>
      <c r="L23" s="27"/>
      <c r="O23" s="27"/>
    </row>
    <row r="24" spans="3:16" x14ac:dyDescent="0.25">
      <c r="E24" s="27"/>
      <c r="H24" s="27"/>
    </row>
  </sheetData>
  <mergeCells count="6">
    <mergeCell ref="M2:O2"/>
    <mergeCell ref="J2:L2"/>
    <mergeCell ref="C2:E2"/>
    <mergeCell ref="A1:A3"/>
    <mergeCell ref="B1:B3"/>
    <mergeCell ref="F2:H2"/>
  </mergeCells>
  <conditionalFormatting sqref="L22:L1048576 L13 E15 L15 E22:E1048576 I22:I1048576">
    <cfRule type="cellIs" dxfId="567" priority="1433" operator="greaterThan">
      <formula>0</formula>
    </cfRule>
    <cfRule type="cellIs" dxfId="566" priority="1434" operator="lessThan">
      <formula>0</formula>
    </cfRule>
    <cfRule type="cellIs" dxfId="565" priority="1435" operator="greaterThan">
      <formula>0</formula>
    </cfRule>
  </conditionalFormatting>
  <conditionalFormatting sqref="P22:P1048576">
    <cfRule type="cellIs" dxfId="564" priority="22" operator="greaterThan">
      <formula>0</formula>
    </cfRule>
    <cfRule type="cellIs" dxfId="563" priority="23" operator="lessThan">
      <formula>0</formula>
    </cfRule>
    <cfRule type="cellIs" dxfId="562" priority="24" operator="greaterThan">
      <formula>0</formula>
    </cfRule>
  </conditionalFormatting>
  <conditionalFormatting sqref="I4:I14">
    <cfRule type="cellIs" dxfId="561" priority="19" operator="greaterThan">
      <formula>0</formula>
    </cfRule>
    <cfRule type="cellIs" dxfId="560" priority="20" operator="lessThan">
      <formula>0</formula>
    </cfRule>
  </conditionalFormatting>
  <conditionalFormatting sqref="I4:I14">
    <cfRule type="colorScale" priority="18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17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559" priority="15" operator="greaterThan">
      <formula>0</formula>
    </cfRule>
    <cfRule type="cellIs" dxfId="558" priority="16" operator="lessThan">
      <formula>0</formula>
    </cfRule>
  </conditionalFormatting>
  <conditionalFormatting sqref="I15:I21">
    <cfRule type="colorScale" priority="14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557" priority="12" operator="greaterThan">
      <formula>0</formula>
    </cfRule>
    <cfRule type="cellIs" dxfId="556" priority="13" operator="lessThan">
      <formula>0</formula>
    </cfRule>
  </conditionalFormatting>
  <conditionalFormatting sqref="P4:P14">
    <cfRule type="colorScale" priority="11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10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555" priority="8" operator="greaterThan">
      <formula>0</formula>
    </cfRule>
    <cfRule type="cellIs" dxfId="554" priority="9" operator="lessThan">
      <formula>0</formula>
    </cfRule>
  </conditionalFormatting>
  <conditionalFormatting sqref="P15:P21">
    <cfRule type="colorScale" priority="7">
      <colorScale>
        <cfvo type="num" val="0"/>
        <cfvo type="num" val="0"/>
        <color rgb="FF92D050"/>
        <color rgb="FFFF3300"/>
      </colorScale>
    </cfRule>
  </conditionalFormatting>
  <conditionalFormatting sqref="H15 H22:H1048576">
    <cfRule type="cellIs" dxfId="553" priority="4" operator="greaterThan">
      <formula>0</formula>
    </cfRule>
    <cfRule type="cellIs" dxfId="552" priority="5" operator="lessThan">
      <formula>0</formula>
    </cfRule>
    <cfRule type="cellIs" dxfId="551" priority="6" operator="greaterThan">
      <formula>0</formula>
    </cfRule>
  </conditionalFormatting>
  <conditionalFormatting sqref="O22:O1048576 O13 O15">
    <cfRule type="cellIs" dxfId="550" priority="1" operator="greaterThan">
      <formula>0</formula>
    </cfRule>
    <cfRule type="cellIs" dxfId="549" priority="2" operator="lessThan">
      <formula>0</formula>
    </cfRule>
    <cfRule type="cellIs" dxfId="548" priority="3" operator="greater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rgb="FFFFC000"/>
  </sheetPr>
  <dimension ref="A1:W24"/>
  <sheetViews>
    <sheetView zoomScale="69" zoomScaleNormal="85" workbookViewId="0">
      <selection activeCell="T1" sqref="T1:T1048576"/>
    </sheetView>
  </sheetViews>
  <sheetFormatPr baseColWidth="10" defaultRowHeight="15" x14ac:dyDescent="0.25"/>
  <cols>
    <col min="1" max="1" width="21.5703125" bestFit="1" customWidth="1"/>
    <col min="2" max="2" width="64.85546875" customWidth="1"/>
    <col min="3" max="3" width="14.85546875" customWidth="1"/>
    <col min="4" max="4" width="14.42578125" style="25" customWidth="1"/>
    <col min="5" max="5" width="11.28515625" bestFit="1" customWidth="1"/>
    <col min="6" max="6" width="14.85546875" customWidth="1"/>
    <col min="7" max="7" width="14.42578125" style="25" customWidth="1"/>
    <col min="8" max="8" width="11.28515625" bestFit="1" customWidth="1"/>
    <col min="9" max="9" width="11.5703125" style="106"/>
    <col min="10" max="10" width="13" customWidth="1"/>
    <col min="11" max="11" width="14.42578125" style="25" customWidth="1"/>
    <col min="12" max="12" width="11.28515625" bestFit="1" customWidth="1"/>
    <col min="13" max="13" width="13" customWidth="1"/>
    <col min="14" max="14" width="14.42578125" style="25" customWidth="1"/>
    <col min="15" max="15" width="11.28515625" bestFit="1" customWidth="1"/>
    <col min="16" max="16" width="10.85546875" style="106" customWidth="1"/>
    <col min="17" max="17" width="14.85546875" customWidth="1"/>
    <col min="18" max="18" width="14.42578125" style="25" customWidth="1"/>
    <col min="19" max="19" width="11.42578125" customWidth="1"/>
    <col min="20" max="20" width="14.85546875" customWidth="1"/>
    <col min="21" max="21" width="14.42578125" style="25" customWidth="1"/>
    <col min="22" max="22" width="11.42578125" customWidth="1"/>
    <col min="23" max="23" width="10.85546875" style="106" customWidth="1"/>
  </cols>
  <sheetData>
    <row r="1" spans="1:23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81"/>
      <c r="R1" s="81"/>
      <c r="S1" s="81"/>
      <c r="T1" s="103"/>
      <c r="U1" s="103"/>
      <c r="V1" s="103"/>
      <c r="W1" s="100"/>
    </row>
    <row r="2" spans="1:23" x14ac:dyDescent="0.25">
      <c r="A2" s="146"/>
      <c r="B2" s="148"/>
      <c r="C2" s="149" t="s">
        <v>73</v>
      </c>
      <c r="D2" s="149"/>
      <c r="E2" s="149"/>
      <c r="F2" s="149" t="s">
        <v>73</v>
      </c>
      <c r="G2" s="149"/>
      <c r="H2" s="149"/>
      <c r="I2" s="72"/>
      <c r="J2" s="149" t="s">
        <v>89</v>
      </c>
      <c r="K2" s="149"/>
      <c r="L2" s="149"/>
      <c r="M2" s="149" t="s">
        <v>89</v>
      </c>
      <c r="N2" s="149"/>
      <c r="O2" s="149"/>
      <c r="P2" s="72"/>
      <c r="Q2" s="149" t="s">
        <v>71</v>
      </c>
      <c r="R2" s="149"/>
      <c r="S2" s="149"/>
      <c r="T2" s="149" t="s">
        <v>71</v>
      </c>
      <c r="U2" s="149"/>
      <c r="V2" s="149"/>
      <c r="W2" s="72"/>
    </row>
    <row r="3" spans="1:23" x14ac:dyDescent="0.25">
      <c r="A3" s="146"/>
      <c r="B3" s="148"/>
      <c r="C3" s="28" t="s">
        <v>38</v>
      </c>
      <c r="D3" s="51" t="s">
        <v>204</v>
      </c>
      <c r="E3" s="36" t="s">
        <v>50</v>
      </c>
      <c r="F3" s="28" t="s">
        <v>37</v>
      </c>
      <c r="G3" s="51" t="s">
        <v>213</v>
      </c>
      <c r="H3" s="36" t="s">
        <v>50</v>
      </c>
      <c r="I3" s="52"/>
      <c r="J3" s="28" t="s">
        <v>38</v>
      </c>
      <c r="K3" s="51" t="s">
        <v>204</v>
      </c>
      <c r="L3" s="36" t="s">
        <v>50</v>
      </c>
      <c r="M3" s="28" t="s">
        <v>37</v>
      </c>
      <c r="N3" s="51" t="s">
        <v>213</v>
      </c>
      <c r="O3" s="36" t="s">
        <v>50</v>
      </c>
      <c r="P3" s="52"/>
      <c r="Q3" s="28" t="s">
        <v>38</v>
      </c>
      <c r="R3" s="51" t="s">
        <v>204</v>
      </c>
      <c r="S3" s="36" t="s">
        <v>50</v>
      </c>
      <c r="T3" s="28" t="s">
        <v>37</v>
      </c>
      <c r="U3" s="51" t="s">
        <v>213</v>
      </c>
      <c r="V3" s="36" t="s">
        <v>50</v>
      </c>
      <c r="W3" s="52"/>
    </row>
    <row r="4" spans="1:23" x14ac:dyDescent="0.25">
      <c r="A4" s="77" t="s">
        <v>23</v>
      </c>
      <c r="B4" s="42" t="s">
        <v>22</v>
      </c>
      <c r="C4" s="31">
        <v>701</v>
      </c>
      <c r="D4" s="125">
        <f>C4/C$19</f>
        <v>0.27828503374354902</v>
      </c>
      <c r="E4" s="41">
        <f>D4*'Pondération des sujets'!$D3</f>
        <v>0.27828503374354902</v>
      </c>
      <c r="F4" s="31">
        <v>709</v>
      </c>
      <c r="G4" s="125">
        <f>F4/F$19</f>
        <v>0.28394072887464961</v>
      </c>
      <c r="H4" s="41">
        <f>G4*'Pondération des sujets'!$D3</f>
        <v>0.28394072887464961</v>
      </c>
      <c r="I4" s="32"/>
      <c r="J4" s="31">
        <v>779</v>
      </c>
      <c r="K4" s="125">
        <f>J4/J$19</f>
        <v>0.22999704753469147</v>
      </c>
      <c r="L4" s="41">
        <f>K4*'Pondération des sujets'!$D3</f>
        <v>0.22999704753469147</v>
      </c>
      <c r="M4" s="31">
        <v>779</v>
      </c>
      <c r="N4" s="125">
        <f>M4/M$19</f>
        <v>0.23108869771581134</v>
      </c>
      <c r="O4" s="41">
        <f>N4*'Pondération des sujets'!$D3</f>
        <v>0.23108869771581134</v>
      </c>
      <c r="P4" s="32"/>
      <c r="Q4" s="31">
        <v>660</v>
      </c>
      <c r="R4" s="125">
        <f>Q4/Q$19</f>
        <v>0.23895727733526431</v>
      </c>
      <c r="S4" s="41">
        <f>R4*'Pondération des sujets'!$D3</f>
        <v>0.23895727733526431</v>
      </c>
      <c r="T4" s="31">
        <v>596</v>
      </c>
      <c r="U4" s="125">
        <f>T4/T$19</f>
        <v>0.21547360809833696</v>
      </c>
      <c r="V4" s="41">
        <f>U4*'Pondération des sujets'!$D3</f>
        <v>0.21547360809833696</v>
      </c>
      <c r="W4" s="32"/>
    </row>
    <row r="5" spans="1:23" s="70" customFormat="1" ht="15" customHeight="1" x14ac:dyDescent="0.25">
      <c r="A5" s="78"/>
      <c r="B5" s="49" t="s">
        <v>49</v>
      </c>
      <c r="C5" s="48">
        <v>273</v>
      </c>
      <c r="D5" s="126">
        <f>C5/C$19</f>
        <v>0.10837633981738785</v>
      </c>
      <c r="E5" s="41">
        <f>-D5*'Pondération des sujets'!$D$3</f>
        <v>-0.10837633981738785</v>
      </c>
      <c r="F5" s="48">
        <v>284</v>
      </c>
      <c r="G5" s="126">
        <f>F5/F$19</f>
        <v>0.11373648378053665</v>
      </c>
      <c r="H5" s="41">
        <f>-G5*'Pondération des sujets'!$D$3</f>
        <v>-0.11373648378053665</v>
      </c>
      <c r="I5" s="32"/>
      <c r="J5" s="48">
        <v>343</v>
      </c>
      <c r="K5" s="126">
        <f>J5/J$19</f>
        <v>0.10126956008266903</v>
      </c>
      <c r="L5" s="41">
        <f>-K5*'Pondération des sujets'!$D$3</f>
        <v>-0.10126956008266903</v>
      </c>
      <c r="M5" s="48">
        <v>371</v>
      </c>
      <c r="N5" s="126">
        <f>M5/M$19</f>
        <v>0.11005636309700385</v>
      </c>
      <c r="O5" s="41">
        <f>-N5*'Pondération des sujets'!$D$3</f>
        <v>-0.11005636309700385</v>
      </c>
      <c r="P5" s="32"/>
      <c r="Q5" s="48">
        <v>136</v>
      </c>
      <c r="R5" s="126">
        <f>Q5/Q$19</f>
        <v>4.9239681390296886E-2</v>
      </c>
      <c r="S5" s="41">
        <f>-R5*'Pondération des sujets'!$D$3</f>
        <v>-4.9239681390296886E-2</v>
      </c>
      <c r="T5" s="48">
        <v>136</v>
      </c>
      <c r="U5" s="126">
        <f>T5/T$19</f>
        <v>4.9168474331164135E-2</v>
      </c>
      <c r="V5" s="41">
        <f>-U5*'Pondération des sujets'!$D$3</f>
        <v>-4.9168474331164135E-2</v>
      </c>
      <c r="W5" s="32"/>
    </row>
    <row r="6" spans="1:23" x14ac:dyDescent="0.25">
      <c r="A6" s="77" t="s">
        <v>21</v>
      </c>
      <c r="B6" s="42" t="s">
        <v>20</v>
      </c>
      <c r="C6" s="31">
        <v>48</v>
      </c>
      <c r="D6" s="125">
        <f>C6/C$19</f>
        <v>1.9055180627233027E-2</v>
      </c>
      <c r="E6" s="41">
        <f>D6*'Pondération des sujets'!$D4</f>
        <v>1.9055180627233027E-2</v>
      </c>
      <c r="F6" s="31">
        <v>65</v>
      </c>
      <c r="G6" s="125">
        <f>F6/F$19</f>
        <v>2.6031237484981977E-2</v>
      </c>
      <c r="H6" s="41">
        <f>G6*'Pondération des sujets'!$D4</f>
        <v>2.6031237484981977E-2</v>
      </c>
      <c r="I6" s="32"/>
      <c r="J6" s="31">
        <v>79</v>
      </c>
      <c r="K6" s="125">
        <f>J6/J$19</f>
        <v>2.3324475937407736E-2</v>
      </c>
      <c r="L6" s="41">
        <f>K6*'Pondération des sujets'!$D4</f>
        <v>2.3324475937407736E-2</v>
      </c>
      <c r="M6" s="31">
        <v>81</v>
      </c>
      <c r="N6" s="125">
        <f>M6/M$19</f>
        <v>2.4028478196380897E-2</v>
      </c>
      <c r="O6" s="41">
        <f>N6*'Pondération des sujets'!$D4</f>
        <v>2.4028478196380897E-2</v>
      </c>
      <c r="P6" s="32"/>
      <c r="Q6" s="31">
        <v>113</v>
      </c>
      <c r="R6" s="125">
        <f>Q6/Q$19</f>
        <v>4.0912382331643737E-2</v>
      </c>
      <c r="S6" s="41">
        <f>R6*'Pondération des sujets'!$D4</f>
        <v>4.0912382331643737E-2</v>
      </c>
      <c r="T6" s="31">
        <v>109</v>
      </c>
      <c r="U6" s="125">
        <f>T6/T$19</f>
        <v>3.9407086044830078E-2</v>
      </c>
      <c r="V6" s="41">
        <f>U6*'Pondération des sujets'!$D4</f>
        <v>3.9407086044830078E-2</v>
      </c>
      <c r="W6" s="32"/>
    </row>
    <row r="7" spans="1:23" x14ac:dyDescent="0.25">
      <c r="A7" s="77" t="s">
        <v>19</v>
      </c>
      <c r="B7" s="42" t="s">
        <v>18</v>
      </c>
      <c r="C7" s="31">
        <v>3</v>
      </c>
      <c r="D7" s="125">
        <f>C7/C19</f>
        <v>1.1909487892020642E-3</v>
      </c>
      <c r="E7" s="41">
        <f>D7*'Pondération des sujets'!$D5</f>
        <v>1.1909487892020642E-3</v>
      </c>
      <c r="F7" s="31">
        <v>8</v>
      </c>
      <c r="G7" s="125">
        <f>F7/F19</f>
        <v>3.2038446135362435E-3</v>
      </c>
      <c r="H7" s="41">
        <f>G7*'Pondération des sujets'!$D5</f>
        <v>3.2038446135362435E-3</v>
      </c>
      <c r="I7" s="32"/>
      <c r="J7" s="31">
        <v>0</v>
      </c>
      <c r="K7" s="125">
        <f>J7/J19</f>
        <v>0</v>
      </c>
      <c r="L7" s="41">
        <f>K7*'Pondération des sujets'!$D5</f>
        <v>0</v>
      </c>
      <c r="M7" s="31">
        <v>9</v>
      </c>
      <c r="N7" s="125">
        <f>M7/M19</f>
        <v>2.6698309107089885E-3</v>
      </c>
      <c r="O7" s="41">
        <f>N7*'Pondération des sujets'!$D5</f>
        <v>2.6698309107089885E-3</v>
      </c>
      <c r="P7" s="32"/>
      <c r="Q7" s="31">
        <v>0</v>
      </c>
      <c r="R7" s="125">
        <f>Q7/Q19</f>
        <v>0</v>
      </c>
      <c r="S7" s="41">
        <f>R7*'Pondération des sujets'!$D5</f>
        <v>0</v>
      </c>
      <c r="T7" s="31">
        <v>1</v>
      </c>
      <c r="U7" s="125">
        <f>T7/T19</f>
        <v>3.6153289949385393E-4</v>
      </c>
      <c r="V7" s="41">
        <f>U7*'Pondération des sujets'!$D5</f>
        <v>3.6153289949385393E-4</v>
      </c>
      <c r="W7" s="32"/>
    </row>
    <row r="8" spans="1:23" s="70" customFormat="1" x14ac:dyDescent="0.25">
      <c r="A8" s="77" t="s">
        <v>118</v>
      </c>
      <c r="B8" s="42" t="s">
        <v>16</v>
      </c>
      <c r="C8" s="31">
        <v>163</v>
      </c>
      <c r="D8" s="125">
        <f>C8/C$19</f>
        <v>6.4708217546645491E-2</v>
      </c>
      <c r="E8" s="41">
        <f>D8*'Pondération des sujets'!$D6</f>
        <v>6.4708217546645491E-2</v>
      </c>
      <c r="F8" s="31">
        <v>186</v>
      </c>
      <c r="G8" s="125">
        <f>F8/F$19</f>
        <v>7.4489387264717655E-2</v>
      </c>
      <c r="H8" s="41">
        <f>G8*'Pondération des sujets'!$D6</f>
        <v>7.4489387264717655E-2</v>
      </c>
      <c r="I8" s="32"/>
      <c r="J8" s="28">
        <v>132</v>
      </c>
      <c r="K8" s="125">
        <f>J8/J$19</f>
        <v>3.8972542072630643E-2</v>
      </c>
      <c r="L8" s="41">
        <f>K8*'Pondération des sujets'!$D6</f>
        <v>3.8972542072630643E-2</v>
      </c>
      <c r="M8" s="28">
        <v>244</v>
      </c>
      <c r="N8" s="125">
        <f>M8/M$19</f>
        <v>7.2382082468110356E-2</v>
      </c>
      <c r="O8" s="41">
        <f>N8*'Pondération des sujets'!$D6</f>
        <v>7.2382082468110356E-2</v>
      </c>
      <c r="P8" s="32"/>
      <c r="Q8" s="31">
        <v>193</v>
      </c>
      <c r="R8" s="125">
        <f>Q8/Q$19</f>
        <v>6.9876900796524255E-2</v>
      </c>
      <c r="S8" s="41">
        <f>R8*'Pondération des sujets'!$D6</f>
        <v>6.9876900796524255E-2</v>
      </c>
      <c r="T8" s="31">
        <v>221</v>
      </c>
      <c r="U8" s="125">
        <f>T8/T$19</f>
        <v>7.9898770788141726E-2</v>
      </c>
      <c r="V8" s="41">
        <f>U8*'Pondération des sujets'!$D6</f>
        <v>7.9898770788141726E-2</v>
      </c>
      <c r="W8" s="32"/>
    </row>
    <row r="9" spans="1:23" x14ac:dyDescent="0.25">
      <c r="A9" s="77">
        <v>3</v>
      </c>
      <c r="B9" s="42" t="s">
        <v>14</v>
      </c>
      <c r="C9" s="31">
        <v>27</v>
      </c>
      <c r="D9" s="125">
        <f t="shared" ref="D9:D11" si="0">C9/C$19</f>
        <v>1.0718539102818579E-2</v>
      </c>
      <c r="E9" s="41">
        <f>D9*'Pondération des sujets'!$D8</f>
        <v>1.0718539102818579E-2</v>
      </c>
      <c r="F9" s="31">
        <v>20</v>
      </c>
      <c r="G9" s="125">
        <f t="shared" ref="G9:G11" si="1">F9/F$19</f>
        <v>8.0096115338406087E-3</v>
      </c>
      <c r="H9" s="41">
        <f>G9*'Pondération des sujets'!$D8</f>
        <v>8.0096115338406087E-3</v>
      </c>
      <c r="I9" s="32"/>
      <c r="J9" s="31">
        <v>359</v>
      </c>
      <c r="K9" s="125">
        <f t="shared" ref="K9:K11" si="2">J9/J$19</f>
        <v>0.10599350457632123</v>
      </c>
      <c r="L9" s="41">
        <f>K9*'Pondération des sujets'!$D8</f>
        <v>0.10599350457632123</v>
      </c>
      <c r="M9" s="31">
        <v>218</v>
      </c>
      <c r="N9" s="125">
        <f t="shared" ref="N9:N11" si="3">M9/M$19</f>
        <v>6.4669237614951053E-2</v>
      </c>
      <c r="O9" s="41">
        <f>N9*'Pondération des sujets'!$D8</f>
        <v>6.4669237614951053E-2</v>
      </c>
      <c r="P9" s="32"/>
      <c r="Q9" s="31">
        <v>173</v>
      </c>
      <c r="R9" s="125">
        <f t="shared" ref="R9:R11" si="4">Q9/Q$19</f>
        <v>6.2635771180304126E-2</v>
      </c>
      <c r="S9" s="41">
        <f>R9*'Pondération des sujets'!$D8</f>
        <v>6.2635771180304126E-2</v>
      </c>
      <c r="T9" s="31">
        <v>157</v>
      </c>
      <c r="U9" s="125">
        <f t="shared" ref="U9:U11" si="5">T9/T$19</f>
        <v>5.6760665220535071E-2</v>
      </c>
      <c r="V9" s="41">
        <f>U9*'Pondération des sujets'!$D8</f>
        <v>5.6760665220535071E-2</v>
      </c>
      <c r="W9" s="32"/>
    </row>
    <row r="10" spans="1:23" ht="25.5" x14ac:dyDescent="0.25">
      <c r="A10" s="77">
        <v>5</v>
      </c>
      <c r="B10" s="42" t="s">
        <v>12</v>
      </c>
      <c r="C10" s="31">
        <v>73</v>
      </c>
      <c r="D10" s="125">
        <f t="shared" si="0"/>
        <v>2.8979753870583564E-2</v>
      </c>
      <c r="E10" s="41">
        <f>D10*'Pondération des sujets'!$D10</f>
        <v>2.8979753870583564E-2</v>
      </c>
      <c r="F10" s="31">
        <v>72</v>
      </c>
      <c r="G10" s="125">
        <f t="shared" si="1"/>
        <v>2.8834601521826191E-2</v>
      </c>
      <c r="H10" s="41">
        <f>G10*'Pondération des sujets'!$D10</f>
        <v>2.8834601521826191E-2</v>
      </c>
      <c r="I10" s="32"/>
      <c r="J10" s="31">
        <v>73</v>
      </c>
      <c r="K10" s="125">
        <f t="shared" si="2"/>
        <v>2.155299675228816E-2</v>
      </c>
      <c r="L10" s="41">
        <f>K10*'Pondération des sujets'!$D10</f>
        <v>2.155299675228816E-2</v>
      </c>
      <c r="M10" s="31">
        <v>75</v>
      </c>
      <c r="N10" s="125">
        <f t="shared" si="3"/>
        <v>2.2248590922574904E-2</v>
      </c>
      <c r="O10" s="41">
        <f>N10*'Pondération des sujets'!$D10</f>
        <v>2.2248590922574904E-2</v>
      </c>
      <c r="P10" s="32"/>
      <c r="Q10" s="31">
        <v>106</v>
      </c>
      <c r="R10" s="125">
        <f t="shared" si="4"/>
        <v>3.8377986965966691E-2</v>
      </c>
      <c r="S10" s="41">
        <f>R10*'Pondération des sujets'!$D10</f>
        <v>3.8377986965966691E-2</v>
      </c>
      <c r="T10" s="31">
        <v>91</v>
      </c>
      <c r="U10" s="125">
        <f t="shared" si="5"/>
        <v>3.2899493853940712E-2</v>
      </c>
      <c r="V10" s="41">
        <f>U10*'Pondération des sujets'!$D10</f>
        <v>3.2899493853940712E-2</v>
      </c>
      <c r="W10" s="32"/>
    </row>
    <row r="11" spans="1:23" x14ac:dyDescent="0.25">
      <c r="A11" s="83" t="s">
        <v>119</v>
      </c>
      <c r="B11" s="42" t="s">
        <v>2</v>
      </c>
      <c r="C11" s="28">
        <v>3</v>
      </c>
      <c r="D11" s="125">
        <f t="shared" si="0"/>
        <v>1.1909487892020642E-3</v>
      </c>
      <c r="E11" s="41">
        <f>D11*'Pondération des sujets'!$D16</f>
        <v>1.1909487892020642E-3</v>
      </c>
      <c r="F11" s="28">
        <v>2</v>
      </c>
      <c r="G11" s="125">
        <f t="shared" si="1"/>
        <v>8.0096115338406087E-4</v>
      </c>
      <c r="H11" s="41">
        <f>G11*'Pondération des sujets'!$D16</f>
        <v>8.0096115338406087E-4</v>
      </c>
      <c r="I11" s="32"/>
      <c r="J11" s="28">
        <v>2</v>
      </c>
      <c r="K11" s="125">
        <f t="shared" si="2"/>
        <v>5.9049306170652497E-4</v>
      </c>
      <c r="L11" s="41">
        <f>K11*'Pondération des sujets'!$D16</f>
        <v>5.9049306170652497E-4</v>
      </c>
      <c r="M11" s="28">
        <v>1</v>
      </c>
      <c r="N11" s="125">
        <f t="shared" si="3"/>
        <v>2.966478789676654E-4</v>
      </c>
      <c r="O11" s="41">
        <f>N11*'Pondération des sujets'!$D16</f>
        <v>2.966478789676654E-4</v>
      </c>
      <c r="P11" s="32"/>
      <c r="Q11" s="28">
        <v>4</v>
      </c>
      <c r="R11" s="125">
        <f t="shared" si="4"/>
        <v>1.448225923244026E-3</v>
      </c>
      <c r="S11" s="41">
        <f>R11*'Pondération des sujets'!$D16</f>
        <v>1.448225923244026E-3</v>
      </c>
      <c r="T11" s="28">
        <v>5</v>
      </c>
      <c r="U11" s="125">
        <f t="shared" si="5"/>
        <v>1.8076644974692696E-3</v>
      </c>
      <c r="V11" s="41">
        <f>U11*'Pondération des sujets'!$D16</f>
        <v>1.8076644974692696E-3</v>
      </c>
      <c r="W11" s="32"/>
    </row>
    <row r="12" spans="1:23" x14ac:dyDescent="0.25">
      <c r="A12" s="83" t="s">
        <v>117</v>
      </c>
      <c r="B12" s="42" t="s">
        <v>1</v>
      </c>
      <c r="C12" s="28">
        <v>1</v>
      </c>
      <c r="D12" s="125">
        <f>C12/C$19</f>
        <v>3.9698292973402142E-4</v>
      </c>
      <c r="E12" s="41">
        <f>D12*'Pondération des sujets'!$D17</f>
        <v>3.9698292973402142E-4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0</v>
      </c>
      <c r="N12" s="125">
        <f>M12/M$19</f>
        <v>0</v>
      </c>
      <c r="O12" s="41">
        <f>N12*'Pondération des sujets'!$D17</f>
        <v>0</v>
      </c>
      <c r="P12" s="32"/>
      <c r="Q12" s="28">
        <v>0</v>
      </c>
      <c r="R12" s="125">
        <f>Q12/Q$19</f>
        <v>0</v>
      </c>
      <c r="S12" s="41">
        <f>R12*'Pondération des sujets'!$D17</f>
        <v>0</v>
      </c>
      <c r="T12" s="28">
        <v>0</v>
      </c>
      <c r="U12" s="125">
        <f>T12/T$19</f>
        <v>0</v>
      </c>
      <c r="V12" s="41">
        <f>U12*'Pondération des sujets'!$D17</f>
        <v>0</v>
      </c>
      <c r="W12" s="32"/>
    </row>
    <row r="13" spans="1:23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4"/>
      <c r="F13" s="31">
        <v>0</v>
      </c>
      <c r="G13" s="125">
        <f>F13/F$21</f>
        <v>0</v>
      </c>
      <c r="H13" s="34"/>
      <c r="I13" s="32"/>
      <c r="J13" s="31">
        <v>0</v>
      </c>
      <c r="K13" s="125">
        <f>J13/J$21</f>
        <v>0</v>
      </c>
      <c r="L13" s="30"/>
      <c r="M13" s="31">
        <v>0</v>
      </c>
      <c r="N13" s="125">
        <f>M13/M$21</f>
        <v>0</v>
      </c>
      <c r="O13" s="30"/>
      <c r="P13" s="32"/>
      <c r="Q13" s="31">
        <v>0</v>
      </c>
      <c r="R13" s="125">
        <f>Q13/Q$21</f>
        <v>0</v>
      </c>
      <c r="S13" s="34"/>
      <c r="T13" s="31">
        <v>0</v>
      </c>
      <c r="U13" s="125">
        <f>T13/T$21</f>
        <v>0</v>
      </c>
      <c r="V13" s="34"/>
      <c r="W13" s="32"/>
    </row>
    <row r="14" spans="1:23" s="27" customFormat="1" x14ac:dyDescent="0.25">
      <c r="A14" s="84" t="s">
        <v>48</v>
      </c>
      <c r="B14" s="38" t="s">
        <v>47</v>
      </c>
      <c r="C14" s="37"/>
      <c r="D14" s="35"/>
      <c r="E14" s="39">
        <f>SUM(E4:E12)</f>
        <v>0.29614926558157989</v>
      </c>
      <c r="F14" s="37"/>
      <c r="G14" s="35"/>
      <c r="H14" s="39">
        <f>SUM(H4:H12)</f>
        <v>0.31157388866639973</v>
      </c>
      <c r="I14" s="109"/>
      <c r="J14" s="37"/>
      <c r="K14" s="35"/>
      <c r="L14" s="39">
        <f>SUM(L4:L12)</f>
        <v>0.31916149985237674</v>
      </c>
      <c r="M14" s="37"/>
      <c r="N14" s="35"/>
      <c r="O14" s="39">
        <f>SUM(O4:O12)</f>
        <v>0.30732720261050139</v>
      </c>
      <c r="P14" s="109"/>
      <c r="Q14" s="37"/>
      <c r="R14" s="35"/>
      <c r="S14" s="39">
        <f>SUM(S4:S12)</f>
        <v>0.40296886314265024</v>
      </c>
      <c r="T14" s="37"/>
      <c r="U14" s="35"/>
      <c r="V14" s="39">
        <f>SUM(V4:V12)</f>
        <v>0.37744034707158353</v>
      </c>
      <c r="W14" s="109"/>
    </row>
    <row r="15" spans="1:23" x14ac:dyDescent="0.25">
      <c r="E15" s="30"/>
      <c r="H15" s="30"/>
      <c r="I15" s="111"/>
      <c r="L15" s="27"/>
      <c r="O15" s="27"/>
      <c r="P15" s="111"/>
      <c r="S15" s="30"/>
      <c r="V15" s="30"/>
      <c r="W15" s="111"/>
    </row>
    <row r="16" spans="1:23" x14ac:dyDescent="0.25">
      <c r="C16" s="69" t="s">
        <v>73</v>
      </c>
      <c r="E16" s="27"/>
      <c r="F16" s="69" t="s">
        <v>73</v>
      </c>
      <c r="H16" s="27"/>
      <c r="I16" s="110"/>
      <c r="J16" s="75" t="s">
        <v>89</v>
      </c>
      <c r="L16" s="27"/>
      <c r="M16" s="75" t="s">
        <v>89</v>
      </c>
      <c r="O16" s="27"/>
      <c r="P16" s="110"/>
      <c r="Q16" s="69" t="s">
        <v>71</v>
      </c>
      <c r="S16" s="27"/>
      <c r="T16" s="69" t="s">
        <v>71</v>
      </c>
      <c r="V16" s="27"/>
      <c r="W16" s="110"/>
    </row>
    <row r="17" spans="3:23" x14ac:dyDescent="0.25">
      <c r="C17" s="64" t="s">
        <v>38</v>
      </c>
      <c r="E17" s="27"/>
      <c r="F17" s="64" t="s">
        <v>37</v>
      </c>
      <c r="H17" s="27"/>
      <c r="I17" s="110"/>
      <c r="J17" s="74" t="s">
        <v>38</v>
      </c>
      <c r="L17" s="27"/>
      <c r="M17" s="74" t="s">
        <v>37</v>
      </c>
      <c r="O17" s="27"/>
      <c r="P17" s="110"/>
      <c r="Q17" s="64" t="s">
        <v>38</v>
      </c>
      <c r="S17" s="27"/>
      <c r="T17" s="64" t="s">
        <v>37</v>
      </c>
      <c r="V17" s="27"/>
      <c r="W17" s="110"/>
    </row>
    <row r="18" spans="3:23" x14ac:dyDescent="0.25">
      <c r="C18" s="64" t="s">
        <v>95</v>
      </c>
      <c r="E18" s="27"/>
      <c r="F18" s="6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110"/>
      <c r="Q18" s="64" t="s">
        <v>95</v>
      </c>
      <c r="S18" s="27"/>
      <c r="T18" s="64" t="s">
        <v>95</v>
      </c>
      <c r="V18" s="27"/>
      <c r="W18" s="110"/>
    </row>
    <row r="19" spans="3:23" x14ac:dyDescent="0.25">
      <c r="C19" s="64">
        <v>2519</v>
      </c>
      <c r="E19" s="27"/>
      <c r="F19" s="64">
        <v>2497</v>
      </c>
      <c r="H19" s="27"/>
      <c r="I19" s="110"/>
      <c r="J19" s="74">
        <v>3387</v>
      </c>
      <c r="L19" s="27"/>
      <c r="M19" s="74">
        <v>3371</v>
      </c>
      <c r="O19" s="27"/>
      <c r="P19" s="110"/>
      <c r="Q19" s="64">
        <v>2762</v>
      </c>
      <c r="S19" s="27"/>
      <c r="T19" s="64">
        <v>2766</v>
      </c>
      <c r="V19" s="27"/>
      <c r="W19" s="110"/>
    </row>
    <row r="20" spans="3:23" x14ac:dyDescent="0.25">
      <c r="C20" s="64" t="s">
        <v>35</v>
      </c>
      <c r="E20" s="27"/>
      <c r="F20" s="64" t="s">
        <v>35</v>
      </c>
      <c r="H20" s="27"/>
      <c r="I20" s="110"/>
      <c r="J20" s="74" t="s">
        <v>94</v>
      </c>
      <c r="L20" s="27"/>
      <c r="M20" s="74" t="s">
        <v>94</v>
      </c>
      <c r="O20" s="27"/>
      <c r="P20" s="110"/>
      <c r="Q20" s="64" t="s">
        <v>35</v>
      </c>
      <c r="S20" s="27"/>
      <c r="T20" s="64" t="s">
        <v>35</v>
      </c>
      <c r="V20" s="27"/>
      <c r="W20" s="110"/>
    </row>
    <row r="21" spans="3:23" x14ac:dyDescent="0.25">
      <c r="C21" s="64">
        <v>3189</v>
      </c>
      <c r="E21" s="27"/>
      <c r="F21" s="64">
        <v>3155</v>
      </c>
      <c r="H21" s="27"/>
      <c r="I21" s="110"/>
      <c r="J21" s="74">
        <v>3960</v>
      </c>
      <c r="L21" s="27"/>
      <c r="M21" s="74">
        <v>3959</v>
      </c>
      <c r="O21" s="27"/>
      <c r="P21" s="110"/>
      <c r="Q21" s="64">
        <v>3419</v>
      </c>
      <c r="S21" s="27"/>
      <c r="T21" s="64">
        <v>3428</v>
      </c>
      <c r="V21" s="27"/>
      <c r="W21" s="110"/>
    </row>
    <row r="22" spans="3:23" x14ac:dyDescent="0.25">
      <c r="E22" s="27"/>
      <c r="H22" s="27"/>
      <c r="L22" s="27"/>
      <c r="O22" s="27"/>
      <c r="S22" s="27"/>
      <c r="V22" s="27"/>
    </row>
    <row r="23" spans="3:23" x14ac:dyDescent="0.25">
      <c r="E23" s="27"/>
      <c r="H23" s="27"/>
      <c r="L23" s="27"/>
      <c r="O23" s="27"/>
      <c r="S23" s="27"/>
      <c r="V23" s="27"/>
    </row>
    <row r="24" spans="3:23" x14ac:dyDescent="0.25">
      <c r="E24" s="27"/>
      <c r="H24" s="27"/>
      <c r="S24" s="27"/>
      <c r="V24" s="27"/>
    </row>
  </sheetData>
  <mergeCells count="8">
    <mergeCell ref="T2:V2"/>
    <mergeCell ref="Q2:S2"/>
    <mergeCell ref="C2:E2"/>
    <mergeCell ref="A1:A3"/>
    <mergeCell ref="B1:B3"/>
    <mergeCell ref="J2:L2"/>
    <mergeCell ref="F2:H2"/>
    <mergeCell ref="M2:O2"/>
  </mergeCells>
  <conditionalFormatting sqref="E22:E1048576 S22:S1048576 L13 E15 S15 L15 L22:L1048576 P22:P1048576">
    <cfRule type="cellIs" dxfId="547" priority="1345" operator="greaterThan">
      <formula>0</formula>
    </cfRule>
    <cfRule type="cellIs" dxfId="546" priority="1346" operator="lessThan">
      <formula>0</formula>
    </cfRule>
    <cfRule type="cellIs" dxfId="545" priority="1348" operator="greaterThan">
      <formula>0</formula>
    </cfRule>
  </conditionalFormatting>
  <conditionalFormatting sqref="W22:W1048576">
    <cfRule type="cellIs" dxfId="544" priority="31" operator="greaterThan">
      <formula>0</formula>
    </cfRule>
    <cfRule type="cellIs" dxfId="543" priority="32" operator="lessThan">
      <formula>0</formula>
    </cfRule>
    <cfRule type="cellIs" dxfId="542" priority="34" operator="greaterThan">
      <formula>0</formula>
    </cfRule>
  </conditionalFormatting>
  <conditionalFormatting sqref="I4:I14">
    <cfRule type="cellIs" dxfId="541" priority="29" operator="greaterThan">
      <formula>0</formula>
    </cfRule>
    <cfRule type="cellIs" dxfId="540" priority="30" operator="lessThan">
      <formula>0</formula>
    </cfRule>
  </conditionalFormatting>
  <conditionalFormatting sqref="I4:I14">
    <cfRule type="colorScale" priority="28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27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539" priority="25" operator="greaterThan">
      <formula>0</formula>
    </cfRule>
    <cfRule type="cellIs" dxfId="538" priority="26" operator="lessThan">
      <formula>0</formula>
    </cfRule>
  </conditionalFormatting>
  <conditionalFormatting sqref="I15:I21">
    <cfRule type="colorScale" priority="24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537" priority="22" operator="greaterThan">
      <formula>0</formula>
    </cfRule>
    <cfRule type="cellIs" dxfId="536" priority="23" operator="lessThan">
      <formula>0</formula>
    </cfRule>
  </conditionalFormatting>
  <conditionalFormatting sqref="P4:P14">
    <cfRule type="colorScale" priority="21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535" priority="18" operator="greaterThan">
      <formula>0</formula>
    </cfRule>
    <cfRule type="cellIs" dxfId="534" priority="19" operator="lessThan">
      <formula>0</formula>
    </cfRule>
  </conditionalFormatting>
  <conditionalFormatting sqref="P15:P21">
    <cfRule type="colorScale" priority="17">
      <colorScale>
        <cfvo type="num" val="0"/>
        <cfvo type="num" val="0"/>
        <color rgb="FF92D050"/>
        <color rgb="FFFF3300"/>
      </colorScale>
    </cfRule>
  </conditionalFormatting>
  <conditionalFormatting sqref="W4:W14">
    <cfRule type="cellIs" dxfId="533" priority="15" operator="greaterThan">
      <formula>0</formula>
    </cfRule>
    <cfRule type="cellIs" dxfId="532" priority="16" operator="lessThan">
      <formula>0</formula>
    </cfRule>
  </conditionalFormatting>
  <conditionalFormatting sqref="W4:W14">
    <cfRule type="colorScale" priority="14">
      <colorScale>
        <cfvo type="num" val="0"/>
        <cfvo type="num" val="0"/>
        <color rgb="FF92D050"/>
        <color rgb="FFFF3300"/>
      </colorScale>
    </cfRule>
  </conditionalFormatting>
  <conditionalFormatting sqref="W3">
    <cfRule type="colorScale" priority="13">
      <colorScale>
        <cfvo type="num" val="0"/>
        <cfvo type="num" val="0"/>
        <color rgb="FF92D050"/>
        <color rgb="FFFF3300"/>
      </colorScale>
    </cfRule>
  </conditionalFormatting>
  <conditionalFormatting sqref="W15:W21">
    <cfRule type="cellIs" dxfId="531" priority="11" operator="greaterThan">
      <formula>0</formula>
    </cfRule>
    <cfRule type="cellIs" dxfId="530" priority="12" operator="lessThan">
      <formula>0</formula>
    </cfRule>
  </conditionalFormatting>
  <conditionalFormatting sqref="W15:W21">
    <cfRule type="colorScale" priority="10">
      <colorScale>
        <cfvo type="num" val="0"/>
        <cfvo type="num" val="0"/>
        <color rgb="FF92D050"/>
        <color rgb="FFFF3300"/>
      </colorScale>
    </cfRule>
  </conditionalFormatting>
  <conditionalFormatting sqref="H22:H1048576 H15">
    <cfRule type="cellIs" dxfId="529" priority="7" operator="greaterThan">
      <formula>0</formula>
    </cfRule>
    <cfRule type="cellIs" dxfId="528" priority="8" operator="lessThan">
      <formula>0</formula>
    </cfRule>
    <cfRule type="cellIs" dxfId="527" priority="9" operator="greaterThan">
      <formula>0</formula>
    </cfRule>
  </conditionalFormatting>
  <conditionalFormatting sqref="O13 O15 O22:O1048576">
    <cfRule type="cellIs" dxfId="526" priority="4" operator="greaterThan">
      <formula>0</formula>
    </cfRule>
    <cfRule type="cellIs" dxfId="525" priority="5" operator="lessThan">
      <formula>0</formula>
    </cfRule>
    <cfRule type="cellIs" dxfId="524" priority="6" operator="greaterThan">
      <formula>0</formula>
    </cfRule>
  </conditionalFormatting>
  <conditionalFormatting sqref="V22:V1048576 V15">
    <cfRule type="cellIs" dxfId="523" priority="1" operator="greaterThan">
      <formula>0</formula>
    </cfRule>
    <cfRule type="cellIs" dxfId="522" priority="2" operator="lessThan">
      <formula>0</formula>
    </cfRule>
    <cfRule type="cellIs" dxfId="521" priority="3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FFC000"/>
  </sheetPr>
  <dimension ref="A1:AW24"/>
  <sheetViews>
    <sheetView zoomScale="70" zoomScaleNormal="70" workbookViewId="0">
      <selection activeCell="K50" sqref="K50"/>
    </sheetView>
  </sheetViews>
  <sheetFormatPr baseColWidth="10" defaultRowHeight="15" x14ac:dyDescent="0.25"/>
  <cols>
    <col min="1" max="1" width="20.7109375" bestFit="1" customWidth="1"/>
    <col min="2" max="2" width="62" bestFit="1" customWidth="1"/>
    <col min="3" max="3" width="13" customWidth="1"/>
    <col min="4" max="4" width="14.42578125" style="25" customWidth="1"/>
    <col min="5" max="5" width="11.28515625" bestFit="1" customWidth="1"/>
    <col min="6" max="6" width="13" customWidth="1"/>
    <col min="7" max="7" width="14.42578125" style="25" customWidth="1"/>
    <col min="8" max="8" width="11.28515625" bestFit="1" customWidth="1"/>
    <col min="9" max="9" width="10.85546875" style="106" customWidth="1"/>
    <col min="10" max="10" width="14.85546875" customWidth="1"/>
    <col min="11" max="11" width="14.42578125" style="25" customWidth="1"/>
    <col min="12" max="12" width="11.28515625" bestFit="1" customWidth="1"/>
    <col min="13" max="13" width="14.85546875" customWidth="1"/>
    <col min="14" max="14" width="14.42578125" style="25" customWidth="1"/>
    <col min="15" max="15" width="11.28515625" bestFit="1" customWidth="1"/>
    <col min="16" max="16" width="14.85546875" customWidth="1"/>
    <col min="17" max="17" width="14.42578125" style="25" customWidth="1"/>
    <col min="18" max="18" width="11.28515625" bestFit="1" customWidth="1"/>
    <col min="19" max="19" width="14.85546875" customWidth="1"/>
    <col min="20" max="20" width="14.42578125" style="25" customWidth="1"/>
    <col min="21" max="21" width="11.28515625" bestFit="1" customWidth="1"/>
    <col min="22" max="22" width="11.5703125" style="106"/>
    <col min="23" max="23" width="14.85546875" customWidth="1"/>
    <col min="24" max="24" width="14.42578125" style="25" customWidth="1"/>
    <col min="25" max="25" width="11.28515625" bestFit="1" customWidth="1"/>
    <col min="26" max="26" width="14.85546875" customWidth="1"/>
    <col min="27" max="27" width="14.42578125" style="25" customWidth="1"/>
    <col min="28" max="28" width="11.28515625" bestFit="1" customWidth="1"/>
    <col min="29" max="29" width="11.5703125" style="106"/>
  </cols>
  <sheetData>
    <row r="1" spans="1:49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97"/>
      <c r="K1" s="97"/>
      <c r="L1" s="97"/>
      <c r="M1" s="103"/>
      <c r="N1" s="103"/>
      <c r="O1" s="103"/>
      <c r="P1" s="103"/>
      <c r="Q1" s="103"/>
      <c r="R1" s="103"/>
      <c r="S1" s="103"/>
      <c r="T1" s="103"/>
      <c r="U1" s="103"/>
      <c r="V1" s="100"/>
      <c r="W1" s="103"/>
      <c r="X1" s="103"/>
      <c r="Y1" s="103"/>
      <c r="Z1" s="103"/>
      <c r="AA1" s="103"/>
      <c r="AB1" s="103"/>
      <c r="AC1" s="100"/>
    </row>
    <row r="2" spans="1:49" x14ac:dyDescent="0.25">
      <c r="A2" s="146"/>
      <c r="B2" s="148"/>
      <c r="C2" s="145" t="s">
        <v>88</v>
      </c>
      <c r="D2" s="145"/>
      <c r="E2" s="145"/>
      <c r="F2" s="145" t="s">
        <v>88</v>
      </c>
      <c r="G2" s="145"/>
      <c r="H2" s="145"/>
      <c r="I2" s="72"/>
      <c r="J2" s="145" t="s">
        <v>72</v>
      </c>
      <c r="K2" s="145"/>
      <c r="L2" s="145"/>
      <c r="M2" s="145" t="s">
        <v>72</v>
      </c>
      <c r="N2" s="145"/>
      <c r="O2" s="145"/>
      <c r="P2" s="145" t="s">
        <v>72</v>
      </c>
      <c r="Q2" s="145"/>
      <c r="R2" s="145"/>
      <c r="S2" s="145" t="s">
        <v>72</v>
      </c>
      <c r="T2" s="145"/>
      <c r="U2" s="145"/>
      <c r="V2" s="72"/>
      <c r="W2" s="145" t="s">
        <v>70</v>
      </c>
      <c r="X2" s="145"/>
      <c r="Y2" s="145"/>
      <c r="Z2" s="145" t="s">
        <v>70</v>
      </c>
      <c r="AA2" s="145"/>
      <c r="AB2" s="145"/>
      <c r="AC2" s="72"/>
    </row>
    <row r="3" spans="1:49" x14ac:dyDescent="0.25">
      <c r="A3" s="146"/>
      <c r="B3" s="148"/>
      <c r="C3" s="28" t="s">
        <v>38</v>
      </c>
      <c r="D3" s="51" t="s">
        <v>145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  <c r="J3" s="28" t="s">
        <v>38</v>
      </c>
      <c r="K3" s="51" t="s">
        <v>124</v>
      </c>
      <c r="L3" s="36" t="s">
        <v>50</v>
      </c>
      <c r="M3" s="28" t="s">
        <v>37</v>
      </c>
      <c r="N3" s="51" t="s">
        <v>129</v>
      </c>
      <c r="O3" s="36" t="s">
        <v>50</v>
      </c>
      <c r="P3" s="28" t="s">
        <v>39</v>
      </c>
      <c r="Q3" s="51" t="s">
        <v>192</v>
      </c>
      <c r="R3" s="36" t="s">
        <v>50</v>
      </c>
      <c r="S3" s="28" t="s">
        <v>210</v>
      </c>
      <c r="T3" s="51" t="s">
        <v>211</v>
      </c>
      <c r="U3" s="36" t="s">
        <v>50</v>
      </c>
      <c r="V3" s="52"/>
      <c r="W3" s="28" t="s">
        <v>38</v>
      </c>
      <c r="X3" s="51" t="s">
        <v>145</v>
      </c>
      <c r="Y3" s="36" t="s">
        <v>50</v>
      </c>
      <c r="Z3" s="28" t="s">
        <v>37</v>
      </c>
      <c r="AA3" s="51" t="s">
        <v>208</v>
      </c>
      <c r="AB3" s="36" t="s">
        <v>50</v>
      </c>
      <c r="AC3" s="52"/>
    </row>
    <row r="4" spans="1:49" x14ac:dyDescent="0.25">
      <c r="A4" s="77" t="s">
        <v>23</v>
      </c>
      <c r="B4" s="42" t="s">
        <v>22</v>
      </c>
      <c r="C4" s="31">
        <v>392</v>
      </c>
      <c r="D4" s="125">
        <f>C4/C$19</f>
        <v>0.11918516266342354</v>
      </c>
      <c r="E4" s="41">
        <f>D4*'Pondération des sujets'!$D3</f>
        <v>0.11918516266342354</v>
      </c>
      <c r="F4" s="31">
        <v>411</v>
      </c>
      <c r="G4" s="125">
        <f>F4/F$19</f>
        <v>0.12665639445300461</v>
      </c>
      <c r="H4" s="41">
        <f>G4*'Pondération des sujets'!$D3</f>
        <v>0.12665639445300461</v>
      </c>
      <c r="I4" s="32"/>
      <c r="J4" s="31">
        <v>344</v>
      </c>
      <c r="K4" s="125">
        <f>J4/J$19</f>
        <v>0.17004448838358874</v>
      </c>
      <c r="L4" s="41">
        <f>K4*'Pondération des sujets'!$D3</f>
        <v>0.17004448838358874</v>
      </c>
      <c r="M4" s="31">
        <v>431</v>
      </c>
      <c r="N4" s="125">
        <f>M4/M$19</f>
        <v>0.20963035019455253</v>
      </c>
      <c r="O4" s="41">
        <f>N4*'Pondération des sujets'!$D3</f>
        <v>0.20963035019455253</v>
      </c>
      <c r="P4" s="31">
        <v>372</v>
      </c>
      <c r="Q4" s="125">
        <f>P4/P$19</f>
        <v>0.18067022826614862</v>
      </c>
      <c r="R4" s="41">
        <f>Q4*'Pondération des sujets'!$D3</f>
        <v>0.18067022826614862</v>
      </c>
      <c r="S4" s="31">
        <v>353</v>
      </c>
      <c r="T4" s="125">
        <f>S4/S$19</f>
        <v>0.17152575315840621</v>
      </c>
      <c r="U4" s="41">
        <f>T4*'Pondération des sujets'!$D3</f>
        <v>0.17152575315840621</v>
      </c>
      <c r="V4" s="32"/>
      <c r="W4" s="31">
        <v>524</v>
      </c>
      <c r="X4" s="125">
        <f>W4/W$19</f>
        <v>0.17214191852825231</v>
      </c>
      <c r="Y4" s="41">
        <f>X4*'Pondération des sujets'!$D3</f>
        <v>0.17214191852825231</v>
      </c>
      <c r="Z4" s="31">
        <v>564</v>
      </c>
      <c r="AA4" s="125">
        <f>Z4/Z$19</f>
        <v>0.188</v>
      </c>
      <c r="AB4" s="41">
        <f>AA4*'Pondération des sujets'!$D3</f>
        <v>0.188</v>
      </c>
      <c r="AC4" s="32"/>
    </row>
    <row r="5" spans="1:49" s="70" customFormat="1" ht="15" customHeight="1" x14ac:dyDescent="0.25">
      <c r="A5" s="78"/>
      <c r="B5" s="49" t="s">
        <v>49</v>
      </c>
      <c r="C5" s="48">
        <v>188</v>
      </c>
      <c r="D5" s="126">
        <f>C5/C$19</f>
        <v>5.7160231073274552E-2</v>
      </c>
      <c r="E5" s="41">
        <f>-D5*'Pondération des sujets'!$D$3</f>
        <v>-5.7160231073274552E-2</v>
      </c>
      <c r="F5" s="48">
        <v>206</v>
      </c>
      <c r="G5" s="126">
        <f>F5/F$19</f>
        <v>6.3482280431432975E-2</v>
      </c>
      <c r="H5" s="41">
        <f>-G5*'Pondération des sujets'!$D$3</f>
        <v>-6.3482280431432975E-2</v>
      </c>
      <c r="I5" s="32"/>
      <c r="J5" s="48">
        <v>69</v>
      </c>
      <c r="K5" s="126">
        <f>J5/J$19</f>
        <v>3.4107760751359364E-2</v>
      </c>
      <c r="L5" s="41">
        <f>-K5*'Pondération des sujets'!$D$3</f>
        <v>-3.4107760751359364E-2</v>
      </c>
      <c r="M5" s="48">
        <v>146</v>
      </c>
      <c r="N5" s="126">
        <f>M5/M$19</f>
        <v>7.101167315175097E-2</v>
      </c>
      <c r="O5" s="41">
        <f>-N5*'Pondération des sujets'!$D$3</f>
        <v>-7.101167315175097E-2</v>
      </c>
      <c r="P5" s="48">
        <v>170</v>
      </c>
      <c r="Q5" s="126">
        <f>P5/P$19</f>
        <v>8.2564351627003402E-2</v>
      </c>
      <c r="R5" s="41">
        <f>-Q5*'Pondération des sujets'!$D$3</f>
        <v>-8.2564351627003402E-2</v>
      </c>
      <c r="S5" s="48">
        <v>181</v>
      </c>
      <c r="T5" s="126">
        <f>S5/S$19</f>
        <v>8.7949465500485907E-2</v>
      </c>
      <c r="U5" s="41">
        <f>-T5*'Pondération des sujets'!$D$3</f>
        <v>-8.7949465500485907E-2</v>
      </c>
      <c r="V5" s="32"/>
      <c r="W5" s="48">
        <v>240</v>
      </c>
      <c r="X5" s="126">
        <f>W5/W$19</f>
        <v>7.8843626806833114E-2</v>
      </c>
      <c r="Y5" s="41">
        <f>-X5*'Pondération des sujets'!$D$3</f>
        <v>-7.8843626806833114E-2</v>
      </c>
      <c r="Z5" s="48">
        <v>253</v>
      </c>
      <c r="AA5" s="126">
        <f>Z5/Z$19</f>
        <v>8.433333333333333E-2</v>
      </c>
      <c r="AB5" s="41">
        <f>-AA5*'Pondération des sujets'!$D$3</f>
        <v>-8.433333333333333E-2</v>
      </c>
      <c r="AC5" s="32"/>
    </row>
    <row r="6" spans="1:49" x14ac:dyDescent="0.25">
      <c r="A6" s="77" t="s">
        <v>21</v>
      </c>
      <c r="B6" s="42" t="s">
        <v>20</v>
      </c>
      <c r="C6" s="31">
        <v>23</v>
      </c>
      <c r="D6" s="125">
        <f>C6/C$19</f>
        <v>6.993006993006993E-3</v>
      </c>
      <c r="E6" s="41">
        <f>D6*'Pondération des sujets'!$D4</f>
        <v>6.993006993006993E-3</v>
      </c>
      <c r="F6" s="31">
        <v>32</v>
      </c>
      <c r="G6" s="125">
        <f>F6/F$19</f>
        <v>9.861325115562404E-3</v>
      </c>
      <c r="H6" s="41">
        <f>G6*'Pondération des sujets'!$D4</f>
        <v>9.861325115562404E-3</v>
      </c>
      <c r="I6" s="32"/>
      <c r="J6" s="31">
        <v>35</v>
      </c>
      <c r="K6" s="125">
        <f>J6/J$19</f>
        <v>1.7301038062283738E-2</v>
      </c>
      <c r="L6" s="41">
        <f>K6*'Pondération des sujets'!$D4</f>
        <v>1.7301038062283738E-2</v>
      </c>
      <c r="M6" s="31">
        <v>39</v>
      </c>
      <c r="N6" s="125">
        <f>M6/M$19</f>
        <v>1.8968871595330738E-2</v>
      </c>
      <c r="O6" s="41">
        <f>N6*'Pondération des sujets'!$D4</f>
        <v>1.8968871595330738E-2</v>
      </c>
      <c r="P6" s="31">
        <v>32</v>
      </c>
      <c r="Q6" s="125">
        <f>P6/P$19</f>
        <v>1.5541525012141816E-2</v>
      </c>
      <c r="R6" s="41">
        <f>Q6*'Pondération des sujets'!$D4</f>
        <v>1.5541525012141816E-2</v>
      </c>
      <c r="S6" s="31">
        <v>41</v>
      </c>
      <c r="T6" s="125">
        <f>S6/S$19</f>
        <v>1.9922254616132166E-2</v>
      </c>
      <c r="U6" s="41">
        <f>T6*'Pondération des sujets'!$D4</f>
        <v>1.9922254616132166E-2</v>
      </c>
      <c r="V6" s="32"/>
      <c r="W6" s="31">
        <v>54</v>
      </c>
      <c r="X6" s="125">
        <f>W6/W$19</f>
        <v>1.7739816031537452E-2</v>
      </c>
      <c r="Y6" s="41">
        <f>X6*'Pondération des sujets'!$D4</f>
        <v>1.7739816031537452E-2</v>
      </c>
      <c r="Z6" s="31">
        <v>54</v>
      </c>
      <c r="AA6" s="125">
        <f>Z6/Z$19</f>
        <v>1.7999999999999999E-2</v>
      </c>
      <c r="AB6" s="41">
        <f>AA6*'Pondération des sujets'!$D4</f>
        <v>1.7999999999999999E-2</v>
      </c>
      <c r="AC6" s="32"/>
    </row>
    <row r="7" spans="1:49" x14ac:dyDescent="0.25">
      <c r="A7" s="77" t="s">
        <v>19</v>
      </c>
      <c r="B7" s="42" t="s">
        <v>18</v>
      </c>
      <c r="C7" s="31">
        <v>6</v>
      </c>
      <c r="D7" s="125">
        <f>C7/C19</f>
        <v>1.8242626938279112E-3</v>
      </c>
      <c r="E7" s="41">
        <f>D7*'Pondération des sujets'!$D5</f>
        <v>1.8242626938279112E-3</v>
      </c>
      <c r="F7" s="31">
        <v>4</v>
      </c>
      <c r="G7" s="125">
        <f>F7/F19</f>
        <v>1.2326656394453005E-3</v>
      </c>
      <c r="H7" s="41">
        <f>G7*'Pondération des sujets'!$D5</f>
        <v>1.2326656394453005E-3</v>
      </c>
      <c r="I7" s="32"/>
      <c r="J7" s="31">
        <v>15</v>
      </c>
      <c r="K7" s="125">
        <f>J7/J19</f>
        <v>7.4147305981216013E-3</v>
      </c>
      <c r="L7" s="41">
        <f>K7*'Pondération des sujets'!$D5</f>
        <v>7.4147305981216013E-3</v>
      </c>
      <c r="M7" s="31">
        <v>9</v>
      </c>
      <c r="N7" s="125">
        <f>M7/M19</f>
        <v>4.3774319066147861E-3</v>
      </c>
      <c r="O7" s="41">
        <f>N7*'Pondération des sujets'!$D5</f>
        <v>4.3774319066147861E-3</v>
      </c>
      <c r="P7" s="31">
        <v>0</v>
      </c>
      <c r="Q7" s="125">
        <f>P7/P19</f>
        <v>0</v>
      </c>
      <c r="R7" s="41">
        <f>Q7*'Pondération des sujets'!$D5</f>
        <v>0</v>
      </c>
      <c r="S7" s="31">
        <v>5</v>
      </c>
      <c r="T7" s="125">
        <f>S7/S19</f>
        <v>2.4295432458697765E-3</v>
      </c>
      <c r="U7" s="41">
        <f>T7*'Pondération des sujets'!$D5</f>
        <v>2.4295432458697765E-3</v>
      </c>
      <c r="V7" s="32"/>
      <c r="W7" s="31">
        <v>9</v>
      </c>
      <c r="X7" s="125">
        <f>W7/W19</f>
        <v>2.956636005256242E-3</v>
      </c>
      <c r="Y7" s="41">
        <f>X7*'Pondération des sujets'!$D5</f>
        <v>2.956636005256242E-3</v>
      </c>
      <c r="Z7" s="31">
        <v>16</v>
      </c>
      <c r="AA7" s="125">
        <f>Z7/Z19</f>
        <v>5.3333333333333332E-3</v>
      </c>
      <c r="AB7" s="41">
        <f>AA7*'Pondération des sujets'!$D5</f>
        <v>5.3333333333333332E-3</v>
      </c>
      <c r="AC7" s="32"/>
    </row>
    <row r="8" spans="1:49" s="70" customFormat="1" x14ac:dyDescent="0.25">
      <c r="A8" s="77" t="s">
        <v>118</v>
      </c>
      <c r="B8" s="42" t="s">
        <v>16</v>
      </c>
      <c r="C8" s="28">
        <v>98</v>
      </c>
      <c r="D8" s="125">
        <f>C8/C$19</f>
        <v>2.9796290665855884E-2</v>
      </c>
      <c r="E8" s="41">
        <f>D8*'Pondération des sujets'!$D6</f>
        <v>2.9796290665855884E-2</v>
      </c>
      <c r="F8" s="28">
        <v>98</v>
      </c>
      <c r="G8" s="125">
        <f>F8/F$19</f>
        <v>3.020030816640986E-2</v>
      </c>
      <c r="H8" s="41">
        <f>G8*'Pondération des sujets'!$D6</f>
        <v>3.020030816640986E-2</v>
      </c>
      <c r="I8" s="32"/>
      <c r="J8" s="31">
        <v>129</v>
      </c>
      <c r="K8" s="125">
        <f>J8/J$19</f>
        <v>6.3766683143845773E-2</v>
      </c>
      <c r="L8" s="41">
        <f>K8*'Pondération des sujets'!$D6</f>
        <v>6.3766683143845773E-2</v>
      </c>
      <c r="M8" s="31">
        <v>144</v>
      </c>
      <c r="N8" s="125">
        <f>M8/M$19</f>
        <v>7.0038910505836577E-2</v>
      </c>
      <c r="O8" s="41">
        <f>N8*'Pondération des sujets'!$D6</f>
        <v>7.0038910505836577E-2</v>
      </c>
      <c r="P8" s="31">
        <v>117</v>
      </c>
      <c r="Q8" s="125">
        <f>P8/P$19</f>
        <v>5.6823700825643517E-2</v>
      </c>
      <c r="R8" s="41">
        <f>Q8*'Pondération des sujets'!$D6</f>
        <v>5.6823700825643517E-2</v>
      </c>
      <c r="S8" s="31">
        <v>137</v>
      </c>
      <c r="T8" s="125">
        <f>S8/S$19</f>
        <v>6.6569484936831874E-2</v>
      </c>
      <c r="U8" s="41">
        <f>T8*'Pondération des sujets'!$D6</f>
        <v>6.6569484936831874E-2</v>
      </c>
      <c r="V8" s="32"/>
      <c r="W8" s="31">
        <v>192</v>
      </c>
      <c r="X8" s="125">
        <f>W8/W$19</f>
        <v>6.3074901445466486E-2</v>
      </c>
      <c r="Y8" s="41">
        <f>X8*'Pondération des sujets'!$D6</f>
        <v>6.3074901445466486E-2</v>
      </c>
      <c r="Z8" s="31">
        <v>177</v>
      </c>
      <c r="AA8" s="125">
        <f>Z8/Z$19</f>
        <v>5.8999999999999997E-2</v>
      </c>
      <c r="AB8" s="41">
        <f>AA8*'Pondération des sujets'!$D6</f>
        <v>5.8999999999999997E-2</v>
      </c>
      <c r="AC8" s="32"/>
    </row>
    <row r="9" spans="1:49" x14ac:dyDescent="0.25">
      <c r="A9" s="77">
        <v>3</v>
      </c>
      <c r="B9" s="42" t="s">
        <v>14</v>
      </c>
      <c r="C9" s="31">
        <v>247</v>
      </c>
      <c r="D9" s="125">
        <f t="shared" ref="D9:D11" si="0">C9/C$19</f>
        <v>7.5098814229249009E-2</v>
      </c>
      <c r="E9" s="41">
        <f>D9*'Pondération des sujets'!$D8</f>
        <v>7.5098814229249009E-2</v>
      </c>
      <c r="F9" s="31">
        <v>235</v>
      </c>
      <c r="G9" s="125">
        <f t="shared" ref="G9:G11" si="1">F9/F$19</f>
        <v>7.24191063174114E-2</v>
      </c>
      <c r="H9" s="41">
        <f>G9*'Pondération des sujets'!$D8</f>
        <v>7.24191063174114E-2</v>
      </c>
      <c r="I9" s="32"/>
      <c r="J9" s="31">
        <v>337</v>
      </c>
      <c r="K9" s="125">
        <f t="shared" ref="K9:K11" si="2">J9/J$19</f>
        <v>0.16658428077113199</v>
      </c>
      <c r="L9" s="41">
        <f>K9*'Pondération des sujets'!$D8</f>
        <v>0.16658428077113199</v>
      </c>
      <c r="M9" s="31">
        <v>199</v>
      </c>
      <c r="N9" s="125">
        <f t="shared" ref="N9:N11" si="3">M9/M$19</f>
        <v>9.6789883268482493E-2</v>
      </c>
      <c r="O9" s="41">
        <f>N9*'Pondération des sujets'!$D8</f>
        <v>9.6789883268482493E-2</v>
      </c>
      <c r="P9" s="31">
        <v>68</v>
      </c>
      <c r="Q9" s="125">
        <f t="shared" ref="Q9:Q11" si="4">P9/P$19</f>
        <v>3.3025740650801362E-2</v>
      </c>
      <c r="R9" s="41">
        <f>Q9*'Pondération des sujets'!$D8</f>
        <v>3.3025740650801362E-2</v>
      </c>
      <c r="S9" s="31">
        <v>37</v>
      </c>
      <c r="T9" s="125">
        <f t="shared" ref="T9:T11" si="5">S9/S$19</f>
        <v>1.7978620019436346E-2</v>
      </c>
      <c r="U9" s="41">
        <f>T9*'Pondération des sujets'!$D8</f>
        <v>1.7978620019436346E-2</v>
      </c>
      <c r="V9" s="32"/>
      <c r="W9" s="31">
        <v>229</v>
      </c>
      <c r="X9" s="125">
        <f t="shared" ref="X9:X11" si="6">W9/W$19</f>
        <v>7.5229960578186594E-2</v>
      </c>
      <c r="Y9" s="41">
        <f>X9*'Pondération des sujets'!$D8</f>
        <v>7.5229960578186594E-2</v>
      </c>
      <c r="Z9" s="31">
        <v>260</v>
      </c>
      <c r="AA9" s="125">
        <f t="shared" ref="AA9:AA11" si="7">Z9/Z$19</f>
        <v>8.666666666666667E-2</v>
      </c>
      <c r="AB9" s="41">
        <f>AA9*'Pondération des sujets'!$D8</f>
        <v>8.666666666666667E-2</v>
      </c>
      <c r="AC9" s="32"/>
    </row>
    <row r="10" spans="1:49" ht="25.5" x14ac:dyDescent="0.25">
      <c r="A10" s="77">
        <v>5</v>
      </c>
      <c r="B10" s="42" t="s">
        <v>12</v>
      </c>
      <c r="C10" s="31">
        <v>23</v>
      </c>
      <c r="D10" s="125">
        <f t="shared" si="0"/>
        <v>6.993006993006993E-3</v>
      </c>
      <c r="E10" s="41">
        <f>D10*'Pondération des sujets'!$D10</f>
        <v>6.993006993006993E-3</v>
      </c>
      <c r="F10" s="31">
        <v>21</v>
      </c>
      <c r="G10" s="125">
        <f t="shared" si="1"/>
        <v>6.4714946070878274E-3</v>
      </c>
      <c r="H10" s="41">
        <f>G10*'Pondération des sujets'!$D10</f>
        <v>6.4714946070878274E-3</v>
      </c>
      <c r="I10" s="32"/>
      <c r="J10" s="31">
        <v>36</v>
      </c>
      <c r="K10" s="125">
        <f t="shared" si="2"/>
        <v>1.7795353435491844E-2</v>
      </c>
      <c r="L10" s="41">
        <f>K10*'Pondération des sujets'!$D10</f>
        <v>1.7795353435491844E-2</v>
      </c>
      <c r="M10" s="31">
        <v>32</v>
      </c>
      <c r="N10" s="125">
        <f t="shared" si="3"/>
        <v>1.556420233463035E-2</v>
      </c>
      <c r="O10" s="41">
        <f>N10*'Pondération des sujets'!$D10</f>
        <v>1.556420233463035E-2</v>
      </c>
      <c r="P10" s="31">
        <v>33</v>
      </c>
      <c r="Q10" s="125">
        <f t="shared" si="4"/>
        <v>1.6027197668771247E-2</v>
      </c>
      <c r="R10" s="41">
        <f>Q10*'Pondération des sujets'!$D10</f>
        <v>1.6027197668771247E-2</v>
      </c>
      <c r="S10" s="31">
        <v>32</v>
      </c>
      <c r="T10" s="125">
        <f t="shared" si="5"/>
        <v>1.5549076773566569E-2</v>
      </c>
      <c r="U10" s="41">
        <f>T10*'Pondération des sujets'!$D10</f>
        <v>1.5549076773566569E-2</v>
      </c>
      <c r="V10" s="32"/>
      <c r="W10" s="31">
        <v>37</v>
      </c>
      <c r="X10" s="125">
        <f t="shared" si="6"/>
        <v>1.2155059132720105E-2</v>
      </c>
      <c r="Y10" s="41">
        <f>X10*'Pondération des sujets'!$D10</f>
        <v>1.2155059132720105E-2</v>
      </c>
      <c r="Z10" s="31">
        <v>37</v>
      </c>
      <c r="AA10" s="125">
        <f t="shared" si="7"/>
        <v>1.2333333333333333E-2</v>
      </c>
      <c r="AB10" s="41">
        <f>AA10*'Pondération des sujets'!$D10</f>
        <v>1.2333333333333333E-2</v>
      </c>
      <c r="AC10" s="32"/>
    </row>
    <row r="11" spans="1:49" x14ac:dyDescent="0.25">
      <c r="A11" s="83" t="s">
        <v>119</v>
      </c>
      <c r="B11" s="42" t="s">
        <v>2</v>
      </c>
      <c r="C11" s="28">
        <v>4</v>
      </c>
      <c r="D11" s="125">
        <f t="shared" si="0"/>
        <v>1.2161751292186075E-3</v>
      </c>
      <c r="E11" s="41">
        <f>D11*'Pondération des sujets'!$D16</f>
        <v>1.2161751292186075E-3</v>
      </c>
      <c r="F11" s="28">
        <v>5</v>
      </c>
      <c r="G11" s="125">
        <f t="shared" si="1"/>
        <v>1.5408320493066256E-3</v>
      </c>
      <c r="H11" s="41">
        <f>G11*'Pondération des sujets'!$D16</f>
        <v>1.5408320493066256E-3</v>
      </c>
      <c r="I11" s="32"/>
      <c r="J11" s="28">
        <v>1</v>
      </c>
      <c r="K11" s="125">
        <f t="shared" si="2"/>
        <v>4.9431537320810673E-4</v>
      </c>
      <c r="L11" s="41">
        <f>K11*'Pondération des sujets'!$D16</f>
        <v>4.9431537320810673E-4</v>
      </c>
      <c r="M11" s="28">
        <v>0</v>
      </c>
      <c r="N11" s="125">
        <f t="shared" si="3"/>
        <v>0</v>
      </c>
      <c r="O11" s="41">
        <f>N11*'Pondération des sujets'!$D16</f>
        <v>0</v>
      </c>
      <c r="P11" s="28">
        <v>0</v>
      </c>
      <c r="Q11" s="125">
        <f t="shared" si="4"/>
        <v>0</v>
      </c>
      <c r="R11" s="41">
        <f>Q11*'Pondération des sujets'!$D16</f>
        <v>0</v>
      </c>
      <c r="S11" s="28">
        <v>1</v>
      </c>
      <c r="T11" s="125">
        <f t="shared" si="5"/>
        <v>4.8590864917395527E-4</v>
      </c>
      <c r="U11" s="41">
        <f>T11*'Pondération des sujets'!$D16</f>
        <v>4.8590864917395527E-4</v>
      </c>
      <c r="V11" s="32"/>
      <c r="W11" s="28">
        <v>2</v>
      </c>
      <c r="X11" s="125">
        <f t="shared" si="6"/>
        <v>6.5703022339027597E-4</v>
      </c>
      <c r="Y11" s="41">
        <f>X11*'Pondération des sujets'!$D16</f>
        <v>6.5703022339027597E-4</v>
      </c>
      <c r="Z11" s="28">
        <v>1</v>
      </c>
      <c r="AA11" s="125">
        <f t="shared" si="7"/>
        <v>3.3333333333333332E-4</v>
      </c>
      <c r="AB11" s="41">
        <f>AA11*'Pondération des sujets'!$D16</f>
        <v>3.3333333333333332E-4</v>
      </c>
      <c r="AC11" s="32"/>
    </row>
    <row r="12" spans="1:49" x14ac:dyDescent="0.25">
      <c r="A12" s="83" t="s">
        <v>117</v>
      </c>
      <c r="B12" s="42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0</v>
      </c>
      <c r="N12" s="125">
        <f>M12/M$19</f>
        <v>0</v>
      </c>
      <c r="O12" s="41">
        <f>N12*'Pondération des sujets'!$D17</f>
        <v>0</v>
      </c>
      <c r="P12" s="28">
        <v>0</v>
      </c>
      <c r="Q12" s="125">
        <f>P12/P$19</f>
        <v>0</v>
      </c>
      <c r="R12" s="41">
        <f>Q12*'Pondération des sujets'!$D17</f>
        <v>0</v>
      </c>
      <c r="S12" s="28">
        <v>0</v>
      </c>
      <c r="T12" s="125">
        <f>S12/S$19</f>
        <v>0</v>
      </c>
      <c r="U12" s="41">
        <f>T12*'Pondération des sujets'!$D17</f>
        <v>0</v>
      </c>
      <c r="V12" s="32"/>
      <c r="W12" s="28">
        <v>0</v>
      </c>
      <c r="X12" s="125">
        <f>W12/W$19</f>
        <v>0</v>
      </c>
      <c r="Y12" s="41">
        <f>X12*'Pondération des sujets'!$D17</f>
        <v>0</v>
      </c>
      <c r="Z12" s="28">
        <v>0</v>
      </c>
      <c r="AA12" s="125">
        <f>Z12/Z$19</f>
        <v>0</v>
      </c>
      <c r="AB12" s="41">
        <f>AA12*'Pondération des sujets'!$D17</f>
        <v>0</v>
      </c>
      <c r="AC12" s="32"/>
    </row>
    <row r="13" spans="1:49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2"/>
      <c r="J13" s="31">
        <v>0</v>
      </c>
      <c r="K13" s="125">
        <f>J13/J$21</f>
        <v>0</v>
      </c>
      <c r="L13" s="34"/>
      <c r="M13" s="31">
        <v>0</v>
      </c>
      <c r="N13" s="125">
        <f>M13/M$21</f>
        <v>0</v>
      </c>
      <c r="O13" s="34"/>
      <c r="P13" s="31">
        <v>0</v>
      </c>
      <c r="Q13" s="125">
        <f>P13/P$21</f>
        <v>0</v>
      </c>
      <c r="R13" s="34"/>
      <c r="S13" s="31">
        <v>0</v>
      </c>
      <c r="T13" s="125">
        <f>S13/S$21</f>
        <v>0</v>
      </c>
      <c r="U13" s="34"/>
      <c r="V13" s="32"/>
      <c r="W13" s="31">
        <v>0</v>
      </c>
      <c r="X13" s="125">
        <f>W13/W$21</f>
        <v>0</v>
      </c>
      <c r="Y13" s="34"/>
      <c r="Z13" s="31">
        <v>0</v>
      </c>
      <c r="AA13" s="125">
        <f>Z13/Z$21</f>
        <v>0</v>
      </c>
      <c r="AB13" s="34"/>
      <c r="AC13" s="32"/>
    </row>
    <row r="14" spans="1:49" s="85" customFormat="1" ht="16.149999999999999" customHeight="1" x14ac:dyDescent="0.25">
      <c r="A14" s="84" t="s">
        <v>48</v>
      </c>
      <c r="B14" s="38" t="s">
        <v>47</v>
      </c>
      <c r="C14" s="37"/>
      <c r="D14" s="35"/>
      <c r="E14" s="39">
        <f>SUM(E4:E12)</f>
        <v>0.18394648829431437</v>
      </c>
      <c r="F14" s="37"/>
      <c r="G14" s="35"/>
      <c r="H14" s="39">
        <f>SUM(H4:H12)</f>
        <v>0.18489984591679504</v>
      </c>
      <c r="I14" s="109"/>
      <c r="J14" s="37"/>
      <c r="K14" s="35"/>
      <c r="L14" s="39">
        <f>SUM(L4:L12)</f>
        <v>0.40929312901631237</v>
      </c>
      <c r="M14" s="37"/>
      <c r="N14" s="35"/>
      <c r="O14" s="39">
        <f>SUM(O4:O12)</f>
        <v>0.3443579766536965</v>
      </c>
      <c r="P14" s="37"/>
      <c r="Q14" s="35"/>
      <c r="R14" s="39">
        <f>SUM(R4:R12)</f>
        <v>0.21952404079650314</v>
      </c>
      <c r="S14" s="37"/>
      <c r="T14" s="35"/>
      <c r="U14" s="39">
        <f>SUM(U4:U12)</f>
        <v>0.20651117589893098</v>
      </c>
      <c r="V14" s="109"/>
      <c r="W14" s="37"/>
      <c r="X14" s="35"/>
      <c r="Y14" s="39">
        <f>SUM(Y4:Y12)</f>
        <v>0.26511169513797628</v>
      </c>
      <c r="Z14" s="37"/>
      <c r="AA14" s="35"/>
      <c r="AB14" s="39">
        <f>SUM(AB4:AB12)</f>
        <v>0.28533333333333333</v>
      </c>
      <c r="AC14" s="109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</row>
    <row r="15" spans="1:49" x14ac:dyDescent="0.25">
      <c r="E15" s="27"/>
      <c r="H15" s="27"/>
      <c r="I15" s="111"/>
      <c r="L15" s="30"/>
      <c r="O15" s="30"/>
      <c r="R15" s="30"/>
      <c r="U15" s="30"/>
      <c r="V15" s="111"/>
      <c r="Y15" s="30"/>
      <c r="AB15" s="30"/>
      <c r="AC15" s="111"/>
    </row>
    <row r="16" spans="1:49" x14ac:dyDescent="0.25">
      <c r="C16" s="75" t="s">
        <v>88</v>
      </c>
      <c r="E16" s="27"/>
      <c r="F16" s="75" t="s">
        <v>88</v>
      </c>
      <c r="H16" s="27"/>
      <c r="I16" s="110"/>
      <c r="J16" s="69" t="s">
        <v>72</v>
      </c>
      <c r="L16" s="27"/>
      <c r="M16" s="69" t="s">
        <v>72</v>
      </c>
      <c r="O16" s="27"/>
      <c r="P16" s="69" t="s">
        <v>72</v>
      </c>
      <c r="R16" s="27"/>
      <c r="S16" s="69" t="s">
        <v>72</v>
      </c>
      <c r="U16" s="27"/>
      <c r="V16" s="110"/>
      <c r="W16" s="69" t="s">
        <v>70</v>
      </c>
      <c r="Y16" s="27"/>
      <c r="Z16" s="69" t="s">
        <v>70</v>
      </c>
      <c r="AB16" s="27"/>
      <c r="AC16" s="110"/>
    </row>
    <row r="17" spans="3:29" x14ac:dyDescent="0.25">
      <c r="C17" s="64" t="s">
        <v>38</v>
      </c>
      <c r="E17" s="27"/>
      <c r="F17" s="6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64" t="s">
        <v>39</v>
      </c>
      <c r="R17" s="27"/>
      <c r="S17" s="64" t="s">
        <v>210</v>
      </c>
      <c r="U17" s="27"/>
      <c r="V17" s="110"/>
      <c r="W17" s="64" t="s">
        <v>38</v>
      </c>
      <c r="Y17" s="27"/>
      <c r="Z17" s="64" t="s">
        <v>37</v>
      </c>
      <c r="AB17" s="27"/>
      <c r="AC17" s="110"/>
    </row>
    <row r="18" spans="3:29" x14ac:dyDescent="0.25">
      <c r="C18" s="64" t="s">
        <v>95</v>
      </c>
      <c r="E18" s="27"/>
      <c r="F18" s="6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64" t="s">
        <v>95</v>
      </c>
      <c r="R18" s="27"/>
      <c r="S18" s="64" t="s">
        <v>95</v>
      </c>
      <c r="U18" s="27"/>
      <c r="V18" s="110"/>
      <c r="W18" s="64" t="s">
        <v>95</v>
      </c>
      <c r="Y18" s="27"/>
      <c r="Z18" s="64" t="s">
        <v>95</v>
      </c>
      <c r="AB18" s="27"/>
      <c r="AC18" s="110"/>
    </row>
    <row r="19" spans="3:29" x14ac:dyDescent="0.25">
      <c r="C19" s="74">
        <v>3289</v>
      </c>
      <c r="E19" s="27"/>
      <c r="F19" s="74">
        <v>3245</v>
      </c>
      <c r="H19" s="27"/>
      <c r="I19" s="110"/>
      <c r="J19" s="64">
        <v>2023</v>
      </c>
      <c r="L19" s="27"/>
      <c r="M19" s="64">
        <v>2056</v>
      </c>
      <c r="O19" s="27"/>
      <c r="P19" s="64">
        <v>2059</v>
      </c>
      <c r="R19" s="27"/>
      <c r="S19" s="64">
        <v>2058</v>
      </c>
      <c r="U19" s="27"/>
      <c r="V19" s="110"/>
      <c r="W19" s="64">
        <v>3044</v>
      </c>
      <c r="Y19" s="27"/>
      <c r="Z19" s="64">
        <v>3000</v>
      </c>
      <c r="AB19" s="27"/>
      <c r="AC19" s="110"/>
    </row>
    <row r="20" spans="3:29" x14ac:dyDescent="0.25">
      <c r="C20" s="74" t="s">
        <v>94</v>
      </c>
      <c r="E20" s="27"/>
      <c r="F20" s="74" t="s">
        <v>94</v>
      </c>
      <c r="H20" s="27"/>
      <c r="I20" s="110"/>
      <c r="J20" s="64" t="s">
        <v>35</v>
      </c>
      <c r="L20" s="27"/>
      <c r="M20" s="64" t="s">
        <v>35</v>
      </c>
      <c r="O20" s="27"/>
      <c r="P20" s="64" t="s">
        <v>35</v>
      </c>
      <c r="R20" s="27"/>
      <c r="S20" s="64" t="s">
        <v>35</v>
      </c>
      <c r="U20" s="27"/>
      <c r="V20" s="110"/>
      <c r="W20" s="64" t="s">
        <v>35</v>
      </c>
      <c r="Y20" s="27"/>
      <c r="Z20" s="64" t="s">
        <v>35</v>
      </c>
      <c r="AB20" s="27"/>
      <c r="AC20" s="110"/>
    </row>
    <row r="21" spans="3:29" x14ac:dyDescent="0.25">
      <c r="C21" s="74">
        <v>4262</v>
      </c>
      <c r="E21" s="27"/>
      <c r="F21" s="74">
        <v>4253</v>
      </c>
      <c r="H21" s="27"/>
      <c r="I21" s="110"/>
      <c r="J21" s="64">
        <v>2192</v>
      </c>
      <c r="L21" s="27"/>
      <c r="M21" s="64">
        <v>2296</v>
      </c>
      <c r="O21" s="27"/>
      <c r="P21" s="64">
        <v>2384</v>
      </c>
      <c r="R21" s="27"/>
      <c r="S21" s="64">
        <v>2425</v>
      </c>
      <c r="U21" s="27"/>
      <c r="V21" s="110"/>
      <c r="W21" s="64">
        <v>4094</v>
      </c>
      <c r="Y21" s="27"/>
      <c r="Z21" s="64">
        <v>4003</v>
      </c>
      <c r="AB21" s="27"/>
      <c r="AC21" s="110"/>
    </row>
    <row r="22" spans="3:29" x14ac:dyDescent="0.25">
      <c r="E22" s="27"/>
      <c r="H22" s="27"/>
      <c r="L22" s="27"/>
      <c r="O22" s="27"/>
      <c r="R22" s="27"/>
      <c r="U22" s="27"/>
      <c r="Y22" s="27"/>
      <c r="AB22" s="27"/>
    </row>
    <row r="23" spans="3:29" x14ac:dyDescent="0.25">
      <c r="E23" s="27"/>
      <c r="H23" s="27"/>
      <c r="L23" s="27"/>
      <c r="O23" s="27"/>
      <c r="R23" s="27"/>
      <c r="U23" s="27"/>
      <c r="Y23" s="27"/>
      <c r="AB23" s="27"/>
    </row>
    <row r="24" spans="3:29" x14ac:dyDescent="0.25">
      <c r="L24" s="27"/>
      <c r="O24" s="27"/>
      <c r="R24" s="27"/>
      <c r="U24" s="27"/>
      <c r="Y24" s="27"/>
      <c r="AB24" s="27"/>
    </row>
  </sheetData>
  <mergeCells count="10">
    <mergeCell ref="Z2:AB2"/>
    <mergeCell ref="W2:Y2"/>
    <mergeCell ref="C2:E2"/>
    <mergeCell ref="A1:A3"/>
    <mergeCell ref="B1:B3"/>
    <mergeCell ref="J2:L2"/>
    <mergeCell ref="M2:O2"/>
    <mergeCell ref="P2:R2"/>
    <mergeCell ref="F2:H2"/>
    <mergeCell ref="S2:U2"/>
  </mergeCells>
  <conditionalFormatting sqref="E13 E15 E22:E1048576 I22:I1048576">
    <cfRule type="cellIs" dxfId="520" priority="213" operator="greaterThan">
      <formula>0</formula>
    </cfRule>
    <cfRule type="cellIs" dxfId="519" priority="214" operator="lessThan">
      <formula>0</formula>
    </cfRule>
    <cfRule type="cellIs" dxfId="518" priority="216" operator="greaterThan">
      <formula>0</formula>
    </cfRule>
  </conditionalFormatting>
  <conditionalFormatting sqref="L15">
    <cfRule type="cellIs" dxfId="517" priority="196" operator="greaterThan">
      <formula>0</formula>
    </cfRule>
    <cfRule type="cellIs" dxfId="516" priority="197" operator="lessThan">
      <formula>0</formula>
    </cfRule>
    <cfRule type="cellIs" dxfId="515" priority="198" operator="greaterThan">
      <formula>0</formula>
    </cfRule>
  </conditionalFormatting>
  <conditionalFormatting sqref="L22:L1048576">
    <cfRule type="cellIs" dxfId="514" priority="193" operator="greaterThan">
      <formula>0</formula>
    </cfRule>
    <cfRule type="cellIs" dxfId="513" priority="194" operator="lessThan">
      <formula>0</formula>
    </cfRule>
    <cfRule type="cellIs" dxfId="512" priority="195" operator="greaterThan">
      <formula>0</formula>
    </cfRule>
  </conditionalFormatting>
  <conditionalFormatting sqref="I4:I14">
    <cfRule type="cellIs" dxfId="511" priority="125" operator="greaterThan">
      <formula>0</formula>
    </cfRule>
    <cfRule type="cellIs" dxfId="510" priority="126" operator="lessThan">
      <formula>0</formula>
    </cfRule>
  </conditionalFormatting>
  <conditionalFormatting sqref="I4:I14">
    <cfRule type="colorScale" priority="124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123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509" priority="121" operator="greaterThan">
      <formula>0</formula>
    </cfRule>
    <cfRule type="cellIs" dxfId="508" priority="122" operator="lessThan">
      <formula>0</formula>
    </cfRule>
  </conditionalFormatting>
  <conditionalFormatting sqref="I15:I21">
    <cfRule type="colorScale" priority="120">
      <colorScale>
        <cfvo type="num" val="0"/>
        <cfvo type="num" val="0"/>
        <color rgb="FF92D050"/>
        <color rgb="FFFF3300"/>
      </colorScale>
    </cfRule>
  </conditionalFormatting>
  <conditionalFormatting sqref="V4:V14">
    <cfRule type="cellIs" dxfId="507" priority="118" operator="greaterThan">
      <formula>0</formula>
    </cfRule>
    <cfRule type="cellIs" dxfId="506" priority="119" operator="lessThan">
      <formula>0</formula>
    </cfRule>
  </conditionalFormatting>
  <conditionalFormatting sqref="V4:V14">
    <cfRule type="colorScale" priority="117">
      <colorScale>
        <cfvo type="num" val="0"/>
        <cfvo type="num" val="0"/>
        <color rgb="FF92D050"/>
        <color rgb="FFFF3300"/>
      </colorScale>
    </cfRule>
  </conditionalFormatting>
  <conditionalFormatting sqref="V3">
    <cfRule type="colorScale" priority="116">
      <colorScale>
        <cfvo type="num" val="0"/>
        <cfvo type="num" val="0"/>
        <color rgb="FF92D050"/>
        <color rgb="FFFF3300"/>
      </colorScale>
    </cfRule>
  </conditionalFormatting>
  <conditionalFormatting sqref="V15:V21">
    <cfRule type="cellIs" dxfId="505" priority="114" operator="greaterThan">
      <formula>0</formula>
    </cfRule>
    <cfRule type="cellIs" dxfId="504" priority="115" operator="lessThan">
      <formula>0</formula>
    </cfRule>
  </conditionalFormatting>
  <conditionalFormatting sqref="V15:V21">
    <cfRule type="colorScale" priority="113">
      <colorScale>
        <cfvo type="num" val="0"/>
        <cfvo type="num" val="0"/>
        <color rgb="FF92D050"/>
        <color rgb="FFFF3300"/>
      </colorScale>
    </cfRule>
  </conditionalFormatting>
  <conditionalFormatting sqref="AC4:AC14">
    <cfRule type="cellIs" dxfId="503" priority="111" operator="greaterThan">
      <formula>0</formula>
    </cfRule>
    <cfRule type="cellIs" dxfId="502" priority="112" operator="lessThan">
      <formula>0</formula>
    </cfRule>
  </conditionalFormatting>
  <conditionalFormatting sqref="AC4:AC14">
    <cfRule type="colorScale" priority="110">
      <colorScale>
        <cfvo type="num" val="0"/>
        <cfvo type="num" val="0"/>
        <color rgb="FF92D050"/>
        <color rgb="FFFF3300"/>
      </colorScale>
    </cfRule>
  </conditionalFormatting>
  <conditionalFormatting sqref="AC3">
    <cfRule type="colorScale" priority="109">
      <colorScale>
        <cfvo type="num" val="0"/>
        <cfvo type="num" val="0"/>
        <color rgb="FF92D050"/>
        <color rgb="FFFF3300"/>
      </colorScale>
    </cfRule>
  </conditionalFormatting>
  <conditionalFormatting sqref="AC15:AC21">
    <cfRule type="cellIs" dxfId="501" priority="107" operator="greaterThan">
      <formula>0</formula>
    </cfRule>
    <cfRule type="cellIs" dxfId="500" priority="108" operator="lessThan">
      <formula>0</formula>
    </cfRule>
  </conditionalFormatting>
  <conditionalFormatting sqref="AC15:AC21">
    <cfRule type="colorScale" priority="106">
      <colorScale>
        <cfvo type="num" val="0"/>
        <cfvo type="num" val="0"/>
        <color rgb="FF92D050"/>
        <color rgb="FFFF3300"/>
      </colorScale>
    </cfRule>
  </conditionalFormatting>
  <conditionalFormatting sqref="O15">
    <cfRule type="cellIs" dxfId="499" priority="31" operator="greaterThan">
      <formula>0</formula>
    </cfRule>
    <cfRule type="cellIs" dxfId="498" priority="32" operator="lessThan">
      <formula>0</formula>
    </cfRule>
    <cfRule type="cellIs" dxfId="497" priority="33" operator="greaterThan">
      <formula>0</formula>
    </cfRule>
  </conditionalFormatting>
  <conditionalFormatting sqref="O22:O1048576">
    <cfRule type="cellIs" dxfId="496" priority="28" operator="greaterThan">
      <formula>0</formula>
    </cfRule>
    <cfRule type="cellIs" dxfId="495" priority="29" operator="lessThan">
      <formula>0</formula>
    </cfRule>
    <cfRule type="cellIs" dxfId="494" priority="30" operator="greaterThan">
      <formula>0</formula>
    </cfRule>
  </conditionalFormatting>
  <conditionalFormatting sqref="Y15">
    <cfRule type="cellIs" dxfId="493" priority="25" operator="greaterThan">
      <formula>0</formula>
    </cfRule>
    <cfRule type="cellIs" dxfId="492" priority="26" operator="lessThan">
      <formula>0</formula>
    </cfRule>
    <cfRule type="cellIs" dxfId="491" priority="27" operator="greaterThan">
      <formula>0</formula>
    </cfRule>
  </conditionalFormatting>
  <conditionalFormatting sqref="Y22:Y1048576">
    <cfRule type="cellIs" dxfId="490" priority="22" operator="greaterThan">
      <formula>0</formula>
    </cfRule>
    <cfRule type="cellIs" dxfId="489" priority="23" operator="lessThan">
      <formula>0</formula>
    </cfRule>
    <cfRule type="cellIs" dxfId="488" priority="24" operator="greaterThan">
      <formula>0</formula>
    </cfRule>
  </conditionalFormatting>
  <conditionalFormatting sqref="R15">
    <cfRule type="cellIs" dxfId="487" priority="19" operator="greaterThan">
      <formula>0</formula>
    </cfRule>
    <cfRule type="cellIs" dxfId="486" priority="20" operator="lessThan">
      <formula>0</formula>
    </cfRule>
    <cfRule type="cellIs" dxfId="485" priority="21" operator="greaterThan">
      <formula>0</formula>
    </cfRule>
  </conditionalFormatting>
  <conditionalFormatting sqref="R22:R1048576">
    <cfRule type="cellIs" dxfId="484" priority="16" operator="greaterThan">
      <formula>0</formula>
    </cfRule>
    <cfRule type="cellIs" dxfId="483" priority="17" operator="lessThan">
      <formula>0</formula>
    </cfRule>
    <cfRule type="cellIs" dxfId="482" priority="18" operator="greaterThan">
      <formula>0</formula>
    </cfRule>
  </conditionalFormatting>
  <conditionalFormatting sqref="H13 H15 H22:H1048576">
    <cfRule type="cellIs" dxfId="481" priority="13" operator="greaterThan">
      <formula>0</formula>
    </cfRule>
    <cfRule type="cellIs" dxfId="480" priority="14" operator="lessThan">
      <formula>0</formula>
    </cfRule>
    <cfRule type="cellIs" dxfId="479" priority="15" operator="greaterThan">
      <formula>0</formula>
    </cfRule>
  </conditionalFormatting>
  <conditionalFormatting sqref="AB15">
    <cfRule type="cellIs" dxfId="478" priority="10" operator="greaterThan">
      <formula>0</formula>
    </cfRule>
    <cfRule type="cellIs" dxfId="477" priority="11" operator="lessThan">
      <formula>0</formula>
    </cfRule>
    <cfRule type="cellIs" dxfId="476" priority="12" operator="greaterThan">
      <formula>0</formula>
    </cfRule>
  </conditionalFormatting>
  <conditionalFormatting sqref="AB22:AB1048576">
    <cfRule type="cellIs" dxfId="475" priority="7" operator="greaterThan">
      <formula>0</formula>
    </cfRule>
    <cfRule type="cellIs" dxfId="474" priority="8" operator="lessThan">
      <formula>0</formula>
    </cfRule>
    <cfRule type="cellIs" dxfId="473" priority="9" operator="greaterThan">
      <formula>0</formula>
    </cfRule>
  </conditionalFormatting>
  <conditionalFormatting sqref="U15">
    <cfRule type="cellIs" dxfId="472" priority="4" operator="greaterThan">
      <formula>0</formula>
    </cfRule>
    <cfRule type="cellIs" dxfId="471" priority="5" operator="lessThan">
      <formula>0</formula>
    </cfRule>
    <cfRule type="cellIs" dxfId="470" priority="6" operator="greaterThan">
      <formula>0</formula>
    </cfRule>
  </conditionalFormatting>
  <conditionalFormatting sqref="U22:U1048576">
    <cfRule type="cellIs" dxfId="469" priority="1" operator="greaterThan">
      <formula>0</formula>
    </cfRule>
    <cfRule type="cellIs" dxfId="468" priority="2" operator="lessThan">
      <formula>0</formula>
    </cfRule>
    <cfRule type="cellIs" dxfId="467" priority="3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FFC000"/>
  </sheetPr>
  <dimension ref="A1:AD24"/>
  <sheetViews>
    <sheetView zoomScale="70" zoomScaleNormal="70" workbookViewId="0">
      <selection activeCell="T1" sqref="T1:T1048576"/>
    </sheetView>
  </sheetViews>
  <sheetFormatPr baseColWidth="10" defaultRowHeight="15" x14ac:dyDescent="0.25"/>
  <cols>
    <col min="1" max="1" width="21.140625" bestFit="1" customWidth="1"/>
    <col min="2" max="2" width="97.7109375" customWidth="1"/>
    <col min="3" max="3" width="14.85546875" customWidth="1"/>
    <col min="4" max="4" width="13.5703125" style="25" customWidth="1"/>
    <col min="5" max="5" width="11.28515625" bestFit="1" customWidth="1"/>
    <col min="6" max="6" width="14.85546875" customWidth="1"/>
    <col min="7" max="7" width="13.5703125" style="25" customWidth="1"/>
    <col min="8" max="8" width="11.28515625" bestFit="1" customWidth="1"/>
    <col min="9" max="9" width="11.5703125" style="106"/>
    <col min="10" max="10" width="14.85546875" customWidth="1"/>
    <col min="11" max="11" width="13.5703125" style="25" customWidth="1"/>
    <col min="12" max="12" width="11.28515625" bestFit="1" customWidth="1"/>
    <col min="13" max="13" width="14.85546875" customWidth="1"/>
    <col min="14" max="14" width="13.5703125" style="25" customWidth="1"/>
    <col min="15" max="15" width="11.28515625" bestFit="1" customWidth="1"/>
    <col min="16" max="16" width="11.5703125" style="106"/>
    <col min="17" max="17" width="13.5703125" customWidth="1"/>
    <col min="18" max="18" width="14.42578125" style="66" customWidth="1"/>
    <col min="19" max="19" width="11.28515625" customWidth="1"/>
    <col min="20" max="20" width="13.5703125" customWidth="1"/>
    <col min="21" max="21" width="14.42578125" style="66" customWidth="1"/>
    <col min="22" max="22" width="11.28515625" customWidth="1"/>
    <col min="23" max="23" width="11.42578125" style="106" customWidth="1"/>
    <col min="24" max="24" width="14.7109375" bestFit="1" customWidth="1"/>
    <col min="25" max="25" width="15.140625" style="25" bestFit="1" customWidth="1"/>
    <col min="26" max="26" width="11.28515625" bestFit="1" customWidth="1"/>
    <col min="27" max="27" width="14.7109375" bestFit="1" customWidth="1"/>
    <col min="28" max="28" width="15.140625" style="25" bestFit="1" customWidth="1"/>
    <col min="29" max="29" width="11.28515625" bestFit="1" customWidth="1"/>
    <col min="30" max="30" width="11.42578125" style="106" customWidth="1"/>
  </cols>
  <sheetData>
    <row r="1" spans="1:30" x14ac:dyDescent="0.25">
      <c r="A1" s="146" t="s">
        <v>31</v>
      </c>
      <c r="B1" s="147" t="s">
        <v>30</v>
      </c>
      <c r="C1" s="99"/>
      <c r="D1" s="99"/>
      <c r="E1" s="99"/>
      <c r="F1" s="99"/>
      <c r="G1" s="99"/>
      <c r="H1" s="99"/>
      <c r="I1" s="99"/>
      <c r="J1" s="101"/>
      <c r="K1" s="101"/>
      <c r="L1" s="101"/>
      <c r="M1" s="101"/>
      <c r="N1" s="101"/>
      <c r="O1" s="101"/>
      <c r="P1" s="99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</row>
    <row r="2" spans="1:30" x14ac:dyDescent="0.25">
      <c r="A2" s="146"/>
      <c r="B2" s="148"/>
      <c r="C2" s="145" t="s">
        <v>79</v>
      </c>
      <c r="D2" s="145"/>
      <c r="E2" s="145"/>
      <c r="F2" s="145" t="s">
        <v>79</v>
      </c>
      <c r="G2" s="145"/>
      <c r="H2" s="145"/>
      <c r="I2" s="72"/>
      <c r="J2" s="151" t="s">
        <v>77</v>
      </c>
      <c r="K2" s="151"/>
      <c r="L2" s="151"/>
      <c r="M2" s="151" t="s">
        <v>77</v>
      </c>
      <c r="N2" s="151"/>
      <c r="O2" s="151"/>
      <c r="P2" s="72"/>
      <c r="Q2" s="149" t="s">
        <v>67</v>
      </c>
      <c r="R2" s="149"/>
      <c r="S2" s="149"/>
      <c r="T2" s="149" t="s">
        <v>67</v>
      </c>
      <c r="U2" s="149"/>
      <c r="V2" s="149"/>
      <c r="W2" s="72"/>
      <c r="X2" s="150" t="s">
        <v>57</v>
      </c>
      <c r="Y2" s="150"/>
      <c r="Z2" s="150"/>
      <c r="AA2" s="150" t="s">
        <v>57</v>
      </c>
      <c r="AB2" s="150"/>
      <c r="AC2" s="150"/>
      <c r="AD2" s="72"/>
    </row>
    <row r="3" spans="1:30" x14ac:dyDescent="0.25">
      <c r="A3" s="146"/>
      <c r="B3" s="148"/>
      <c r="C3" s="28" t="s">
        <v>38</v>
      </c>
      <c r="D3" s="51" t="s">
        <v>145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  <c r="J3" s="28" t="s">
        <v>38</v>
      </c>
      <c r="K3" s="51" t="s">
        <v>145</v>
      </c>
      <c r="L3" s="36" t="s">
        <v>50</v>
      </c>
      <c r="M3" s="28" t="s">
        <v>37</v>
      </c>
      <c r="N3" s="51" t="s">
        <v>208</v>
      </c>
      <c r="O3" s="36" t="s">
        <v>50</v>
      </c>
      <c r="P3" s="52"/>
      <c r="Q3" s="28" t="s">
        <v>38</v>
      </c>
      <c r="R3" s="28" t="s">
        <v>145</v>
      </c>
      <c r="S3" s="36" t="s">
        <v>50</v>
      </c>
      <c r="T3" s="28" t="s">
        <v>37</v>
      </c>
      <c r="U3" s="28" t="s">
        <v>208</v>
      </c>
      <c r="V3" s="36" t="s">
        <v>50</v>
      </c>
      <c r="W3" s="52"/>
      <c r="X3" s="28" t="s">
        <v>38</v>
      </c>
      <c r="Y3" s="51" t="s">
        <v>128</v>
      </c>
      <c r="Z3" s="36" t="s">
        <v>50</v>
      </c>
      <c r="AA3" s="28" t="s">
        <v>37</v>
      </c>
      <c r="AB3" s="51" t="s">
        <v>207</v>
      </c>
      <c r="AC3" s="36" t="s">
        <v>50</v>
      </c>
      <c r="AD3" s="52"/>
    </row>
    <row r="4" spans="1:30" x14ac:dyDescent="0.25">
      <c r="A4" s="45" t="s">
        <v>23</v>
      </c>
      <c r="B4" s="44" t="s">
        <v>22</v>
      </c>
      <c r="C4" s="31">
        <v>501</v>
      </c>
      <c r="D4" s="125">
        <f>C4/C$19</f>
        <v>0.2636842105263158</v>
      </c>
      <c r="E4" s="41">
        <f>D4*'Pondération des sujets'!$D3</f>
        <v>0.2636842105263158</v>
      </c>
      <c r="F4" s="31">
        <v>452</v>
      </c>
      <c r="G4" s="125">
        <f>F4/F$19</f>
        <v>0.24004248539564524</v>
      </c>
      <c r="H4" s="41">
        <f>G4*'Pondération des sujets'!$D3</f>
        <v>0.24004248539564524</v>
      </c>
      <c r="I4" s="32"/>
      <c r="J4" s="31">
        <v>388</v>
      </c>
      <c r="K4" s="125">
        <f>J4/J$19</f>
        <v>0.2364411943936624</v>
      </c>
      <c r="L4" s="41">
        <f>K4*'Pondération des sujets'!$D3</f>
        <v>0.2364411943936624</v>
      </c>
      <c r="M4" s="31">
        <v>334</v>
      </c>
      <c r="N4" s="125">
        <f>M4/M$19</f>
        <v>0.20478234212139793</v>
      </c>
      <c r="O4" s="41">
        <f>N4*'Pondération des sujets'!$D3</f>
        <v>0.20478234212139793</v>
      </c>
      <c r="P4" s="32"/>
      <c r="Q4" s="31">
        <v>203</v>
      </c>
      <c r="R4" s="125">
        <f t="shared" ref="R4:R12" si="0">Q4/Q$19</f>
        <v>0.13399339933993398</v>
      </c>
      <c r="S4" s="41">
        <f>R4*'Pondération des sujets'!$D3</f>
        <v>0.13399339933993398</v>
      </c>
      <c r="T4" s="31">
        <v>204</v>
      </c>
      <c r="U4" s="125">
        <f t="shared" ref="U4:U12" si="1">T4/T$19</f>
        <v>0.13636363636363635</v>
      </c>
      <c r="V4" s="41">
        <f>U4*'Pondération des sujets'!$D3</f>
        <v>0.13636363636363635</v>
      </c>
      <c r="W4" s="32"/>
      <c r="X4" s="31">
        <v>210</v>
      </c>
      <c r="Y4" s="125">
        <f t="shared" ref="Y4:Y12" si="2">X4/X$19</f>
        <v>0.13157894736842105</v>
      </c>
      <c r="Z4" s="41">
        <f>Y4*'Pondération des sujets'!$D3</f>
        <v>0.13157894736842105</v>
      </c>
      <c r="AA4" s="31">
        <v>179</v>
      </c>
      <c r="AB4" s="125">
        <f t="shared" ref="AB4:AB12" si="3">AA4/AA$19</f>
        <v>0.11264946507237256</v>
      </c>
      <c r="AC4" s="41">
        <f>AB4*'Pondération des sujets'!$D3</f>
        <v>0.11264946507237256</v>
      </c>
      <c r="AD4" s="32"/>
    </row>
    <row r="5" spans="1:30" s="70" customFormat="1" ht="15" customHeight="1" x14ac:dyDescent="0.25">
      <c r="A5" s="50"/>
      <c r="B5" s="49" t="s">
        <v>49</v>
      </c>
      <c r="C5" s="48">
        <v>111</v>
      </c>
      <c r="D5" s="126">
        <f>C5/C$19</f>
        <v>5.842105263157895E-2</v>
      </c>
      <c r="E5" s="41">
        <f>-D5*'Pondération des sujets'!$D$3</f>
        <v>-5.842105263157895E-2</v>
      </c>
      <c r="F5" s="48">
        <v>101</v>
      </c>
      <c r="G5" s="126">
        <f>F5/F$19</f>
        <v>5.3637812002124273E-2</v>
      </c>
      <c r="H5" s="41">
        <f>-G5*'Pondération des sujets'!$D$3</f>
        <v>-5.3637812002124273E-2</v>
      </c>
      <c r="I5" s="32"/>
      <c r="J5" s="48">
        <v>36</v>
      </c>
      <c r="K5" s="126">
        <f>J5/J$19</f>
        <v>2.1937842778793418E-2</v>
      </c>
      <c r="L5" s="41">
        <f>-K5*'Pondération des sujets'!$D$3</f>
        <v>-2.1937842778793418E-2</v>
      </c>
      <c r="M5" s="48">
        <v>29</v>
      </c>
      <c r="N5" s="126">
        <f>M5/M$19</f>
        <v>1.7780502759043533E-2</v>
      </c>
      <c r="O5" s="41">
        <f>-N5*'Pondération des sujets'!$D$3</f>
        <v>-1.7780502759043533E-2</v>
      </c>
      <c r="P5" s="32"/>
      <c r="Q5" s="48">
        <v>102</v>
      </c>
      <c r="R5" s="126">
        <f t="shared" si="0"/>
        <v>6.7326732673267331E-2</v>
      </c>
      <c r="S5" s="41">
        <f>-R5*'Pondération des sujets'!$D$3</f>
        <v>-6.7326732673267331E-2</v>
      </c>
      <c r="T5" s="48">
        <v>105</v>
      </c>
      <c r="U5" s="126">
        <f t="shared" si="1"/>
        <v>7.0187165775401072E-2</v>
      </c>
      <c r="V5" s="41">
        <f>-U5*'Pondération des sujets'!$D$3</f>
        <v>-7.0187165775401072E-2</v>
      </c>
      <c r="W5" s="32"/>
      <c r="X5" s="48">
        <v>10</v>
      </c>
      <c r="Y5" s="126">
        <f t="shared" si="2"/>
        <v>6.2656641604010022E-3</v>
      </c>
      <c r="Z5" s="41">
        <f>-Y5*'Pondération des sujets'!$D$3</f>
        <v>-6.2656641604010022E-3</v>
      </c>
      <c r="AA5" s="48">
        <v>22</v>
      </c>
      <c r="AB5" s="126">
        <f t="shared" si="3"/>
        <v>1.3845185651353053E-2</v>
      </c>
      <c r="AC5" s="41">
        <f>-AB5*'Pondération des sujets'!$D$3</f>
        <v>-1.3845185651353053E-2</v>
      </c>
      <c r="AD5" s="32"/>
    </row>
    <row r="6" spans="1:30" x14ac:dyDescent="0.25">
      <c r="A6" s="45" t="s">
        <v>21</v>
      </c>
      <c r="B6" s="44" t="s">
        <v>20</v>
      </c>
      <c r="C6" s="31">
        <v>27</v>
      </c>
      <c r="D6" s="125">
        <f>C6/C$19</f>
        <v>1.4210526315789474E-2</v>
      </c>
      <c r="E6" s="41">
        <f>D6*'Pondération des sujets'!$D4</f>
        <v>1.4210526315789474E-2</v>
      </c>
      <c r="F6" s="31">
        <v>21</v>
      </c>
      <c r="G6" s="125">
        <f>F6/F$19</f>
        <v>1.1152416356877323E-2</v>
      </c>
      <c r="H6" s="41">
        <f>G6*'Pondération des sujets'!$D4</f>
        <v>1.1152416356877323E-2</v>
      </c>
      <c r="I6" s="32"/>
      <c r="J6" s="31">
        <v>17</v>
      </c>
      <c r="K6" s="125">
        <f>J6/J$19</f>
        <v>1.0359536867763558E-2</v>
      </c>
      <c r="L6" s="41">
        <f>K6*'Pondération des sujets'!$D4</f>
        <v>1.0359536867763558E-2</v>
      </c>
      <c r="M6" s="31">
        <v>12</v>
      </c>
      <c r="N6" s="125">
        <f>M6/M$19</f>
        <v>7.357449417535254E-3</v>
      </c>
      <c r="O6" s="41">
        <f>N6*'Pondération des sujets'!$D4</f>
        <v>7.357449417535254E-3</v>
      </c>
      <c r="P6" s="32"/>
      <c r="Q6" s="31">
        <v>11</v>
      </c>
      <c r="R6" s="125">
        <f t="shared" si="0"/>
        <v>7.2607260726072608E-3</v>
      </c>
      <c r="S6" s="41">
        <f>R6*'Pondération des sujets'!$D4</f>
        <v>7.2607260726072608E-3</v>
      </c>
      <c r="T6" s="31">
        <v>11</v>
      </c>
      <c r="U6" s="125">
        <f t="shared" si="1"/>
        <v>7.3529411764705881E-3</v>
      </c>
      <c r="V6" s="41">
        <f>U6*'Pondération des sujets'!$D4</f>
        <v>7.3529411764705881E-3</v>
      </c>
      <c r="W6" s="32"/>
      <c r="X6" s="31">
        <v>7</v>
      </c>
      <c r="Y6" s="125">
        <f t="shared" si="2"/>
        <v>4.3859649122807015E-3</v>
      </c>
      <c r="Z6" s="41">
        <f>Y6*'Pondération des sujets'!$D4</f>
        <v>4.3859649122807015E-3</v>
      </c>
      <c r="AA6" s="31">
        <v>5</v>
      </c>
      <c r="AB6" s="125">
        <f t="shared" si="3"/>
        <v>3.1466331025802393E-3</v>
      </c>
      <c r="AC6" s="41">
        <f>AB6*'Pondération des sujets'!$D4</f>
        <v>3.1466331025802393E-3</v>
      </c>
      <c r="AD6" s="32"/>
    </row>
    <row r="7" spans="1:30" x14ac:dyDescent="0.25">
      <c r="A7" s="45" t="s">
        <v>19</v>
      </c>
      <c r="B7" s="44" t="s">
        <v>18</v>
      </c>
      <c r="C7" s="31">
        <v>3</v>
      </c>
      <c r="D7" s="125">
        <f>C7/C19</f>
        <v>1.5789473684210526E-3</v>
      </c>
      <c r="E7" s="41">
        <f>D7*'Pondération des sujets'!$D5</f>
        <v>1.5789473684210526E-3</v>
      </c>
      <c r="F7" s="31">
        <v>6</v>
      </c>
      <c r="G7" s="125">
        <f>F7/F19</f>
        <v>3.186404673393521E-3</v>
      </c>
      <c r="H7" s="41">
        <f>G7*'Pondération des sujets'!$D5</f>
        <v>3.186404673393521E-3</v>
      </c>
      <c r="I7" s="32"/>
      <c r="J7" s="31">
        <v>1</v>
      </c>
      <c r="K7" s="125">
        <f>J7/J19</f>
        <v>6.0938452163315055E-4</v>
      </c>
      <c r="L7" s="41">
        <f>K7*'Pondération des sujets'!$D5</f>
        <v>6.0938452163315055E-4</v>
      </c>
      <c r="M7" s="31">
        <v>6</v>
      </c>
      <c r="N7" s="125">
        <f>M7/M19</f>
        <v>3.678724708767627E-3</v>
      </c>
      <c r="O7" s="41">
        <f>N7*'Pondération des sujets'!$D5</f>
        <v>3.678724708767627E-3</v>
      </c>
      <c r="P7" s="32"/>
      <c r="Q7" s="31">
        <v>1</v>
      </c>
      <c r="R7" s="125">
        <f t="shared" si="0"/>
        <v>6.6006600660066007E-4</v>
      </c>
      <c r="S7" s="41">
        <f>R7*'Pondération des sujets'!$D5</f>
        <v>6.6006600660066007E-4</v>
      </c>
      <c r="T7" s="31">
        <v>3</v>
      </c>
      <c r="U7" s="125">
        <f t="shared" si="1"/>
        <v>2.0053475935828879E-3</v>
      </c>
      <c r="V7" s="41">
        <f>U7*'Pondération des sujets'!$D5</f>
        <v>2.0053475935828879E-3</v>
      </c>
      <c r="W7" s="32"/>
      <c r="X7" s="31">
        <v>2</v>
      </c>
      <c r="Y7" s="125">
        <f t="shared" si="2"/>
        <v>1.2531328320802004E-3</v>
      </c>
      <c r="Z7" s="41">
        <f>Y7*'Pondération des sujets'!$D5</f>
        <v>1.2531328320802004E-3</v>
      </c>
      <c r="AA7" s="31">
        <v>3</v>
      </c>
      <c r="AB7" s="125">
        <f t="shared" si="3"/>
        <v>1.8879798615481435E-3</v>
      </c>
      <c r="AC7" s="41">
        <f>AB7*'Pondération des sujets'!$D5</f>
        <v>1.8879798615481435E-3</v>
      </c>
      <c r="AD7" s="32"/>
    </row>
    <row r="8" spans="1:30" x14ac:dyDescent="0.25">
      <c r="A8" s="45" t="s">
        <v>118</v>
      </c>
      <c r="B8" s="44" t="s">
        <v>16</v>
      </c>
      <c r="C8" s="31">
        <v>133</v>
      </c>
      <c r="D8" s="125">
        <f>C8/C$19</f>
        <v>7.0000000000000007E-2</v>
      </c>
      <c r="E8" s="41">
        <f>D8*'Pondération des sujets'!$D6</f>
        <v>7.0000000000000007E-2</v>
      </c>
      <c r="F8" s="31">
        <v>156</v>
      </c>
      <c r="G8" s="125">
        <f>F8/F$19</f>
        <v>8.2846521508231546E-2</v>
      </c>
      <c r="H8" s="41">
        <f>G8*'Pondération des sujets'!$D6</f>
        <v>8.2846521508231546E-2</v>
      </c>
      <c r="I8" s="32"/>
      <c r="J8" s="31">
        <v>117</v>
      </c>
      <c r="K8" s="125">
        <f>J8/J$19</f>
        <v>7.1297989031078604E-2</v>
      </c>
      <c r="L8" s="41">
        <f>K8*'Pondération des sujets'!$D6</f>
        <v>7.1297989031078604E-2</v>
      </c>
      <c r="M8" s="31">
        <v>95</v>
      </c>
      <c r="N8" s="125">
        <f>M8/M$19</f>
        <v>5.8246474555487433E-2</v>
      </c>
      <c r="O8" s="41">
        <f>N8*'Pondération des sujets'!$D6</f>
        <v>5.8246474555487433E-2</v>
      </c>
      <c r="P8" s="32"/>
      <c r="Q8" s="31">
        <v>63</v>
      </c>
      <c r="R8" s="125">
        <f t="shared" si="0"/>
        <v>4.1584158415841586E-2</v>
      </c>
      <c r="S8" s="41">
        <f>R8*'Pondération des sujets'!$D6</f>
        <v>4.1584158415841586E-2</v>
      </c>
      <c r="T8" s="31">
        <v>66</v>
      </c>
      <c r="U8" s="125">
        <f t="shared" si="1"/>
        <v>4.4117647058823532E-2</v>
      </c>
      <c r="V8" s="41">
        <f>U8*'Pondération des sujets'!$D6</f>
        <v>4.4117647058823532E-2</v>
      </c>
      <c r="W8" s="32"/>
      <c r="X8" s="31">
        <v>256</v>
      </c>
      <c r="Y8" s="125">
        <f t="shared" si="2"/>
        <v>0.16040100250626566</v>
      </c>
      <c r="Z8" s="41">
        <f>Y8*'Pondération des sujets'!$D6</f>
        <v>0.16040100250626566</v>
      </c>
      <c r="AA8" s="31">
        <v>54</v>
      </c>
      <c r="AB8" s="125">
        <f t="shared" si="3"/>
        <v>3.3983637507866586E-2</v>
      </c>
      <c r="AC8" s="41">
        <f>AB8*'Pondération des sujets'!$D6</f>
        <v>3.3983637507866586E-2</v>
      </c>
      <c r="AD8" s="32"/>
    </row>
    <row r="9" spans="1:30" x14ac:dyDescent="0.25">
      <c r="A9" s="45">
        <v>3</v>
      </c>
      <c r="B9" s="44" t="s">
        <v>14</v>
      </c>
      <c r="C9" s="31">
        <v>157</v>
      </c>
      <c r="D9" s="125">
        <f t="shared" ref="D9:D11" si="4">C9/C$19</f>
        <v>8.2631578947368417E-2</v>
      </c>
      <c r="E9" s="41">
        <f>D9*'Pondération des sujets'!$D8</f>
        <v>8.2631578947368417E-2</v>
      </c>
      <c r="F9" s="31">
        <v>156</v>
      </c>
      <c r="G9" s="125">
        <f t="shared" ref="G9:G11" si="5">F9/F$19</f>
        <v>8.2846521508231546E-2</v>
      </c>
      <c r="H9" s="41">
        <f>G9*'Pondération des sujets'!$D8</f>
        <v>8.2846521508231546E-2</v>
      </c>
      <c r="I9" s="32"/>
      <c r="J9" s="31">
        <v>135</v>
      </c>
      <c r="K9" s="125">
        <f t="shared" ref="K9:K11" si="6">J9/J$19</f>
        <v>8.226691042047532E-2</v>
      </c>
      <c r="L9" s="41">
        <f>K9*'Pondération des sujets'!$D8</f>
        <v>8.226691042047532E-2</v>
      </c>
      <c r="M9" s="31">
        <v>132</v>
      </c>
      <c r="N9" s="125">
        <f t="shared" ref="N9:N11" si="7">M9/M$19</f>
        <v>8.0931943592887801E-2</v>
      </c>
      <c r="O9" s="41">
        <f>N9*'Pondération des sujets'!$D8</f>
        <v>8.0931943592887801E-2</v>
      </c>
      <c r="P9" s="32"/>
      <c r="Q9" s="31">
        <v>124</v>
      </c>
      <c r="R9" s="125">
        <f t="shared" si="0"/>
        <v>8.1848184818481842E-2</v>
      </c>
      <c r="S9" s="41">
        <f>R9*'Pondération des sujets'!$D8</f>
        <v>8.1848184818481842E-2</v>
      </c>
      <c r="T9" s="31">
        <v>131</v>
      </c>
      <c r="U9" s="125">
        <f t="shared" si="1"/>
        <v>8.7566844919786099E-2</v>
      </c>
      <c r="V9" s="41">
        <f>U9*'Pondération des sujets'!$D8</f>
        <v>8.7566844919786099E-2</v>
      </c>
      <c r="W9" s="32"/>
      <c r="X9" s="31">
        <v>645</v>
      </c>
      <c r="Y9" s="125">
        <f t="shared" si="2"/>
        <v>0.40413533834586468</v>
      </c>
      <c r="Z9" s="41">
        <f>Y9*'Pondération des sujets'!$D8</f>
        <v>0.40413533834586468</v>
      </c>
      <c r="AA9" s="31">
        <v>496</v>
      </c>
      <c r="AB9" s="125">
        <f t="shared" si="3"/>
        <v>0.31214600377595975</v>
      </c>
      <c r="AC9" s="41">
        <f>AB9*'Pondération des sujets'!$D8</f>
        <v>0.31214600377595975</v>
      </c>
      <c r="AD9" s="32"/>
    </row>
    <row r="10" spans="1:30" ht="25.5" x14ac:dyDescent="0.25">
      <c r="A10" s="45">
        <v>5</v>
      </c>
      <c r="B10" s="44" t="s">
        <v>12</v>
      </c>
      <c r="C10" s="31">
        <v>20</v>
      </c>
      <c r="D10" s="125">
        <f t="shared" si="4"/>
        <v>1.0526315789473684E-2</v>
      </c>
      <c r="E10" s="41">
        <f>D10*'Pondération des sujets'!$D10</f>
        <v>1.0526315789473684E-2</v>
      </c>
      <c r="F10" s="31">
        <v>27</v>
      </c>
      <c r="G10" s="125">
        <f t="shared" si="5"/>
        <v>1.4338821030270845E-2</v>
      </c>
      <c r="H10" s="41">
        <f>G10*'Pondération des sujets'!$D10</f>
        <v>1.4338821030270845E-2</v>
      </c>
      <c r="I10" s="32"/>
      <c r="J10" s="31">
        <v>19</v>
      </c>
      <c r="K10" s="125">
        <f t="shared" si="6"/>
        <v>1.157830591102986E-2</v>
      </c>
      <c r="L10" s="41">
        <f>K10*'Pondération des sujets'!$D10</f>
        <v>1.157830591102986E-2</v>
      </c>
      <c r="M10" s="31">
        <v>17</v>
      </c>
      <c r="N10" s="125">
        <f t="shared" si="7"/>
        <v>1.0423053341508276E-2</v>
      </c>
      <c r="O10" s="41">
        <f>N10*'Pondération des sujets'!$D10</f>
        <v>1.0423053341508276E-2</v>
      </c>
      <c r="P10" s="32"/>
      <c r="Q10" s="31">
        <v>8</v>
      </c>
      <c r="R10" s="125">
        <f t="shared" si="0"/>
        <v>5.2805280528052806E-3</v>
      </c>
      <c r="S10" s="41">
        <f>R10*'Pondération des sujets'!$D10</f>
        <v>5.2805280528052806E-3</v>
      </c>
      <c r="T10" s="31">
        <v>6</v>
      </c>
      <c r="U10" s="125">
        <f t="shared" si="1"/>
        <v>4.0106951871657758E-3</v>
      </c>
      <c r="V10" s="41">
        <f>U10*'Pondération des sujets'!$D10</f>
        <v>4.0106951871657758E-3</v>
      </c>
      <c r="W10" s="32"/>
      <c r="X10" s="31">
        <v>6</v>
      </c>
      <c r="Y10" s="125">
        <f t="shared" si="2"/>
        <v>3.7593984962406013E-3</v>
      </c>
      <c r="Z10" s="41">
        <f>Y10*'Pondération des sujets'!$D10</f>
        <v>3.7593984962406013E-3</v>
      </c>
      <c r="AA10" s="31">
        <v>10</v>
      </c>
      <c r="AB10" s="125">
        <f t="shared" si="3"/>
        <v>6.2932662051604785E-3</v>
      </c>
      <c r="AC10" s="41">
        <f>AB10*'Pondération des sujets'!$D10</f>
        <v>6.2932662051604785E-3</v>
      </c>
      <c r="AD10" s="32"/>
    </row>
    <row r="11" spans="1:30" x14ac:dyDescent="0.25">
      <c r="A11" s="83" t="s">
        <v>119</v>
      </c>
      <c r="B11" s="44" t="s">
        <v>2</v>
      </c>
      <c r="C11" s="28">
        <v>5</v>
      </c>
      <c r="D11" s="125">
        <f t="shared" si="4"/>
        <v>2.631578947368421E-3</v>
      </c>
      <c r="E11" s="41">
        <f>D11*'Pondération des sujets'!$D16</f>
        <v>2.631578947368421E-3</v>
      </c>
      <c r="F11" s="28">
        <v>9</v>
      </c>
      <c r="G11" s="125">
        <f t="shared" si="5"/>
        <v>4.7796070100902819E-3</v>
      </c>
      <c r="H11" s="41">
        <f>G11*'Pondération des sujets'!$D16</f>
        <v>4.7796070100902819E-3</v>
      </c>
      <c r="I11" s="32"/>
      <c r="J11" s="28">
        <v>5</v>
      </c>
      <c r="K11" s="125">
        <f t="shared" si="6"/>
        <v>3.0469226081657527E-3</v>
      </c>
      <c r="L11" s="41">
        <f>K11*'Pondération des sujets'!$D16</f>
        <v>3.0469226081657527E-3</v>
      </c>
      <c r="M11" s="28">
        <v>7</v>
      </c>
      <c r="N11" s="125">
        <f t="shared" si="7"/>
        <v>4.2918454935622317E-3</v>
      </c>
      <c r="O11" s="41">
        <f>N11*'Pondération des sujets'!$D16</f>
        <v>4.2918454935622317E-3</v>
      </c>
      <c r="P11" s="32"/>
      <c r="Q11" s="28">
        <v>7</v>
      </c>
      <c r="R11" s="125">
        <f t="shared" si="0"/>
        <v>4.6204620462046205E-3</v>
      </c>
      <c r="S11" s="41">
        <f>R11*'Pondération des sujets'!$D16</f>
        <v>4.6204620462046205E-3</v>
      </c>
      <c r="T11" s="28">
        <v>7</v>
      </c>
      <c r="U11" s="125">
        <f t="shared" si="1"/>
        <v>4.6791443850267376E-3</v>
      </c>
      <c r="V11" s="41">
        <f>U11*'Pondération des sujets'!$D16</f>
        <v>4.6791443850267376E-3</v>
      </c>
      <c r="W11" s="32"/>
      <c r="X11" s="28">
        <v>1</v>
      </c>
      <c r="Y11" s="125">
        <f t="shared" si="2"/>
        <v>6.2656641604010022E-4</v>
      </c>
      <c r="Z11" s="41">
        <f>Y11*'Pondération des sujets'!$D16</f>
        <v>6.2656641604010022E-4</v>
      </c>
      <c r="AA11" s="28">
        <v>0</v>
      </c>
      <c r="AB11" s="125">
        <f t="shared" si="3"/>
        <v>0</v>
      </c>
      <c r="AC11" s="41">
        <f>AB11*'Pondération des sujets'!$D16</f>
        <v>0</v>
      </c>
      <c r="AD11" s="32"/>
    </row>
    <row r="12" spans="1:30" x14ac:dyDescent="0.25">
      <c r="A12" s="83" t="s">
        <v>117</v>
      </c>
      <c r="B12" s="44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>J12/J$19</f>
        <v>0</v>
      </c>
      <c r="L12" s="41">
        <f>K12*'Pondération des sujets'!$D17</f>
        <v>0</v>
      </c>
      <c r="M12" s="28">
        <v>0</v>
      </c>
      <c r="N12" s="125">
        <f>M12/M$19</f>
        <v>0</v>
      </c>
      <c r="O12" s="41">
        <f>N12*'Pondération des sujets'!$D17</f>
        <v>0</v>
      </c>
      <c r="P12" s="32"/>
      <c r="Q12" s="28">
        <v>0</v>
      </c>
      <c r="R12" s="125">
        <f t="shared" si="0"/>
        <v>0</v>
      </c>
      <c r="S12" s="41">
        <f>R12*'Pondération des sujets'!$D17</f>
        <v>0</v>
      </c>
      <c r="T12" s="28">
        <v>1</v>
      </c>
      <c r="U12" s="125">
        <f t="shared" si="1"/>
        <v>6.6844919786096253E-4</v>
      </c>
      <c r="V12" s="41">
        <f>U12*'Pondération des sujets'!$D17</f>
        <v>6.6844919786096253E-4</v>
      </c>
      <c r="W12" s="32"/>
      <c r="X12" s="28">
        <v>0</v>
      </c>
      <c r="Y12" s="125">
        <f t="shared" si="2"/>
        <v>0</v>
      </c>
      <c r="Z12" s="41">
        <f>Y12*'Pondération des sujets'!$D17</f>
        <v>0</v>
      </c>
      <c r="AA12" s="28">
        <v>0</v>
      </c>
      <c r="AB12" s="125">
        <f t="shared" si="3"/>
        <v>0</v>
      </c>
      <c r="AC12" s="41">
        <f>AB12*'Pondération des sujets'!$D17</f>
        <v>0</v>
      </c>
      <c r="AD12" s="32"/>
    </row>
    <row r="13" spans="1:30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2"/>
      <c r="J13" s="31">
        <v>0</v>
      </c>
      <c r="K13" s="125">
        <f>J13/J$21</f>
        <v>0</v>
      </c>
      <c r="L13" s="30"/>
      <c r="M13" s="31">
        <v>0</v>
      </c>
      <c r="N13" s="125">
        <f>M13/M$21</f>
        <v>0</v>
      </c>
      <c r="O13" s="30"/>
      <c r="P13" s="32"/>
      <c r="Q13" s="31">
        <v>0</v>
      </c>
      <c r="R13" s="125">
        <f>Q13/Q$21</f>
        <v>0</v>
      </c>
      <c r="S13" s="34"/>
      <c r="T13" s="31">
        <v>0</v>
      </c>
      <c r="U13" s="125">
        <f>T13/T$21</f>
        <v>0</v>
      </c>
      <c r="V13" s="34"/>
      <c r="W13" s="32"/>
      <c r="X13" s="31">
        <v>0</v>
      </c>
      <c r="Y13" s="125">
        <f>X13/X$21</f>
        <v>0</v>
      </c>
      <c r="Z13" s="34"/>
      <c r="AA13" s="31">
        <v>0</v>
      </c>
      <c r="AB13" s="125">
        <f>AA13/AA$21</f>
        <v>0</v>
      </c>
      <c r="AC13" s="34"/>
      <c r="AD13" s="32"/>
    </row>
    <row r="14" spans="1:30" s="27" customFormat="1" x14ac:dyDescent="0.25">
      <c r="A14" s="84" t="s">
        <v>48</v>
      </c>
      <c r="B14" s="38" t="s">
        <v>47</v>
      </c>
      <c r="C14" s="37"/>
      <c r="D14" s="35"/>
      <c r="E14" s="39">
        <f>SUM(E4:E12)</f>
        <v>0.38684210526315782</v>
      </c>
      <c r="F14" s="37"/>
      <c r="G14" s="35"/>
      <c r="H14" s="39">
        <f>SUM(H4:H12)</f>
        <v>0.38555496548061607</v>
      </c>
      <c r="I14" s="109"/>
      <c r="J14" s="37"/>
      <c r="K14" s="35"/>
      <c r="L14" s="39">
        <f>SUM(L4:L12)</f>
        <v>0.3936624009750152</v>
      </c>
      <c r="M14" s="37"/>
      <c r="N14" s="35"/>
      <c r="O14" s="39">
        <f>SUM(O4:O12)</f>
        <v>0.35193133047210301</v>
      </c>
      <c r="P14" s="109"/>
      <c r="Q14" s="37"/>
      <c r="R14" s="35"/>
      <c r="S14" s="39">
        <f>SUM(S4:S12)</f>
        <v>0.20792079207920791</v>
      </c>
      <c r="T14" s="37"/>
      <c r="U14" s="35"/>
      <c r="V14" s="39">
        <f>SUM(V4:V12)</f>
        <v>0.21657754010695185</v>
      </c>
      <c r="W14" s="109"/>
      <c r="X14" s="37"/>
      <c r="Y14" s="35"/>
      <c r="Z14" s="39">
        <f>SUM(Z4:Z12)</f>
        <v>0.69987468671679198</v>
      </c>
      <c r="AA14" s="37"/>
      <c r="AB14" s="35"/>
      <c r="AC14" s="39">
        <f>SUM(AC4:AC12)</f>
        <v>0.45626179987413473</v>
      </c>
      <c r="AD14" s="109"/>
    </row>
    <row r="15" spans="1:30" x14ac:dyDescent="0.25">
      <c r="E15" s="27"/>
      <c r="H15" s="27"/>
      <c r="I15" s="111"/>
      <c r="L15" s="27"/>
      <c r="O15" s="27"/>
      <c r="P15" s="111"/>
      <c r="S15" s="30"/>
      <c r="V15" s="30"/>
      <c r="W15" s="111"/>
      <c r="Z15" s="30"/>
      <c r="AC15" s="30"/>
      <c r="AD15" s="111"/>
    </row>
    <row r="16" spans="1:30" x14ac:dyDescent="0.25">
      <c r="C16" s="71" t="s">
        <v>79</v>
      </c>
      <c r="E16" s="27"/>
      <c r="F16" s="71" t="s">
        <v>79</v>
      </c>
      <c r="H16" s="27"/>
      <c r="I16" s="110"/>
      <c r="J16" s="71" t="s">
        <v>77</v>
      </c>
      <c r="L16" s="27"/>
      <c r="M16" s="71" t="s">
        <v>77</v>
      </c>
      <c r="O16" s="27"/>
      <c r="P16" s="110"/>
      <c r="Q16" s="69" t="s">
        <v>67</v>
      </c>
      <c r="S16" s="27"/>
      <c r="T16" s="69" t="s">
        <v>67</v>
      </c>
      <c r="V16" s="27"/>
      <c r="W16" s="110"/>
      <c r="X16" s="65" t="s">
        <v>57</v>
      </c>
      <c r="AA16" s="65" t="s">
        <v>57</v>
      </c>
      <c r="AD16" s="110"/>
    </row>
    <row r="17" spans="3:30" x14ac:dyDescent="0.25">
      <c r="C17" s="64" t="s">
        <v>38</v>
      </c>
      <c r="E17" s="27"/>
      <c r="F17" s="64" t="s">
        <v>37</v>
      </c>
      <c r="H17" s="27"/>
      <c r="I17" s="110"/>
      <c r="J17" s="64" t="s">
        <v>38</v>
      </c>
      <c r="L17" s="27"/>
      <c r="M17" s="64" t="s">
        <v>37</v>
      </c>
      <c r="O17" s="27"/>
      <c r="P17" s="110"/>
      <c r="Q17" s="64" t="s">
        <v>38</v>
      </c>
      <c r="S17" s="27"/>
      <c r="T17" s="64" t="s">
        <v>37</v>
      </c>
      <c r="V17" s="27"/>
      <c r="W17" s="110"/>
      <c r="X17" s="64" t="s">
        <v>38</v>
      </c>
      <c r="AA17" s="64" t="s">
        <v>37</v>
      </c>
      <c r="AD17" s="110"/>
    </row>
    <row r="18" spans="3:30" x14ac:dyDescent="0.25">
      <c r="C18" s="64" t="s">
        <v>95</v>
      </c>
      <c r="E18" s="27"/>
      <c r="F18" s="64" t="s">
        <v>95</v>
      </c>
      <c r="H18" s="27"/>
      <c r="I18" s="110"/>
      <c r="J18" s="64" t="s">
        <v>95</v>
      </c>
      <c r="L18" s="27"/>
      <c r="M18" s="64" t="s">
        <v>95</v>
      </c>
      <c r="O18" s="27"/>
      <c r="P18" s="110"/>
      <c r="Q18" s="64" t="s">
        <v>95</v>
      </c>
      <c r="S18" s="27"/>
      <c r="T18" s="64" t="s">
        <v>95</v>
      </c>
      <c r="V18" s="27"/>
      <c r="W18" s="110"/>
      <c r="X18" s="64" t="s">
        <v>95</v>
      </c>
      <c r="AA18" s="64" t="s">
        <v>95</v>
      </c>
      <c r="AD18" s="110"/>
    </row>
    <row r="19" spans="3:30" x14ac:dyDescent="0.25">
      <c r="C19" s="64">
        <v>1900</v>
      </c>
      <c r="E19" s="27"/>
      <c r="F19" s="64">
        <v>1883</v>
      </c>
      <c r="H19" s="27"/>
      <c r="I19" s="110"/>
      <c r="J19" s="64">
        <v>1641</v>
      </c>
      <c r="L19" s="27"/>
      <c r="M19" s="64">
        <v>1631</v>
      </c>
      <c r="O19" s="27"/>
      <c r="P19" s="110"/>
      <c r="Q19" s="64">
        <v>1515</v>
      </c>
      <c r="S19" s="27"/>
      <c r="T19" s="64">
        <v>1496</v>
      </c>
      <c r="V19" s="27"/>
      <c r="W19" s="110"/>
      <c r="X19" s="64">
        <v>1596</v>
      </c>
      <c r="AA19" s="64">
        <v>1589</v>
      </c>
      <c r="AD19" s="110"/>
    </row>
    <row r="20" spans="3:30" x14ac:dyDescent="0.25">
      <c r="C20" s="64" t="s">
        <v>35</v>
      </c>
      <c r="E20" s="27"/>
      <c r="F20" s="64" t="s">
        <v>35</v>
      </c>
      <c r="H20" s="27"/>
      <c r="I20" s="110"/>
      <c r="J20" s="64" t="s">
        <v>35</v>
      </c>
      <c r="L20" s="27"/>
      <c r="M20" s="64" t="s">
        <v>35</v>
      </c>
      <c r="O20" s="27"/>
      <c r="P20" s="110"/>
      <c r="Q20" s="64" t="s">
        <v>35</v>
      </c>
      <c r="S20" s="27"/>
      <c r="T20" s="64" t="s">
        <v>35</v>
      </c>
      <c r="V20" s="27"/>
      <c r="W20" s="110"/>
      <c r="X20" s="64" t="s">
        <v>35</v>
      </c>
      <c r="AA20" s="64" t="s">
        <v>35</v>
      </c>
      <c r="AD20" s="110"/>
    </row>
    <row r="21" spans="3:30" x14ac:dyDescent="0.25">
      <c r="C21" s="64">
        <v>2260</v>
      </c>
      <c r="E21" s="27"/>
      <c r="F21" s="64">
        <v>2249</v>
      </c>
      <c r="H21" s="27"/>
      <c r="I21" s="110"/>
      <c r="J21" s="64">
        <v>1834</v>
      </c>
      <c r="L21" s="27"/>
      <c r="M21" s="64">
        <v>1872</v>
      </c>
      <c r="O21" s="27"/>
      <c r="P21" s="110"/>
      <c r="Q21" s="64">
        <v>2297</v>
      </c>
      <c r="S21" s="27"/>
      <c r="T21" s="64">
        <v>2268</v>
      </c>
      <c r="V21" s="27"/>
      <c r="W21" s="110"/>
      <c r="X21" s="64">
        <v>1886</v>
      </c>
      <c r="AA21" s="64">
        <v>1862</v>
      </c>
      <c r="AD21" s="110"/>
    </row>
    <row r="22" spans="3:30" x14ac:dyDescent="0.25">
      <c r="E22" s="27"/>
      <c r="H22" s="27"/>
      <c r="L22" s="27"/>
      <c r="O22" s="27"/>
      <c r="S22" s="27"/>
      <c r="V22" s="27"/>
      <c r="Z22" s="27"/>
      <c r="AC22" s="27"/>
    </row>
    <row r="23" spans="3:30" x14ac:dyDescent="0.25">
      <c r="E23" s="27"/>
      <c r="H23" s="27"/>
      <c r="L23" s="27"/>
      <c r="O23" s="27"/>
      <c r="S23" s="27"/>
      <c r="V23" s="27"/>
      <c r="Z23" s="27"/>
      <c r="AC23" s="27"/>
    </row>
    <row r="24" spans="3:30" x14ac:dyDescent="0.25">
      <c r="S24" s="27"/>
      <c r="V24" s="27"/>
      <c r="Z24" s="27"/>
      <c r="AC24" s="27"/>
    </row>
  </sheetData>
  <mergeCells count="10">
    <mergeCell ref="AA2:AC2"/>
    <mergeCell ref="J2:L2"/>
    <mergeCell ref="A1:A3"/>
    <mergeCell ref="B1:B3"/>
    <mergeCell ref="C2:E2"/>
    <mergeCell ref="X2:Z2"/>
    <mergeCell ref="Q2:S2"/>
    <mergeCell ref="F2:H2"/>
    <mergeCell ref="M2:O2"/>
    <mergeCell ref="T2:V2"/>
  </mergeCells>
  <conditionalFormatting sqref="I22:I1048576">
    <cfRule type="colorScale" priority="65">
      <colorScale>
        <cfvo type="num" val="0"/>
        <cfvo type="num" val="0"/>
        <color rgb="FF92D050"/>
        <color rgb="FFFF3300"/>
      </colorScale>
    </cfRule>
  </conditionalFormatting>
  <conditionalFormatting sqref="E22:E1048576 L22:L1048576 E15 L15">
    <cfRule type="cellIs" dxfId="466" priority="62" operator="greaterThan">
      <formula>0</formula>
    </cfRule>
    <cfRule type="cellIs" dxfId="465" priority="63" operator="lessThan">
      <formula>0</formula>
    </cfRule>
    <cfRule type="cellIs" dxfId="464" priority="64" operator="greaterThan">
      <formula>0</formula>
    </cfRule>
  </conditionalFormatting>
  <conditionalFormatting sqref="E13 L13">
    <cfRule type="cellIs" dxfId="463" priority="56" operator="greaterThan">
      <formula>0</formula>
    </cfRule>
    <cfRule type="cellIs" dxfId="462" priority="57" operator="lessThan">
      <formula>0</formula>
    </cfRule>
    <cfRule type="cellIs" dxfId="461" priority="58" operator="greaterThan">
      <formula>0</formula>
    </cfRule>
  </conditionalFormatting>
  <conditionalFormatting sqref="P22:P1048576">
    <cfRule type="colorScale" priority="53">
      <colorScale>
        <cfvo type="num" val="0"/>
        <cfvo type="num" val="0"/>
        <color rgb="FF92D050"/>
        <color rgb="FFFF3300"/>
      </colorScale>
    </cfRule>
  </conditionalFormatting>
  <conditionalFormatting sqref="I4:I14">
    <cfRule type="cellIs" dxfId="460" priority="48" operator="greaterThan">
      <formula>0</formula>
    </cfRule>
    <cfRule type="cellIs" dxfId="459" priority="49" operator="lessThan">
      <formula>0</formula>
    </cfRule>
  </conditionalFormatting>
  <conditionalFormatting sqref="I4:I14">
    <cfRule type="colorScale" priority="47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46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458" priority="44" operator="greaterThan">
      <formula>0</formula>
    </cfRule>
    <cfRule type="cellIs" dxfId="457" priority="45" operator="lessThan">
      <formula>0</formula>
    </cfRule>
  </conditionalFormatting>
  <conditionalFormatting sqref="I15:I21">
    <cfRule type="colorScale" priority="43">
      <colorScale>
        <cfvo type="num" val="0"/>
        <cfvo type="num" val="0"/>
        <color rgb="FF92D050"/>
        <color rgb="FFFF3300"/>
      </colorScale>
    </cfRule>
  </conditionalFormatting>
  <conditionalFormatting sqref="P4:P14">
    <cfRule type="cellIs" dxfId="456" priority="41" operator="greaterThan">
      <formula>0</formula>
    </cfRule>
    <cfRule type="cellIs" dxfId="455" priority="42" operator="lessThan">
      <formula>0</formula>
    </cfRule>
  </conditionalFormatting>
  <conditionalFormatting sqref="P4:P14">
    <cfRule type="colorScale" priority="40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39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454" priority="37" operator="greaterThan">
      <formula>0</formula>
    </cfRule>
    <cfRule type="cellIs" dxfId="453" priority="38" operator="lessThan">
      <formula>0</formula>
    </cfRule>
  </conditionalFormatting>
  <conditionalFormatting sqref="P15:P21">
    <cfRule type="colorScale" priority="36">
      <colorScale>
        <cfvo type="num" val="0"/>
        <cfvo type="num" val="0"/>
        <color rgb="FF92D050"/>
        <color rgb="FFFF3300"/>
      </colorScale>
    </cfRule>
  </conditionalFormatting>
  <conditionalFormatting sqref="Z22:Z1048576 S22:S1048576 Z15 S15">
    <cfRule type="cellIs" dxfId="452" priority="33" operator="greaterThan">
      <formula>0</formula>
    </cfRule>
    <cfRule type="cellIs" dxfId="451" priority="34" operator="lessThan">
      <formula>0</formula>
    </cfRule>
    <cfRule type="cellIs" dxfId="450" priority="35" operator="greaterThan">
      <formula>0</formula>
    </cfRule>
  </conditionalFormatting>
  <conditionalFormatting sqref="AD4:AD14">
    <cfRule type="cellIs" dxfId="449" priority="31" operator="greaterThan">
      <formula>0</formula>
    </cfRule>
    <cfRule type="cellIs" dxfId="448" priority="32" operator="lessThan">
      <formula>0</formula>
    </cfRule>
  </conditionalFormatting>
  <conditionalFormatting sqref="AD4:AD14">
    <cfRule type="colorScale" priority="30">
      <colorScale>
        <cfvo type="num" val="0"/>
        <cfvo type="num" val="0"/>
        <color rgb="FF92D050"/>
        <color rgb="FFFF3300"/>
      </colorScale>
    </cfRule>
  </conditionalFormatting>
  <conditionalFormatting sqref="AD3">
    <cfRule type="colorScale" priority="29">
      <colorScale>
        <cfvo type="num" val="0"/>
        <cfvo type="num" val="0"/>
        <color rgb="FF92D050"/>
        <color rgb="FFFF3300"/>
      </colorScale>
    </cfRule>
  </conditionalFormatting>
  <conditionalFormatting sqref="AD15:AD21">
    <cfRule type="cellIs" dxfId="447" priority="27" operator="greaterThan">
      <formula>0</formula>
    </cfRule>
    <cfRule type="cellIs" dxfId="446" priority="28" operator="lessThan">
      <formula>0</formula>
    </cfRule>
  </conditionalFormatting>
  <conditionalFormatting sqref="AD15:AD21">
    <cfRule type="colorScale" priority="26">
      <colorScale>
        <cfvo type="num" val="0"/>
        <cfvo type="num" val="0"/>
        <color rgb="FF92D050"/>
        <color rgb="FFFF3300"/>
      </colorScale>
    </cfRule>
  </conditionalFormatting>
  <conditionalFormatting sqref="W4:W14">
    <cfRule type="cellIs" dxfId="445" priority="24" operator="greaterThan">
      <formula>0</formula>
    </cfRule>
    <cfRule type="cellIs" dxfId="444" priority="25" operator="lessThan">
      <formula>0</formula>
    </cfRule>
  </conditionalFormatting>
  <conditionalFormatting sqref="W4:W14">
    <cfRule type="colorScale" priority="23">
      <colorScale>
        <cfvo type="num" val="0"/>
        <cfvo type="num" val="0"/>
        <color rgb="FF92D050"/>
        <color rgb="FFFF3300"/>
      </colorScale>
    </cfRule>
  </conditionalFormatting>
  <conditionalFormatting sqref="W3">
    <cfRule type="colorScale" priority="22">
      <colorScale>
        <cfvo type="num" val="0"/>
        <cfvo type="num" val="0"/>
        <color rgb="FF92D050"/>
        <color rgb="FFFF3300"/>
      </colorScale>
    </cfRule>
  </conditionalFormatting>
  <conditionalFormatting sqref="W15:W21">
    <cfRule type="cellIs" dxfId="443" priority="20" operator="greaterThan">
      <formula>0</formula>
    </cfRule>
    <cfRule type="cellIs" dxfId="442" priority="21" operator="lessThan">
      <formula>0</formula>
    </cfRule>
  </conditionalFormatting>
  <conditionalFormatting sqref="W15:W21">
    <cfRule type="colorScale" priority="19">
      <colorScale>
        <cfvo type="num" val="0"/>
        <cfvo type="num" val="0"/>
        <color rgb="FF92D050"/>
        <color rgb="FFFF3300"/>
      </colorScale>
    </cfRule>
  </conditionalFormatting>
  <conditionalFormatting sqref="AC22:AC1048576 AC15">
    <cfRule type="cellIs" dxfId="441" priority="16" operator="greaterThan">
      <formula>0</formula>
    </cfRule>
    <cfRule type="cellIs" dxfId="440" priority="17" operator="lessThan">
      <formula>0</formula>
    </cfRule>
    <cfRule type="cellIs" dxfId="439" priority="18" operator="greaterThan">
      <formula>0</formula>
    </cfRule>
  </conditionalFormatting>
  <conditionalFormatting sqref="H22:H1048576 H15">
    <cfRule type="cellIs" dxfId="438" priority="13" operator="greaterThan">
      <formula>0</formula>
    </cfRule>
    <cfRule type="cellIs" dxfId="437" priority="14" operator="lessThan">
      <formula>0</formula>
    </cfRule>
    <cfRule type="cellIs" dxfId="436" priority="15" operator="greaterThan">
      <formula>0</formula>
    </cfRule>
  </conditionalFormatting>
  <conditionalFormatting sqref="H13">
    <cfRule type="cellIs" dxfId="435" priority="10" operator="greaterThan">
      <formula>0</formula>
    </cfRule>
    <cfRule type="cellIs" dxfId="434" priority="11" operator="lessThan">
      <formula>0</formula>
    </cfRule>
    <cfRule type="cellIs" dxfId="433" priority="12" operator="greaterThan">
      <formula>0</formula>
    </cfRule>
  </conditionalFormatting>
  <conditionalFormatting sqref="O22:O1048576 O15">
    <cfRule type="cellIs" dxfId="432" priority="7" operator="greaterThan">
      <formula>0</formula>
    </cfRule>
    <cfRule type="cellIs" dxfId="431" priority="8" operator="lessThan">
      <formula>0</formula>
    </cfRule>
    <cfRule type="cellIs" dxfId="430" priority="9" operator="greaterThan">
      <formula>0</formula>
    </cfRule>
  </conditionalFormatting>
  <conditionalFormatting sqref="O13">
    <cfRule type="cellIs" dxfId="429" priority="4" operator="greaterThan">
      <formula>0</formula>
    </cfRule>
    <cfRule type="cellIs" dxfId="428" priority="5" operator="lessThan">
      <formula>0</formula>
    </cfRule>
    <cfRule type="cellIs" dxfId="427" priority="6" operator="greaterThan">
      <formula>0</formula>
    </cfRule>
  </conditionalFormatting>
  <conditionalFormatting sqref="V22:V1048576 V15">
    <cfRule type="cellIs" dxfId="426" priority="1" operator="greaterThan">
      <formula>0</formula>
    </cfRule>
    <cfRule type="cellIs" dxfId="425" priority="2" operator="lessThan">
      <formula>0</formula>
    </cfRule>
    <cfRule type="cellIs" dxfId="424" priority="3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>
    <tabColor rgb="FFFFC000"/>
  </sheetPr>
  <dimension ref="A1:W24"/>
  <sheetViews>
    <sheetView zoomScale="70" zoomScaleNormal="70" workbookViewId="0">
      <selection activeCell="B9" sqref="A9:XFD9"/>
    </sheetView>
  </sheetViews>
  <sheetFormatPr baseColWidth="10" defaultRowHeight="15" x14ac:dyDescent="0.25"/>
  <cols>
    <col min="1" max="1" width="20.85546875" bestFit="1" customWidth="1"/>
    <col min="2" max="2" width="121.5703125" bestFit="1" customWidth="1"/>
    <col min="3" max="3" width="13" customWidth="1"/>
    <col min="4" max="4" width="14.42578125" style="25" customWidth="1"/>
    <col min="5" max="5" width="11.28515625" bestFit="1" customWidth="1"/>
    <col min="6" max="6" width="13" customWidth="1"/>
    <col min="7" max="7" width="14.42578125" style="25" customWidth="1"/>
    <col min="8" max="8" width="11.28515625" bestFit="1" customWidth="1"/>
    <col min="9" max="9" width="11.5703125" style="106"/>
    <col min="10" max="10" width="14.7109375" customWidth="1"/>
    <col min="11" max="11" width="15.140625" style="25" customWidth="1"/>
    <col min="12" max="12" width="11.28515625" customWidth="1"/>
    <col min="13" max="13" width="14.7109375" customWidth="1"/>
    <col min="14" max="14" width="15.140625" style="25" customWidth="1"/>
    <col min="15" max="15" width="11.28515625" customWidth="1"/>
    <col min="16" max="16" width="11.5703125" style="106"/>
    <col min="17" max="17" width="14.85546875" customWidth="1"/>
    <col min="18" max="18" width="14.42578125" style="25" customWidth="1"/>
    <col min="19" max="19" width="11.28515625" bestFit="1" customWidth="1"/>
    <col min="20" max="20" width="14.85546875" customWidth="1"/>
    <col min="21" max="21" width="14.42578125" style="25" customWidth="1"/>
    <col min="22" max="22" width="11.28515625" bestFit="1" customWidth="1"/>
    <col min="23" max="23" width="11.5703125" style="106"/>
  </cols>
  <sheetData>
    <row r="1" spans="1:23" x14ac:dyDescent="0.25">
      <c r="A1" s="146" t="s">
        <v>31</v>
      </c>
      <c r="B1" s="147" t="s">
        <v>30</v>
      </c>
      <c r="C1" s="100"/>
      <c r="D1" s="100"/>
      <c r="E1" s="100"/>
      <c r="F1" s="100"/>
      <c r="G1" s="100"/>
      <c r="H1" s="100"/>
      <c r="I1" s="100"/>
      <c r="J1" s="102"/>
      <c r="K1" s="102"/>
      <c r="L1" s="102"/>
      <c r="M1" s="102"/>
      <c r="N1" s="102"/>
      <c r="O1" s="102"/>
      <c r="P1" s="103"/>
      <c r="Q1" s="100"/>
      <c r="R1" s="100"/>
      <c r="S1" s="82"/>
      <c r="T1" s="100"/>
      <c r="U1" s="100"/>
      <c r="V1" s="103"/>
      <c r="W1" s="103"/>
    </row>
    <row r="2" spans="1:23" x14ac:dyDescent="0.25">
      <c r="A2" s="146"/>
      <c r="B2" s="148"/>
      <c r="C2" s="150" t="s">
        <v>86</v>
      </c>
      <c r="D2" s="150"/>
      <c r="E2" s="150"/>
      <c r="F2" s="150" t="s">
        <v>86</v>
      </c>
      <c r="G2" s="150"/>
      <c r="H2" s="150"/>
      <c r="I2" s="72"/>
      <c r="J2" s="149" t="s">
        <v>58</v>
      </c>
      <c r="K2" s="149"/>
      <c r="L2" s="149"/>
      <c r="M2" s="149" t="s">
        <v>58</v>
      </c>
      <c r="N2" s="149"/>
      <c r="O2" s="149"/>
      <c r="P2" s="72"/>
      <c r="Q2" s="150" t="s">
        <v>66</v>
      </c>
      <c r="R2" s="150"/>
      <c r="S2" s="150"/>
      <c r="T2" s="150" t="s">
        <v>66</v>
      </c>
      <c r="U2" s="150"/>
      <c r="V2" s="150"/>
      <c r="W2" s="72"/>
    </row>
    <row r="3" spans="1:23" x14ac:dyDescent="0.25">
      <c r="A3" s="146"/>
      <c r="B3" s="148"/>
      <c r="C3" s="28" t="s">
        <v>38</v>
      </c>
      <c r="D3" s="51" t="s">
        <v>145</v>
      </c>
      <c r="E3" s="36" t="s">
        <v>50</v>
      </c>
      <c r="F3" s="28" t="s">
        <v>37</v>
      </c>
      <c r="G3" s="51" t="s">
        <v>208</v>
      </c>
      <c r="H3" s="36" t="s">
        <v>50</v>
      </c>
      <c r="I3" s="52"/>
      <c r="J3" s="28" t="s">
        <v>38</v>
      </c>
      <c r="K3" s="51" t="s">
        <v>128</v>
      </c>
      <c r="L3" s="36" t="s">
        <v>50</v>
      </c>
      <c r="M3" s="28" t="s">
        <v>37</v>
      </c>
      <c r="N3" s="51" t="s">
        <v>207</v>
      </c>
      <c r="O3" s="36" t="s">
        <v>50</v>
      </c>
      <c r="P3" s="52"/>
      <c r="Q3" s="28" t="s">
        <v>38</v>
      </c>
      <c r="R3" s="51" t="s">
        <v>145</v>
      </c>
      <c r="S3" s="36" t="s">
        <v>50</v>
      </c>
      <c r="T3" s="28" t="s">
        <v>37</v>
      </c>
      <c r="U3" s="51" t="s">
        <v>208</v>
      </c>
      <c r="V3" s="36" t="s">
        <v>50</v>
      </c>
      <c r="W3" s="52"/>
    </row>
    <row r="4" spans="1:23" x14ac:dyDescent="0.25">
      <c r="A4" s="77" t="s">
        <v>23</v>
      </c>
      <c r="B4" s="42" t="s">
        <v>22</v>
      </c>
      <c r="C4" s="31">
        <v>318</v>
      </c>
      <c r="D4" s="125">
        <f>C4/C$19</f>
        <v>0.17925591882750846</v>
      </c>
      <c r="E4" s="41">
        <f>D4*'Pondération des sujets'!$D3</f>
        <v>0.17925591882750846</v>
      </c>
      <c r="F4" s="31">
        <v>314</v>
      </c>
      <c r="G4" s="125">
        <f>F4/F$19</f>
        <v>0.17881548974943051</v>
      </c>
      <c r="H4" s="41">
        <f>G4*'Pondération des sujets'!$D3</f>
        <v>0.17881548974943051</v>
      </c>
      <c r="I4" s="32"/>
      <c r="J4" s="31">
        <v>523</v>
      </c>
      <c r="K4" s="125">
        <f t="shared" ref="K4:K12" si="0">J4/J$19</f>
        <v>0.23151837096060204</v>
      </c>
      <c r="L4" s="41">
        <f>K4*'Pondération des sujets'!$D3</f>
        <v>0.23151837096060204</v>
      </c>
      <c r="M4" s="31">
        <v>432</v>
      </c>
      <c r="N4" s="125">
        <f t="shared" ref="N4:N12" si="1">M4/M$19</f>
        <v>0.19157427937915744</v>
      </c>
      <c r="O4" s="41">
        <f>N4*'Pondération des sujets'!$D3</f>
        <v>0.19157427937915744</v>
      </c>
      <c r="P4" s="32"/>
      <c r="Q4" s="31">
        <v>365</v>
      </c>
      <c r="R4" s="125">
        <f>Q4/Q$19</f>
        <v>0.23189326556543838</v>
      </c>
      <c r="S4" s="41">
        <f>R4*'Pondération des sujets'!$D3</f>
        <v>0.23189326556543838</v>
      </c>
      <c r="T4" s="31">
        <v>343</v>
      </c>
      <c r="U4" s="125">
        <f>T4/T$19</f>
        <v>0.21875</v>
      </c>
      <c r="V4" s="41">
        <f>U4*'Pondération des sujets'!$D3</f>
        <v>0.21875</v>
      </c>
      <c r="W4" s="32"/>
    </row>
    <row r="5" spans="1:23" s="70" customFormat="1" ht="15" customHeight="1" x14ac:dyDescent="0.25">
      <c r="A5" s="78"/>
      <c r="B5" s="49" t="s">
        <v>49</v>
      </c>
      <c r="C5" s="48">
        <v>112</v>
      </c>
      <c r="D5" s="126">
        <f>C5/C$19</f>
        <v>6.3134160090191654E-2</v>
      </c>
      <c r="E5" s="41">
        <f>-D5*'Pondération des sujets'!$D$3</f>
        <v>-6.3134160090191654E-2</v>
      </c>
      <c r="F5" s="48">
        <v>100</v>
      </c>
      <c r="G5" s="126">
        <f>F5/F$19</f>
        <v>5.6947608200455579E-2</v>
      </c>
      <c r="H5" s="41">
        <f>-G5*'Pondération des sujets'!$D$3</f>
        <v>-5.6947608200455579E-2</v>
      </c>
      <c r="I5" s="32"/>
      <c r="J5" s="48">
        <v>51</v>
      </c>
      <c r="K5" s="126">
        <f t="shared" si="0"/>
        <v>2.2576361221779549E-2</v>
      </c>
      <c r="L5" s="41">
        <f>-K5*'Pondération des sujets'!$D$3</f>
        <v>-2.2576361221779549E-2</v>
      </c>
      <c r="M5" s="48">
        <v>42</v>
      </c>
      <c r="N5" s="126">
        <f t="shared" si="1"/>
        <v>1.8625277161862529E-2</v>
      </c>
      <c r="O5" s="41">
        <f>-N5*'Pondération des sujets'!$D$3</f>
        <v>-1.8625277161862529E-2</v>
      </c>
      <c r="P5" s="32"/>
      <c r="Q5" s="48">
        <v>108</v>
      </c>
      <c r="R5" s="126">
        <f>Q5/Q$19</f>
        <v>6.8614993646759853E-2</v>
      </c>
      <c r="S5" s="41">
        <f>-R5*'Pondération des sujets'!$D$3</f>
        <v>-6.8614993646759853E-2</v>
      </c>
      <c r="T5" s="48">
        <v>99</v>
      </c>
      <c r="U5" s="126">
        <f>T5/T$19</f>
        <v>6.313775510204081E-2</v>
      </c>
      <c r="V5" s="41">
        <f>-U5*'Pondération des sujets'!$D$3</f>
        <v>-6.313775510204081E-2</v>
      </c>
      <c r="W5" s="32"/>
    </row>
    <row r="6" spans="1:23" x14ac:dyDescent="0.25">
      <c r="A6" s="77" t="s">
        <v>21</v>
      </c>
      <c r="B6" s="42" t="s">
        <v>20</v>
      </c>
      <c r="C6" s="31">
        <v>14</v>
      </c>
      <c r="D6" s="125">
        <f>C6/C$19</f>
        <v>7.8917700112739568E-3</v>
      </c>
      <c r="E6" s="41">
        <f>D6*'Pondération des sujets'!$D4</f>
        <v>7.8917700112739568E-3</v>
      </c>
      <c r="F6" s="31">
        <v>15</v>
      </c>
      <c r="G6" s="125">
        <f>F6/F$19</f>
        <v>8.5421412300683373E-3</v>
      </c>
      <c r="H6" s="41">
        <f>G6*'Pondération des sujets'!$D4</f>
        <v>8.5421412300683373E-3</v>
      </c>
      <c r="I6" s="32"/>
      <c r="J6" s="31">
        <v>23</v>
      </c>
      <c r="K6" s="125">
        <f t="shared" si="0"/>
        <v>1.018149623727313E-2</v>
      </c>
      <c r="L6" s="41">
        <f>K6*'Pondération des sujets'!$D4</f>
        <v>1.018149623727313E-2</v>
      </c>
      <c r="M6" s="31">
        <v>16</v>
      </c>
      <c r="N6" s="125">
        <f t="shared" si="1"/>
        <v>7.0953436807095344E-3</v>
      </c>
      <c r="O6" s="41">
        <f>N6*'Pondération des sujets'!$D4</f>
        <v>7.0953436807095344E-3</v>
      </c>
      <c r="P6" s="32"/>
      <c r="Q6" s="31">
        <v>16</v>
      </c>
      <c r="R6" s="125">
        <f>Q6/Q$19</f>
        <v>1.0165184243964422E-2</v>
      </c>
      <c r="S6" s="41">
        <f>R6*'Pondération des sujets'!$D4</f>
        <v>1.0165184243964422E-2</v>
      </c>
      <c r="T6" s="31">
        <v>18</v>
      </c>
      <c r="U6" s="125">
        <f>T6/T$19</f>
        <v>1.1479591836734694E-2</v>
      </c>
      <c r="V6" s="41">
        <f>U6*'Pondération des sujets'!$D4</f>
        <v>1.1479591836734694E-2</v>
      </c>
      <c r="W6" s="32"/>
    </row>
    <row r="7" spans="1:23" x14ac:dyDescent="0.25">
      <c r="A7" s="77" t="s">
        <v>19</v>
      </c>
      <c r="B7" s="42" t="s">
        <v>18</v>
      </c>
      <c r="C7" s="31">
        <v>1</v>
      </c>
      <c r="D7" s="125">
        <f>C7/C19</f>
        <v>5.6369785794813977E-4</v>
      </c>
      <c r="E7" s="41">
        <f>D7*'Pondération des sujets'!$D5</f>
        <v>5.6369785794813977E-4</v>
      </c>
      <c r="F7" s="31">
        <v>7</v>
      </c>
      <c r="G7" s="125">
        <f>F7/F19</f>
        <v>3.986332574031891E-3</v>
      </c>
      <c r="H7" s="41">
        <f>G7*'Pondération des sujets'!$D5</f>
        <v>3.986332574031891E-3</v>
      </c>
      <c r="I7" s="32"/>
      <c r="J7" s="31">
        <v>3</v>
      </c>
      <c r="K7" s="125">
        <f t="shared" si="0"/>
        <v>1.3280212483399733E-3</v>
      </c>
      <c r="L7" s="41">
        <f>K7*'Pondération des sujets'!$D5</f>
        <v>1.3280212483399733E-3</v>
      </c>
      <c r="M7" s="31">
        <v>1</v>
      </c>
      <c r="N7" s="125">
        <f t="shared" si="1"/>
        <v>4.434589800443459E-4</v>
      </c>
      <c r="O7" s="41">
        <f>N7*'Pondération des sujets'!$D5</f>
        <v>4.434589800443459E-4</v>
      </c>
      <c r="P7" s="32"/>
      <c r="Q7" s="31">
        <v>0</v>
      </c>
      <c r="R7" s="125">
        <f>Q7/Q19</f>
        <v>0</v>
      </c>
      <c r="S7" s="41">
        <f>R7*'Pondération des sujets'!$D5</f>
        <v>0</v>
      </c>
      <c r="T7" s="31">
        <v>3</v>
      </c>
      <c r="U7" s="125">
        <f>T7/T19</f>
        <v>1.9132653061224489E-3</v>
      </c>
      <c r="V7" s="41">
        <f>U7*'Pondération des sujets'!$D5</f>
        <v>1.9132653061224489E-3</v>
      </c>
      <c r="W7" s="32"/>
    </row>
    <row r="8" spans="1:23" s="70" customFormat="1" x14ac:dyDescent="0.25">
      <c r="A8" s="77" t="s">
        <v>118</v>
      </c>
      <c r="B8" s="42" t="s">
        <v>16</v>
      </c>
      <c r="C8" s="28">
        <v>38</v>
      </c>
      <c r="D8" s="125">
        <f>C8/C$19</f>
        <v>2.1420518602029311E-2</v>
      </c>
      <c r="E8" s="41">
        <f>D8*'Pondération des sujets'!$D6</f>
        <v>2.1420518602029311E-2</v>
      </c>
      <c r="F8" s="28">
        <v>47</v>
      </c>
      <c r="G8" s="125">
        <f>F8/F$19</f>
        <v>2.6765375854214124E-2</v>
      </c>
      <c r="H8" s="41">
        <f>G8*'Pondération des sujets'!$D6</f>
        <v>2.6765375854214124E-2</v>
      </c>
      <c r="I8" s="32"/>
      <c r="J8" s="31">
        <v>137</v>
      </c>
      <c r="K8" s="125">
        <f t="shared" si="0"/>
        <v>6.0646303674192117E-2</v>
      </c>
      <c r="L8" s="41">
        <f>K8*'Pondération des sujets'!$D6</f>
        <v>6.0646303674192117E-2</v>
      </c>
      <c r="M8" s="31">
        <v>123</v>
      </c>
      <c r="N8" s="125">
        <f t="shared" si="1"/>
        <v>5.4545454545454543E-2</v>
      </c>
      <c r="O8" s="41">
        <f>N8*'Pondération des sujets'!$D6</f>
        <v>5.4545454545454543E-2</v>
      </c>
      <c r="P8" s="32"/>
      <c r="Q8" s="31">
        <v>95</v>
      </c>
      <c r="R8" s="125">
        <f>Q8/Q$19</f>
        <v>6.0355781448538752E-2</v>
      </c>
      <c r="S8" s="41">
        <f>R8*'Pondération des sujets'!$D6</f>
        <v>6.0355781448538752E-2</v>
      </c>
      <c r="T8" s="31">
        <v>86</v>
      </c>
      <c r="U8" s="125">
        <f>T8/T$19</f>
        <v>5.4846938775510203E-2</v>
      </c>
      <c r="V8" s="41">
        <f>U8*'Pondération des sujets'!$D6</f>
        <v>5.4846938775510203E-2</v>
      </c>
      <c r="W8" s="32"/>
    </row>
    <row r="9" spans="1:23" x14ac:dyDescent="0.25">
      <c r="A9" s="77">
        <v>3</v>
      </c>
      <c r="B9" s="42" t="s">
        <v>14</v>
      </c>
      <c r="C9" s="31">
        <v>133</v>
      </c>
      <c r="D9" s="125">
        <f t="shared" ref="D9:D11" si="2">C9/C$19</f>
        <v>7.4971815107102588E-2</v>
      </c>
      <c r="E9" s="41">
        <f>D9*'Pondération des sujets'!$D8</f>
        <v>7.4971815107102588E-2</v>
      </c>
      <c r="F9" s="31">
        <v>112</v>
      </c>
      <c r="G9" s="125">
        <f t="shared" ref="G9:G11" si="3">F9/F$19</f>
        <v>6.3781321184510256E-2</v>
      </c>
      <c r="H9" s="41">
        <f>G9*'Pondération des sujets'!$D8</f>
        <v>6.3781321184510256E-2</v>
      </c>
      <c r="I9" s="32"/>
      <c r="J9" s="31">
        <v>173</v>
      </c>
      <c r="K9" s="125">
        <f t="shared" si="0"/>
        <v>7.6582558654271798E-2</v>
      </c>
      <c r="L9" s="41">
        <f>K9*'Pondération des sujets'!$D8</f>
        <v>7.6582558654271798E-2</v>
      </c>
      <c r="M9" s="31">
        <v>87</v>
      </c>
      <c r="N9" s="125">
        <f t="shared" si="1"/>
        <v>3.8580931263858094E-2</v>
      </c>
      <c r="O9" s="41">
        <f>N9*'Pondération des sujets'!$D8</f>
        <v>3.8580931263858094E-2</v>
      </c>
      <c r="P9" s="32"/>
      <c r="Q9" s="31">
        <v>54</v>
      </c>
      <c r="R9" s="125">
        <f t="shared" ref="R9:R11" si="4">Q9/Q$19</f>
        <v>3.4307496823379927E-2</v>
      </c>
      <c r="S9" s="41">
        <f>R9*'Pondération des sujets'!$D8</f>
        <v>3.4307496823379927E-2</v>
      </c>
      <c r="T9" s="31">
        <v>59</v>
      </c>
      <c r="U9" s="125">
        <f t="shared" ref="U9:U11" si="5">T9/T$19</f>
        <v>3.7627551020408163E-2</v>
      </c>
      <c r="V9" s="41">
        <f>U9*'Pondération des sujets'!$D8</f>
        <v>3.7627551020408163E-2</v>
      </c>
      <c r="W9" s="32"/>
    </row>
    <row r="10" spans="1:23" x14ac:dyDescent="0.25">
      <c r="A10" s="77">
        <v>5</v>
      </c>
      <c r="B10" s="42" t="s">
        <v>12</v>
      </c>
      <c r="C10" s="31">
        <v>13</v>
      </c>
      <c r="D10" s="125">
        <f t="shared" si="2"/>
        <v>7.328072153325817E-3</v>
      </c>
      <c r="E10" s="41">
        <f>D10*'Pondération des sujets'!$D10</f>
        <v>7.328072153325817E-3</v>
      </c>
      <c r="F10" s="31">
        <v>13</v>
      </c>
      <c r="G10" s="125">
        <f t="shared" si="3"/>
        <v>7.4031890660592259E-3</v>
      </c>
      <c r="H10" s="41">
        <f>G10*'Pondération des sujets'!$D10</f>
        <v>7.4031890660592259E-3</v>
      </c>
      <c r="I10" s="32"/>
      <c r="J10" s="31">
        <v>14</v>
      </c>
      <c r="K10" s="125">
        <f t="shared" si="0"/>
        <v>6.1974324922532097E-3</v>
      </c>
      <c r="L10" s="41">
        <f>K10*'Pondération des sujets'!$D10</f>
        <v>6.1974324922532097E-3</v>
      </c>
      <c r="M10" s="31">
        <v>14</v>
      </c>
      <c r="N10" s="125">
        <f t="shared" si="1"/>
        <v>6.2084257206208426E-3</v>
      </c>
      <c r="O10" s="41">
        <f>N10*'Pondération des sujets'!$D10</f>
        <v>6.2084257206208426E-3</v>
      </c>
      <c r="P10" s="32"/>
      <c r="Q10" s="31">
        <v>7</v>
      </c>
      <c r="R10" s="125">
        <f t="shared" si="4"/>
        <v>4.4472681067344345E-3</v>
      </c>
      <c r="S10" s="41">
        <f>R10*'Pondération des sujets'!$D10</f>
        <v>4.4472681067344345E-3</v>
      </c>
      <c r="T10" s="31">
        <v>7</v>
      </c>
      <c r="U10" s="125">
        <f t="shared" si="5"/>
        <v>4.464285714285714E-3</v>
      </c>
      <c r="V10" s="41">
        <f>U10*'Pondération des sujets'!$D10</f>
        <v>4.464285714285714E-3</v>
      </c>
      <c r="W10" s="32"/>
    </row>
    <row r="11" spans="1:23" x14ac:dyDescent="0.25">
      <c r="A11" s="83" t="s">
        <v>119</v>
      </c>
      <c r="B11" s="42" t="s">
        <v>2</v>
      </c>
      <c r="C11" s="28">
        <v>1</v>
      </c>
      <c r="D11" s="125">
        <f t="shared" si="2"/>
        <v>5.6369785794813977E-4</v>
      </c>
      <c r="E11" s="41">
        <f>D11*'Pondération des sujets'!$D16</f>
        <v>5.6369785794813977E-4</v>
      </c>
      <c r="F11" s="28">
        <v>0</v>
      </c>
      <c r="G11" s="125">
        <f t="shared" si="3"/>
        <v>0</v>
      </c>
      <c r="H11" s="41">
        <f>G11*'Pondération des sujets'!$D16</f>
        <v>0</v>
      </c>
      <c r="I11" s="32"/>
      <c r="J11" s="28">
        <v>3</v>
      </c>
      <c r="K11" s="125">
        <f t="shared" si="0"/>
        <v>1.3280212483399733E-3</v>
      </c>
      <c r="L11" s="41">
        <f>K11*'Pondération des sujets'!$D16</f>
        <v>1.3280212483399733E-3</v>
      </c>
      <c r="M11" s="28">
        <v>2</v>
      </c>
      <c r="N11" s="125">
        <f t="shared" si="1"/>
        <v>8.869179600886918E-4</v>
      </c>
      <c r="O11" s="41">
        <f>N11*'Pondération des sujets'!$D16</f>
        <v>8.869179600886918E-4</v>
      </c>
      <c r="P11" s="32"/>
      <c r="Q11" s="28">
        <v>3</v>
      </c>
      <c r="R11" s="125">
        <f t="shared" si="4"/>
        <v>1.9059720457433292E-3</v>
      </c>
      <c r="S11" s="41">
        <f>R11*'Pondération des sujets'!$D16</f>
        <v>1.9059720457433292E-3</v>
      </c>
      <c r="T11" s="28">
        <v>5</v>
      </c>
      <c r="U11" s="125">
        <f t="shared" si="5"/>
        <v>3.1887755102040817E-3</v>
      </c>
      <c r="V11" s="41">
        <f>U11*'Pondération des sujets'!$D16</f>
        <v>3.1887755102040817E-3</v>
      </c>
      <c r="W11" s="32"/>
    </row>
    <row r="12" spans="1:23" x14ac:dyDescent="0.25">
      <c r="A12" s="83" t="s">
        <v>117</v>
      </c>
      <c r="B12" s="42" t="s">
        <v>1</v>
      </c>
      <c r="C12" s="28">
        <v>0</v>
      </c>
      <c r="D12" s="125">
        <f>C12/C$19</f>
        <v>0</v>
      </c>
      <c r="E12" s="41">
        <f>D12*'Pondération des sujets'!$D17</f>
        <v>0</v>
      </c>
      <c r="F12" s="28">
        <v>0</v>
      </c>
      <c r="G12" s="125">
        <f>F12/F$19</f>
        <v>0</v>
      </c>
      <c r="H12" s="41">
        <f>G12*'Pondération des sujets'!$D17</f>
        <v>0</v>
      </c>
      <c r="I12" s="32"/>
      <c r="J12" s="28">
        <v>0</v>
      </c>
      <c r="K12" s="125">
        <f t="shared" si="0"/>
        <v>0</v>
      </c>
      <c r="L12" s="41">
        <f>K12*'Pondération des sujets'!$D17</f>
        <v>0</v>
      </c>
      <c r="M12" s="28">
        <v>0</v>
      </c>
      <c r="N12" s="125">
        <f t="shared" si="1"/>
        <v>0</v>
      </c>
      <c r="O12" s="41">
        <f>N12*'Pondération des sujets'!$D17</f>
        <v>0</v>
      </c>
      <c r="P12" s="32"/>
      <c r="Q12" s="28">
        <v>0</v>
      </c>
      <c r="R12" s="125">
        <f>Q12/Q$19</f>
        <v>0</v>
      </c>
      <c r="S12" s="41">
        <f>R12*'Pondération des sujets'!$D17</f>
        <v>0</v>
      </c>
      <c r="T12" s="28">
        <v>0</v>
      </c>
      <c r="U12" s="125">
        <f>T12/T$19</f>
        <v>0</v>
      </c>
      <c r="V12" s="41">
        <f>U12*'Pondération des sujets'!$D17</f>
        <v>0</v>
      </c>
      <c r="W12" s="32"/>
    </row>
    <row r="13" spans="1:23" x14ac:dyDescent="0.25">
      <c r="A13" s="77" t="s">
        <v>98</v>
      </c>
      <c r="B13" s="42" t="s">
        <v>99</v>
      </c>
      <c r="C13" s="31">
        <v>0</v>
      </c>
      <c r="D13" s="125">
        <f>C13/C$21</f>
        <v>0</v>
      </c>
      <c r="E13" s="30"/>
      <c r="F13" s="31">
        <v>0</v>
      </c>
      <c r="G13" s="125">
        <f>F13/F$21</f>
        <v>0</v>
      </c>
      <c r="H13" s="30"/>
      <c r="I13" s="32"/>
      <c r="J13" s="31">
        <v>0</v>
      </c>
      <c r="K13" s="125">
        <f>J13/J$21</f>
        <v>0</v>
      </c>
      <c r="L13" s="34"/>
      <c r="M13" s="31">
        <v>0</v>
      </c>
      <c r="N13" s="125">
        <f>M13/M$21</f>
        <v>0</v>
      </c>
      <c r="O13" s="34"/>
      <c r="P13" s="32"/>
      <c r="Q13" s="31">
        <v>0</v>
      </c>
      <c r="R13" s="125">
        <f>Q13/Q$21</f>
        <v>0</v>
      </c>
      <c r="S13" s="34"/>
      <c r="T13" s="31">
        <v>0</v>
      </c>
      <c r="U13" s="125">
        <f>T13/T$21</f>
        <v>0</v>
      </c>
      <c r="V13" s="34"/>
      <c r="W13" s="32"/>
    </row>
    <row r="14" spans="1:23" s="27" customFormat="1" ht="16.149999999999999" customHeight="1" x14ac:dyDescent="0.25">
      <c r="A14" s="84" t="s">
        <v>48</v>
      </c>
      <c r="B14" s="38" t="s">
        <v>47</v>
      </c>
      <c r="C14" s="37"/>
      <c r="D14" s="35"/>
      <c r="E14" s="39">
        <f>SUM(E4:E12)</f>
        <v>0.22886133032694478</v>
      </c>
      <c r="F14" s="37"/>
      <c r="G14" s="35"/>
      <c r="H14" s="39">
        <f>SUM(H4:H12)</f>
        <v>0.23234624145785873</v>
      </c>
      <c r="I14" s="109"/>
      <c r="J14" s="37"/>
      <c r="K14" s="35"/>
      <c r="L14" s="39">
        <f>SUM(L4:L12)</f>
        <v>0.36520584329349265</v>
      </c>
      <c r="M14" s="37"/>
      <c r="N14" s="35"/>
      <c r="O14" s="39">
        <f>SUM(O4:O12)</f>
        <v>0.280709534368071</v>
      </c>
      <c r="P14" s="109"/>
      <c r="Q14" s="37"/>
      <c r="R14" s="35"/>
      <c r="S14" s="39">
        <f>SUM(S4:S12)</f>
        <v>0.27445997458703941</v>
      </c>
      <c r="T14" s="37"/>
      <c r="U14" s="35"/>
      <c r="V14" s="39">
        <f>SUM(V4:V12)</f>
        <v>0.26913265306122447</v>
      </c>
      <c r="W14" s="109"/>
    </row>
    <row r="15" spans="1:23" x14ac:dyDescent="0.25">
      <c r="E15" s="27"/>
      <c r="H15" s="27"/>
      <c r="I15" s="111"/>
      <c r="L15" s="30"/>
      <c r="O15" s="30"/>
      <c r="P15" s="111"/>
      <c r="S15" s="30"/>
      <c r="V15" s="30"/>
      <c r="W15" s="111"/>
    </row>
    <row r="16" spans="1:23" x14ac:dyDescent="0.25">
      <c r="C16" s="75" t="s">
        <v>86</v>
      </c>
      <c r="E16" s="27"/>
      <c r="F16" s="75" t="s">
        <v>86</v>
      </c>
      <c r="H16" s="27"/>
      <c r="I16" s="110"/>
      <c r="J16" s="65" t="s">
        <v>58</v>
      </c>
      <c r="M16" s="65" t="s">
        <v>58</v>
      </c>
      <c r="P16" s="110"/>
      <c r="Q16" s="69" t="s">
        <v>66</v>
      </c>
      <c r="S16" s="27"/>
      <c r="T16" s="69" t="s">
        <v>66</v>
      </c>
      <c r="V16" s="27"/>
      <c r="W16" s="110"/>
    </row>
    <row r="17" spans="3:23" x14ac:dyDescent="0.25">
      <c r="C17" s="74" t="s">
        <v>38</v>
      </c>
      <c r="E17" s="27"/>
      <c r="F17" s="74" t="s">
        <v>37</v>
      </c>
      <c r="H17" s="27"/>
      <c r="I17" s="110"/>
      <c r="J17" s="64" t="s">
        <v>38</v>
      </c>
      <c r="M17" s="64" t="s">
        <v>37</v>
      </c>
      <c r="P17" s="110"/>
      <c r="Q17" s="64" t="s">
        <v>38</v>
      </c>
      <c r="S17" s="27"/>
      <c r="T17" s="64" t="s">
        <v>37</v>
      </c>
      <c r="V17" s="27"/>
      <c r="W17" s="110"/>
    </row>
    <row r="18" spans="3:23" x14ac:dyDescent="0.25">
      <c r="C18" s="74" t="s">
        <v>95</v>
      </c>
      <c r="E18" s="27"/>
      <c r="F18" s="74" t="s">
        <v>95</v>
      </c>
      <c r="H18" s="27"/>
      <c r="I18" s="110"/>
      <c r="J18" s="64" t="s">
        <v>95</v>
      </c>
      <c r="M18" s="64" t="s">
        <v>95</v>
      </c>
      <c r="P18" s="110"/>
      <c r="Q18" s="64" t="s">
        <v>95</v>
      </c>
      <c r="S18" s="27"/>
      <c r="T18" s="64" t="s">
        <v>95</v>
      </c>
      <c r="V18" s="27"/>
      <c r="W18" s="110"/>
    </row>
    <row r="19" spans="3:23" x14ac:dyDescent="0.25">
      <c r="C19" s="74">
        <v>1774</v>
      </c>
      <c r="E19" s="27"/>
      <c r="F19" s="74">
        <v>1756</v>
      </c>
      <c r="H19" s="27"/>
      <c r="I19" s="110"/>
      <c r="J19" s="64">
        <v>2259</v>
      </c>
      <c r="M19" s="64">
        <v>2255</v>
      </c>
      <c r="P19" s="110"/>
      <c r="Q19" s="64">
        <v>1574</v>
      </c>
      <c r="S19" s="27"/>
      <c r="T19" s="64">
        <v>1568</v>
      </c>
      <c r="V19" s="27"/>
      <c r="W19" s="110"/>
    </row>
    <row r="20" spans="3:23" x14ac:dyDescent="0.25">
      <c r="C20" s="74" t="s">
        <v>94</v>
      </c>
      <c r="E20" s="27"/>
      <c r="F20" s="74" t="s">
        <v>94</v>
      </c>
      <c r="H20" s="27"/>
      <c r="I20" s="110"/>
      <c r="J20" s="64" t="s">
        <v>35</v>
      </c>
      <c r="M20" s="64" t="s">
        <v>35</v>
      </c>
      <c r="P20" s="110"/>
      <c r="Q20" s="64" t="s">
        <v>35</v>
      </c>
      <c r="S20" s="27"/>
      <c r="T20" s="64" t="s">
        <v>35</v>
      </c>
      <c r="V20" s="27"/>
      <c r="W20" s="110"/>
    </row>
    <row r="21" spans="3:23" x14ac:dyDescent="0.25">
      <c r="C21" s="74">
        <v>2010</v>
      </c>
      <c r="E21" s="27"/>
      <c r="F21" s="74">
        <v>2037</v>
      </c>
      <c r="H21" s="27"/>
      <c r="I21" s="110"/>
      <c r="J21" s="64">
        <v>2719</v>
      </c>
      <c r="M21" s="64">
        <v>2797</v>
      </c>
      <c r="P21" s="110"/>
      <c r="Q21" s="64">
        <v>1790</v>
      </c>
      <c r="S21" s="27"/>
      <c r="T21" s="64">
        <v>1792</v>
      </c>
      <c r="V21" s="27"/>
      <c r="W21" s="110"/>
    </row>
    <row r="22" spans="3:23" x14ac:dyDescent="0.25">
      <c r="E22" s="27"/>
      <c r="H22" s="27"/>
      <c r="L22" s="27"/>
      <c r="O22" s="27"/>
      <c r="S22" s="27"/>
      <c r="V22" s="27"/>
    </row>
    <row r="23" spans="3:23" x14ac:dyDescent="0.25">
      <c r="E23" s="27"/>
      <c r="H23" s="27"/>
      <c r="L23" s="27"/>
      <c r="O23" s="27"/>
      <c r="S23" s="27"/>
      <c r="V23" s="27"/>
    </row>
    <row r="24" spans="3:23" x14ac:dyDescent="0.25">
      <c r="L24" s="27"/>
      <c r="O24" s="27"/>
      <c r="S24" s="27"/>
      <c r="V24" s="27"/>
    </row>
  </sheetData>
  <mergeCells count="8">
    <mergeCell ref="T2:V2"/>
    <mergeCell ref="Q2:S2"/>
    <mergeCell ref="C2:E2"/>
    <mergeCell ref="A1:A3"/>
    <mergeCell ref="B1:B3"/>
    <mergeCell ref="J2:L2"/>
    <mergeCell ref="M2:O2"/>
    <mergeCell ref="F2:H2"/>
  </mergeCells>
  <conditionalFormatting sqref="E22:E1048576 E15 S15">
    <cfRule type="cellIs" dxfId="423" priority="62" operator="greaterThan">
      <formula>0</formula>
    </cfRule>
    <cfRule type="cellIs" dxfId="422" priority="63" operator="lessThan">
      <formula>0</formula>
    </cfRule>
    <cfRule type="cellIs" dxfId="421" priority="65" operator="greaterThan">
      <formula>0</formula>
    </cfRule>
  </conditionalFormatting>
  <conditionalFormatting sqref="S22:S1048576">
    <cfRule type="cellIs" dxfId="420" priority="55" operator="greaterThan">
      <formula>0</formula>
    </cfRule>
    <cfRule type="cellIs" dxfId="419" priority="56" operator="lessThan">
      <formula>0</formula>
    </cfRule>
    <cfRule type="cellIs" dxfId="418" priority="57" operator="greaterThan">
      <formula>0</formula>
    </cfRule>
  </conditionalFormatting>
  <conditionalFormatting sqref="E13">
    <cfRule type="cellIs" dxfId="417" priority="50" operator="greaterThan">
      <formula>0</formula>
    </cfRule>
    <cfRule type="cellIs" dxfId="416" priority="51" operator="lessThan">
      <formula>0</formula>
    </cfRule>
    <cfRule type="cellIs" dxfId="415" priority="52" operator="greaterThan">
      <formula>0</formula>
    </cfRule>
  </conditionalFormatting>
  <conditionalFormatting sqref="I4:I14">
    <cfRule type="cellIs" dxfId="414" priority="38" operator="greaterThan">
      <formula>0</formula>
    </cfRule>
    <cfRule type="cellIs" dxfId="413" priority="39" operator="lessThan">
      <formula>0</formula>
    </cfRule>
  </conditionalFormatting>
  <conditionalFormatting sqref="I4:I14">
    <cfRule type="colorScale" priority="37">
      <colorScale>
        <cfvo type="num" val="0"/>
        <cfvo type="num" val="0"/>
        <color rgb="FF92D050"/>
        <color rgb="FFFF3300"/>
      </colorScale>
    </cfRule>
  </conditionalFormatting>
  <conditionalFormatting sqref="I3">
    <cfRule type="colorScale" priority="36">
      <colorScale>
        <cfvo type="num" val="0"/>
        <cfvo type="num" val="0"/>
        <color rgb="FF92D050"/>
        <color rgb="FFFF3300"/>
      </colorScale>
    </cfRule>
  </conditionalFormatting>
  <conditionalFormatting sqref="I15:I21">
    <cfRule type="cellIs" dxfId="412" priority="34" operator="greaterThan">
      <formula>0</formula>
    </cfRule>
    <cfRule type="cellIs" dxfId="411" priority="35" operator="lessThan">
      <formula>0</formula>
    </cfRule>
  </conditionalFormatting>
  <conditionalFormatting sqref="I15:I21">
    <cfRule type="colorScale" priority="33">
      <colorScale>
        <cfvo type="num" val="0"/>
        <cfvo type="num" val="0"/>
        <color rgb="FF92D050"/>
        <color rgb="FFFF3300"/>
      </colorScale>
    </cfRule>
  </conditionalFormatting>
  <conditionalFormatting sqref="W4:W14">
    <cfRule type="cellIs" dxfId="410" priority="31" operator="greaterThan">
      <formula>0</formula>
    </cfRule>
    <cfRule type="cellIs" dxfId="409" priority="32" operator="lessThan">
      <formula>0</formula>
    </cfRule>
  </conditionalFormatting>
  <conditionalFormatting sqref="W4:W14">
    <cfRule type="colorScale" priority="30">
      <colorScale>
        <cfvo type="num" val="0"/>
        <cfvo type="num" val="0"/>
        <color rgb="FF92D050"/>
        <color rgb="FFFF3300"/>
      </colorScale>
    </cfRule>
  </conditionalFormatting>
  <conditionalFormatting sqref="W3">
    <cfRule type="colorScale" priority="29">
      <colorScale>
        <cfvo type="num" val="0"/>
        <cfvo type="num" val="0"/>
        <color rgb="FF92D050"/>
        <color rgb="FFFF3300"/>
      </colorScale>
    </cfRule>
  </conditionalFormatting>
  <conditionalFormatting sqref="W15:W21">
    <cfRule type="cellIs" dxfId="408" priority="27" operator="greaterThan">
      <formula>0</formula>
    </cfRule>
    <cfRule type="cellIs" dxfId="407" priority="28" operator="lessThan">
      <formula>0</formula>
    </cfRule>
  </conditionalFormatting>
  <conditionalFormatting sqref="W15:W21">
    <cfRule type="colorScale" priority="26">
      <colorScale>
        <cfvo type="num" val="0"/>
        <cfvo type="num" val="0"/>
        <color rgb="FF92D050"/>
        <color rgb="FFFF3300"/>
      </colorScale>
    </cfRule>
  </conditionalFormatting>
  <conditionalFormatting sqref="L22:L1048576 L15">
    <cfRule type="cellIs" dxfId="406" priority="23" operator="greaterThan">
      <formula>0</formula>
    </cfRule>
    <cfRule type="cellIs" dxfId="405" priority="24" operator="lessThan">
      <formula>0</formula>
    </cfRule>
    <cfRule type="cellIs" dxfId="404" priority="25" operator="greaterThan">
      <formula>0</formula>
    </cfRule>
  </conditionalFormatting>
  <conditionalFormatting sqref="P4:P14">
    <cfRule type="cellIs" dxfId="403" priority="21" operator="greaterThan">
      <formula>0</formula>
    </cfRule>
    <cfRule type="cellIs" dxfId="402" priority="22" operator="lessThan">
      <formula>0</formula>
    </cfRule>
  </conditionalFormatting>
  <conditionalFormatting sqref="P4:P14">
    <cfRule type="colorScale" priority="20">
      <colorScale>
        <cfvo type="num" val="0"/>
        <cfvo type="num" val="0"/>
        <color rgb="FF92D050"/>
        <color rgb="FFFF3300"/>
      </colorScale>
    </cfRule>
  </conditionalFormatting>
  <conditionalFormatting sqref="P3">
    <cfRule type="colorScale" priority="19">
      <colorScale>
        <cfvo type="num" val="0"/>
        <cfvo type="num" val="0"/>
        <color rgb="FF92D050"/>
        <color rgb="FFFF3300"/>
      </colorScale>
    </cfRule>
  </conditionalFormatting>
  <conditionalFormatting sqref="P15:P21">
    <cfRule type="cellIs" dxfId="401" priority="17" operator="greaterThan">
      <formula>0</formula>
    </cfRule>
    <cfRule type="cellIs" dxfId="400" priority="18" operator="lessThan">
      <formula>0</formula>
    </cfRule>
  </conditionalFormatting>
  <conditionalFormatting sqref="P15:P21">
    <cfRule type="colorScale" priority="16">
      <colorScale>
        <cfvo type="num" val="0"/>
        <cfvo type="num" val="0"/>
        <color rgb="FF92D050"/>
        <color rgb="FFFF3300"/>
      </colorScale>
    </cfRule>
  </conditionalFormatting>
  <conditionalFormatting sqref="O22:O1048576 O15">
    <cfRule type="cellIs" dxfId="399" priority="13" operator="greaterThan">
      <formula>0</formula>
    </cfRule>
    <cfRule type="cellIs" dxfId="398" priority="14" operator="lessThan">
      <formula>0</formula>
    </cfRule>
    <cfRule type="cellIs" dxfId="397" priority="15" operator="greaterThan">
      <formula>0</formula>
    </cfRule>
  </conditionalFormatting>
  <conditionalFormatting sqref="H22:H1048576 H15">
    <cfRule type="cellIs" dxfId="396" priority="10" operator="greaterThan">
      <formula>0</formula>
    </cfRule>
    <cfRule type="cellIs" dxfId="395" priority="11" operator="lessThan">
      <formula>0</formula>
    </cfRule>
    <cfRule type="cellIs" dxfId="394" priority="12" operator="greaterThan">
      <formula>0</formula>
    </cfRule>
  </conditionalFormatting>
  <conditionalFormatting sqref="H13">
    <cfRule type="cellIs" dxfId="393" priority="7" operator="greaterThan">
      <formula>0</formula>
    </cfRule>
    <cfRule type="cellIs" dxfId="392" priority="8" operator="lessThan">
      <formula>0</formula>
    </cfRule>
    <cfRule type="cellIs" dxfId="391" priority="9" operator="greaterThan">
      <formula>0</formula>
    </cfRule>
  </conditionalFormatting>
  <conditionalFormatting sqref="V15">
    <cfRule type="cellIs" dxfId="390" priority="4" operator="greaterThan">
      <formula>0</formula>
    </cfRule>
    <cfRule type="cellIs" dxfId="389" priority="5" operator="lessThan">
      <formula>0</formula>
    </cfRule>
    <cfRule type="cellIs" dxfId="388" priority="6" operator="greaterThan">
      <formula>0</formula>
    </cfRule>
  </conditionalFormatting>
  <conditionalFormatting sqref="V22:V1048576">
    <cfRule type="cellIs" dxfId="387" priority="1" operator="greaterThan">
      <formula>0</formula>
    </cfRule>
    <cfRule type="cellIs" dxfId="386" priority="2" operator="lessThan">
      <formula>0</formula>
    </cfRule>
    <cfRule type="cellIs" dxfId="385" priority="3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25</vt:i4>
      </vt:variant>
    </vt:vector>
  </HeadingPairs>
  <TitlesOfParts>
    <vt:vector size="25" baseType="lpstr">
      <vt:lpstr>Introduction</vt:lpstr>
      <vt:lpstr>Auvergne Rhône Alpes</vt:lpstr>
      <vt:lpstr>Bourgogne Franche-Comté</vt:lpstr>
      <vt:lpstr>Bretagne</vt:lpstr>
      <vt:lpstr>Centre Val de Loire</vt:lpstr>
      <vt:lpstr>Grand Est</vt:lpstr>
      <vt:lpstr>Hauts de France</vt:lpstr>
      <vt:lpstr>IDF Est</vt:lpstr>
      <vt:lpstr>IDF Ouest</vt:lpstr>
      <vt:lpstr>Normandie</vt:lpstr>
      <vt:lpstr>Nouvelle Aquitaine</vt:lpstr>
      <vt:lpstr>Occitanie</vt:lpstr>
      <vt:lpstr>PACA Corse</vt:lpstr>
      <vt:lpstr>Paris</vt:lpstr>
      <vt:lpstr>Pays de la Loire</vt:lpstr>
      <vt:lpstr>NEW Indicateur DEX</vt:lpstr>
      <vt:lpstr>Dernières données</vt:lpstr>
      <vt:lpstr>DOM-TOM Corse</vt:lpstr>
      <vt:lpstr>DT</vt:lpstr>
      <vt:lpstr>NEW Indicateur DOMCorse</vt:lpstr>
      <vt:lpstr>Dernières données DOMTOM</vt:lpstr>
      <vt:lpstr>NEW Indicateur DT</vt:lpstr>
      <vt:lpstr>effectif total et nbPA</vt:lpstr>
      <vt:lpstr>Pondération des sujets</vt:lpstr>
      <vt:lpstr>Paramètres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2019-09-19T14:00:09Z</dcterms:modified>
</cp:coreProperties>
</file>