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016"/>
  <workbookPr/>
  <mc:AlternateContent xmlns:mc="http://schemas.openxmlformats.org/markup-compatibility/2006">
    <mc:Choice Requires="x15">
      <x15ac:absPath xmlns:x15ac="http://schemas.microsoft.com/office/spreadsheetml/2010/11/ac" url="/Users/BRZ/Desktop/"/>
    </mc:Choice>
  </mc:AlternateContent>
  <bookViews>
    <workbookView xWindow="0" yWindow="0" windowWidth="25600" windowHeight="16000" tabRatio="500"/>
  </bookViews>
  <sheets>
    <sheet name="Feuil1" sheetId="1" r:id="rId1"/>
    <sheet name="Feuil2" sheetId="2" r:id="rId2"/>
  </sheets>
  <externalReferences>
    <externalReference r:id="rId3"/>
  </externalReferences>
  <calcPr calcId="15000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9" i="2" l="1"/>
  <c r="C21" i="2"/>
  <c r="D19" i="2"/>
  <c r="F19" i="2"/>
  <c r="D21" i="2"/>
  <c r="H19" i="2"/>
  <c r="G21" i="2"/>
  <c r="J19" i="2"/>
  <c r="I21" i="2"/>
  <c r="K21" i="2"/>
  <c r="L21" i="2"/>
  <c r="M21" i="2"/>
  <c r="N21" i="2"/>
  <c r="O21" i="2"/>
  <c r="C20" i="2"/>
  <c r="D20" i="2"/>
  <c r="E20" i="2"/>
  <c r="F20" i="2"/>
  <c r="G20" i="2"/>
  <c r="H20" i="2"/>
  <c r="I20" i="2"/>
  <c r="J20" i="2"/>
  <c r="K20" i="2"/>
  <c r="L20" i="2"/>
  <c r="M20" i="2"/>
  <c r="N20" i="2"/>
  <c r="O20" i="2"/>
  <c r="G7" i="2"/>
  <c r="F7" i="2"/>
  <c r="E7" i="2"/>
  <c r="D7" i="2"/>
  <c r="C7" i="2"/>
  <c r="C4" i="2"/>
  <c r="D4" i="2"/>
  <c r="E4" i="2"/>
  <c r="F4" i="2"/>
  <c r="G4" i="2"/>
  <c r="G5" i="2"/>
  <c r="F5" i="2"/>
  <c r="E5" i="2"/>
  <c r="D5" i="2"/>
  <c r="C5" i="2"/>
</calcChain>
</file>

<file path=xl/sharedStrings.xml><?xml version="1.0" encoding="utf-8"?>
<sst xmlns="http://schemas.openxmlformats.org/spreadsheetml/2006/main" count="286" uniqueCount="156">
  <si>
    <t>Product Stock</t>
  </si>
  <si>
    <t>CODE</t>
  </si>
  <si>
    <t>DESCRIPTION</t>
  </si>
  <si>
    <t>YEAR</t>
  </si>
  <si>
    <t>SS</t>
  </si>
  <si>
    <t>PLTS</t>
  </si>
  <si>
    <t>CASES</t>
  </si>
  <si>
    <t>SINGLES</t>
  </si>
  <si>
    <t>TSINGLES</t>
  </si>
  <si>
    <t>SPC</t>
  </si>
  <si>
    <t>BRAND</t>
  </si>
  <si>
    <t>REGION</t>
  </si>
  <si>
    <t>APPELLATION</t>
  </si>
  <si>
    <t xml:space="preserve">KIND OF PRODUCTION </t>
  </si>
  <si>
    <t>x</t>
  </si>
  <si>
    <t>SAURS_GAILLAC_ROSE_2017</t>
  </si>
  <si>
    <t>2017 CHATEAU DE SAURS ROSE -0.75CL</t>
  </si>
  <si>
    <t>2017</t>
  </si>
  <si>
    <t>NA</t>
  </si>
  <si>
    <t xml:space="preserve">South west </t>
  </si>
  <si>
    <t>Gaillac</t>
  </si>
  <si>
    <t>PETIT_CLOCHER_ROSE_2016</t>
  </si>
  <si>
    <t>AOC Rosé de Loire 2016 6X75</t>
  </si>
  <si>
    <t>2016</t>
  </si>
  <si>
    <t>Loire</t>
  </si>
  <si>
    <t>Val de Loire</t>
  </si>
  <si>
    <t>KASTELBERG_2014</t>
  </si>
  <si>
    <t>2014 RIESLING KASTELBERG GRAND CRU -0.75CL</t>
  </si>
  <si>
    <t>2014</t>
  </si>
  <si>
    <t xml:space="preserve">Alsace </t>
  </si>
  <si>
    <t>Andlau</t>
  </si>
  <si>
    <t xml:space="preserve">Bio sans certif </t>
  </si>
  <si>
    <t>Whites</t>
  </si>
  <si>
    <t>Reds</t>
  </si>
  <si>
    <t>Sparkling</t>
  </si>
  <si>
    <t>Rosé</t>
  </si>
  <si>
    <t>Total</t>
  </si>
  <si>
    <t>%</t>
  </si>
  <si>
    <t>Qty bottles</t>
  </si>
  <si>
    <t>WACH_SPLEEN_2017</t>
  </si>
  <si>
    <t>2017 PINOT NOIR SPLEEN -0.75CL</t>
  </si>
  <si>
    <t>BROUSSE_LAFFIRME_2016</t>
  </si>
  <si>
    <t>2016 LAFFIRME AOP GAILLAC RGE -0.75CL</t>
  </si>
  <si>
    <t xml:space="preserve">Bio certifié </t>
  </si>
  <si>
    <t>BROUSSE_TERREDESSENS_2016</t>
  </si>
  <si>
    <t>2016 TERRE DES SENS AOP GAILLAC RGE</t>
  </si>
  <si>
    <t>PETITETUILE_LEVALLON_2017</t>
  </si>
  <si>
    <t>2017 DOMAINE DE LA PETITE TUILE LE VALLON</t>
  </si>
  <si>
    <t>PETITETUILE_SYRAH_2017</t>
  </si>
  <si>
    <t>2017 DOMAINE DE LA PETITE TUILE SYRAH</t>
  </si>
  <si>
    <t>PHILEMON_JURANCON_2017</t>
  </si>
  <si>
    <t>DOMAINE PHILEMON NOIR BRUT-0.75CL</t>
  </si>
  <si>
    <t>Nature</t>
  </si>
  <si>
    <t>SAURS_CONSTANCE_2017</t>
  </si>
  <si>
    <t>2017 CHATEAU DE SAURS LA CONSTANCE RGE -0.75CL</t>
  </si>
  <si>
    <t>SAURS_ELIEZER_2019</t>
  </si>
  <si>
    <t>2016 CHATEAU DE SAURS ELIEZER -0.75CL</t>
  </si>
  <si>
    <t>CH_BR_2015</t>
  </si>
  <si>
    <t>2015 CHATEAU BROUSSEAU</t>
  </si>
  <si>
    <t>2015</t>
  </si>
  <si>
    <t xml:space="preserve">Bordeaux </t>
  </si>
  <si>
    <t xml:space="preserve">Haut Medoc </t>
  </si>
  <si>
    <t>CLAB15B6</t>
  </si>
  <si>
    <t>LA CLAPE ABBAYE DES MONGES 2015 ROUGE 6X75</t>
  </si>
  <si>
    <t>Languedoc Roussillion</t>
  </si>
  <si>
    <t>La Clape</t>
  </si>
  <si>
    <t>CLMO12B6</t>
  </si>
  <si>
    <t>LA CLAPE CH DE MONGES 2012 6X75 ROUGE</t>
  </si>
  <si>
    <t>2012</t>
  </si>
  <si>
    <t>Bio sans certif</t>
  </si>
  <si>
    <t>CONV18B6</t>
  </si>
  <si>
    <t>CAMPLAZENS CONVIVIALITE</t>
  </si>
  <si>
    <t>2018</t>
  </si>
  <si>
    <t>Conventionnelle</t>
  </si>
  <si>
    <t>MARS17B6</t>
  </si>
  <si>
    <t>CAMPLAZENS MARSELAN IGP OC</t>
  </si>
  <si>
    <t>LAN_GEN_RO_14</t>
  </si>
  <si>
    <t>LANGUEDOC CUVEE LE GENEREUX ROUGE</t>
  </si>
  <si>
    <t>Pays d'Oc</t>
  </si>
  <si>
    <t>PECH18B6</t>
  </si>
  <si>
    <t>PECH-CELEYRAN CUVEE OMBLINE ROUGE IGP</t>
  </si>
  <si>
    <t>CH_CH_2010</t>
  </si>
  <si>
    <t>2010 CHATEAU HAUT COTEAU ST ESTEPHE</t>
  </si>
  <si>
    <t>2010</t>
  </si>
  <si>
    <t xml:space="preserve">Saint Estèphe </t>
  </si>
  <si>
    <t>CH_CH_2012</t>
  </si>
  <si>
    <t>2012  CHATEAU HAUT COTEAU ST ESTEPHE 6X0.75CL</t>
  </si>
  <si>
    <t>CH_CH_2013</t>
  </si>
  <si>
    <t>2013 CHATEAU HAUT COTEAU ST ESTEPHE 6X0.75CL</t>
  </si>
  <si>
    <t>2013</t>
  </si>
  <si>
    <t>CH_HV_2014</t>
  </si>
  <si>
    <t>2014 SAINT ESTEPHE</t>
  </si>
  <si>
    <t>VAUC17B6</t>
  </si>
  <si>
    <t>IGP VDP DU VAUCLAUSE LE CELESTIERE 6X75</t>
  </si>
  <si>
    <t xml:space="preserve">Rhône Valley </t>
  </si>
  <si>
    <t>Vaucluse</t>
  </si>
  <si>
    <t>CAB_BIDOLI_16</t>
  </si>
  <si>
    <t>V.R CABERBET FRUILI GRAVE 2016</t>
  </si>
  <si>
    <t>Friuli</t>
  </si>
  <si>
    <t>LOI_PRE_RO_14</t>
  </si>
  <si>
    <t>ANJOU ROUGE</t>
  </si>
  <si>
    <t>PIGNO_DRI_12</t>
  </si>
  <si>
    <t>PIGNOLO MONTE DEI CARPINI</t>
  </si>
  <si>
    <t>SAMP6</t>
  </si>
  <si>
    <t>CLOS VIDAL ROSE CUVEE 6X75</t>
  </si>
  <si>
    <t>&lt;/= 4,00€</t>
  </si>
  <si>
    <t>&gt; 4,00€ &lt;/= 8,00€</t>
  </si>
  <si>
    <t>&gt; 8,00€ &lt;/= 12,00€</t>
  </si>
  <si>
    <t>&gt; 12,00€</t>
  </si>
  <si>
    <t>nb of ref</t>
  </si>
  <si>
    <t>22.22</t>
  </si>
  <si>
    <t>50.00</t>
  </si>
  <si>
    <t>13.89</t>
  </si>
  <si>
    <t>100.00</t>
  </si>
  <si>
    <t>Qty</t>
  </si>
  <si>
    <t>27.35</t>
  </si>
  <si>
    <t>46.12</t>
  </si>
  <si>
    <t>13.47</t>
  </si>
  <si>
    <t>13.06</t>
  </si>
  <si>
    <t>ALSACE</t>
  </si>
  <si>
    <t>SUD OUEST</t>
  </si>
  <si>
    <t>LANGUEDOC R</t>
  </si>
  <si>
    <t>RHONE VALLEY</t>
  </si>
  <si>
    <t>PROVENCE</t>
  </si>
  <si>
    <t>CHAMPAGNE</t>
  </si>
  <si>
    <t>FRIULI</t>
  </si>
  <si>
    <t xml:space="preserve">FRIULI </t>
  </si>
  <si>
    <t>Côtes de Gascogne</t>
  </si>
  <si>
    <t>Fronton</t>
  </si>
  <si>
    <t>Cabardes</t>
  </si>
  <si>
    <t>La Clappe</t>
  </si>
  <si>
    <t>Rhône valley</t>
  </si>
  <si>
    <t>Baux de Provence</t>
  </si>
  <si>
    <t>Champagne</t>
  </si>
  <si>
    <t>X</t>
  </si>
  <si>
    <t>12.86</t>
  </si>
  <si>
    <t>8.16</t>
  </si>
  <si>
    <t>2.04</t>
  </si>
  <si>
    <t>23.88</t>
  </si>
  <si>
    <t>12.04</t>
  </si>
  <si>
    <t>16.53</t>
  </si>
  <si>
    <t>5.10</t>
  </si>
  <si>
    <t>5.51</t>
  </si>
  <si>
    <t>13.88</t>
  </si>
  <si>
    <t>7.70%</t>
  </si>
  <si>
    <t>8.40%</t>
  </si>
  <si>
    <t>4.50%</t>
  </si>
  <si>
    <t>Bio Certif</t>
  </si>
  <si>
    <t>38.89</t>
  </si>
  <si>
    <t>36.11</t>
  </si>
  <si>
    <t>16.67</t>
  </si>
  <si>
    <t>8.33</t>
  </si>
  <si>
    <t>39.59</t>
  </si>
  <si>
    <t>37.55</t>
  </si>
  <si>
    <t>13.67</t>
  </si>
  <si>
    <t>9.18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</si>
</sst>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2"/>
      <color theme="1"/>
      <name val="Calibri"/>
      <family val="2"/>
      <scheme val="minor"/>
    </font>
    <font>
      <b/>
      <sz val="11"/>
      <color rgb="FF000000"/>
      <name val="Calibri"/>
    </font>
    <font>
      <sz val="11"/>
      <color theme="0"/>
      <name val="Calibri"/>
    </font>
    <font>
      <sz val="11"/>
      <color theme="1"/>
      <name val="Calibri"/>
    </font>
    <font>
      <sz val="11"/>
      <color rgb="FF000000"/>
      <name val="Courier New"/>
    </font>
  </fonts>
  <fills count="6">
    <fill>
      <patternFill patternType="none"/>
    </fill>
    <fill>
      <patternFill patternType="gray125"/>
    </fill>
    <fill>
      <patternFill patternType="solid">
        <fgColor rgb="FFA2D7D8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rgb="FFF7F2F2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7F2F2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  <xf numFmtId="0" fontId="2" fillId="3" borderId="3" xfId="0" applyFont="1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0" borderId="3" xfId="0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2" fillId="3" borderId="0" xfId="0" applyFont="1" applyFill="1" applyAlignment="1">
      <alignment horizontal="center"/>
    </xf>
    <xf numFmtId="10" fontId="0" fillId="0" borderId="3" xfId="0" applyNumberFormat="1" applyBorder="1" applyAlignment="1">
      <alignment horizontal="center"/>
    </xf>
    <xf numFmtId="10" fontId="0" fillId="4" borderId="3" xfId="0" applyNumberFormat="1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2" fillId="3" borderId="3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0" fillId="0" borderId="3" xfId="0" applyNumberFormat="1" applyBorder="1" applyAlignment="1">
      <alignment horizontal="center"/>
    </xf>
    <xf numFmtId="0" fontId="3" fillId="0" borderId="3" xfId="0" applyNumberFormat="1" applyFont="1" applyFill="1" applyBorder="1" applyAlignment="1">
      <alignment horizontal="center"/>
    </xf>
    <xf numFmtId="0" fontId="0" fillId="4" borderId="4" xfId="0" applyNumberFormat="1" applyFill="1" applyBorder="1" applyAlignment="1">
      <alignment horizontal="center"/>
    </xf>
    <xf numFmtId="10" fontId="0" fillId="0" borderId="5" xfId="0" applyNumberFormat="1" applyBorder="1" applyAlignment="1">
      <alignment horizontal="center"/>
    </xf>
    <xf numFmtId="10" fontId="0" fillId="0" borderId="6" xfId="0" applyNumberFormat="1" applyBorder="1" applyAlignment="1">
      <alignment horizontal="center"/>
    </xf>
    <xf numFmtId="10" fontId="0" fillId="0" borderId="4" xfId="0" applyNumberFormat="1" applyBorder="1" applyAlignment="1">
      <alignment horizontal="center"/>
    </xf>
    <xf numFmtId="10" fontId="3" fillId="0" borderId="3" xfId="0" applyNumberFormat="1" applyFont="1" applyFill="1" applyBorder="1" applyAlignment="1">
      <alignment horizontal="center"/>
    </xf>
    <xf numFmtId="10" fontId="0" fillId="4" borderId="4" xfId="0" applyNumberFormat="1" applyFill="1" applyBorder="1" applyAlignment="1">
      <alignment horizontal="center"/>
    </xf>
    <xf numFmtId="9" fontId="0" fillId="0" borderId="3" xfId="0" applyNumberFormat="1" applyBorder="1" applyAlignment="1">
      <alignment horizontal="center"/>
    </xf>
    <xf numFmtId="9" fontId="0" fillId="0" borderId="5" xfId="0" applyNumberFormat="1" applyBorder="1" applyAlignment="1">
      <alignment horizontal="center"/>
    </xf>
    <xf numFmtId="9" fontId="0" fillId="0" borderId="6" xfId="0" applyNumberFormat="1" applyBorder="1" applyAlignment="1">
      <alignment horizontal="center"/>
    </xf>
    <xf numFmtId="9" fontId="0" fillId="0" borderId="4" xfId="0" applyNumberForma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0" fillId="5" borderId="5" xfId="0" applyFill="1" applyBorder="1" applyAlignment="1">
      <alignment horizontal="center"/>
    </xf>
    <xf numFmtId="0" fontId="0" fillId="5" borderId="6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9" fontId="0" fillId="5" borderId="5" xfId="0" applyNumberFormat="1" applyFill="1" applyBorder="1" applyAlignment="1">
      <alignment horizontal="center"/>
    </xf>
    <xf numFmtId="9" fontId="0" fillId="5" borderId="4" xfId="0" applyNumberFormat="1" applyFill="1" applyBorder="1" applyAlignment="1">
      <alignment horizontal="center"/>
    </xf>
    <xf numFmtId="0" fontId="3" fillId="5" borderId="3" xfId="0" applyFont="1" applyFill="1" applyBorder="1" applyAlignment="1">
      <alignment horizontal="center"/>
    </xf>
    <xf numFmtId="0" fontId="4" fillId="0" borderId="0" xfId="0" applyFont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RZ/Downloads/Product%20Stock%20One%20to%20Wine%20-%202019.10.2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Feuil2"/>
      <sheetName val="Feuil1"/>
    </sheetNames>
    <sheetDataSet>
      <sheetData sheetId="0">
        <row r="2">
          <cell r="L2" t="str">
            <v>APPELLATION</v>
          </cell>
          <cell r="P2" t="str">
            <v>Colour</v>
          </cell>
        </row>
        <row r="3">
          <cell r="L3" t="str">
            <v>Andlau</v>
          </cell>
          <cell r="P3" t="str">
            <v>Red</v>
          </cell>
        </row>
        <row r="4">
          <cell r="L4" t="str">
            <v>Gaillac</v>
          </cell>
          <cell r="P4" t="str">
            <v>Red</v>
          </cell>
        </row>
        <row r="5">
          <cell r="L5" t="str">
            <v>Gaillac</v>
          </cell>
          <cell r="P5" t="str">
            <v>Red</v>
          </cell>
        </row>
        <row r="6">
          <cell r="L6" t="str">
            <v>Gaillac</v>
          </cell>
          <cell r="P6" t="str">
            <v>Red</v>
          </cell>
        </row>
        <row r="7">
          <cell r="L7" t="str">
            <v>Gaillac</v>
          </cell>
          <cell r="P7" t="str">
            <v>Red</v>
          </cell>
        </row>
        <row r="8">
          <cell r="L8" t="str">
            <v>Gaillac</v>
          </cell>
          <cell r="P8" t="str">
            <v>Red</v>
          </cell>
        </row>
        <row r="9">
          <cell r="L9" t="str">
            <v>Gaillac</v>
          </cell>
          <cell r="P9" t="str">
            <v>Red</v>
          </cell>
        </row>
        <row r="10">
          <cell r="L10" t="str">
            <v>Gaillac</v>
          </cell>
          <cell r="P10" t="str">
            <v>Red</v>
          </cell>
        </row>
        <row r="11">
          <cell r="L11" t="str">
            <v xml:space="preserve">Haut Medoc </v>
          </cell>
          <cell r="P11" t="str">
            <v>Red</v>
          </cell>
        </row>
        <row r="12">
          <cell r="L12" t="str">
            <v>La Clape</v>
          </cell>
          <cell r="P12" t="str">
            <v>Red</v>
          </cell>
        </row>
        <row r="13">
          <cell r="L13" t="str">
            <v>La Clape</v>
          </cell>
          <cell r="P13" t="str">
            <v>Red</v>
          </cell>
        </row>
        <row r="14">
          <cell r="L14" t="str">
            <v>La Clape</v>
          </cell>
          <cell r="P14" t="str">
            <v>Red</v>
          </cell>
        </row>
        <row r="15">
          <cell r="L15" t="str">
            <v>La Clape</v>
          </cell>
          <cell r="P15" t="str">
            <v>Red</v>
          </cell>
        </row>
        <row r="16">
          <cell r="L16" t="str">
            <v>Pays d'Oc</v>
          </cell>
          <cell r="P16" t="str">
            <v>Red</v>
          </cell>
        </row>
        <row r="17">
          <cell r="L17" t="str">
            <v>Pays d'Oc</v>
          </cell>
          <cell r="P17" t="str">
            <v>Red</v>
          </cell>
        </row>
        <row r="18">
          <cell r="L18" t="str">
            <v xml:space="preserve">Saint Estèphe </v>
          </cell>
          <cell r="P18" t="str">
            <v>Red</v>
          </cell>
        </row>
        <row r="19">
          <cell r="L19" t="str">
            <v xml:space="preserve">Saint Estèphe </v>
          </cell>
          <cell r="P19" t="str">
            <v>Red</v>
          </cell>
        </row>
        <row r="20">
          <cell r="L20" t="str">
            <v xml:space="preserve">Saint Estèphe </v>
          </cell>
          <cell r="P20" t="str">
            <v>Red</v>
          </cell>
        </row>
        <row r="21">
          <cell r="L21" t="str">
            <v xml:space="preserve">Saint Estèphe </v>
          </cell>
          <cell r="P21" t="str">
            <v>Red</v>
          </cell>
        </row>
        <row r="22">
          <cell r="L22" t="str">
            <v>Vaucluse</v>
          </cell>
          <cell r="P22" t="str">
            <v>Red</v>
          </cell>
        </row>
        <row r="23">
          <cell r="L23" t="str">
            <v>x</v>
          </cell>
          <cell r="P23" t="str">
            <v>Red</v>
          </cell>
        </row>
        <row r="24">
          <cell r="L24" t="str">
            <v>x</v>
          </cell>
          <cell r="P24" t="str">
            <v>Red</v>
          </cell>
        </row>
        <row r="25">
          <cell r="L25" t="str">
            <v>x</v>
          </cell>
          <cell r="P25" t="str">
            <v>Red</v>
          </cell>
        </row>
        <row r="26">
          <cell r="L26" t="str">
            <v>x</v>
          </cell>
          <cell r="P26" t="str">
            <v>Rose</v>
          </cell>
        </row>
        <row r="27">
          <cell r="L27" t="str">
            <v>Gaillac</v>
          </cell>
          <cell r="P27" t="str">
            <v>Rosé</v>
          </cell>
        </row>
        <row r="28">
          <cell r="L28" t="str">
            <v>Val de Loire</v>
          </cell>
          <cell r="P28" t="str">
            <v>Rosé</v>
          </cell>
        </row>
        <row r="29">
          <cell r="L29" t="str">
            <v>Andlau</v>
          </cell>
          <cell r="P29" t="str">
            <v>White</v>
          </cell>
        </row>
        <row r="30">
          <cell r="L30" t="str">
            <v>Andlau</v>
          </cell>
          <cell r="P30" t="str">
            <v>White</v>
          </cell>
        </row>
        <row r="31">
          <cell r="L31" t="str">
            <v>Andlau</v>
          </cell>
          <cell r="P31" t="str">
            <v>White</v>
          </cell>
        </row>
        <row r="32">
          <cell r="L32" t="str">
            <v>Andlau</v>
          </cell>
          <cell r="P32" t="str">
            <v>White</v>
          </cell>
        </row>
        <row r="33">
          <cell r="L33" t="str">
            <v>Cheverny</v>
          </cell>
          <cell r="P33" t="str">
            <v>White</v>
          </cell>
        </row>
        <row r="34">
          <cell r="L34" t="str">
            <v>Côtes de Gascogne</v>
          </cell>
          <cell r="P34" t="str">
            <v>White</v>
          </cell>
        </row>
        <row r="35">
          <cell r="L35" t="str">
            <v>Gaillac</v>
          </cell>
          <cell r="P35" t="str">
            <v>White</v>
          </cell>
        </row>
        <row r="36">
          <cell r="L36" t="str">
            <v>Gaillac</v>
          </cell>
          <cell r="P36" t="str">
            <v>White</v>
          </cell>
        </row>
        <row r="37">
          <cell r="L37" t="str">
            <v>Gaillac</v>
          </cell>
          <cell r="P37" t="str">
            <v>White</v>
          </cell>
        </row>
        <row r="38">
          <cell r="L38" t="str">
            <v>Gaillac</v>
          </cell>
          <cell r="P38" t="str">
            <v>White</v>
          </cell>
        </row>
        <row r="39">
          <cell r="L39" t="str">
            <v>La Clape</v>
          </cell>
          <cell r="P39" t="str">
            <v>White</v>
          </cell>
        </row>
        <row r="40">
          <cell r="L40" t="str">
            <v>La Clape</v>
          </cell>
          <cell r="P40" t="str">
            <v>White</v>
          </cell>
        </row>
        <row r="41">
          <cell r="L41" t="str">
            <v>Pays d'Oc</v>
          </cell>
          <cell r="P41" t="str">
            <v>White</v>
          </cell>
        </row>
        <row r="42">
          <cell r="L42" t="str">
            <v>Pays d'Oc</v>
          </cell>
          <cell r="P42" t="str">
            <v>White</v>
          </cell>
        </row>
        <row r="43">
          <cell r="L43" t="str">
            <v>Pays d'Oc</v>
          </cell>
          <cell r="P43" t="str">
            <v>White</v>
          </cell>
        </row>
        <row r="44">
          <cell r="L44" t="str">
            <v>x</v>
          </cell>
          <cell r="P44" t="str">
            <v>White</v>
          </cell>
        </row>
        <row r="45">
          <cell r="L45" t="str">
            <v>x</v>
          </cell>
          <cell r="P45" t="str">
            <v>White</v>
          </cell>
        </row>
        <row r="46">
          <cell r="L46" t="str">
            <v>x</v>
          </cell>
          <cell r="P46" t="str">
            <v>White</v>
          </cell>
        </row>
        <row r="47">
          <cell r="L47" t="str">
            <v>x</v>
          </cell>
          <cell r="P47" t="str">
            <v>White</v>
          </cell>
        </row>
        <row r="48">
          <cell r="L48" t="str">
            <v>Côtes de Gascogne</v>
          </cell>
          <cell r="P48" t="str">
            <v xml:space="preserve">White </v>
          </cell>
        </row>
        <row r="49">
          <cell r="L49" t="str">
            <v>x</v>
          </cell>
          <cell r="P49" t="str">
            <v xml:space="preserve">White </v>
          </cell>
        </row>
        <row r="50">
          <cell r="L50" t="str">
            <v>x</v>
          </cell>
          <cell r="P50" t="str">
            <v xml:space="preserve">White </v>
          </cell>
        </row>
        <row r="51">
          <cell r="L51" t="str">
            <v>Andlau</v>
          </cell>
        </row>
        <row r="52">
          <cell r="L52" t="str">
            <v>Baux de Provence</v>
          </cell>
        </row>
        <row r="53">
          <cell r="L53" t="str">
            <v>Baux de Provence</v>
          </cell>
        </row>
        <row r="54">
          <cell r="L54" t="str">
            <v xml:space="preserve">Cheverny </v>
          </cell>
        </row>
        <row r="55">
          <cell r="L55" t="str">
            <v xml:space="preserve">Cote de cezanne </v>
          </cell>
          <cell r="P55" t="str">
            <v>Sparkling</v>
          </cell>
        </row>
        <row r="56">
          <cell r="L56" t="str">
            <v xml:space="preserve">Cote de cezanne </v>
          </cell>
          <cell r="P56" t="str">
            <v>Sparkling</v>
          </cell>
        </row>
        <row r="57">
          <cell r="L57" t="str">
            <v xml:space="preserve">Cote de cezanne </v>
          </cell>
          <cell r="P57" t="str">
            <v>Sparkling</v>
          </cell>
        </row>
        <row r="58">
          <cell r="L58" t="str">
            <v xml:space="preserve">Cote de cezanne </v>
          </cell>
          <cell r="P58" t="str">
            <v>Sparkling</v>
          </cell>
        </row>
        <row r="59">
          <cell r="L59" t="str">
            <v>Val de Loire</v>
          </cell>
        </row>
        <row r="60">
          <cell r="L60" t="str">
            <v>Val de Loire</v>
          </cell>
        </row>
        <row r="61">
          <cell r="L61" t="str">
            <v>x</v>
          </cell>
          <cell r="P61" t="str">
            <v>Sparkling</v>
          </cell>
        </row>
        <row r="62">
          <cell r="L62" t="str">
            <v>x</v>
          </cell>
        </row>
        <row r="63">
          <cell r="L63" t="str">
            <v>x</v>
          </cell>
        </row>
        <row r="64">
          <cell r="L64" t="str">
            <v>x</v>
          </cell>
        </row>
        <row r="65">
          <cell r="L65" t="str">
            <v>x</v>
          </cell>
        </row>
        <row r="66">
          <cell r="L66" t="str">
            <v>x</v>
          </cell>
        </row>
        <row r="67">
          <cell r="L67" t="str">
            <v>x</v>
          </cell>
          <cell r="P67" t="str">
            <v>Sparkling</v>
          </cell>
        </row>
        <row r="68">
          <cell r="L68" t="str">
            <v>x</v>
          </cell>
        </row>
        <row r="69">
          <cell r="L69" t="str">
            <v>x</v>
          </cell>
        </row>
        <row r="70">
          <cell r="L70" t="str">
            <v>x</v>
          </cell>
        </row>
        <row r="71">
          <cell r="L71" t="str">
            <v>x</v>
          </cell>
        </row>
        <row r="72">
          <cell r="L72" t="str">
            <v>x</v>
          </cell>
        </row>
        <row r="73">
          <cell r="L73" t="str">
            <v>x</v>
          </cell>
        </row>
        <row r="74">
          <cell r="L74" t="str">
            <v>x</v>
          </cell>
        </row>
        <row r="75">
          <cell r="L75" t="str">
            <v>x</v>
          </cell>
        </row>
        <row r="76">
          <cell r="L76" t="str">
            <v>x</v>
          </cell>
          <cell r="P76" t="str">
            <v>Sparkling</v>
          </cell>
        </row>
        <row r="77">
          <cell r="L77" t="str">
            <v>x</v>
          </cell>
        </row>
        <row r="78">
          <cell r="L78" t="str">
            <v>x</v>
          </cell>
        </row>
        <row r="79">
          <cell r="L79" t="str">
            <v>x</v>
          </cell>
        </row>
        <row r="80">
          <cell r="L80" t="str">
            <v>x</v>
          </cell>
        </row>
        <row r="81">
          <cell r="L81" t="str">
            <v>x</v>
          </cell>
        </row>
        <row r="82">
          <cell r="L82" t="str">
            <v>x</v>
          </cell>
        </row>
        <row r="83">
          <cell r="L83" t="str">
            <v>x</v>
          </cell>
        </row>
        <row r="84">
          <cell r="L84" t="str">
            <v>x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Bureau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tabSelected="1" workbookViewId="0">
      <selection activeCell="F32" sqref="F32"/>
    </sheetView>
  </sheetViews>
  <sheetFormatPr baseColWidth="10" defaultRowHeight="16" x14ac:dyDescent="0.2"/>
  <cols>
    <col min="1" max="1" width="24.5" customWidth="1"/>
    <col min="2" max="2" width="40.33203125" customWidth="1"/>
    <col min="3" max="3" width="9.6640625" customWidth="1"/>
    <col min="9" max="9" width="19.5" customWidth="1"/>
    <col min="10" max="10" width="17.6640625" customWidth="1"/>
    <col min="11" max="11" width="30.5" customWidth="1"/>
    <col min="12" max="12" width="15.5" customWidth="1"/>
    <col min="13" max="13" width="18.1640625" customWidth="1"/>
  </cols>
  <sheetData>
    <row r="1" spans="1:13" x14ac:dyDescent="0.2">
      <c r="A1" s="1" t="s">
        <v>0</v>
      </c>
    </row>
    <row r="2" spans="1:13" x14ac:dyDescent="0.2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3" t="s">
        <v>10</v>
      </c>
      <c r="K2" s="4" t="s">
        <v>11</v>
      </c>
      <c r="L2" s="2" t="s">
        <v>12</v>
      </c>
      <c r="M2" s="2" t="s">
        <v>13</v>
      </c>
    </row>
    <row r="3" spans="1:13" x14ac:dyDescent="0.2">
      <c r="A3" t="s">
        <v>39</v>
      </c>
      <c r="B3" t="s">
        <v>40</v>
      </c>
      <c r="C3" t="s">
        <v>17</v>
      </c>
      <c r="D3">
        <v>0.75</v>
      </c>
      <c r="E3">
        <v>0</v>
      </c>
      <c r="F3">
        <v>9</v>
      </c>
      <c r="G3">
        <v>0</v>
      </c>
      <c r="H3">
        <v>54</v>
      </c>
      <c r="I3">
        <v>6</v>
      </c>
      <c r="J3" t="s">
        <v>18</v>
      </c>
      <c r="K3" t="s">
        <v>29</v>
      </c>
      <c r="L3" t="s">
        <v>30</v>
      </c>
      <c r="M3" t="s">
        <v>14</v>
      </c>
    </row>
    <row r="4" spans="1:13" x14ac:dyDescent="0.2">
      <c r="A4" t="s">
        <v>41</v>
      </c>
      <c r="B4" t="s">
        <v>42</v>
      </c>
      <c r="C4" t="s">
        <v>23</v>
      </c>
      <c r="D4">
        <v>0.75</v>
      </c>
      <c r="E4">
        <v>0</v>
      </c>
      <c r="F4">
        <v>9</v>
      </c>
      <c r="G4">
        <v>0</v>
      </c>
      <c r="H4">
        <v>54</v>
      </c>
      <c r="I4">
        <v>6</v>
      </c>
      <c r="J4" t="s">
        <v>18</v>
      </c>
      <c r="K4" t="s">
        <v>19</v>
      </c>
      <c r="L4" t="s">
        <v>20</v>
      </c>
      <c r="M4" t="s">
        <v>43</v>
      </c>
    </row>
    <row r="5" spans="1:13" x14ac:dyDescent="0.2">
      <c r="A5" t="s">
        <v>44</v>
      </c>
      <c r="B5" t="s">
        <v>45</v>
      </c>
      <c r="C5" t="s">
        <v>23</v>
      </c>
      <c r="D5">
        <v>0.75</v>
      </c>
      <c r="E5">
        <v>0</v>
      </c>
      <c r="F5">
        <v>9</v>
      </c>
      <c r="G5">
        <v>0</v>
      </c>
      <c r="H5">
        <v>54</v>
      </c>
      <c r="I5">
        <v>6</v>
      </c>
      <c r="J5" t="s">
        <v>18</v>
      </c>
      <c r="K5" t="s">
        <v>19</v>
      </c>
      <c r="L5" t="s">
        <v>20</v>
      </c>
      <c r="M5" t="s">
        <v>43</v>
      </c>
    </row>
    <row r="6" spans="1:13" x14ac:dyDescent="0.2">
      <c r="A6" t="s">
        <v>46</v>
      </c>
      <c r="B6" t="s">
        <v>47</v>
      </c>
      <c r="C6" t="s">
        <v>17</v>
      </c>
      <c r="D6">
        <v>0.75</v>
      </c>
      <c r="E6">
        <v>0</v>
      </c>
      <c r="F6">
        <v>8</v>
      </c>
      <c r="G6">
        <v>0</v>
      </c>
      <c r="H6">
        <v>48</v>
      </c>
      <c r="I6">
        <v>6</v>
      </c>
      <c r="J6" t="s">
        <v>18</v>
      </c>
      <c r="K6" t="s">
        <v>19</v>
      </c>
      <c r="L6" t="s">
        <v>20</v>
      </c>
      <c r="M6" t="s">
        <v>14</v>
      </c>
    </row>
    <row r="7" spans="1:13" x14ac:dyDescent="0.2">
      <c r="A7" t="s">
        <v>48</v>
      </c>
      <c r="B7" t="s">
        <v>49</v>
      </c>
      <c r="C7" t="s">
        <v>17</v>
      </c>
      <c r="D7">
        <v>0.75</v>
      </c>
      <c r="E7">
        <v>0</v>
      </c>
      <c r="F7">
        <v>14</v>
      </c>
      <c r="G7">
        <v>0</v>
      </c>
      <c r="H7">
        <v>84</v>
      </c>
      <c r="I7">
        <v>6</v>
      </c>
      <c r="J7" t="s">
        <v>18</v>
      </c>
      <c r="K7" t="s">
        <v>19</v>
      </c>
      <c r="L7" t="s">
        <v>20</v>
      </c>
      <c r="M7" t="s">
        <v>14</v>
      </c>
    </row>
    <row r="8" spans="1:13" x14ac:dyDescent="0.2">
      <c r="A8" t="s">
        <v>50</v>
      </c>
      <c r="B8" t="s">
        <v>51</v>
      </c>
      <c r="C8" t="s">
        <v>17</v>
      </c>
      <c r="D8">
        <v>0.75</v>
      </c>
      <c r="E8">
        <v>0</v>
      </c>
      <c r="F8">
        <v>21</v>
      </c>
      <c r="G8">
        <v>0</v>
      </c>
      <c r="H8">
        <v>126</v>
      </c>
      <c r="I8">
        <v>6</v>
      </c>
      <c r="J8" t="s">
        <v>18</v>
      </c>
      <c r="K8" t="s">
        <v>19</v>
      </c>
      <c r="L8" t="s">
        <v>20</v>
      </c>
      <c r="M8" t="s">
        <v>52</v>
      </c>
    </row>
    <row r="9" spans="1:13" x14ac:dyDescent="0.2">
      <c r="A9" t="s">
        <v>53</v>
      </c>
      <c r="B9" t="s">
        <v>54</v>
      </c>
      <c r="C9" t="s">
        <v>17</v>
      </c>
      <c r="D9">
        <v>0.75</v>
      </c>
      <c r="E9">
        <v>0</v>
      </c>
      <c r="F9">
        <v>25</v>
      </c>
      <c r="G9">
        <v>2</v>
      </c>
      <c r="H9">
        <v>152</v>
      </c>
      <c r="I9">
        <v>6</v>
      </c>
      <c r="J9" t="s">
        <v>18</v>
      </c>
      <c r="K9" t="s">
        <v>19</v>
      </c>
      <c r="L9" t="s">
        <v>20</v>
      </c>
      <c r="M9" t="s">
        <v>14</v>
      </c>
    </row>
    <row r="10" spans="1:13" x14ac:dyDescent="0.2">
      <c r="A10" t="s">
        <v>55</v>
      </c>
      <c r="B10" t="s">
        <v>56</v>
      </c>
      <c r="C10" t="s">
        <v>23</v>
      </c>
      <c r="D10">
        <v>0.75</v>
      </c>
      <c r="E10">
        <v>0</v>
      </c>
      <c r="F10">
        <v>17</v>
      </c>
      <c r="G10">
        <v>2</v>
      </c>
      <c r="H10">
        <v>104</v>
      </c>
      <c r="I10">
        <v>6</v>
      </c>
      <c r="J10" t="s">
        <v>18</v>
      </c>
      <c r="K10" t="s">
        <v>19</v>
      </c>
      <c r="L10" t="s">
        <v>20</v>
      </c>
      <c r="M10" t="s">
        <v>14</v>
      </c>
    </row>
    <row r="11" spans="1:13" x14ac:dyDescent="0.2">
      <c r="A11" t="s">
        <v>57</v>
      </c>
      <c r="B11" t="s">
        <v>58</v>
      </c>
      <c r="C11" t="s">
        <v>59</v>
      </c>
      <c r="D11">
        <v>0.75</v>
      </c>
      <c r="E11">
        <v>0</v>
      </c>
      <c r="F11">
        <v>7</v>
      </c>
      <c r="G11">
        <v>0</v>
      </c>
      <c r="H11">
        <v>42</v>
      </c>
      <c r="I11">
        <v>6</v>
      </c>
      <c r="J11" t="s">
        <v>18</v>
      </c>
      <c r="K11" t="s">
        <v>60</v>
      </c>
      <c r="L11" t="s">
        <v>61</v>
      </c>
      <c r="M11" t="s">
        <v>14</v>
      </c>
    </row>
    <row r="12" spans="1:13" x14ac:dyDescent="0.2">
      <c r="A12" t="s">
        <v>62</v>
      </c>
      <c r="B12" t="s">
        <v>63</v>
      </c>
      <c r="C12" t="s">
        <v>59</v>
      </c>
      <c r="D12">
        <v>0.75</v>
      </c>
      <c r="E12">
        <v>0</v>
      </c>
      <c r="F12">
        <v>17</v>
      </c>
      <c r="G12">
        <v>0</v>
      </c>
      <c r="H12">
        <v>102</v>
      </c>
      <c r="I12">
        <v>6</v>
      </c>
      <c r="J12" t="s">
        <v>18</v>
      </c>
      <c r="K12" t="s">
        <v>64</v>
      </c>
      <c r="L12" t="s">
        <v>65</v>
      </c>
      <c r="M12" t="s">
        <v>31</v>
      </c>
    </row>
    <row r="13" spans="1:13" x14ac:dyDescent="0.2">
      <c r="A13" t="s">
        <v>66</v>
      </c>
      <c r="B13" t="s">
        <v>67</v>
      </c>
      <c r="C13" t="s">
        <v>68</v>
      </c>
      <c r="D13">
        <v>0.75</v>
      </c>
      <c r="E13">
        <v>0</v>
      </c>
      <c r="F13">
        <v>17</v>
      </c>
      <c r="G13">
        <v>0</v>
      </c>
      <c r="H13">
        <v>102</v>
      </c>
      <c r="I13">
        <v>6</v>
      </c>
      <c r="J13" t="s">
        <v>18</v>
      </c>
      <c r="K13" t="s">
        <v>64</v>
      </c>
      <c r="L13" t="s">
        <v>65</v>
      </c>
      <c r="M13" t="s">
        <v>69</v>
      </c>
    </row>
    <row r="14" spans="1:13" x14ac:dyDescent="0.2">
      <c r="A14" t="s">
        <v>70</v>
      </c>
      <c r="B14" t="s">
        <v>71</v>
      </c>
      <c r="C14" t="s">
        <v>72</v>
      </c>
      <c r="D14">
        <v>0.75</v>
      </c>
      <c r="E14">
        <v>0</v>
      </c>
      <c r="F14">
        <v>19</v>
      </c>
      <c r="G14">
        <v>0</v>
      </c>
      <c r="H14">
        <v>114</v>
      </c>
      <c r="I14">
        <v>6</v>
      </c>
      <c r="J14" t="s">
        <v>18</v>
      </c>
      <c r="K14" t="s">
        <v>64</v>
      </c>
      <c r="L14" t="s">
        <v>65</v>
      </c>
      <c r="M14" t="s">
        <v>73</v>
      </c>
    </row>
    <row r="15" spans="1:13" x14ac:dyDescent="0.2">
      <c r="A15" t="s">
        <v>74</v>
      </c>
      <c r="B15" t="s">
        <v>75</v>
      </c>
      <c r="C15" t="s">
        <v>17</v>
      </c>
      <c r="D15">
        <v>0.75</v>
      </c>
      <c r="E15">
        <v>0</v>
      </c>
      <c r="F15">
        <v>16</v>
      </c>
      <c r="G15">
        <v>0</v>
      </c>
      <c r="H15">
        <v>96</v>
      </c>
      <c r="I15">
        <v>6</v>
      </c>
      <c r="J15" t="s">
        <v>18</v>
      </c>
      <c r="K15" t="s">
        <v>64</v>
      </c>
      <c r="L15" t="s">
        <v>65</v>
      </c>
      <c r="M15" t="s">
        <v>14</v>
      </c>
    </row>
    <row r="16" spans="1:13" x14ac:dyDescent="0.2">
      <c r="A16" t="s">
        <v>76</v>
      </c>
      <c r="B16" t="s">
        <v>77</v>
      </c>
      <c r="C16" t="s">
        <v>28</v>
      </c>
      <c r="D16">
        <v>0.75</v>
      </c>
      <c r="E16">
        <v>0</v>
      </c>
      <c r="F16">
        <v>22</v>
      </c>
      <c r="G16">
        <v>0</v>
      </c>
      <c r="H16">
        <v>132</v>
      </c>
      <c r="I16">
        <v>6</v>
      </c>
      <c r="J16" t="s">
        <v>18</v>
      </c>
      <c r="K16" t="s">
        <v>64</v>
      </c>
      <c r="L16" t="s">
        <v>78</v>
      </c>
    </row>
    <row r="17" spans="1:13" x14ac:dyDescent="0.2">
      <c r="A17" t="s">
        <v>79</v>
      </c>
      <c r="B17" t="s">
        <v>80</v>
      </c>
      <c r="C17" t="s">
        <v>72</v>
      </c>
      <c r="D17">
        <v>0.75</v>
      </c>
      <c r="E17">
        <v>0</v>
      </c>
      <c r="F17">
        <v>24</v>
      </c>
      <c r="G17">
        <v>0</v>
      </c>
      <c r="H17">
        <v>144</v>
      </c>
      <c r="I17">
        <v>6</v>
      </c>
      <c r="J17" t="s">
        <v>18</v>
      </c>
      <c r="K17" t="s">
        <v>64</v>
      </c>
      <c r="L17" t="s">
        <v>78</v>
      </c>
      <c r="M17" t="s">
        <v>14</v>
      </c>
    </row>
    <row r="18" spans="1:13" x14ac:dyDescent="0.2">
      <c r="A18" t="s">
        <v>81</v>
      </c>
      <c r="B18" t="s">
        <v>82</v>
      </c>
      <c r="C18" t="s">
        <v>83</v>
      </c>
      <c r="D18">
        <v>0.75</v>
      </c>
      <c r="E18">
        <v>0</v>
      </c>
      <c r="F18">
        <v>2</v>
      </c>
      <c r="G18">
        <v>0</v>
      </c>
      <c r="H18">
        <v>12</v>
      </c>
      <c r="I18">
        <v>6</v>
      </c>
      <c r="J18" t="s">
        <v>18</v>
      </c>
      <c r="K18" t="s">
        <v>60</v>
      </c>
      <c r="L18" t="s">
        <v>84</v>
      </c>
      <c r="M18" t="s">
        <v>14</v>
      </c>
    </row>
    <row r="19" spans="1:13" x14ac:dyDescent="0.2">
      <c r="A19" t="s">
        <v>85</v>
      </c>
      <c r="B19" t="s">
        <v>86</v>
      </c>
      <c r="C19" t="s">
        <v>68</v>
      </c>
      <c r="D19">
        <v>0.75</v>
      </c>
      <c r="E19">
        <v>0</v>
      </c>
      <c r="F19">
        <v>24</v>
      </c>
      <c r="G19">
        <v>0</v>
      </c>
      <c r="H19">
        <v>144</v>
      </c>
      <c r="I19">
        <v>6</v>
      </c>
      <c r="J19" t="s">
        <v>18</v>
      </c>
      <c r="K19" t="s">
        <v>60</v>
      </c>
      <c r="L19" t="s">
        <v>84</v>
      </c>
      <c r="M19" t="s">
        <v>14</v>
      </c>
    </row>
    <row r="20" spans="1:13" x14ac:dyDescent="0.2">
      <c r="A20" t="s">
        <v>87</v>
      </c>
      <c r="B20" t="s">
        <v>88</v>
      </c>
      <c r="C20" t="s">
        <v>89</v>
      </c>
      <c r="D20">
        <v>0.75</v>
      </c>
      <c r="E20">
        <v>0</v>
      </c>
      <c r="F20">
        <v>9</v>
      </c>
      <c r="G20">
        <v>0</v>
      </c>
      <c r="H20">
        <v>54</v>
      </c>
      <c r="I20">
        <v>6</v>
      </c>
      <c r="J20" t="s">
        <v>18</v>
      </c>
      <c r="K20" t="s">
        <v>60</v>
      </c>
      <c r="L20" t="s">
        <v>84</v>
      </c>
      <c r="M20" t="s">
        <v>14</v>
      </c>
    </row>
    <row r="21" spans="1:13" x14ac:dyDescent="0.2">
      <c r="A21" t="s">
        <v>90</v>
      </c>
      <c r="B21" t="s">
        <v>91</v>
      </c>
      <c r="C21" t="s">
        <v>28</v>
      </c>
      <c r="D21">
        <v>0.75</v>
      </c>
      <c r="E21">
        <v>0</v>
      </c>
      <c r="F21">
        <v>9</v>
      </c>
      <c r="G21">
        <v>0</v>
      </c>
      <c r="H21">
        <v>54</v>
      </c>
      <c r="I21">
        <v>6</v>
      </c>
      <c r="J21" t="s">
        <v>18</v>
      </c>
      <c r="K21" t="s">
        <v>60</v>
      </c>
      <c r="L21" t="s">
        <v>84</v>
      </c>
      <c r="M21" t="s">
        <v>14</v>
      </c>
    </row>
    <row r="22" spans="1:13" x14ac:dyDescent="0.2">
      <c r="A22" t="s">
        <v>92</v>
      </c>
      <c r="B22" t="s">
        <v>93</v>
      </c>
      <c r="C22" t="s">
        <v>17</v>
      </c>
      <c r="D22">
        <v>0.75</v>
      </c>
      <c r="E22">
        <v>0</v>
      </c>
      <c r="F22">
        <v>20</v>
      </c>
      <c r="G22">
        <v>0</v>
      </c>
      <c r="H22">
        <v>120</v>
      </c>
      <c r="I22">
        <v>6</v>
      </c>
      <c r="J22" t="s">
        <v>18</v>
      </c>
      <c r="K22" t="s">
        <v>94</v>
      </c>
      <c r="L22" t="s">
        <v>95</v>
      </c>
      <c r="M22" t="s">
        <v>31</v>
      </c>
    </row>
    <row r="23" spans="1:13" x14ac:dyDescent="0.2">
      <c r="A23" t="s">
        <v>96</v>
      </c>
      <c r="B23" t="s">
        <v>97</v>
      </c>
      <c r="C23" t="s">
        <v>23</v>
      </c>
      <c r="D23">
        <v>0.75</v>
      </c>
      <c r="E23">
        <v>0</v>
      </c>
      <c r="F23">
        <v>49</v>
      </c>
      <c r="G23">
        <v>0</v>
      </c>
      <c r="H23">
        <v>294</v>
      </c>
      <c r="I23">
        <v>6</v>
      </c>
      <c r="J23" t="s">
        <v>18</v>
      </c>
      <c r="K23" t="s">
        <v>98</v>
      </c>
      <c r="L23" t="s">
        <v>14</v>
      </c>
      <c r="M23" t="s">
        <v>14</v>
      </c>
    </row>
    <row r="24" spans="1:13" x14ac:dyDescent="0.2">
      <c r="A24" t="s">
        <v>99</v>
      </c>
      <c r="B24" t="s">
        <v>100</v>
      </c>
      <c r="C24" t="s">
        <v>28</v>
      </c>
      <c r="D24">
        <v>0.75</v>
      </c>
      <c r="E24">
        <v>0</v>
      </c>
      <c r="F24">
        <v>28</v>
      </c>
      <c r="G24">
        <v>0</v>
      </c>
      <c r="H24">
        <v>168</v>
      </c>
      <c r="I24">
        <v>6</v>
      </c>
      <c r="J24" t="s">
        <v>18</v>
      </c>
      <c r="K24" t="s">
        <v>24</v>
      </c>
      <c r="L24" t="s">
        <v>14</v>
      </c>
    </row>
    <row r="25" spans="1:13" x14ac:dyDescent="0.2">
      <c r="A25" t="s">
        <v>101</v>
      </c>
      <c r="B25" t="s">
        <v>102</v>
      </c>
      <c r="C25" t="s">
        <v>68</v>
      </c>
      <c r="D25">
        <v>0.75</v>
      </c>
      <c r="E25">
        <v>0</v>
      </c>
      <c r="F25">
        <v>7</v>
      </c>
      <c r="G25">
        <v>0</v>
      </c>
      <c r="H25">
        <v>42</v>
      </c>
      <c r="I25">
        <v>6</v>
      </c>
      <c r="J25" t="s">
        <v>18</v>
      </c>
      <c r="K25" t="s">
        <v>98</v>
      </c>
      <c r="L25" t="s">
        <v>14</v>
      </c>
      <c r="M25" t="s">
        <v>14</v>
      </c>
    </row>
    <row r="26" spans="1:13" x14ac:dyDescent="0.2">
      <c r="A26" t="s">
        <v>103</v>
      </c>
      <c r="B26" t="s">
        <v>104</v>
      </c>
      <c r="C26" t="s">
        <v>17</v>
      </c>
      <c r="D26">
        <v>0.75</v>
      </c>
      <c r="E26">
        <v>0</v>
      </c>
      <c r="F26">
        <v>0</v>
      </c>
      <c r="G26">
        <v>1</v>
      </c>
      <c r="H26">
        <v>1</v>
      </c>
      <c r="I26">
        <v>6</v>
      </c>
      <c r="J26" t="s">
        <v>18</v>
      </c>
      <c r="K26" t="s">
        <v>14</v>
      </c>
      <c r="L26" t="s">
        <v>14</v>
      </c>
      <c r="M26" t="s">
        <v>14</v>
      </c>
    </row>
    <row r="27" spans="1:13" x14ac:dyDescent="0.2">
      <c r="A27" t="s">
        <v>15</v>
      </c>
      <c r="B27" t="s">
        <v>16</v>
      </c>
      <c r="C27" t="s">
        <v>17</v>
      </c>
      <c r="D27">
        <v>0.75</v>
      </c>
      <c r="E27">
        <v>0</v>
      </c>
      <c r="F27">
        <v>7</v>
      </c>
      <c r="G27">
        <v>1</v>
      </c>
      <c r="H27">
        <v>43</v>
      </c>
      <c r="I27">
        <v>6</v>
      </c>
      <c r="J27" t="s">
        <v>18</v>
      </c>
      <c r="K27" t="s">
        <v>19</v>
      </c>
      <c r="L27" t="s">
        <v>20</v>
      </c>
      <c r="M27" t="s">
        <v>14</v>
      </c>
    </row>
    <row r="28" spans="1:13" x14ac:dyDescent="0.2">
      <c r="A28" t="s">
        <v>21</v>
      </c>
      <c r="B28" t="s">
        <v>22</v>
      </c>
      <c r="C28" t="s">
        <v>23</v>
      </c>
      <c r="D28">
        <v>0.75</v>
      </c>
      <c r="E28">
        <v>0</v>
      </c>
      <c r="F28">
        <v>27</v>
      </c>
      <c r="G28">
        <v>3</v>
      </c>
      <c r="H28">
        <v>165</v>
      </c>
      <c r="I28">
        <v>6</v>
      </c>
      <c r="J28" t="s">
        <v>18</v>
      </c>
      <c r="K28" t="s">
        <v>24</v>
      </c>
      <c r="L28" t="s">
        <v>25</v>
      </c>
      <c r="M28" t="s">
        <v>14</v>
      </c>
    </row>
    <row r="29" spans="1:13" x14ac:dyDescent="0.2">
      <c r="A29" t="s">
        <v>26</v>
      </c>
      <c r="B29" t="s">
        <v>27</v>
      </c>
      <c r="C29" t="s">
        <v>28</v>
      </c>
      <c r="D29">
        <v>0.75</v>
      </c>
      <c r="E29">
        <v>0</v>
      </c>
      <c r="F29">
        <v>8</v>
      </c>
      <c r="G29">
        <v>0</v>
      </c>
      <c r="H29">
        <v>48</v>
      </c>
      <c r="I29">
        <v>6</v>
      </c>
      <c r="J29" t="s">
        <v>18</v>
      </c>
      <c r="K29" t="s">
        <v>29</v>
      </c>
      <c r="L29" t="s">
        <v>30</v>
      </c>
      <c r="M29" t="s">
        <v>31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O31"/>
  <sheetViews>
    <sheetView workbookViewId="0">
      <selection activeCell="E5" sqref="E5"/>
    </sheetView>
  </sheetViews>
  <sheetFormatPr baseColWidth="10" defaultRowHeight="16" x14ac:dyDescent="0.2"/>
  <sheetData>
    <row r="3" spans="2:7" x14ac:dyDescent="0.2">
      <c r="C3" s="5" t="s">
        <v>32</v>
      </c>
      <c r="D3" s="5" t="s">
        <v>33</v>
      </c>
      <c r="E3" s="5" t="s">
        <v>34</v>
      </c>
      <c r="F3" s="5" t="s">
        <v>35</v>
      </c>
      <c r="G3" s="5" t="s">
        <v>36</v>
      </c>
    </row>
    <row r="4" spans="2:7" x14ac:dyDescent="0.2">
      <c r="B4" s="6"/>
      <c r="C4" s="7">
        <f>COUNTIF([1]Sheet1!P:P,"White")</f>
        <v>19</v>
      </c>
      <c r="D4" s="7">
        <f>COUNTIF([1]Sheet1!P:P,"Red")</f>
        <v>23</v>
      </c>
      <c r="E4" s="7">
        <f>COUNTIF([1]Sheet1!P:P,"Sparkling")</f>
        <v>7</v>
      </c>
      <c r="F4" s="8">
        <f>COUNTIF([1]Sheet1!P:P,"Rosé")</f>
        <v>2</v>
      </c>
      <c r="G4" s="9">
        <f>SUM(C4:F4)</f>
        <v>51</v>
      </c>
    </row>
    <row r="5" spans="2:7" x14ac:dyDescent="0.2">
      <c r="B5" s="10" t="s">
        <v>37</v>
      </c>
      <c r="C5" s="11">
        <f>C4/$G$4</f>
        <v>0.37254901960784315</v>
      </c>
      <c r="D5" s="11">
        <f t="shared" ref="D5:G5" si="0">D4/$G$4</f>
        <v>0.45098039215686275</v>
      </c>
      <c r="E5" s="11">
        <f t="shared" si="0"/>
        <v>0.13725490196078433</v>
      </c>
      <c r="F5" s="11">
        <f t="shared" si="0"/>
        <v>3.9215686274509803E-2</v>
      </c>
      <c r="G5" s="12">
        <f t="shared" si="0"/>
        <v>1</v>
      </c>
    </row>
    <row r="6" spans="2:7" x14ac:dyDescent="0.2">
      <c r="B6" s="10" t="s">
        <v>38</v>
      </c>
      <c r="C6" s="7"/>
      <c r="D6" s="7"/>
      <c r="E6" s="7"/>
      <c r="F6" s="13"/>
      <c r="G6" s="9"/>
    </row>
    <row r="7" spans="2:7" x14ac:dyDescent="0.2">
      <c r="B7" s="10" t="s">
        <v>37</v>
      </c>
      <c r="C7" s="11" t="e">
        <f>C6/$G$6</f>
        <v>#DIV/0!</v>
      </c>
      <c r="D7" s="11" t="e">
        <f t="shared" ref="D7:G7" si="1">D6/$G$6</f>
        <v>#DIV/0!</v>
      </c>
      <c r="E7" s="11" t="e">
        <f t="shared" si="1"/>
        <v>#DIV/0!</v>
      </c>
      <c r="F7" s="11" t="e">
        <f t="shared" si="1"/>
        <v>#DIV/0!</v>
      </c>
      <c r="G7" s="11" t="e">
        <f t="shared" si="1"/>
        <v>#DIV/0!</v>
      </c>
    </row>
    <row r="10" spans="2:7" x14ac:dyDescent="0.2">
      <c r="B10" s="14"/>
      <c r="C10" s="5" t="s">
        <v>105</v>
      </c>
      <c r="D10" s="15" t="s">
        <v>106</v>
      </c>
      <c r="E10" s="5" t="s">
        <v>107</v>
      </c>
      <c r="F10" s="5" t="s">
        <v>108</v>
      </c>
      <c r="G10" s="5" t="s">
        <v>36</v>
      </c>
    </row>
    <row r="11" spans="2:7" x14ac:dyDescent="0.2">
      <c r="B11" s="10" t="s">
        <v>109</v>
      </c>
      <c r="C11" s="7">
        <v>8</v>
      </c>
      <c r="D11" s="7">
        <v>18</v>
      </c>
      <c r="E11" s="7">
        <v>5</v>
      </c>
      <c r="F11" s="7">
        <v>5</v>
      </c>
      <c r="G11" s="7">
        <v>36</v>
      </c>
    </row>
    <row r="12" spans="2:7" x14ac:dyDescent="0.2">
      <c r="B12" s="10" t="s">
        <v>37</v>
      </c>
      <c r="C12" s="7" t="s">
        <v>110</v>
      </c>
      <c r="D12" s="7" t="s">
        <v>111</v>
      </c>
      <c r="E12" s="7" t="s">
        <v>112</v>
      </c>
      <c r="F12" s="7" t="s">
        <v>112</v>
      </c>
      <c r="G12" s="7" t="s">
        <v>113</v>
      </c>
    </row>
    <row r="13" spans="2:7" x14ac:dyDescent="0.2">
      <c r="B13" s="10" t="s">
        <v>114</v>
      </c>
      <c r="C13" s="7">
        <v>804</v>
      </c>
      <c r="D13" s="7">
        <v>1356</v>
      </c>
      <c r="E13" s="7">
        <v>396</v>
      </c>
      <c r="F13" s="7">
        <v>384</v>
      </c>
      <c r="G13" s="7">
        <v>2940</v>
      </c>
    </row>
    <row r="14" spans="2:7" x14ac:dyDescent="0.2">
      <c r="B14" s="10" t="s">
        <v>37</v>
      </c>
      <c r="C14" s="7" t="s">
        <v>115</v>
      </c>
      <c r="D14" s="7" t="s">
        <v>116</v>
      </c>
      <c r="E14" s="7" t="s">
        <v>117</v>
      </c>
      <c r="F14" s="7" t="s">
        <v>118</v>
      </c>
      <c r="G14" s="7" t="s">
        <v>113</v>
      </c>
    </row>
    <row r="17" spans="2:15" x14ac:dyDescent="0.2">
      <c r="B17" s="16"/>
      <c r="C17" s="5" t="s">
        <v>119</v>
      </c>
      <c r="D17" s="17" t="s">
        <v>120</v>
      </c>
      <c r="E17" s="17"/>
      <c r="F17" s="17"/>
      <c r="G17" s="17" t="s">
        <v>121</v>
      </c>
      <c r="H17" s="17"/>
      <c r="I17" s="5" t="s">
        <v>122</v>
      </c>
      <c r="J17" s="5" t="s">
        <v>123</v>
      </c>
      <c r="K17" s="5" t="s">
        <v>124</v>
      </c>
      <c r="L17" s="5" t="s">
        <v>125</v>
      </c>
      <c r="M17" s="5" t="s">
        <v>125</v>
      </c>
      <c r="N17" s="5" t="s">
        <v>126</v>
      </c>
    </row>
    <row r="18" spans="2:15" x14ac:dyDescent="0.2">
      <c r="B18" s="16"/>
      <c r="C18" s="5" t="s">
        <v>30</v>
      </c>
      <c r="D18" s="5" t="s">
        <v>127</v>
      </c>
      <c r="E18" s="5" t="s">
        <v>128</v>
      </c>
      <c r="F18" s="5" t="s">
        <v>20</v>
      </c>
      <c r="G18" s="5" t="s">
        <v>129</v>
      </c>
      <c r="H18" s="5" t="s">
        <v>130</v>
      </c>
      <c r="I18" s="5" t="s">
        <v>131</v>
      </c>
      <c r="J18" s="5" t="s">
        <v>132</v>
      </c>
      <c r="K18" s="5" t="s">
        <v>133</v>
      </c>
      <c r="L18" s="5" t="s">
        <v>134</v>
      </c>
      <c r="M18" s="5" t="s">
        <v>134</v>
      </c>
      <c r="N18" s="5" t="s">
        <v>134</v>
      </c>
      <c r="O18" s="18" t="s">
        <v>36</v>
      </c>
    </row>
    <row r="19" spans="2:15" x14ac:dyDescent="0.2">
      <c r="B19" s="5" t="s">
        <v>109</v>
      </c>
      <c r="C19" s="7">
        <f>COUNTIF([1]Sheet1!L:L,"Andlau")</f>
        <v>6</v>
      </c>
      <c r="D19" s="7">
        <f>COUNTIF([1]Sheet1!L:L,"Côtes de Gascogne")</f>
        <v>2</v>
      </c>
      <c r="E19" s="7">
        <v>2</v>
      </c>
      <c r="F19" s="7">
        <f>COUNTIF([1]Sheet1!L:L,"Gaillac")</f>
        <v>12</v>
      </c>
      <c r="G19" s="7">
        <v>5</v>
      </c>
      <c r="H19" s="7">
        <f>COUNTIF([1]Sheet1!L:L,"La Clape")</f>
        <v>6</v>
      </c>
      <c r="I19" s="7"/>
      <c r="J19" s="7">
        <f>COUNTIF([1]Sheet1!L:L,"Baux de Provence")</f>
        <v>2</v>
      </c>
      <c r="K19" s="7">
        <v>4</v>
      </c>
      <c r="L19" s="8">
        <v>3</v>
      </c>
      <c r="M19" s="7">
        <v>3</v>
      </c>
      <c r="N19" s="7">
        <v>6</v>
      </c>
      <c r="O19" s="19">
        <v>48</v>
      </c>
    </row>
    <row r="20" spans="2:15" x14ac:dyDescent="0.2">
      <c r="B20" s="5" t="s">
        <v>37</v>
      </c>
      <c r="C20" s="20">
        <f>C19/O19*100</f>
        <v>12.5</v>
      </c>
      <c r="D20" s="20">
        <f>D19/O19*100</f>
        <v>4.1666666666666661</v>
      </c>
      <c r="E20" s="20">
        <f>E19/O19*100</f>
        <v>4.1666666666666661</v>
      </c>
      <c r="F20" s="20">
        <f>F19/O19*100</f>
        <v>25</v>
      </c>
      <c r="G20" s="20">
        <f>G19/O19*100</f>
        <v>10.416666666666668</v>
      </c>
      <c r="H20" s="20">
        <f>H19/O19*100</f>
        <v>12.5</v>
      </c>
      <c r="I20" s="20">
        <f>I19/O19*100</f>
        <v>0</v>
      </c>
      <c r="J20" s="20">
        <f>J19/O19*100</f>
        <v>4.1666666666666661</v>
      </c>
      <c r="K20" s="20">
        <f>K19/O19*100</f>
        <v>8.3333333333333321</v>
      </c>
      <c r="L20" s="21">
        <f>L19/O19*100</f>
        <v>6.25</v>
      </c>
      <c r="M20" s="20">
        <f>M19/O19*100</f>
        <v>6.25</v>
      </c>
      <c r="N20" s="20">
        <f>N19/O19*100</f>
        <v>12.5</v>
      </c>
      <c r="O20" s="22">
        <f>SUM(C20:N20)</f>
        <v>106.25</v>
      </c>
    </row>
    <row r="21" spans="2:15" x14ac:dyDescent="0.2">
      <c r="B21" s="5"/>
      <c r="C21" s="11">
        <f>C19/O19</f>
        <v>0.125</v>
      </c>
      <c r="D21" s="23">
        <f>(D19+E19+F19)/O19</f>
        <v>0.33333333333333331</v>
      </c>
      <c r="E21" s="24"/>
      <c r="F21" s="25"/>
      <c r="G21" s="23">
        <f>(G19+H19)/O19</f>
        <v>0.22916666666666666</v>
      </c>
      <c r="H21" s="25"/>
      <c r="I21" s="23">
        <f>(I19+J19)/O19</f>
        <v>4.1666666666666664E-2</v>
      </c>
      <c r="J21" s="25"/>
      <c r="K21" s="11">
        <f>K19/O19</f>
        <v>8.3333333333333329E-2</v>
      </c>
      <c r="L21" s="26">
        <f>L19/O19</f>
        <v>6.25E-2</v>
      </c>
      <c r="M21" s="11">
        <f>M19/O19</f>
        <v>6.25E-2</v>
      </c>
      <c r="N21" s="11">
        <f>N19/O19</f>
        <v>0.125</v>
      </c>
      <c r="O21" s="27">
        <f>SUM(C21:N21)</f>
        <v>1.0625</v>
      </c>
    </row>
    <row r="22" spans="2:15" x14ac:dyDescent="0.2">
      <c r="B22" s="5" t="s">
        <v>114</v>
      </c>
      <c r="C22" s="7">
        <v>378</v>
      </c>
      <c r="D22" s="7">
        <v>240</v>
      </c>
      <c r="E22" s="7">
        <v>60</v>
      </c>
      <c r="F22" s="7">
        <v>702</v>
      </c>
      <c r="G22" s="7">
        <v>354</v>
      </c>
      <c r="H22" s="7">
        <v>486</v>
      </c>
      <c r="I22" s="7">
        <v>150</v>
      </c>
      <c r="J22" s="7">
        <v>162</v>
      </c>
      <c r="K22" s="7">
        <v>408</v>
      </c>
      <c r="L22" s="8"/>
      <c r="M22" s="7"/>
      <c r="N22" s="7"/>
      <c r="O22" s="19">
        <v>2940</v>
      </c>
    </row>
    <row r="23" spans="2:15" x14ac:dyDescent="0.2">
      <c r="B23" s="5" t="s">
        <v>37</v>
      </c>
      <c r="C23" s="7" t="s">
        <v>135</v>
      </c>
      <c r="D23" s="7" t="s">
        <v>136</v>
      </c>
      <c r="E23" s="7" t="s">
        <v>137</v>
      </c>
      <c r="F23" s="7" t="s">
        <v>138</v>
      </c>
      <c r="G23" s="7" t="s">
        <v>139</v>
      </c>
      <c r="H23" s="7" t="s">
        <v>140</v>
      </c>
      <c r="I23" s="7" t="s">
        <v>141</v>
      </c>
      <c r="J23" s="7" t="s">
        <v>142</v>
      </c>
      <c r="K23" s="7" t="s">
        <v>143</v>
      </c>
      <c r="L23" s="8"/>
      <c r="M23" s="7"/>
      <c r="N23" s="7"/>
      <c r="O23" s="19" t="s">
        <v>113</v>
      </c>
    </row>
    <row r="24" spans="2:15" x14ac:dyDescent="0.2">
      <c r="B24" s="16"/>
      <c r="C24" s="28">
        <v>0.13</v>
      </c>
      <c r="D24" s="29">
        <v>0.34</v>
      </c>
      <c r="E24" s="30"/>
      <c r="F24" s="31"/>
      <c r="G24" s="29">
        <v>0.28999999999999998</v>
      </c>
      <c r="H24" s="31"/>
      <c r="I24" s="29">
        <v>0.11</v>
      </c>
      <c r="J24" s="31"/>
      <c r="K24" s="28">
        <v>0.14000000000000001</v>
      </c>
      <c r="L24" s="32"/>
      <c r="M24" s="7"/>
      <c r="N24" s="7"/>
    </row>
    <row r="25" spans="2:15" x14ac:dyDescent="0.2">
      <c r="B25" s="16"/>
      <c r="C25" s="33" t="s">
        <v>144</v>
      </c>
      <c r="D25" s="34" t="s">
        <v>145</v>
      </c>
      <c r="E25" s="35"/>
      <c r="F25" s="36"/>
      <c r="G25" s="37">
        <v>0.24</v>
      </c>
      <c r="H25" s="38"/>
      <c r="I25" s="37">
        <v>0.21</v>
      </c>
      <c r="J25" s="38"/>
      <c r="K25" s="33" t="s">
        <v>146</v>
      </c>
      <c r="L25" s="39"/>
      <c r="M25" s="33"/>
      <c r="N25" s="33"/>
    </row>
    <row r="27" spans="2:15" x14ac:dyDescent="0.2">
      <c r="C27" t="s">
        <v>73</v>
      </c>
      <c r="D27" t="s">
        <v>69</v>
      </c>
      <c r="E27" t="s">
        <v>147</v>
      </c>
      <c r="F27" t="s">
        <v>52</v>
      </c>
      <c r="G27" t="s">
        <v>36</v>
      </c>
    </row>
    <row r="28" spans="2:15" x14ac:dyDescent="0.2">
      <c r="B28" t="s">
        <v>109</v>
      </c>
      <c r="C28">
        <v>14</v>
      </c>
      <c r="D28">
        <v>13</v>
      </c>
      <c r="E28">
        <v>6</v>
      </c>
      <c r="F28">
        <v>3</v>
      </c>
      <c r="G28">
        <v>36</v>
      </c>
    </row>
    <row r="29" spans="2:15" x14ac:dyDescent="0.2">
      <c r="B29" t="s">
        <v>37</v>
      </c>
      <c r="C29" t="s">
        <v>148</v>
      </c>
      <c r="D29" t="s">
        <v>149</v>
      </c>
      <c r="E29" t="s">
        <v>150</v>
      </c>
      <c r="F29" t="s">
        <v>151</v>
      </c>
      <c r="G29" t="s">
        <v>113</v>
      </c>
    </row>
    <row r="30" spans="2:15" x14ac:dyDescent="0.2">
      <c r="B30" t="s">
        <v>114</v>
      </c>
      <c r="C30">
        <v>1164</v>
      </c>
      <c r="D30">
        <v>1104</v>
      </c>
      <c r="E30">
        <v>402</v>
      </c>
      <c r="F30">
        <v>270</v>
      </c>
      <c r="G30">
        <v>2940</v>
      </c>
    </row>
    <row r="31" spans="2:15" x14ac:dyDescent="0.2">
      <c r="B31" s="40" t="s">
        <v>37</v>
      </c>
      <c r="C31" s="40" t="s">
        <v>152</v>
      </c>
      <c r="D31" s="40" t="s">
        <v>153</v>
      </c>
      <c r="E31" s="40" t="s">
        <v>154</v>
      </c>
      <c r="F31" s="40" t="s">
        <v>155</v>
      </c>
      <c r="G31" s="40" t="s">
        <v>113</v>
      </c>
      <c r="H31" s="40"/>
      <c r="I31" s="40"/>
      <c r="J31" s="40"/>
      <c r="K31" s="40"/>
    </row>
  </sheetData>
  <mergeCells count="11">
    <mergeCell ref="D25:F25"/>
    <mergeCell ref="G25:H25"/>
    <mergeCell ref="I25:J25"/>
    <mergeCell ref="D17:F17"/>
    <mergeCell ref="G17:H17"/>
    <mergeCell ref="D21:F21"/>
    <mergeCell ref="G21:H21"/>
    <mergeCell ref="I21:J21"/>
    <mergeCell ref="D24:F24"/>
    <mergeCell ref="G24:H24"/>
    <mergeCell ref="I24:J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Feuil1</vt:lpstr>
      <vt:lpstr>Feuil2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 de Microsoft Office</dc:creator>
  <cp:lastModifiedBy>Utilisateur de Microsoft Office</cp:lastModifiedBy>
  <dcterms:created xsi:type="dcterms:W3CDTF">2019-11-07T14:47:31Z</dcterms:created>
  <dcterms:modified xsi:type="dcterms:W3CDTF">2019-11-07T15:03:13Z</dcterms:modified>
</cp:coreProperties>
</file>