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mac0/Desktop/"/>
    </mc:Choice>
  </mc:AlternateContent>
  <xr:revisionPtr revIDLastSave="0" documentId="13_ncr:1_{2B60D1F4-5114-CA4A-A1B4-602A4562BC7C}" xr6:coauthVersionLast="45" xr6:coauthVersionMax="45" xr10:uidLastSave="{00000000-0000-0000-0000-000000000000}"/>
  <bookViews>
    <workbookView xWindow="0" yWindow="0" windowWidth="38400" windowHeight="21600" activeTab="1" xr2:uid="{00000000-000D-0000-FFFF-FFFF00000000}"/>
  </bookViews>
  <sheets>
    <sheet name="Ventes GLOBAL" sheetId="1" r:id="rId1"/>
    <sheet name="Ventes INTERNET" sheetId="3" r:id="rId2"/>
    <sheet name="Ressources" sheetId="5" r:id="rId3"/>
  </sheets>
  <definedNames>
    <definedName name="_xlnm.Print_Titles" localSheetId="0">'Ventes GLOBAL'!$5:$5</definedName>
    <definedName name="_xlnm.Print_Titles" localSheetId="1">'Ventes INTERNET'!$5:$5</definedName>
    <definedName name="Liste2">Liste4[[#All],[Prix de Vente]]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2" i="1" l="1"/>
  <c r="I12" i="1"/>
  <c r="J12" i="1"/>
  <c r="K12" i="1"/>
  <c r="H3" i="1"/>
  <c r="G3" i="1"/>
  <c r="G11" i="1"/>
  <c r="J11" i="1"/>
  <c r="K11" i="1"/>
  <c r="G10" i="1"/>
  <c r="J10" i="1"/>
  <c r="K10" i="1"/>
  <c r="G9" i="1"/>
  <c r="J9" i="1"/>
  <c r="K9" i="1"/>
  <c r="G8" i="1"/>
  <c r="I8" i="1"/>
  <c r="J8" i="1"/>
  <c r="K8" i="1"/>
  <c r="D3" i="3"/>
  <c r="G7" i="3"/>
  <c r="G8" i="3"/>
  <c r="I7" i="3"/>
  <c r="I8" i="3"/>
  <c r="J7" i="3"/>
  <c r="J8" i="3"/>
  <c r="K7" i="3"/>
  <c r="K8" i="3"/>
  <c r="G7" i="1"/>
  <c r="J7" i="1"/>
  <c r="K7" i="1"/>
  <c r="I3" i="1"/>
  <c r="I6" i="1"/>
  <c r="J6" i="1"/>
  <c r="K6" i="1"/>
  <c r="G6" i="1"/>
  <c r="G6" i="3"/>
  <c r="I6" i="3"/>
  <c r="J6" i="3"/>
  <c r="K6" i="3"/>
  <c r="B3" i="1"/>
  <c r="B3" i="3"/>
</calcChain>
</file>

<file path=xl/sharedStrings.xml><?xml version="1.0" encoding="utf-8"?>
<sst xmlns="http://schemas.openxmlformats.org/spreadsheetml/2006/main" count="57" uniqueCount="38">
  <si>
    <t>Nom/Ref</t>
  </si>
  <si>
    <t>Mode de Vente</t>
  </si>
  <si>
    <t>Frais de Port</t>
  </si>
  <si>
    <t>Prix d'Achat</t>
  </si>
  <si>
    <t>Délai de Livraison</t>
  </si>
  <si>
    <t>RAPIDE</t>
  </si>
  <si>
    <t>Frais Paypal sur PV</t>
  </si>
  <si>
    <t>Marge Net</t>
  </si>
  <si>
    <t>+ 30% Brut</t>
  </si>
  <si>
    <t>+ Brut</t>
  </si>
  <si>
    <t>Prix de Vente</t>
  </si>
  <si>
    <t>Total Marge Net</t>
  </si>
  <si>
    <t>Assurance</t>
  </si>
  <si>
    <t>Valeur min souhaitée</t>
  </si>
  <si>
    <t>Prix Réserve Hors Paypal</t>
  </si>
  <si>
    <t>Prix de Vente Hors Paypal</t>
  </si>
  <si>
    <t>Paypal sur Prix de Vente</t>
  </si>
  <si>
    <t>Prix de Vente Affiché</t>
  </si>
  <si>
    <t>Gain Net</t>
  </si>
  <si>
    <t>Total Gain Net</t>
  </si>
  <si>
    <t>Modes de Vente</t>
  </si>
  <si>
    <t xml:space="preserve">Nombre Total Articles </t>
  </si>
  <si>
    <t>Marché</t>
  </si>
  <si>
    <t>Internet</t>
  </si>
  <si>
    <t>Pull</t>
  </si>
  <si>
    <t>Livre</t>
  </si>
  <si>
    <t xml:space="preserve">Nombre Total Prix Internet </t>
  </si>
  <si>
    <t xml:space="preserve">Livre </t>
  </si>
  <si>
    <t>Mode de vente</t>
  </si>
  <si>
    <t xml:space="preserve"> GRATUIT</t>
  </si>
  <si>
    <t>INTERNET</t>
  </si>
  <si>
    <t>FDP</t>
  </si>
  <si>
    <t>Nombre Total Marché</t>
  </si>
  <si>
    <t>Jouet</t>
  </si>
  <si>
    <t>Manteau</t>
  </si>
  <si>
    <t>Table</t>
  </si>
  <si>
    <t>Ustensiles cuisine</t>
  </si>
  <si>
    <t>Montre connectée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</si>
</sst>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\ &quot;€&quot;_-;\-* #,##0\ &quot;€&quot;_-;_-* &quot;-&quot;\ &quot;€&quot;_-;_-@_-"/>
    <numFmt numFmtId="165" formatCode="_(* #,##0_);_(* \(#,##0\);_(* &quot;-&quot;_);_(@_)"/>
    <numFmt numFmtId="166" formatCode="_(* #,##0.00_);_(* \(#,##0.00\);_(* &quot;-&quot;??_);_(@_)"/>
    <numFmt numFmtId="167" formatCode="#,##0.00\ &quot;€&quot;"/>
    <numFmt numFmtId="168" formatCode="#,##0.00\ &quot;€&quot;;[Red]#,##0.00\ &quot;€&quot;"/>
  </numFmts>
  <fonts count="39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8"/>
      <color theme="4"/>
      <name val="Calibri"/>
      <family val="2"/>
      <scheme val="major"/>
    </font>
    <font>
      <b/>
      <sz val="11"/>
      <color theme="4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4"/>
      <color theme="3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rgb="FF546A79"/>
      <name val="Avenir Book"/>
      <family val="2"/>
    </font>
    <font>
      <b/>
      <sz val="20"/>
      <color theme="0"/>
      <name val="Avenir"/>
      <family val="2"/>
    </font>
    <font>
      <sz val="14"/>
      <color rgb="FF002060"/>
      <name val="Al Bayan Plain"/>
    </font>
    <font>
      <sz val="12"/>
      <color rgb="FF002060"/>
      <name val="Al Bayan Plain"/>
    </font>
    <font>
      <b/>
      <sz val="28"/>
      <color rgb="FF002060"/>
      <name val="Al Bayan Plain"/>
    </font>
    <font>
      <b/>
      <sz val="12"/>
      <color rgb="FF002060"/>
      <name val="Al Bayan Plain"/>
    </font>
    <font>
      <b/>
      <sz val="22"/>
      <color rgb="FF002060"/>
      <name val="Al Bayan Plain"/>
    </font>
    <font>
      <sz val="11"/>
      <color rgb="FF002060"/>
      <name val="Al Bayan Plain"/>
    </font>
    <font>
      <b/>
      <sz val="26"/>
      <color rgb="FF002060"/>
      <name val="Al Bayan Plain"/>
    </font>
    <font>
      <b/>
      <sz val="20"/>
      <color rgb="FFEFF0F4"/>
      <name val="Al Bayan Plain"/>
    </font>
    <font>
      <sz val="12"/>
      <color theme="7" tint="0.39997558519241921"/>
      <name val="Al Bayan Plain"/>
    </font>
    <font>
      <sz val="12"/>
      <color rgb="FFCB1E46"/>
      <name val="Al Bayan Plain"/>
    </font>
    <font>
      <b/>
      <sz val="20"/>
      <color theme="0"/>
      <name val="Al Bayan Plain"/>
    </font>
    <font>
      <sz val="12"/>
      <color theme="4" tint="0.39997558519241921"/>
      <name val="Al Bayan Plain"/>
    </font>
    <font>
      <sz val="12"/>
      <color rgb="FF00B050"/>
      <name val="Al Bayan Plain"/>
    </font>
    <font>
      <sz val="12"/>
      <color rgb="FFFF0000"/>
      <name val="Al Bayan Plain"/>
    </font>
    <font>
      <sz val="12"/>
      <color rgb="FF00B0F0"/>
      <name val="Al Bayan Plain"/>
    </font>
    <font>
      <sz val="12"/>
      <color theme="2" tint="-0.499984740745262"/>
      <name val="Al Bayan Plain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AECF1"/>
        <bgColor indexed="64"/>
      </patternFill>
    </fill>
    <fill>
      <patternFill patternType="solid">
        <fgColor rgb="FFEFF0F4"/>
        <bgColor indexed="64"/>
      </patternFill>
    </fill>
    <fill>
      <patternFill patternType="solid">
        <fgColor rgb="FFE4303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499984740745262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EA4193"/>
      </bottom>
      <diagonal/>
    </border>
  </borders>
  <cellStyleXfs count="48">
    <xf numFmtId="0" fontId="0" fillId="0" borderId="0">
      <alignment vertical="center" wrapText="1"/>
    </xf>
    <xf numFmtId="0" fontId="2" fillId="0" borderId="0" applyNumberFormat="0" applyFill="0" applyBorder="0" applyAlignment="0" applyProtection="0"/>
    <xf numFmtId="0" fontId="5" fillId="0" borderId="0" applyNumberFormat="0" applyFill="0" applyAlignment="0" applyProtection="0"/>
    <xf numFmtId="167" fontId="4" fillId="2" borderId="0" applyProtection="0">
      <alignment horizontal="right"/>
    </xf>
    <xf numFmtId="0" fontId="3" fillId="0" borderId="0" applyNumberFormat="0" applyFill="0" applyAlignment="0" applyProtection="0"/>
    <xf numFmtId="168" fontId="6" fillId="0" borderId="0" applyFont="0" applyFill="0" applyBorder="0" applyProtection="0">
      <alignment horizontal="right" vertical="center"/>
    </xf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" applyNumberFormat="0" applyAlignment="0" applyProtection="0"/>
    <xf numFmtId="0" fontId="12" fillId="7" borderId="2" applyNumberFormat="0" applyAlignment="0" applyProtection="0"/>
    <xf numFmtId="0" fontId="13" fillId="7" borderId="1" applyNumberFormat="0" applyAlignment="0" applyProtection="0"/>
    <xf numFmtId="0" fontId="14" fillId="0" borderId="3" applyNumberFormat="0" applyFill="0" applyAlignment="0" applyProtection="0"/>
    <xf numFmtId="0" fontId="15" fillId="8" borderId="4" applyNumberFormat="0" applyAlignment="0" applyProtection="0"/>
    <xf numFmtId="0" fontId="16" fillId="0" borderId="0" applyNumberFormat="0" applyFill="0" applyBorder="0" applyAlignment="0" applyProtection="0"/>
    <xf numFmtId="0" fontId="6" fillId="9" borderId="5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2" fillId="36" borderId="0">
      <alignment horizontal="center" vertical="center" wrapText="1"/>
    </xf>
  </cellStyleXfs>
  <cellXfs count="70">
    <xf numFmtId="0" fontId="0" fillId="0" borderId="0" xfId="0">
      <alignment vertical="center" wrapText="1"/>
    </xf>
    <xf numFmtId="167" fontId="21" fillId="35" borderId="0" xfId="0" applyNumberFormat="1" applyFont="1" applyFill="1" applyBorder="1" applyAlignment="1">
      <alignment horizontal="left" vertical="center" wrapText="1"/>
    </xf>
    <xf numFmtId="167" fontId="21" fillId="34" borderId="0" xfId="0" applyNumberFormat="1" applyFont="1" applyFill="1" applyBorder="1" applyAlignment="1">
      <alignment horizontal="left" vertical="center" wrapText="1"/>
    </xf>
    <xf numFmtId="167" fontId="21" fillId="34" borderId="0" xfId="0" applyNumberFormat="1" applyFont="1" applyFill="1" applyAlignment="1">
      <alignment horizontal="left" vertical="center" wrapText="1"/>
    </xf>
    <xf numFmtId="0" fontId="23" fillId="37" borderId="0" xfId="0" applyFont="1" applyFill="1" applyAlignment="1">
      <alignment horizontal="left" vertical="center" wrapText="1"/>
    </xf>
    <xf numFmtId="0" fontId="23" fillId="0" borderId="0" xfId="0" applyFont="1">
      <alignment vertical="center" wrapText="1"/>
    </xf>
    <xf numFmtId="0" fontId="23" fillId="35" borderId="0" xfId="0" applyFont="1" applyFill="1">
      <alignment vertical="center" wrapText="1"/>
    </xf>
    <xf numFmtId="0" fontId="24" fillId="0" borderId="0" xfId="0" applyFont="1" applyAlignment="1">
      <alignment vertical="center" wrapText="1"/>
    </xf>
    <xf numFmtId="0" fontId="25" fillId="0" borderId="0" xfId="1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167" fontId="26" fillId="0" borderId="0" xfId="1" applyNumberFormat="1" applyFont="1" applyAlignment="1">
      <alignment horizontal="center" vertical="center"/>
    </xf>
    <xf numFmtId="0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 wrapText="1"/>
    </xf>
    <xf numFmtId="0" fontId="24" fillId="0" borderId="0" xfId="0" applyFont="1" applyAlignment="1"/>
    <xf numFmtId="0" fontId="26" fillId="0" borderId="0" xfId="2" applyFont="1" applyAlignment="1">
      <alignment horizontal="left" vertical="center"/>
    </xf>
    <xf numFmtId="0" fontId="26" fillId="0" borderId="0" xfId="2" applyFont="1" applyAlignment="1">
      <alignment horizontal="center"/>
    </xf>
    <xf numFmtId="0" fontId="24" fillId="0" borderId="0" xfId="0" applyFont="1" applyAlignment="1">
      <alignment horizontal="center"/>
    </xf>
    <xf numFmtId="0" fontId="27" fillId="0" borderId="0" xfId="0" applyFont="1" applyAlignment="1"/>
    <xf numFmtId="167" fontId="27" fillId="37" borderId="0" xfId="3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3" applyNumberFormat="1" applyFont="1" applyFill="1" applyAlignment="1">
      <alignment horizontal="center"/>
    </xf>
    <xf numFmtId="0" fontId="27" fillId="0" borderId="0" xfId="0" applyNumberFormat="1" applyFont="1" applyFill="1" applyAlignment="1">
      <alignment horizontal="center" vertical="center" wrapText="1"/>
    </xf>
    <xf numFmtId="0" fontId="26" fillId="0" borderId="0" xfId="3" applyNumberFormat="1" applyFont="1" applyFill="1" applyAlignment="1">
      <alignment horizontal="right" vertical="center"/>
    </xf>
    <xf numFmtId="167" fontId="26" fillId="0" borderId="0" xfId="3" applyFont="1" applyFill="1" applyAlignment="1">
      <alignment horizontal="center"/>
    </xf>
    <xf numFmtId="0" fontId="24" fillId="0" borderId="0" xfId="0" applyFont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NumberFormat="1" applyFont="1" applyFill="1" applyAlignment="1">
      <alignment horizontal="center" vertical="center" wrapText="1"/>
    </xf>
    <xf numFmtId="167" fontId="24" fillId="0" borderId="0" xfId="0" applyNumberFormat="1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 wrapText="1"/>
    </xf>
    <xf numFmtId="167" fontId="24" fillId="0" borderId="0" xfId="0" applyNumberFormat="1" applyFont="1" applyFill="1" applyBorder="1" applyAlignment="1">
      <alignment horizontal="center" vertical="center" wrapText="1"/>
    </xf>
    <xf numFmtId="167" fontId="24" fillId="0" borderId="0" xfId="5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167" fontId="24" fillId="0" borderId="0" xfId="0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7" fontId="24" fillId="0" borderId="0" xfId="0" applyNumberFormat="1" applyFont="1" applyAlignment="1">
      <alignment horizontal="center" vertical="center" wrapText="1"/>
    </xf>
    <xf numFmtId="0" fontId="24" fillId="0" borderId="0" xfId="0" applyNumberFormat="1" applyFont="1" applyAlignment="1">
      <alignment horizontal="right" vertical="center"/>
    </xf>
    <xf numFmtId="0" fontId="24" fillId="0" borderId="0" xfId="0" applyFont="1" applyAlignment="1">
      <alignment vertical="center"/>
    </xf>
    <xf numFmtId="0" fontId="26" fillId="0" borderId="0" xfId="2" applyFont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4" fillId="0" borderId="0" xfId="0" applyNumberFormat="1" applyFo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30" fillId="40" borderId="0" xfId="0" applyFont="1" applyFill="1" applyAlignment="1">
      <alignment horizontal="center" vertical="center" wrapText="1"/>
    </xf>
    <xf numFmtId="0" fontId="30" fillId="39" borderId="0" xfId="0" applyFont="1" applyFill="1" applyAlignment="1">
      <alignment horizontal="center" vertical="center" wrapText="1"/>
    </xf>
    <xf numFmtId="0" fontId="30" fillId="38" borderId="0" xfId="0" applyFont="1" applyFill="1" applyAlignment="1">
      <alignment horizontal="center" vertical="center" wrapText="1"/>
    </xf>
    <xf numFmtId="0" fontId="31" fillId="0" borderId="0" xfId="0" applyFont="1">
      <alignment vertical="center" wrapText="1"/>
    </xf>
    <xf numFmtId="0" fontId="32" fillId="0" borderId="0" xfId="0" applyFont="1">
      <alignment vertical="center" wrapText="1"/>
    </xf>
    <xf numFmtId="167" fontId="29" fillId="37" borderId="0" xfId="3" applyFont="1" applyFill="1" applyAlignment="1">
      <alignment horizontal="center" vertical="center"/>
    </xf>
    <xf numFmtId="0" fontId="33" fillId="41" borderId="0" xfId="47" applyFont="1" applyFill="1">
      <alignment horizontal="center" vertical="center" wrapText="1"/>
    </xf>
    <xf numFmtId="0" fontId="24" fillId="37" borderId="0" xfId="0" applyNumberFormat="1" applyFont="1" applyFill="1" applyAlignment="1">
      <alignment horizontal="center" vertical="center"/>
    </xf>
    <xf numFmtId="168" fontId="24" fillId="37" borderId="0" xfId="5" applyFont="1" applyFill="1" applyAlignment="1">
      <alignment horizontal="center" vertical="center"/>
    </xf>
    <xf numFmtId="168" fontId="24" fillId="37" borderId="0" xfId="5" applyNumberFormat="1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168" fontId="34" fillId="0" borderId="0" xfId="5" applyFont="1" applyAlignment="1">
      <alignment horizontal="center" vertical="center"/>
    </xf>
    <xf numFmtId="168" fontId="34" fillId="0" borderId="0" xfId="5" applyNumberFormat="1" applyFont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168" fontId="35" fillId="0" borderId="0" xfId="5" applyFont="1" applyAlignment="1">
      <alignment horizontal="center" vertical="center"/>
    </xf>
    <xf numFmtId="168" fontId="35" fillId="0" borderId="0" xfId="0" applyNumberFormat="1" applyFont="1" applyFill="1" applyAlignment="1">
      <alignment horizontal="center" vertical="center" wrapText="1"/>
    </xf>
    <xf numFmtId="49" fontId="36" fillId="0" borderId="0" xfId="0" applyNumberFormat="1" applyFont="1" applyFill="1" applyAlignment="1">
      <alignment horizontal="center" vertical="center"/>
    </xf>
    <xf numFmtId="167" fontId="36" fillId="0" borderId="0" xfId="0" applyNumberFormat="1" applyFont="1" applyFill="1" applyBorder="1" applyAlignment="1">
      <alignment horizontal="center" vertical="center" wrapText="1"/>
    </xf>
    <xf numFmtId="167" fontId="36" fillId="0" borderId="0" xfId="0" applyNumberFormat="1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167" fontId="37" fillId="0" borderId="0" xfId="0" applyNumberFormat="1" applyFont="1" applyFill="1" applyBorder="1" applyAlignment="1">
      <alignment horizontal="center" vertical="center" wrapText="1"/>
    </xf>
    <xf numFmtId="167" fontId="37" fillId="0" borderId="0" xfId="0" applyNumberFormat="1" applyFont="1" applyFill="1" applyAlignment="1">
      <alignment horizontal="center" vertical="center" wrapText="1"/>
    </xf>
    <xf numFmtId="0" fontId="38" fillId="0" borderId="0" xfId="0" applyFont="1" applyAlignment="1">
      <alignment vertical="center" wrapText="1"/>
    </xf>
    <xf numFmtId="0" fontId="23" fillId="37" borderId="0" xfId="0" applyFont="1" applyFill="1">
      <alignment vertical="center" wrapText="1"/>
    </xf>
    <xf numFmtId="0" fontId="23" fillId="34" borderId="0" xfId="0" applyFont="1" applyFill="1">
      <alignment vertical="center" wrapText="1"/>
    </xf>
  </cellXfs>
  <cellStyles count="48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Entrée" xfId="14" builtinId="20" customBuiltin="1"/>
    <cellStyle name="Insatisfaisant" xfId="12" builtinId="27" customBuiltin="1"/>
    <cellStyle name="Milliers" xfId="6" builtinId="3" customBuiltin="1"/>
    <cellStyle name="Milliers [0]" xfId="7" builtinId="6" customBuiltin="1"/>
    <cellStyle name="Monétaire" xfId="5" builtinId="4" customBuiltin="1"/>
    <cellStyle name="Monétaire [0]" xfId="8" builtinId="7" customBuiltin="1"/>
    <cellStyle name="Neutre" xfId="13" builtinId="28" customBuiltin="1"/>
    <cellStyle name="Normal" xfId="0" builtinId="0" customBuiltin="1"/>
    <cellStyle name="Note" xfId="20" builtinId="10" customBuiltin="1"/>
    <cellStyle name="Pourcentage" xfId="9" builtinId="5" customBuiltin="1"/>
    <cellStyle name="Satisfaisant" xfId="11" builtinId="26" customBuiltin="1"/>
    <cellStyle name="Sortie" xfId="15" builtinId="21" customBuiltin="1"/>
    <cellStyle name="Style 1" xfId="47" xr:uid="{7241F238-3499-3844-BC9E-97D75BE4700F}"/>
    <cellStyle name="Texte explicatif" xfId="21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10" builtinId="19" customBuiltin="1"/>
    <cellStyle name="Total" xfId="22" builtinId="25" customBuiltin="1"/>
    <cellStyle name="Vérification" xfId="18" builtinId="23" customBuiltin="1"/>
  </cellStyles>
  <dxfs count="4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u val="none"/>
        <color theme="7" tint="0.39994506668294322"/>
      </font>
      <numFmt numFmtId="30" formatCode="@"/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F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B050"/>
        <name val="Al Bayan Plain"/>
        <scheme val="none"/>
      </font>
      <numFmt numFmtId="168" formatCode="#,##0.00\ &quot;€&quot;;[Red]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0.39997558519241921"/>
        <name val="Al Bayan Plain"/>
        <scheme val="none"/>
      </font>
      <numFmt numFmtId="168" formatCode="#,##0.00\ &quot;€&quot;;[Red]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8" formatCode="#,##0.00\ &quot;€&quot;;[Red]#,##0.00\ &quot;€&quot;"/>
      <fill>
        <patternFill patternType="solid">
          <fgColor indexed="64"/>
          <bgColor theme="9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7" formatCode="#,##0.00\ &quot;€&quot;"/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numFmt numFmtId="167" formatCode="#,##0.00\ &quot;€&quot;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2060"/>
        <name val="Al Bayan Plai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2060"/>
        <name val="Al Bayan Plain"/>
        <scheme val="none"/>
      </font>
    </dxf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PivotStyle="PivotStyleLight16">
    <tableStyle name="Liste calculée" pivot="0" count="5" xr9:uid="{00000000-0011-0000-FFFF-FFFF00000000}">
      <tableStyleElement type="wholeTable" dxfId="43"/>
      <tableStyleElement type="headerRow" dxfId="42"/>
      <tableStyleElement type="totalRow" dxfId="41"/>
      <tableStyleElement type="firstColumn" dxfId="40"/>
      <tableStyleElement type="firstColumnStripe" dxfId="39"/>
    </tableStyle>
  </tableStyles>
  <colors>
    <mruColors>
      <color rgb="FFEFF0F4"/>
      <color rgb="FFEAECF1"/>
      <color rgb="FFCB1E46"/>
      <color rgb="FFF4AE00"/>
      <color rgb="FF546A79"/>
      <color rgb="FF0063D1"/>
      <color rgb="FFE43036"/>
      <color rgb="FF85B7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Liste" displayName="Liste" ref="B5:K12" headerRowDxfId="28" dataDxfId="26" totalsRowDxfId="27">
  <autoFilter ref="B5:K1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Nom/Ref" totalsRowLabel="Total" dataDxfId="38"/>
    <tableColumn id="2" xr3:uid="{3C7493BC-B969-9640-904E-5ABE186ADC12}" name="Mode de Vente" dataDxfId="37"/>
    <tableColumn id="3" xr3:uid="{C7AF60D6-87DC-884C-A0D1-3175B99A163C}" name="Valeur min souhaitée" dataDxfId="36"/>
    <tableColumn id="6" xr3:uid="{491AD545-BE7E-3B4D-A8E6-77409706A4E6}" name="Frais de Port" dataDxfId="35"/>
    <tableColumn id="10" xr3:uid="{55C4CCFD-F2C8-CC47-B609-5C839DD67AC5}" name="Assurance" dataDxfId="34"/>
    <tableColumn id="15" xr3:uid="{6B68FC4C-1A8D-064D-93B9-CB0A388702C3}" name="Prix Réserve Hors Paypal" dataDxfId="33">
      <calculatedColumnFormula>Liste[[#This Row],[Valeur min souhaitée]]+Liste[[#This Row],[Frais de Port]]+Liste[[#This Row],[Assurance]]</calculatedColumnFormula>
    </tableColumn>
    <tableColumn id="11" xr3:uid="{2A26C7D3-536B-444C-AC03-8B9355365D7D}" name="Prix de Vente Hors Paypal" dataDxfId="32"/>
    <tableColumn id="8" xr3:uid="{EAD0889C-7D28-AA4E-9B89-5CBAA6943A62}" name="Paypal sur Prix de Vente" dataDxfId="31">
      <calculatedColumnFormula>Liste[[#This Row],[Prix de Vente Hors Paypal]]*2.9%+0.35</calculatedColumnFormula>
    </tableColumn>
    <tableColumn id="9" xr3:uid="{F9277823-A531-BC43-9E80-F7849CA7A236}" name="Prix de Vente Affiché" dataDxfId="30">
      <calculatedColumnFormula>Liste[[#This Row],[Prix de Vente Hors Paypal]]+Liste[[#This Row],[Paypal sur Prix de Vente]]</calculatedColumnFormula>
    </tableColumn>
    <tableColumn id="4" xr3:uid="{00000000-0010-0000-0000-000004000000}" name="Gain Net" totalsRowFunction="sum" dataDxfId="29" dataCellStyle="Monétaire">
      <calculatedColumnFormula>Liste[[#This Row],[Prix de Vente Affiché]]-Liste[[#This Row],[Paypal sur Prix de Vente]]-Liste[[#This Row],[Assurance]]-Liste[[#This Row],[Frais de Port]]</calculatedColumnFormula>
    </tableColumn>
  </tableColumns>
  <tableStyleInfo name="Liste calculée" showFirstColumn="1" showLastColumn="0" showRowStripes="1" showColumnStripes="0"/>
  <extLst>
    <ext xmlns:x14="http://schemas.microsoft.com/office/spreadsheetml/2009/9/main" uri="{504A1905-F514-4f6f-8877-14C23A59335A}">
      <x14:table altTextSummary="Entrez les éléments et leur coût dans le tableau List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FA2F7E7-5317-0249-95D3-5CEC493C5EF3}" name="Liste4" displayName="Liste4" ref="B5:K8" headerRowDxfId="22" dataDxfId="20" totalsRowDxfId="21">
  <autoFilter ref="B5:K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A337F2C6-C706-9146-BED5-67FB1923C039}" name="Nom/Ref" totalsRowLabel="Total" dataDxfId="25"/>
    <tableColumn id="2" xr3:uid="{C19B324B-430B-6D41-9371-F69BAE2A0C9C}" name="Mode de vente" dataDxfId="24"/>
    <tableColumn id="5" xr3:uid="{90667F0F-E956-7442-B811-11C035A8CAA7}" name="Frais de Port" dataDxfId="23"/>
    <tableColumn id="6" xr3:uid="{5AD665A7-C64C-D440-B845-F2FC26A00CAD}" name="Délai de Livraison" dataDxfId="15"/>
    <tableColumn id="8" xr3:uid="{CCBB9D7F-5A7B-A241-87C4-71CEC95D4379}" name="Prix d'Achat" dataDxfId="13"/>
    <tableColumn id="3" xr3:uid="{F3EDD3CC-B999-C04F-A994-B85019B3579A}" name="+ 30% Brut" dataDxfId="14">
      <calculatedColumnFormula>Liste4[[#This Row],[Prix d''Achat]]*30%</calculatedColumnFormula>
    </tableColumn>
    <tableColumn id="9" xr3:uid="{FBA5CCCD-D224-3949-960D-9C7F3095D705}" name="+ Brut" dataDxfId="16"/>
    <tableColumn id="11" xr3:uid="{ADA7CF8F-5F9C-8649-9108-AD9F9C75DFB3}" name="Prix de Vente" dataDxfId="17">
      <calculatedColumnFormula>Liste4[[#This Row],[Prix d''Achat]]+Liste4[[#This Row],[+ 30% Brut]]+Liste4[[#This Row],[+ Brut]]</calculatedColumnFormula>
    </tableColumn>
    <tableColumn id="14" xr3:uid="{401D559A-6A1B-1645-ADB0-A34A56F04640}" name="Frais Paypal sur PV" dataDxfId="18" dataCellStyle="Monétaire">
      <calculatedColumnFormula>Liste4[[#This Row],[Prix de Vente]]*2.9%+0.35</calculatedColumnFormula>
    </tableColumn>
    <tableColumn id="4" xr3:uid="{D0A078D8-6301-4A48-B380-0DC844611B6F}" name="Marge Net" totalsRowFunction="sum" dataDxfId="19" dataCellStyle="Monétaire">
      <calculatedColumnFormula>Liste4[[#This Row],[+ 30% Brut]]+Liste4[[#This Row],[+ Brut]]-Liste4[[#This Row],[Frais Paypal sur PV]]</calculatedColumnFormula>
    </tableColumn>
  </tableColumns>
  <tableStyleInfo name="Liste calculée" showFirstColumn="1" showLastColumn="0" showRowStripes="1" showColumnStripes="0"/>
  <extLst>
    <ext xmlns:x14="http://schemas.microsoft.com/office/spreadsheetml/2009/9/main" uri="{504A1905-F514-4f6f-8877-14C23A59335A}">
      <x14:table altTextSummary="Entrez les éléments et leur coût dans le tableau Liste."/>
    </ext>
  </extLst>
</table>
</file>

<file path=xl/theme/theme1.xml><?xml version="1.0" encoding="utf-8"?>
<a:theme xmlns:a="http://schemas.openxmlformats.org/drawingml/2006/main" name="Office Theme">
  <a:themeElements>
    <a:clrScheme name="To Do List">
      <a:dk1>
        <a:sysClr val="windowText" lastClr="000000"/>
      </a:dk1>
      <a:lt1>
        <a:sysClr val="window" lastClr="FFFFFF"/>
      </a:lt1>
      <a:dk2>
        <a:srgbClr val="140545"/>
      </a:dk2>
      <a:lt2>
        <a:srgbClr val="FEF2E5"/>
      </a:lt2>
      <a:accent1>
        <a:srgbClr val="EA4193"/>
      </a:accent1>
      <a:accent2>
        <a:srgbClr val="F49129"/>
      </a:accent2>
      <a:accent3>
        <a:srgbClr val="93BF2B"/>
      </a:accent3>
      <a:accent4>
        <a:srgbClr val="31A0C5"/>
      </a:accent4>
      <a:accent5>
        <a:srgbClr val="DEC53B"/>
      </a:accent5>
      <a:accent6>
        <a:srgbClr val="724F97"/>
      </a:accent6>
      <a:hlink>
        <a:srgbClr val="31A0C5"/>
      </a:hlink>
      <a:folHlink>
        <a:srgbClr val="724F97"/>
      </a:folHlink>
    </a:clrScheme>
    <a:fontScheme name="To Do List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9" tint="0.39997558519241921"/>
    <pageSetUpPr fitToPage="1"/>
  </sheetPr>
  <dimension ref="A1:K12"/>
  <sheetViews>
    <sheetView showGridLines="0" zoomScale="87" zoomScaleNormal="87" workbookViewId="0">
      <pane ySplit="5" topLeftCell="A6" activePane="bottomLeft" state="frozen"/>
      <selection pane="bottomLeft" activeCell="I11" sqref="I11"/>
    </sheetView>
  </sheetViews>
  <sheetFormatPr baseColWidth="10" defaultColWidth="8.83203125" defaultRowHeight="30" customHeight="1"/>
  <cols>
    <col min="1" max="1" width="2.6640625" style="12" customWidth="1"/>
    <col min="2" max="2" width="28.1640625" style="34" customWidth="1"/>
    <col min="3" max="3" width="18.83203125" style="36" customWidth="1"/>
    <col min="4" max="4" width="23.5" style="37" customWidth="1"/>
    <col min="5" max="6" width="15.83203125" style="36" customWidth="1"/>
    <col min="7" max="10" width="24.83203125" style="36" customWidth="1"/>
    <col min="11" max="11" width="15.83203125" style="11" customWidth="1"/>
    <col min="12" max="12" width="2.5" style="12" customWidth="1"/>
    <col min="13" max="16384" width="8.83203125" style="12"/>
  </cols>
  <sheetData>
    <row r="1" spans="1:11" ht="34.5" customHeight="1">
      <c r="A1" s="7"/>
      <c r="B1" s="8"/>
      <c r="C1" s="9"/>
      <c r="D1" s="10"/>
      <c r="E1" s="9"/>
      <c r="F1" s="9"/>
      <c r="G1" s="9"/>
      <c r="H1" s="9"/>
      <c r="I1" s="9"/>
      <c r="J1" s="9"/>
    </row>
    <row r="2" spans="1:11" s="13" customFormat="1" ht="29" customHeight="1">
      <c r="B2" s="14" t="s">
        <v>19</v>
      </c>
      <c r="C2" s="15"/>
      <c r="D2" s="16"/>
      <c r="E2" s="16"/>
      <c r="F2" s="16"/>
      <c r="G2" s="12" t="s">
        <v>26</v>
      </c>
      <c r="H2" s="48" t="s">
        <v>32</v>
      </c>
      <c r="I2" s="49" t="s">
        <v>21</v>
      </c>
      <c r="J2" s="15"/>
      <c r="K2" s="11"/>
    </row>
    <row r="3" spans="1:11" s="17" customFormat="1" ht="39" customHeight="1">
      <c r="B3" s="18">
        <f>SUM(Liste[Gain Net])</f>
        <v>191.75</v>
      </c>
      <c r="D3" s="19"/>
      <c r="E3" s="19"/>
      <c r="F3" s="19"/>
      <c r="G3" s="45">
        <f>COUNTIF(Liste[Mode de Vente],C6)</f>
        <v>3</v>
      </c>
      <c r="H3" s="46">
        <f>COUNTIF(Liste[Mode de Vente],C7)</f>
        <v>4</v>
      </c>
      <c r="I3" s="47">
        <f>H3+G3</f>
        <v>7</v>
      </c>
      <c r="J3" s="20"/>
      <c r="K3" s="21"/>
    </row>
    <row r="4" spans="1:11" s="13" customFormat="1" ht="30" customHeight="1">
      <c r="B4" s="22"/>
      <c r="C4" s="23"/>
      <c r="D4" s="24"/>
      <c r="E4" s="23"/>
      <c r="F4" s="23"/>
      <c r="G4" s="23"/>
      <c r="H4" s="23"/>
      <c r="I4" s="23"/>
      <c r="J4" s="23"/>
      <c r="K4" s="16"/>
    </row>
    <row r="5" spans="1:11" ht="30" customHeight="1">
      <c r="B5" s="25" t="s">
        <v>0</v>
      </c>
      <c r="C5" s="26" t="s">
        <v>1</v>
      </c>
      <c r="D5" s="27" t="s">
        <v>13</v>
      </c>
      <c r="E5" s="28" t="s">
        <v>2</v>
      </c>
      <c r="F5" s="28" t="s">
        <v>12</v>
      </c>
      <c r="G5" s="29" t="s">
        <v>14</v>
      </c>
      <c r="H5" s="28" t="s">
        <v>15</v>
      </c>
      <c r="I5" s="28" t="s">
        <v>16</v>
      </c>
      <c r="J5" s="28" t="s">
        <v>17</v>
      </c>
      <c r="K5" s="28" t="s">
        <v>18</v>
      </c>
    </row>
    <row r="6" spans="1:11" ht="30" customHeight="1">
      <c r="B6" s="30" t="s">
        <v>24</v>
      </c>
      <c r="C6" s="31" t="s">
        <v>23</v>
      </c>
      <c r="D6" s="32">
        <v>5</v>
      </c>
      <c r="E6" s="32">
        <v>3.95</v>
      </c>
      <c r="F6" s="32">
        <v>0</v>
      </c>
      <c r="G6" s="32">
        <f>Liste[[#This Row],[Valeur min souhaitée]]+Liste[[#This Row],[Frais de Port]]+Liste[[#This Row],[Assurance]]</f>
        <v>8.9499999999999993</v>
      </c>
      <c r="H6" s="32">
        <v>10</v>
      </c>
      <c r="I6" s="32">
        <f>Liste[[#This Row],[Prix de Vente Hors Paypal]]*2.9%+0.35</f>
        <v>0.6399999999999999</v>
      </c>
      <c r="J6" s="32">
        <f>Liste[[#This Row],[Prix de Vente Hors Paypal]]+Liste[[#This Row],[Paypal sur Prix de Vente]]</f>
        <v>10.64</v>
      </c>
      <c r="K6" s="33">
        <f>Liste[[#This Row],[Prix de Vente Affiché]]-Liste[[#This Row],[Paypal sur Prix de Vente]]-Liste[[#This Row],[Assurance]]-Liste[[#This Row],[Frais de Port]]</f>
        <v>6.05</v>
      </c>
    </row>
    <row r="7" spans="1:11" ht="30" customHeight="1">
      <c r="B7" s="34" t="s">
        <v>25</v>
      </c>
      <c r="C7" s="44" t="s">
        <v>22</v>
      </c>
      <c r="D7" s="35">
        <v>12</v>
      </c>
      <c r="E7" s="44">
        <v>3.95</v>
      </c>
      <c r="F7" s="35">
        <v>0</v>
      </c>
      <c r="G7" s="35">
        <f>Liste[[#This Row],[Valeur min souhaitée]]+Liste[[#This Row],[Frais de Port]]+Liste[[#This Row],[Assurance]]</f>
        <v>15.95</v>
      </c>
      <c r="H7" s="35">
        <v>12</v>
      </c>
      <c r="I7" s="35"/>
      <c r="J7" s="35">
        <f>Liste[[#This Row],[Prix de Vente Hors Paypal]]+Liste[[#This Row],[Paypal sur Prix de Vente]]</f>
        <v>12</v>
      </c>
      <c r="K7" s="33">
        <f>Liste[[#This Row],[Prix de Vente Affiché]]-Liste[[#This Row],[Paypal sur Prix de Vente]]-Liste[[#This Row],[Assurance]]-Liste[[#This Row],[Frais de Port]]</f>
        <v>8.0500000000000007</v>
      </c>
    </row>
    <row r="8" spans="1:11" ht="30" customHeight="1">
      <c r="B8" s="34" t="s">
        <v>33</v>
      </c>
      <c r="C8" s="44" t="s">
        <v>23</v>
      </c>
      <c r="D8" s="35">
        <v>25</v>
      </c>
      <c r="E8" s="44">
        <v>4.5</v>
      </c>
      <c r="F8" s="35">
        <v>2</v>
      </c>
      <c r="G8" s="35">
        <f>Liste[[#This Row],[Valeur min souhaitée]]+Liste[[#This Row],[Frais de Port]]+Liste[[#This Row],[Assurance]]</f>
        <v>31.5</v>
      </c>
      <c r="H8" s="35">
        <v>33</v>
      </c>
      <c r="I8" s="35">
        <f>Liste[[#This Row],[Prix de Vente Hors Paypal]]*2.9%+0.35</f>
        <v>1.3069999999999999</v>
      </c>
      <c r="J8" s="35">
        <f>Liste[[#This Row],[Prix de Vente Hors Paypal]]+Liste[[#This Row],[Paypal sur Prix de Vente]]</f>
        <v>34.307000000000002</v>
      </c>
      <c r="K8" s="33">
        <f>Liste[[#This Row],[Prix de Vente Affiché]]-Liste[[#This Row],[Paypal sur Prix de Vente]]-Liste[[#This Row],[Assurance]]-Liste[[#This Row],[Frais de Port]]</f>
        <v>26.5</v>
      </c>
    </row>
    <row r="9" spans="1:11" ht="30" customHeight="1">
      <c r="B9" s="34" t="s">
        <v>36</v>
      </c>
      <c r="C9" s="44" t="s">
        <v>22</v>
      </c>
      <c r="D9" s="35">
        <v>30</v>
      </c>
      <c r="E9" s="44">
        <v>3.95</v>
      </c>
      <c r="F9" s="35">
        <v>0</v>
      </c>
      <c r="G9" s="35">
        <f>Liste[[#This Row],[Valeur min souhaitée]]+Liste[[#This Row],[Frais de Port]]+Liste[[#This Row],[Assurance]]</f>
        <v>33.950000000000003</v>
      </c>
      <c r="H9" s="35">
        <v>38</v>
      </c>
      <c r="I9" s="35"/>
      <c r="J9" s="35">
        <f>Liste[[#This Row],[Prix de Vente Hors Paypal]]+Liste[[#This Row],[Paypal sur Prix de Vente]]</f>
        <v>38</v>
      </c>
      <c r="K9" s="33">
        <f>Liste[[#This Row],[Prix de Vente Affiché]]-Liste[[#This Row],[Paypal sur Prix de Vente]]-Liste[[#This Row],[Assurance]]-Liste[[#This Row],[Frais de Port]]</f>
        <v>34.049999999999997</v>
      </c>
    </row>
    <row r="10" spans="1:11" ht="30" customHeight="1">
      <c r="B10" s="34" t="s">
        <v>34</v>
      </c>
      <c r="C10" s="44" t="s">
        <v>22</v>
      </c>
      <c r="D10" s="35">
        <v>15</v>
      </c>
      <c r="E10" s="44">
        <v>3.95</v>
      </c>
      <c r="F10" s="35">
        <v>0</v>
      </c>
      <c r="G10" s="35">
        <f>Liste[[#This Row],[Valeur min souhaitée]]+Liste[[#This Row],[Frais de Port]]+Liste[[#This Row],[Assurance]]</f>
        <v>18.95</v>
      </c>
      <c r="H10" s="35">
        <v>20</v>
      </c>
      <c r="I10" s="35"/>
      <c r="J10" s="35">
        <f>Liste[[#This Row],[Prix de Vente Hors Paypal]]+Liste[[#This Row],[Paypal sur Prix de Vente]]</f>
        <v>20</v>
      </c>
      <c r="K10" s="33">
        <f>Liste[[#This Row],[Prix de Vente Affiché]]-Liste[[#This Row],[Paypal sur Prix de Vente]]-Liste[[#This Row],[Assurance]]-Liste[[#This Row],[Frais de Port]]</f>
        <v>16.05</v>
      </c>
    </row>
    <row r="11" spans="1:11" ht="30" customHeight="1">
      <c r="B11" s="34" t="s">
        <v>35</v>
      </c>
      <c r="C11" s="44" t="s">
        <v>22</v>
      </c>
      <c r="D11" s="35">
        <v>35</v>
      </c>
      <c r="E11" s="44">
        <v>6</v>
      </c>
      <c r="F11" s="35">
        <v>0</v>
      </c>
      <c r="G11" s="35">
        <f>Liste[[#This Row],[Valeur min souhaitée]]+Liste[[#This Row],[Frais de Port]]+Liste[[#This Row],[Assurance]]</f>
        <v>41</v>
      </c>
      <c r="H11" s="35">
        <v>42</v>
      </c>
      <c r="I11" s="35"/>
      <c r="J11" s="35">
        <f>Liste[[#This Row],[Prix de Vente Hors Paypal]]+Liste[[#This Row],[Paypal sur Prix de Vente]]</f>
        <v>42</v>
      </c>
      <c r="K11" s="33">
        <f>Liste[[#This Row],[Prix de Vente Affiché]]-Liste[[#This Row],[Paypal sur Prix de Vente]]-Liste[[#This Row],[Assurance]]-Liste[[#This Row],[Frais de Port]]</f>
        <v>36</v>
      </c>
    </row>
    <row r="12" spans="1:11" ht="30" customHeight="1">
      <c r="B12" s="34" t="s">
        <v>37</v>
      </c>
      <c r="C12" s="44" t="s">
        <v>23</v>
      </c>
      <c r="D12" s="35">
        <v>60</v>
      </c>
      <c r="E12" s="44">
        <v>3.95</v>
      </c>
      <c r="F12" s="35">
        <v>6</v>
      </c>
      <c r="G12" s="35">
        <f>Liste[[#This Row],[Valeur min souhaitée]]+Liste[[#This Row],[Frais de Port]]+Liste[[#This Row],[Assurance]]</f>
        <v>69.95</v>
      </c>
      <c r="H12" s="35">
        <v>75</v>
      </c>
      <c r="I12" s="35">
        <f>Liste[[#This Row],[Prix de Vente Hors Paypal]]*2.9%+0.35</f>
        <v>2.5249999999999999</v>
      </c>
      <c r="J12" s="35">
        <f>Liste[[#This Row],[Prix de Vente Hors Paypal]]+Liste[[#This Row],[Paypal sur Prix de Vente]]</f>
        <v>77.525000000000006</v>
      </c>
      <c r="K12" s="33">
        <f>Liste[[#This Row],[Prix de Vente Affiché]]-Liste[[#This Row],[Paypal sur Prix de Vente]]-Liste[[#This Row],[Assurance]]-Liste[[#This Row],[Frais de Port]]</f>
        <v>65.05</v>
      </c>
    </row>
  </sheetData>
  <phoneticPr fontId="20" type="noConversion"/>
  <conditionalFormatting sqref="C1:C2 C4:C1048576">
    <cfRule type="containsText" dxfId="2" priority="19" operator="containsText" text="Marché">
      <formula>NOT(ISERROR(SEARCH("Marché",C1)))</formula>
    </cfRule>
  </conditionalFormatting>
  <conditionalFormatting sqref="B5:J12">
    <cfRule type="expression" dxfId="1" priority="1">
      <formula>OR($C5="Marché")</formula>
    </cfRule>
  </conditionalFormatting>
  <dataValidations count="1">
    <dataValidation allowBlank="1" showInputMessage="1" showErrorMessage="1" sqref="G3" xr:uid="{F5525B59-7331-6E49-9D6D-93CEDFEA0EFB}"/>
  </dataValidations>
  <printOptions horizontalCentered="1"/>
  <pageMargins left="0.7" right="0.7" top="0.75" bottom="0.75" header="0.3" footer="0.3"/>
  <pageSetup paperSize="9" fitToHeight="0" orientation="portrait" horizontalDpi="4294967293" r:id="rId1"/>
  <headerFooter differentFirst="1">
    <oddFooter>Page &amp;P of &amp;N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8B5F731-ABA6-BA48-89B3-0F07EBCB2610}">
          <x14:formula1>
            <xm:f>Ressources!$C$3:$C$9</xm:f>
          </x14:formula1>
          <xm:sqref>E5:E1048576</xm:sqref>
        </x14:dataValidation>
        <x14:dataValidation type="list" allowBlank="1" showInputMessage="1" showErrorMessage="1" xr:uid="{24035485-5CF3-8249-A465-6800A97F5378}">
          <x14:formula1>
            <xm:f>Ressources!$A$3:$A$4</xm:f>
          </x14:formula1>
          <xm:sqref>C6:C1048576</xm:sqref>
        </x14:dataValidation>
        <x14:dataValidation type="list" allowBlank="1" showInputMessage="1" showErrorMessage="1" xr:uid="{3914D2EC-649F-7C40-A8B6-7CCF9D923489}">
          <x14:formula1>
            <xm:f>Ressources!$E$3:$E$8</xm:f>
          </x14:formula1>
          <xm:sqref>F5:F1048576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C6E1-1CF2-4D46-BEF7-115B786348BD}">
  <sheetPr>
    <tabColor theme="4" tint="0.39997558519241921"/>
    <pageSetUpPr fitToPage="1"/>
  </sheetPr>
  <dimension ref="A1:K8"/>
  <sheetViews>
    <sheetView showGridLines="0" tabSelected="1" zoomScale="94" zoomScaleNormal="94" workbookViewId="0">
      <pane ySplit="5" topLeftCell="A6" activePane="bottomLeft" state="frozen"/>
      <selection pane="bottomLeft" activeCell="C10" sqref="C10"/>
    </sheetView>
  </sheetViews>
  <sheetFormatPr baseColWidth="10" defaultColWidth="8.83203125" defaultRowHeight="30" customHeight="1"/>
  <cols>
    <col min="1" max="1" width="2.6640625" style="12" customWidth="1"/>
    <col min="2" max="2" width="28.1640625" style="34" customWidth="1"/>
    <col min="3" max="6" width="20.83203125" style="36" customWidth="1"/>
    <col min="7" max="8" width="15.83203125" style="36" customWidth="1"/>
    <col min="9" max="10" width="20.83203125" style="36" customWidth="1"/>
    <col min="11" max="11" width="12.83203125" style="38" customWidth="1"/>
    <col min="12" max="12" width="2.5" style="12" customWidth="1"/>
    <col min="13" max="16384" width="8.83203125" style="12"/>
  </cols>
  <sheetData>
    <row r="1" spans="1:11" ht="34.5" customHeight="1">
      <c r="A1" s="7"/>
      <c r="B1" s="8"/>
      <c r="C1" s="9"/>
      <c r="D1" s="9"/>
      <c r="E1" s="9"/>
      <c r="F1" s="9"/>
      <c r="G1" s="9"/>
      <c r="H1" s="9"/>
      <c r="I1" s="9"/>
      <c r="J1" s="9"/>
    </row>
    <row r="2" spans="1:11" s="39" customFormat="1" ht="26.25" customHeight="1">
      <c r="B2" s="14" t="s">
        <v>11</v>
      </c>
      <c r="C2" s="40"/>
      <c r="D2" s="67" t="s">
        <v>21</v>
      </c>
      <c r="G2" s="40"/>
      <c r="H2" s="40"/>
      <c r="I2" s="40"/>
      <c r="J2" s="40"/>
      <c r="K2" s="38"/>
    </row>
    <row r="3" spans="1:11" s="13" customFormat="1" ht="39" customHeight="1">
      <c r="B3" s="50">
        <f>SUM(Liste4[Marge Net])</f>
        <v>4.3992769999999997</v>
      </c>
      <c r="C3" s="23"/>
      <c r="D3" s="51">
        <f>COUNTA($B6:$B8)</f>
        <v>3</v>
      </c>
      <c r="E3" s="41"/>
      <c r="F3" s="42"/>
      <c r="G3" s="23"/>
      <c r="I3" s="23"/>
      <c r="J3" s="23"/>
      <c r="K3" s="43"/>
    </row>
    <row r="4" spans="1:11" s="13" customFormat="1" ht="30" customHeight="1">
      <c r="B4" s="22"/>
      <c r="C4" s="23"/>
      <c r="D4" s="23"/>
      <c r="E4" s="23"/>
      <c r="F4" s="23"/>
      <c r="G4" s="23"/>
      <c r="H4" s="23"/>
      <c r="I4" s="23"/>
      <c r="J4" s="23"/>
    </row>
    <row r="5" spans="1:11" ht="30" customHeight="1">
      <c r="B5" s="25" t="s">
        <v>0</v>
      </c>
      <c r="C5" s="26" t="s">
        <v>28</v>
      </c>
      <c r="D5" s="28" t="s">
        <v>2</v>
      </c>
      <c r="E5" s="44" t="s">
        <v>4</v>
      </c>
      <c r="F5" s="64" t="s">
        <v>3</v>
      </c>
      <c r="G5" s="61" t="s">
        <v>8</v>
      </c>
      <c r="H5" s="61" t="s">
        <v>9</v>
      </c>
      <c r="I5" s="58" t="s">
        <v>10</v>
      </c>
      <c r="J5" s="55" t="s">
        <v>6</v>
      </c>
      <c r="K5" s="52" t="s">
        <v>7</v>
      </c>
    </row>
    <row r="6" spans="1:11" ht="30" customHeight="1">
      <c r="B6" s="12" t="s">
        <v>27</v>
      </c>
      <c r="C6" s="31" t="s">
        <v>30</v>
      </c>
      <c r="D6" s="32" t="s">
        <v>29</v>
      </c>
      <c r="E6" s="32" t="s">
        <v>5</v>
      </c>
      <c r="F6" s="65">
        <v>6.59</v>
      </c>
      <c r="G6" s="62">
        <f>Liste4[[#This Row],[Prix d''Achat]]*30%</f>
        <v>1.9769999999999999</v>
      </c>
      <c r="H6" s="62">
        <v>1.33</v>
      </c>
      <c r="I6" s="59">
        <f>Liste4[[#This Row],[Prix d''Achat]]+Liste4[[#This Row],[+ 30% Brut]]+Liste4[[#This Row],[+ Brut]]</f>
        <v>9.8970000000000002</v>
      </c>
      <c r="J6" s="56">
        <f>Liste4[[#This Row],[Prix de Vente]]*2.9%+0.35</f>
        <v>0.63701299999999994</v>
      </c>
      <c r="K6" s="53">
        <f>Liste4[[#This Row],[+ 30% Brut]]+Liste4[[#This Row],[+ Brut]]-Liste4[[#This Row],[Frais Paypal sur PV]]</f>
        <v>2.6699869999999999</v>
      </c>
    </row>
    <row r="7" spans="1:11" ht="30" customHeight="1">
      <c r="B7" s="34" t="s">
        <v>27</v>
      </c>
      <c r="C7" s="31" t="s">
        <v>30</v>
      </c>
      <c r="D7" s="32" t="s">
        <v>29</v>
      </c>
      <c r="E7" s="32" t="s">
        <v>5</v>
      </c>
      <c r="F7" s="66">
        <v>2</v>
      </c>
      <c r="G7" s="63">
        <f>Liste4[[#This Row],[Prix d''Achat]]*30%</f>
        <v>0.6</v>
      </c>
      <c r="H7" s="63">
        <v>0.5</v>
      </c>
      <c r="I7" s="60">
        <f>Liste4[[#This Row],[Prix d''Achat]]+Liste4[[#This Row],[+ 30% Brut]]+Liste4[[#This Row],[+ Brut]]</f>
        <v>3.1</v>
      </c>
      <c r="J7" s="57">
        <f>Liste4[[#This Row],[Prix de Vente]]*2.9%+0.35</f>
        <v>0.43989999999999996</v>
      </c>
      <c r="K7" s="54">
        <f>Liste4[[#This Row],[+ 30% Brut]]+Liste4[[#This Row],[+ Brut]]-Liste4[[#This Row],[Frais Paypal sur PV]]</f>
        <v>0.66010000000000013</v>
      </c>
    </row>
    <row r="8" spans="1:11" ht="30" customHeight="1">
      <c r="B8" s="34" t="s">
        <v>27</v>
      </c>
      <c r="C8" s="31" t="s">
        <v>30</v>
      </c>
      <c r="D8" s="32" t="s">
        <v>29</v>
      </c>
      <c r="E8" s="32" t="s">
        <v>5</v>
      </c>
      <c r="F8" s="66">
        <v>4.3</v>
      </c>
      <c r="G8" s="63">
        <f>Liste4[[#This Row],[Prix d''Achat]]*30%</f>
        <v>1.2899999999999998</v>
      </c>
      <c r="H8" s="63">
        <v>0.3</v>
      </c>
      <c r="I8" s="60">
        <f>Liste4[[#This Row],[Prix d''Achat]]+Liste4[[#This Row],[+ 30% Brut]]+Liste4[[#This Row],[+ Brut]]</f>
        <v>5.89</v>
      </c>
      <c r="J8" s="57">
        <f>Liste4[[#This Row],[Prix de Vente]]*2.9%+0.35</f>
        <v>0.52081</v>
      </c>
      <c r="K8" s="54">
        <f>Liste4[[#This Row],[+ 30% Brut]]+Liste4[[#This Row],[+ Brut]]-Liste4[[#This Row],[Frais Paypal sur PV]]</f>
        <v>1.0691899999999999</v>
      </c>
    </row>
  </sheetData>
  <dataValidations count="1">
    <dataValidation allowBlank="1" showInputMessage="1" showErrorMessage="1" sqref="D3" xr:uid="{57A7A133-5B30-D24B-B113-1FD945BFEE75}"/>
  </dataValidations>
  <printOptions horizontalCentered="1"/>
  <pageMargins left="0.7" right="0.7" top="0.75" bottom="0.75" header="0.3" footer="0.3"/>
  <pageSetup paperSize="9" fitToHeight="0" orientation="portrait" horizontalDpi="4294967293" r:id="rId1"/>
  <headerFooter differentFirst="1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A9354-F314-C94B-91E6-57FA38D3E9D8}">
  <sheetPr>
    <tabColor rgb="FFFFFF00"/>
  </sheetPr>
  <dimension ref="A2:E9"/>
  <sheetViews>
    <sheetView workbookViewId="0">
      <selection activeCell="E9" sqref="E9"/>
    </sheetView>
  </sheetViews>
  <sheetFormatPr baseColWidth="10" defaultRowHeight="22"/>
  <cols>
    <col min="1" max="1" width="22.83203125" style="5" customWidth="1"/>
    <col min="2" max="16384" width="10.83203125" style="5"/>
  </cols>
  <sheetData>
    <row r="2" spans="1:5" ht="23">
      <c r="A2" s="4" t="s">
        <v>20</v>
      </c>
      <c r="C2" s="68" t="s">
        <v>31</v>
      </c>
      <c r="E2" s="68" t="s">
        <v>12</v>
      </c>
    </row>
    <row r="3" spans="1:5" ht="23">
      <c r="A3" s="69" t="s">
        <v>23</v>
      </c>
      <c r="C3" s="2">
        <v>3.95</v>
      </c>
      <c r="E3" s="3">
        <v>0</v>
      </c>
    </row>
    <row r="4" spans="1:5" ht="23">
      <c r="A4" s="6" t="s">
        <v>22</v>
      </c>
      <c r="C4" s="1">
        <v>4.5</v>
      </c>
      <c r="E4" s="1">
        <v>2</v>
      </c>
    </row>
    <row r="5" spans="1:5">
      <c r="C5" s="2">
        <v>5.15</v>
      </c>
      <c r="E5" s="2">
        <v>4.3</v>
      </c>
    </row>
    <row r="6" spans="1:5">
      <c r="C6" s="1">
        <v>6</v>
      </c>
      <c r="E6" s="1">
        <v>5.15</v>
      </c>
    </row>
    <row r="7" spans="1:5">
      <c r="C7" s="2">
        <v>7.2</v>
      </c>
      <c r="E7" s="2">
        <v>6</v>
      </c>
    </row>
    <row r="8" spans="1:5">
      <c r="C8" s="1">
        <v>9.25</v>
      </c>
      <c r="E8" s="1">
        <v>9.4</v>
      </c>
    </row>
    <row r="9" spans="1:5">
      <c r="C9" s="2">
        <v>13.5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Ventes GLOBAL</vt:lpstr>
      <vt:lpstr>Ventes INTERNET</vt:lpstr>
      <vt:lpstr>Ressources</vt:lpstr>
      <vt:lpstr>'Ventes GLOBAL'!Impression_des_titres</vt:lpstr>
      <vt:lpstr>'Ventes INTERNET'!Impression_des_titres</vt:lpstr>
      <vt:lpstr>Liste2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2017-02-03T07:33:08Z</dcterms:created>
  <dcterms:modified xsi:type="dcterms:W3CDTF">2019-11-30T10:21:24Z</dcterms:modified>
</cp:coreProperties>
</file>