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usch\Desktop\"/>
    </mc:Choice>
  </mc:AlternateContent>
  <xr:revisionPtr revIDLastSave="0" documentId="13_ncr:1_{77FF7986-B1D5-4D74-A1B7-5F857AEC5E80}" xr6:coauthVersionLast="45" xr6:coauthVersionMax="45" xr10:uidLastSave="{00000000-0000-0000-0000-000000000000}"/>
  <bookViews>
    <workbookView xWindow="-98" yWindow="-98" windowWidth="19396" windowHeight="10395" xr2:uid="{F0E73027-26E1-4AAC-A8DD-11DE32E6A9C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1" l="1"/>
  <c r="I13" i="1" s="1"/>
  <c r="K23" i="1" s="1"/>
  <c r="M23" i="1" s="1"/>
  <c r="K20" i="1" l="1"/>
  <c r="M20" i="1" s="1"/>
  <c r="K16" i="1"/>
  <c r="M16" i="1" s="1"/>
  <c r="K13" i="1"/>
  <c r="M13" i="1" s="1"/>
  <c r="K21" i="1"/>
  <c r="M21" i="1" s="1"/>
  <c r="K14" i="1"/>
  <c r="K22" i="1"/>
  <c r="M22" i="1" s="1"/>
  <c r="K15" i="1"/>
  <c r="M15" i="1" s="1"/>
  <c r="K19" i="1"/>
  <c r="M19" i="1" s="1"/>
  <c r="K9" i="1"/>
  <c r="M9" i="1" s="1"/>
  <c r="K4" i="1"/>
  <c r="M4" i="1" s="1"/>
  <c r="K5" i="1"/>
  <c r="M5" i="1" s="1"/>
  <c r="K11" i="1"/>
  <c r="M11" i="1" s="1"/>
  <c r="K3" i="1"/>
  <c r="K6" i="1" s="1"/>
  <c r="M6" i="1" s="1"/>
  <c r="K10" i="1"/>
  <c r="M10" i="1" s="1"/>
  <c r="K2" i="1"/>
  <c r="K8" i="1"/>
  <c r="M8" i="1" s="1"/>
  <c r="K12" i="1"/>
  <c r="M12" i="1" s="1"/>
  <c r="M2" i="1" l="1"/>
  <c r="F4" i="1"/>
  <c r="K18" i="1"/>
  <c r="M18" i="1" s="1"/>
  <c r="K17" i="1"/>
  <c r="M17" i="1" s="1"/>
  <c r="M14" i="1"/>
  <c r="M3" i="1"/>
  <c r="K7" i="1"/>
  <c r="M7" i="1" s="1"/>
  <c r="F3" i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D5" i="1"/>
  <c r="D4" i="1"/>
  <c r="C5" i="1" s="1"/>
</calcChain>
</file>

<file path=xl/sharedStrings.xml><?xml version="1.0" encoding="utf-8"?>
<sst xmlns="http://schemas.openxmlformats.org/spreadsheetml/2006/main" count="39" uniqueCount="17">
  <si>
    <t>Début</t>
  </si>
  <si>
    <t>Fin</t>
  </si>
  <si>
    <t>REF</t>
  </si>
  <si>
    <t>N° DE REF</t>
  </si>
  <si>
    <t xml:space="preserve"> REF</t>
  </si>
  <si>
    <t>Jour de l´an</t>
  </si>
  <si>
    <t>Lundi de Pâques</t>
  </si>
  <si>
    <t>Fête du travail</t>
  </si>
  <si>
    <t>Victoire 1947</t>
  </si>
  <si>
    <t>Ascension</t>
  </si>
  <si>
    <t>Lundi de Pentecôte</t>
  </si>
  <si>
    <t>Le quatorze juillet</t>
  </si>
  <si>
    <t>Assomption</t>
  </si>
  <si>
    <t>Toussaint</t>
  </si>
  <si>
    <t>Armistice 1920</t>
  </si>
  <si>
    <t>Noël</t>
  </si>
  <si>
    <t>Jour férié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</si>
</sst>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_-* #,##0.00\ _€_-;\-* #,##0.00\ _€_-;_-* &quot;-&quot;??\ _€_-;_-@_-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2E3C1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64" fontId="3" fillId="0" borderId="3" xfId="1" applyFont="1" applyBorder="1" applyAlignment="1">
      <alignment wrapText="1"/>
    </xf>
    <xf numFmtId="14" fontId="1" fillId="0" borderId="4" xfId="1" applyNumberFormat="1" applyBorder="1" applyAlignment="1">
      <alignment wrapText="1"/>
    </xf>
    <xf numFmtId="164" fontId="2" fillId="0" borderId="4" xfId="1" applyFont="1" applyBorder="1"/>
    <xf numFmtId="166" fontId="2" fillId="0" borderId="5" xfId="2" applyNumberFormat="1" applyFont="1" applyBorder="1"/>
    <xf numFmtId="164" fontId="3" fillId="0" borderId="6" xfId="1" applyFont="1" applyBorder="1" applyAlignment="1">
      <alignment wrapText="1"/>
    </xf>
    <xf numFmtId="14" fontId="1" fillId="0" borderId="1" xfId="1" applyNumberFormat="1" applyBorder="1" applyAlignment="1">
      <alignment wrapText="1"/>
    </xf>
    <xf numFmtId="164" fontId="2" fillId="0" borderId="1" xfId="1" applyFont="1" applyBorder="1"/>
    <xf numFmtId="166" fontId="2" fillId="0" borderId="7" xfId="2" applyNumberFormat="1" applyFont="1" applyBorder="1"/>
    <xf numFmtId="14" fontId="0" fillId="0" borderId="1" xfId="1" applyNumberFormat="1" applyFont="1" applyBorder="1" applyAlignment="1">
      <alignment wrapText="1"/>
    </xf>
    <xf numFmtId="164" fontId="3" fillId="0" borderId="8" xfId="1" applyFont="1" applyBorder="1" applyAlignment="1">
      <alignment wrapText="1"/>
    </xf>
    <xf numFmtId="14" fontId="1" fillId="0" borderId="9" xfId="1" applyNumberFormat="1" applyBorder="1" applyAlignment="1">
      <alignment wrapText="1"/>
    </xf>
    <xf numFmtId="164" fontId="2" fillId="0" borderId="9" xfId="1" applyFont="1" applyBorder="1"/>
    <xf numFmtId="166" fontId="2" fillId="0" borderId="10" xfId="2" applyNumberFormat="1" applyFont="1" applyBorder="1"/>
    <xf numFmtId="0" fontId="0" fillId="0" borderId="0" xfId="0" applyAlignment="1">
      <alignment horizontal="center"/>
    </xf>
  </cellXfs>
  <cellStyles count="3">
    <cellStyle name="Milliers 4" xfId="2" xr:uid="{F9FC26DA-1A70-4A3D-9925-39C951645050}"/>
    <cellStyle name="Normal" xfId="0" builtinId="0"/>
    <cellStyle name="Normal 3 2" xfId="1" xr:uid="{B0B111D8-303B-4000-A59D-DDE20DB33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425F-67ED-4390-8788-FEED831F09A6}">
  <dimension ref="A1:M23"/>
  <sheetViews>
    <sheetView tabSelected="1" workbookViewId="0">
      <selection activeCell="F1" sqref="F1"/>
    </sheetView>
  </sheetViews>
  <sheetFormatPr baseColWidth="10" defaultRowHeight="14.25" x14ac:dyDescent="0.45"/>
  <cols>
    <col min="1" max="1" width="7.46484375" customWidth="1"/>
    <col min="6" max="7" width="13.3984375" style="2" customWidth="1"/>
  </cols>
  <sheetData>
    <row r="1" spans="1:13" ht="14.65" thickBot="1" x14ac:dyDescent="0.5">
      <c r="B1" t="s">
        <v>3</v>
      </c>
      <c r="C1" t="s">
        <v>0</v>
      </c>
      <c r="D1" t="s">
        <v>1</v>
      </c>
      <c r="F1" s="3" t="s">
        <v>0</v>
      </c>
      <c r="G1" s="3" t="s">
        <v>1</v>
      </c>
      <c r="I1" s="21" t="s">
        <v>16</v>
      </c>
      <c r="J1" s="21"/>
      <c r="K1" s="21"/>
      <c r="L1" s="21"/>
      <c r="M1" s="21"/>
    </row>
    <row r="2" spans="1:13" x14ac:dyDescent="0.45">
      <c r="A2" t="s">
        <v>2</v>
      </c>
      <c r="B2">
        <v>1</v>
      </c>
      <c r="C2" s="1">
        <v>43584</v>
      </c>
      <c r="D2" s="1">
        <v>43644</v>
      </c>
      <c r="F2" s="4">
        <v>43766</v>
      </c>
      <c r="G2" s="4">
        <v>43772</v>
      </c>
      <c r="I2" s="7">
        <f ca="1">YEAR(TODAY())</f>
        <v>2019</v>
      </c>
      <c r="J2" s="8" t="s">
        <v>5</v>
      </c>
      <c r="K2" s="9">
        <f ca="1">DATE($I2,1,1)</f>
        <v>43466</v>
      </c>
      <c r="L2" s="10"/>
      <c r="M2" s="11">
        <f t="shared" ref="M2:M23" ca="1" si="0">WEEKDAY(K2,2)</f>
        <v>2</v>
      </c>
    </row>
    <row r="3" spans="1:13" ht="26.65" x14ac:dyDescent="0.45">
      <c r="A3" t="s">
        <v>2</v>
      </c>
      <c r="B3">
        <v>2</v>
      </c>
      <c r="C3" s="1">
        <v>43724</v>
      </c>
      <c r="D3" s="1">
        <v>43805</v>
      </c>
      <c r="E3" t="s">
        <v>4</v>
      </c>
      <c r="F3" s="5">
        <f>SUMPRODUCT((C2:C11&lt;=F2)*(D2:D11&gt;=G2)*(B2:B11))</f>
        <v>2</v>
      </c>
      <c r="G3" s="5"/>
      <c r="I3" s="7"/>
      <c r="J3" s="12" t="s">
        <v>6</v>
      </c>
      <c r="K3" s="13">
        <f ca="1">(FLOOR(DAY(MINUTE($I2/38)/2+56)&amp;"/5/"&amp;$I2,7)-34)+1</f>
        <v>43577</v>
      </c>
      <c r="L3" s="14"/>
      <c r="M3" s="15">
        <f t="shared" ca="1" si="0"/>
        <v>1</v>
      </c>
    </row>
    <row r="4" spans="1:13" ht="26.65" x14ac:dyDescent="0.45">
      <c r="A4" t="s">
        <v>2</v>
      </c>
      <c r="B4">
        <v>3</v>
      </c>
      <c r="C4" s="1">
        <v>43806</v>
      </c>
      <c r="D4" s="1">
        <f t="shared" ref="D4:D11" si="1">60+C4</f>
        <v>43866</v>
      </c>
      <c r="F4" s="6">
        <f ca="1">NETWORKDAYS(F2,G2,K2:K23)</f>
        <v>4</v>
      </c>
      <c r="G4" s="6"/>
      <c r="I4" s="7"/>
      <c r="J4" s="12" t="s">
        <v>7</v>
      </c>
      <c r="K4" s="16">
        <f ca="1">DATE($I2,5,1)</f>
        <v>43586</v>
      </c>
      <c r="L4" s="14"/>
      <c r="M4" s="15">
        <f t="shared" ca="1" si="0"/>
        <v>3</v>
      </c>
    </row>
    <row r="5" spans="1:13" x14ac:dyDescent="0.45">
      <c r="A5" t="s">
        <v>2</v>
      </c>
      <c r="B5">
        <v>4</v>
      </c>
      <c r="C5" s="1">
        <f t="shared" ref="C5:C11" si="2">D4+1</f>
        <v>43867</v>
      </c>
      <c r="D5" s="1">
        <f t="shared" si="1"/>
        <v>43927</v>
      </c>
      <c r="I5" s="7"/>
      <c r="J5" s="12" t="s">
        <v>8</v>
      </c>
      <c r="K5" s="13">
        <f ca="1">DATE($I2,5,8)</f>
        <v>43593</v>
      </c>
      <c r="L5" s="14"/>
      <c r="M5" s="15">
        <f t="shared" ca="1" si="0"/>
        <v>3</v>
      </c>
    </row>
    <row r="6" spans="1:13" x14ac:dyDescent="0.45">
      <c r="A6" t="s">
        <v>2</v>
      </c>
      <c r="B6">
        <v>5</v>
      </c>
      <c r="C6" s="1">
        <f t="shared" si="2"/>
        <v>43928</v>
      </c>
      <c r="D6" s="1">
        <f t="shared" si="1"/>
        <v>43988</v>
      </c>
      <c r="I6" s="7"/>
      <c r="J6" s="12" t="s">
        <v>9</v>
      </c>
      <c r="K6" s="13">
        <f t="shared" ref="K6:K17" ca="1" si="3">K3+38</f>
        <v>43615</v>
      </c>
      <c r="L6" s="14"/>
      <c r="M6" s="15">
        <f t="shared" ca="1" si="0"/>
        <v>4</v>
      </c>
    </row>
    <row r="7" spans="1:13" ht="26.65" x14ac:dyDescent="0.45">
      <c r="A7" t="s">
        <v>2</v>
      </c>
      <c r="B7">
        <v>6</v>
      </c>
      <c r="C7" s="1">
        <f t="shared" si="2"/>
        <v>43989</v>
      </c>
      <c r="D7" s="1">
        <f t="shared" si="1"/>
        <v>44049</v>
      </c>
      <c r="I7" s="7"/>
      <c r="J7" s="12" t="s">
        <v>10</v>
      </c>
      <c r="K7" s="13">
        <f t="shared" ref="K7:K18" ca="1" si="4">K3+49</f>
        <v>43626</v>
      </c>
      <c r="L7" s="14"/>
      <c r="M7" s="15">
        <f t="shared" ca="1" si="0"/>
        <v>1</v>
      </c>
    </row>
    <row r="8" spans="1:13" ht="26.65" x14ac:dyDescent="0.45">
      <c r="A8" t="s">
        <v>2</v>
      </c>
      <c r="B8">
        <v>7</v>
      </c>
      <c r="C8" s="1">
        <f t="shared" si="2"/>
        <v>44050</v>
      </c>
      <c r="D8" s="1">
        <f t="shared" si="1"/>
        <v>44110</v>
      </c>
      <c r="I8" s="7"/>
      <c r="J8" s="12" t="s">
        <v>11</v>
      </c>
      <c r="K8" s="13">
        <f ca="1">DATE($I2,7,14)</f>
        <v>43660</v>
      </c>
      <c r="L8" s="14"/>
      <c r="M8" s="15">
        <f t="shared" ca="1" si="0"/>
        <v>7</v>
      </c>
    </row>
    <row r="9" spans="1:13" x14ac:dyDescent="0.45">
      <c r="A9" t="s">
        <v>2</v>
      </c>
      <c r="B9">
        <v>8</v>
      </c>
      <c r="C9" s="1">
        <f t="shared" si="2"/>
        <v>44111</v>
      </c>
      <c r="D9" s="1">
        <f t="shared" si="1"/>
        <v>44171</v>
      </c>
      <c r="I9" s="7"/>
      <c r="J9" s="12" t="s">
        <v>12</v>
      </c>
      <c r="K9" s="13">
        <f ca="1">DATE($I2,8,15)</f>
        <v>43692</v>
      </c>
      <c r="L9" s="14"/>
      <c r="M9" s="15">
        <f t="shared" ca="1" si="0"/>
        <v>4</v>
      </c>
    </row>
    <row r="10" spans="1:13" x14ac:dyDescent="0.45">
      <c r="A10" t="s">
        <v>2</v>
      </c>
      <c r="B10">
        <v>9</v>
      </c>
      <c r="C10" s="1">
        <f t="shared" si="2"/>
        <v>44172</v>
      </c>
      <c r="D10" s="1">
        <f t="shared" si="1"/>
        <v>44232</v>
      </c>
      <c r="I10" s="7"/>
      <c r="J10" s="12" t="s">
        <v>13</v>
      </c>
      <c r="K10" s="13">
        <f ca="1">DATE($I2,11,1)</f>
        <v>43770</v>
      </c>
      <c r="L10" s="14"/>
      <c r="M10" s="15">
        <f t="shared" ca="1" si="0"/>
        <v>5</v>
      </c>
    </row>
    <row r="11" spans="1:13" ht="26.65" x14ac:dyDescent="0.45">
      <c r="A11" t="s">
        <v>2</v>
      </c>
      <c r="B11">
        <v>10</v>
      </c>
      <c r="C11" s="1">
        <f t="shared" si="2"/>
        <v>44233</v>
      </c>
      <c r="D11" s="1">
        <f t="shared" si="1"/>
        <v>44293</v>
      </c>
      <c r="I11" s="7"/>
      <c r="J11" s="12" t="s">
        <v>14</v>
      </c>
      <c r="K11" s="13">
        <f ca="1">DATE($I2,11,11)</f>
        <v>43780</v>
      </c>
      <c r="L11" s="14"/>
      <c r="M11" s="15">
        <f t="shared" ca="1" si="0"/>
        <v>1</v>
      </c>
    </row>
    <row r="12" spans="1:13" ht="14.65" thickBot="1" x14ac:dyDescent="0.5">
      <c r="I12" s="7"/>
      <c r="J12" s="17" t="s">
        <v>15</v>
      </c>
      <c r="K12" s="18">
        <f ca="1">DATE($I2,12,25)</f>
        <v>43824</v>
      </c>
      <c r="L12" s="19"/>
      <c r="M12" s="20">
        <f t="shared" ca="1" si="0"/>
        <v>3</v>
      </c>
    </row>
    <row r="13" spans="1:13" x14ac:dyDescent="0.45">
      <c r="I13" s="7">
        <f ca="1">I2+1</f>
        <v>2020</v>
      </c>
      <c r="J13" s="8" t="s">
        <v>5</v>
      </c>
      <c r="K13" s="9">
        <f ca="1">DATE($I13,1,1)</f>
        <v>43831</v>
      </c>
      <c r="L13" s="10"/>
      <c r="M13" s="11">
        <f t="shared" ca="1" si="0"/>
        <v>3</v>
      </c>
    </row>
    <row r="14" spans="1:13" ht="26.65" x14ac:dyDescent="0.45">
      <c r="I14" s="7"/>
      <c r="J14" s="12" t="s">
        <v>6</v>
      </c>
      <c r="K14" s="13">
        <f ca="1">(FLOOR(DAY(MINUTE($I13/38)/2+56)&amp;"/5/"&amp;$I13,7)-34)+1</f>
        <v>43934</v>
      </c>
      <c r="L14" s="14"/>
      <c r="M14" s="15">
        <f t="shared" ca="1" si="0"/>
        <v>1</v>
      </c>
    </row>
    <row r="15" spans="1:13" ht="26.65" x14ac:dyDescent="0.45">
      <c r="I15" s="7"/>
      <c r="J15" s="12" t="s">
        <v>7</v>
      </c>
      <c r="K15" s="16">
        <f ca="1">DATE($I13,5,1)</f>
        <v>43952</v>
      </c>
      <c r="L15" s="14"/>
      <c r="M15" s="15">
        <f t="shared" ca="1" si="0"/>
        <v>5</v>
      </c>
    </row>
    <row r="16" spans="1:13" x14ac:dyDescent="0.45">
      <c r="I16" s="7"/>
      <c r="J16" s="12" t="s">
        <v>8</v>
      </c>
      <c r="K16" s="13">
        <f ca="1">DATE($I13,5,8)</f>
        <v>43959</v>
      </c>
      <c r="L16" s="14"/>
      <c r="M16" s="15">
        <f t="shared" ca="1" si="0"/>
        <v>5</v>
      </c>
    </row>
    <row r="17" spans="9:13" x14ac:dyDescent="0.45">
      <c r="I17" s="7"/>
      <c r="J17" s="12" t="s">
        <v>9</v>
      </c>
      <c r="K17" s="13">
        <f t="shared" ca="1" si="3"/>
        <v>43972</v>
      </c>
      <c r="L17" s="14"/>
      <c r="M17" s="15">
        <f t="shared" ca="1" si="0"/>
        <v>4</v>
      </c>
    </row>
    <row r="18" spans="9:13" ht="26.65" x14ac:dyDescent="0.45">
      <c r="I18" s="7"/>
      <c r="J18" s="12" t="s">
        <v>10</v>
      </c>
      <c r="K18" s="13">
        <f t="shared" ca="1" si="4"/>
        <v>43983</v>
      </c>
      <c r="L18" s="14"/>
      <c r="M18" s="15">
        <f t="shared" ca="1" si="0"/>
        <v>1</v>
      </c>
    </row>
    <row r="19" spans="9:13" ht="26.65" x14ac:dyDescent="0.45">
      <c r="I19" s="7"/>
      <c r="J19" s="12" t="s">
        <v>11</v>
      </c>
      <c r="K19" s="13">
        <f ca="1">DATE($I13,7,14)</f>
        <v>44026</v>
      </c>
      <c r="L19" s="14"/>
      <c r="M19" s="15">
        <f t="shared" ca="1" si="0"/>
        <v>2</v>
      </c>
    </row>
    <row r="20" spans="9:13" x14ac:dyDescent="0.45">
      <c r="I20" s="7"/>
      <c r="J20" s="12" t="s">
        <v>12</v>
      </c>
      <c r="K20" s="13">
        <f ca="1">DATE($I13,8,15)</f>
        <v>44058</v>
      </c>
      <c r="L20" s="14"/>
      <c r="M20" s="15">
        <f t="shared" ca="1" si="0"/>
        <v>6</v>
      </c>
    </row>
    <row r="21" spans="9:13" x14ac:dyDescent="0.45">
      <c r="I21" s="7"/>
      <c r="J21" s="12" t="s">
        <v>13</v>
      </c>
      <c r="K21" s="13">
        <f ca="1">DATE($I13,11,1)</f>
        <v>44136</v>
      </c>
      <c r="L21" s="14"/>
      <c r="M21" s="15">
        <f t="shared" ca="1" si="0"/>
        <v>7</v>
      </c>
    </row>
    <row r="22" spans="9:13" ht="26.65" x14ac:dyDescent="0.45">
      <c r="I22" s="7"/>
      <c r="J22" s="12" t="s">
        <v>14</v>
      </c>
      <c r="K22" s="13">
        <f ca="1">DATE($I13,11,11)</f>
        <v>44146</v>
      </c>
      <c r="L22" s="14"/>
      <c r="M22" s="15">
        <f t="shared" ca="1" si="0"/>
        <v>3</v>
      </c>
    </row>
    <row r="23" spans="9:13" ht="14.65" thickBot="1" x14ac:dyDescent="0.5">
      <c r="I23" s="7"/>
      <c r="J23" s="17" t="s">
        <v>15</v>
      </c>
      <c r="K23" s="18">
        <f ca="1">DATE($I13,12,25)</f>
        <v>44190</v>
      </c>
      <c r="L23" s="19"/>
      <c r="M23" s="20">
        <f t="shared" ca="1" si="0"/>
        <v>5</v>
      </c>
    </row>
  </sheetData>
  <mergeCells count="5">
    <mergeCell ref="F3:G3"/>
    <mergeCell ref="F4:G4"/>
    <mergeCell ref="I2:I12"/>
    <mergeCell ref="I13:I23"/>
    <mergeCell ref="I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BUSCH</dc:creator>
  <cp:lastModifiedBy>Thomas BUSCH</cp:lastModifiedBy>
  <dcterms:created xsi:type="dcterms:W3CDTF">2019-10-28T14:27:41Z</dcterms:created>
  <dcterms:modified xsi:type="dcterms:W3CDTF">2019-10-28T16:22:02Z</dcterms:modified>
</cp:coreProperties>
</file>