
<file path=[Content_Types].xml><?xml version="1.0" encoding="utf-8"?>
<Types xmlns="http://schemas.openxmlformats.org/package/2006/content-types">
  <Default Extension="data" ContentType="application/vnd.openxmlformats-officedocument.model+data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éléchargements\.Fichiers Excel\"/>
    </mc:Choice>
  </mc:AlternateContent>
  <xr:revisionPtr revIDLastSave="0" documentId="13_ncr:1_{89A4DB5B-D5FC-4701-896A-DB8A8AA7FDA9}" xr6:coauthVersionLast="44" xr6:coauthVersionMax="44" xr10:uidLastSave="{00000000-0000-0000-0000-000000000000}"/>
  <bookViews>
    <workbookView xWindow="15" yWindow="570" windowWidth="19185" windowHeight="14190" xr2:uid="{50F5F2BE-881D-3C46-BC53-1E7D57B3CAAB}"/>
  </bookViews>
  <sheets>
    <sheet name="invités par tables" sheetId="3" r:id="rId1"/>
    <sheet name="INVITES" sheetId="1" r:id="rId2"/>
    <sheet name="TABLES" sheetId="2" r:id="rId3"/>
  </sheets>
  <definedNames>
    <definedName name="_xlcn.WorksheetConnection_plandetable.xlsxTableau1" hidden="1">Tableau1[]</definedName>
  </definedNames>
  <calcPr calcId="181029"/>
  <pivotCaches>
    <pivotCache cacheId="23" r:id="rId4"/>
  </pivotCaches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Tableau1" name="Tableau1" connection="WorksheetConnection_plan de table.xlsx!Tableau1"/>
        </x15:modelTables>
      </x15:dataModel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O2" i="2" l="1"/>
  <c r="K2" i="2"/>
  <c r="J2" i="2"/>
  <c r="I2" i="2"/>
  <c r="H2" i="2"/>
  <c r="G2" i="2"/>
  <c r="F2" i="2"/>
  <c r="E2" i="2"/>
  <c r="D2" i="2"/>
  <c r="C2" i="2"/>
  <c r="B2" i="2"/>
  <c r="A2" i="2"/>
  <c r="P2" i="2" l="1"/>
  <c r="L15" i="1"/>
  <c r="L14" i="1"/>
  <c r="L13" i="1"/>
  <c r="L12" i="1"/>
  <c r="J12" i="1"/>
  <c r="L11" i="1"/>
  <c r="L10" i="1"/>
  <c r="L7" i="1"/>
  <c r="L6" i="1"/>
  <c r="L5" i="1"/>
  <c r="L4" i="1"/>
  <c r="L3" i="1"/>
  <c r="L9" i="1" l="1"/>
  <c r="L2" i="1"/>
  <c r="J15" i="1"/>
  <c r="J14" i="1"/>
  <c r="J13" i="1"/>
  <c r="J11" i="1"/>
  <c r="J10" i="1"/>
  <c r="J9" i="1" l="1"/>
  <c r="J5" i="1" l="1"/>
  <c r="J7" i="1"/>
  <c r="J6" i="1"/>
  <c r="J3" i="1"/>
  <c r="J2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C3C5C5DB-4567-4D20-8AAC-92AE79F2130A}" keepAlive="1" name="ThisWorkbookDataModel" description="Modèle de données" type="5" refreshedVersion="6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xr16:uid="{FBF40362-F3DE-4046-9C05-9E54F3B533DB}" name="WorksheetConnection_plan de table.xlsx!Tableau1" type="102" refreshedVersion="6" minRefreshableVersion="5">
    <extLst>
      <ext xmlns:x15="http://schemas.microsoft.com/office/spreadsheetml/2010/11/main" uri="{DE250136-89BD-433C-8126-D09CA5730AF9}">
        <x15:connection id="Tableau1" autoDelete="1">
          <x15:rangePr sourceName="_xlcn.WorksheetConnection_plandetable.xlsxTableau1"/>
        </x15:connection>
      </ext>
    </extLst>
  </connection>
</connections>
</file>

<file path=xl/sharedStrings.xml><?xml version="1.0" encoding="utf-8"?>
<sst xmlns="http://schemas.openxmlformats.org/spreadsheetml/2006/main" count="1272" uniqueCount="263">
  <si>
    <t>Sa copine</t>
  </si>
  <si>
    <t>Laurent Botilde</t>
  </si>
  <si>
    <t>Rue des Cotteheustins 4</t>
  </si>
  <si>
    <t>Moxhe</t>
  </si>
  <si>
    <t>Rue Gayolle 12 bte 806</t>
  </si>
  <si>
    <t>Yvoir</t>
  </si>
  <si>
    <t>Ville</t>
  </si>
  <si>
    <t>CP</t>
  </si>
  <si>
    <t>Christophe Janas</t>
  </si>
  <si>
    <t>Lionel Ras</t>
  </si>
  <si>
    <t>Nom</t>
  </si>
  <si>
    <t>Adresse</t>
  </si>
  <si>
    <t>Stephane Lorand</t>
  </si>
  <si>
    <t>sa copine</t>
  </si>
  <si>
    <t>Rue August Scohy 264</t>
  </si>
  <si>
    <t>Pont-de-Loup</t>
  </si>
  <si>
    <t>Jessica</t>
  </si>
  <si>
    <t>Storari Isabelle</t>
  </si>
  <si>
    <t>rue chet 199</t>
  </si>
  <si>
    <t>Montignies sur sambre</t>
  </si>
  <si>
    <t>son mec</t>
  </si>
  <si>
    <t>Mauro Mélina</t>
  </si>
  <si>
    <t>rue des renards 33c bte 14</t>
  </si>
  <si>
    <t>Gozée</t>
  </si>
  <si>
    <t>Vandervelde Adeline</t>
  </si>
  <si>
    <t>rue du parc 6</t>
  </si>
  <si>
    <t>Fleurus</t>
  </si>
  <si>
    <t>jean-christophe Verhoeven</t>
  </si>
  <si>
    <t>rue jean ligny 2</t>
  </si>
  <si>
    <t>Goutroux</t>
  </si>
  <si>
    <t>sa femme</t>
  </si>
  <si>
    <t>son beau fils</t>
  </si>
  <si>
    <t>Marie-christine Verhoeven</t>
  </si>
  <si>
    <t>rue du pétria 127 bte 4</t>
  </si>
  <si>
    <t>Fontaine l'Eveque</t>
  </si>
  <si>
    <t>nina Verhoeven</t>
  </si>
  <si>
    <t>rue jean jaures</t>
  </si>
  <si>
    <t>Roux</t>
  </si>
  <si>
    <t>son mari</t>
  </si>
  <si>
    <t>Solena</t>
  </si>
  <si>
    <t>Marie France Verhoeven</t>
  </si>
  <si>
    <t>rue d'avelinsart 43</t>
  </si>
  <si>
    <t>Virginie</t>
  </si>
  <si>
    <t>Denis</t>
  </si>
  <si>
    <t>rue chapelle baussart 107</t>
  </si>
  <si>
    <t>Mont sur marchienne</t>
  </si>
  <si>
    <t>famille ligny fabrice</t>
  </si>
  <si>
    <t>-</t>
  </si>
  <si>
    <t>petit bois 18</t>
  </si>
  <si>
    <t>Ham sur heure</t>
  </si>
  <si>
    <t>Christoiphe divers</t>
  </si>
  <si>
    <t>rue nestor bal 16</t>
  </si>
  <si>
    <t>antoinette</t>
  </si>
  <si>
    <t>rue des gris 17</t>
  </si>
  <si>
    <t>Shanon</t>
  </si>
  <si>
    <t>BVD tirou 17C032</t>
  </si>
  <si>
    <t>Charleroi</t>
  </si>
  <si>
    <t>Gauthier</t>
  </si>
  <si>
    <t>Brigano Mélissa</t>
  </si>
  <si>
    <t>Mathieu</t>
  </si>
  <si>
    <t>route de mettet 15</t>
  </si>
  <si>
    <t>Fosse la ville</t>
  </si>
  <si>
    <t>enzo</t>
  </si>
  <si>
    <t>Hugo</t>
  </si>
  <si>
    <t>Estelle</t>
  </si>
  <si>
    <t>Kataline</t>
  </si>
  <si>
    <t>Paul</t>
  </si>
  <si>
    <t>leur fille</t>
  </si>
  <si>
    <t>Roman</t>
  </si>
  <si>
    <t>Emma</t>
  </si>
  <si>
    <t>Olivia</t>
  </si>
  <si>
    <t>Tiago</t>
  </si>
  <si>
    <t>Brigano antoni</t>
  </si>
  <si>
    <t>Sonia</t>
  </si>
  <si>
    <t>Louna</t>
  </si>
  <si>
    <t xml:space="preserve">Nina </t>
  </si>
  <si>
    <t>rue des cistersiennes 1</t>
  </si>
  <si>
    <t>Chatelineau</t>
  </si>
  <si>
    <t>Fabiennee gilson</t>
  </si>
  <si>
    <t>rue de campagnolles 28</t>
  </si>
  <si>
    <t>Chatelet</t>
  </si>
  <si>
    <t>Gabrielle</t>
  </si>
  <si>
    <t>Alexi</t>
  </si>
  <si>
    <t>Fabienne Peters</t>
  </si>
  <si>
    <t>rue du grand pont 7</t>
  </si>
  <si>
    <t>Marcinelle</t>
  </si>
  <si>
    <t>stephanie</t>
  </si>
  <si>
    <t>ghizlane</t>
  </si>
  <si>
    <t>karim</t>
  </si>
  <si>
    <t>adem</t>
  </si>
  <si>
    <t>samya</t>
  </si>
  <si>
    <t>sousou</t>
  </si>
  <si>
    <t>Hakim</t>
  </si>
  <si>
    <t>sofiane</t>
  </si>
  <si>
    <t>medhi</t>
  </si>
  <si>
    <t>anouar</t>
  </si>
  <si>
    <t>selma</t>
  </si>
  <si>
    <t>le petit</t>
  </si>
  <si>
    <t>mamy</t>
  </si>
  <si>
    <t>Hussein</t>
  </si>
  <si>
    <t>Linda</t>
  </si>
  <si>
    <t>Nahil</t>
  </si>
  <si>
    <t>Nordine</t>
  </si>
  <si>
    <t>Noam</t>
  </si>
  <si>
    <t>Yanis</t>
  </si>
  <si>
    <t>Farah</t>
  </si>
  <si>
    <t>Sylvain</t>
  </si>
  <si>
    <t>Steve</t>
  </si>
  <si>
    <t>rosetta</t>
  </si>
  <si>
    <t>Olivier</t>
  </si>
  <si>
    <t>Giacomo</t>
  </si>
  <si>
    <t>Samir</t>
  </si>
  <si>
    <t>serge</t>
  </si>
  <si>
    <t>michel</t>
  </si>
  <si>
    <t>mike</t>
  </si>
  <si>
    <t>Yohan</t>
  </si>
  <si>
    <t>Lucas</t>
  </si>
  <si>
    <t>mathilde</t>
  </si>
  <si>
    <t>Cathy</t>
  </si>
  <si>
    <t>david</t>
  </si>
  <si>
    <t>Nathalie</t>
  </si>
  <si>
    <t>Nino</t>
  </si>
  <si>
    <t>Ophélia</t>
  </si>
  <si>
    <t>Type</t>
  </si>
  <si>
    <t>Moment</t>
  </si>
  <si>
    <t>Gianni</t>
  </si>
  <si>
    <t>priscilia</t>
  </si>
  <si>
    <t>diego</t>
  </si>
  <si>
    <t>leur fils</t>
  </si>
  <si>
    <t>Marjo</t>
  </si>
  <si>
    <t>Parrain</t>
  </si>
  <si>
    <t>Milo</t>
  </si>
  <si>
    <t>Andréani</t>
  </si>
  <si>
    <t>Moréna</t>
  </si>
  <si>
    <t>Maité</t>
  </si>
  <si>
    <t>Fla</t>
  </si>
  <si>
    <t>nando</t>
  </si>
  <si>
    <t>savio</t>
  </si>
  <si>
    <t>maélya</t>
  </si>
  <si>
    <t>matéo</t>
  </si>
  <si>
    <t>eric</t>
  </si>
  <si>
    <t>marie laure</t>
  </si>
  <si>
    <t>Mario</t>
  </si>
  <si>
    <t>Nicole</t>
  </si>
  <si>
    <t>ami turc</t>
  </si>
  <si>
    <t>amie turc</t>
  </si>
  <si>
    <t>farida</t>
  </si>
  <si>
    <t>tonton olivier</t>
  </si>
  <si>
    <t>marie cécile</t>
  </si>
  <si>
    <t>laurence</t>
  </si>
  <si>
    <t>Léontine</t>
  </si>
  <si>
    <t>gabrielle</t>
  </si>
  <si>
    <t>francis</t>
  </si>
  <si>
    <t>christelle</t>
  </si>
  <si>
    <t>jeanne-liz</t>
  </si>
  <si>
    <t>fabian</t>
  </si>
  <si>
    <t>marjorie</t>
  </si>
  <si>
    <t>Léa</t>
  </si>
  <si>
    <t>Lydie</t>
  </si>
  <si>
    <t>jean-pierre</t>
  </si>
  <si>
    <t>Mael</t>
  </si>
  <si>
    <t>Milla</t>
  </si>
  <si>
    <t>Telma</t>
  </si>
  <si>
    <t>rue spigniat 29</t>
  </si>
  <si>
    <t>Marchienne au pont</t>
  </si>
  <si>
    <t>rue du grand chemin 13</t>
  </si>
  <si>
    <t>Montigny le tilleul</t>
  </si>
  <si>
    <t>rue armand bury 189</t>
  </si>
  <si>
    <t>rue d'OULTRE heure 41</t>
  </si>
  <si>
    <t>FP distribué?</t>
  </si>
  <si>
    <t>Bastian</t>
  </si>
  <si>
    <t>Amé</t>
  </si>
  <si>
    <t>Camille</t>
  </si>
  <si>
    <t>Laurent voisin</t>
  </si>
  <si>
    <t>Sa femme</t>
  </si>
  <si>
    <t>Laurette</t>
  </si>
  <si>
    <t>Manon</t>
  </si>
  <si>
    <t>Grosse</t>
  </si>
  <si>
    <t>Gros voisin</t>
  </si>
  <si>
    <t>Nanou</t>
  </si>
  <si>
    <t>oui</t>
  </si>
  <si>
    <t>Géraldine</t>
  </si>
  <si>
    <t>Annie</t>
  </si>
  <si>
    <t>Pauline</t>
  </si>
  <si>
    <t>François</t>
  </si>
  <si>
    <t>Narcisse</t>
  </si>
  <si>
    <t>keltoun</t>
  </si>
  <si>
    <t>day</t>
  </si>
  <si>
    <t>soir</t>
  </si>
  <si>
    <t>adulte</t>
  </si>
  <si>
    <t>Enfant</t>
  </si>
  <si>
    <t>enfant</t>
  </si>
  <si>
    <t>bébé</t>
  </si>
  <si>
    <t>Ines</t>
  </si>
  <si>
    <t>santino</t>
  </si>
  <si>
    <t>rue Armand bury 128</t>
  </si>
  <si>
    <t>la petite</t>
  </si>
  <si>
    <t>Sabrina</t>
  </si>
  <si>
    <t>Karim la palmeraie</t>
  </si>
  <si>
    <t>rue du roton 12</t>
  </si>
  <si>
    <t>Farciennes</t>
  </si>
  <si>
    <t>Roberto</t>
  </si>
  <si>
    <t>Raphael</t>
  </si>
  <si>
    <t>Manu</t>
  </si>
  <si>
    <t>Steve Kim</t>
  </si>
  <si>
    <t>adulte et day</t>
  </si>
  <si>
    <t>adulte et soir</t>
  </si>
  <si>
    <t>enfant et day</t>
  </si>
  <si>
    <t>enfant et soir</t>
  </si>
  <si>
    <t>bébé et day</t>
  </si>
  <si>
    <t>bébé et soir</t>
  </si>
  <si>
    <t>envoyé</t>
  </si>
  <si>
    <t>jean-luc</t>
  </si>
  <si>
    <t>confirmatioon</t>
  </si>
  <si>
    <t>Amaryllis</t>
  </si>
  <si>
    <t>Michael</t>
  </si>
  <si>
    <t>michelle</t>
  </si>
  <si>
    <t>arlette</t>
  </si>
  <si>
    <t>Miryam</t>
  </si>
  <si>
    <t>mathis</t>
  </si>
  <si>
    <t>Delphine</t>
  </si>
  <si>
    <t>Christophe Mickey</t>
  </si>
  <si>
    <t>Gregory</t>
  </si>
  <si>
    <t>non</t>
  </si>
  <si>
    <t>Nadia</t>
  </si>
  <si>
    <t>Paulie</t>
  </si>
  <si>
    <t>RAJA</t>
  </si>
  <si>
    <t>Moustafa</t>
  </si>
  <si>
    <t>sa emme</t>
  </si>
  <si>
    <t>Nasera</t>
  </si>
  <si>
    <t>répondu oui</t>
  </si>
  <si>
    <t>Amélie</t>
  </si>
  <si>
    <t>Jérémy</t>
  </si>
  <si>
    <t>Mélissa</t>
  </si>
  <si>
    <t>kalista</t>
  </si>
  <si>
    <t>Lia</t>
  </si>
  <si>
    <t>répondu non</t>
  </si>
  <si>
    <t>table</t>
  </si>
  <si>
    <t>mariée</t>
  </si>
  <si>
    <t>Simon</t>
  </si>
  <si>
    <t>julie</t>
  </si>
  <si>
    <t>tarek</t>
  </si>
  <si>
    <t>Jimmy</t>
  </si>
  <si>
    <t>HONNEUR</t>
  </si>
  <si>
    <t>marié</t>
  </si>
  <si>
    <t>ami damien</t>
  </si>
  <si>
    <t>ami julie</t>
  </si>
  <si>
    <t>famille 1</t>
  </si>
  <si>
    <t>MARIO</t>
  </si>
  <si>
    <t>FARIDA</t>
  </si>
  <si>
    <t>GABRIELLE</t>
  </si>
  <si>
    <t>AMI DAMIEN</t>
  </si>
  <si>
    <t>AMI JULIE</t>
  </si>
  <si>
    <t>FAMILLE 1</t>
  </si>
  <si>
    <t>Famille 1</t>
  </si>
  <si>
    <t>melissa</t>
  </si>
  <si>
    <t>ghizlaine</t>
  </si>
  <si>
    <t>nordine</t>
  </si>
  <si>
    <t>maite</t>
  </si>
  <si>
    <t>(vide)</t>
  </si>
  <si>
    <t>Total général</t>
  </si>
  <si>
    <t>Nina</t>
  </si>
  <si>
    <t>Mec Isabelle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</si>
</sst>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/>
    <xf numFmtId="0" fontId="2" fillId="0" borderId="0" xfId="0" applyFont="1"/>
    <xf numFmtId="0" fontId="0" fillId="0" borderId="0" xfId="0" applyAlignment="1">
      <alignment horizontal="center"/>
    </xf>
    <xf numFmtId="0" fontId="0" fillId="0" borderId="0" xfId="0" pivotButton="1"/>
  </cellXfs>
  <cellStyles count="1">
    <cellStyle name="Normal" xfId="0" builtinId="0"/>
  </cellStyles>
  <dxfs count="3">
    <dxf>
      <font>
        <b/>
        <i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5" Type="http://schemas.openxmlformats.org/officeDocument/2006/relationships/theme" Target="theme/theme1.xml"/><Relationship Id="rId10" Type="http://schemas.openxmlformats.org/officeDocument/2006/relationships/calcChain" Target="calcChain.xml"/><Relationship Id="rId4" Type="http://schemas.openxmlformats.org/officeDocument/2006/relationships/pivotCacheDefinition" Target="pivotCache/pivotCacheDefinition1.xml"/><Relationship Id="rId9" Type="http://schemas.openxmlformats.org/officeDocument/2006/relationships/powerPivotData" Target="model/item.data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DjiDji" refreshedDate="43715.647816666664" backgroundQuery="1" createdVersion="6" refreshedVersion="6" minRefreshableVersion="3" recordCount="0" supportSubquery="1" supportAdvancedDrill="1" xr:uid="{82DE0ABD-11D5-4139-9EAB-467204A61E54}">
  <cacheSource type="external" connectionId="1"/>
  <cacheFields count="2">
    <cacheField name="[Tableau1].[table].[table]" caption="table" numFmtId="0" hierarchy="8" level="1">
      <sharedItems containsBlank="1" count="13">
        <m/>
        <s v="ami damien"/>
        <s v="ami julie"/>
        <s v="enfant"/>
        <s v="famille 1"/>
        <s v="FARIDA"/>
        <s v="gabrielle"/>
        <s v="ghizlaine"/>
        <s v="HONNEUR"/>
        <s v="maite"/>
        <s v="MARIO"/>
        <s v="melissa"/>
        <s v="nordine"/>
      </sharedItems>
    </cacheField>
    <cacheField name="[Tableau1].[Nom].[Nom]" caption="Nom" numFmtId="0" level="1">
      <sharedItems containsBlank="1" count="173">
        <m/>
        <s v="Alexi"/>
        <s v="Amé"/>
        <s v="Amélie"/>
        <s v="Annie"/>
        <s v="arlette"/>
        <s v="Bastian"/>
        <s v="Camille"/>
        <s v="Christoiphe divers"/>
        <s v="Denis"/>
        <s v="diego"/>
        <s v="Emma"/>
        <s v="famille ligny fabrice"/>
        <s v="François"/>
        <s v="Giacomo"/>
        <s v="Gianni"/>
        <s v="Gros voisin"/>
        <s v="Grosse"/>
        <s v="jean-luc"/>
        <s v="Jérémy"/>
        <s v="kalista"/>
        <s v="Karim la palmeraie"/>
        <s v="keltoun"/>
        <s v="la petite"/>
        <s v="Laurent voisin"/>
        <s v="Laurette"/>
        <s v="leur fils"/>
        <s v="Lia"/>
        <s v="Manon"/>
        <s v="Manu"/>
        <s v="Mélissa"/>
        <s v="Michael"/>
        <s v="michel"/>
        <s v="michelle"/>
        <s v="mike"/>
        <s v="Nadia"/>
        <s v="Narcisse"/>
        <s v="Nasera"/>
        <s v="Olivier"/>
        <s v="Paulie"/>
        <s v="Pauline"/>
        <s v="priscilia"/>
        <s v="Roman"/>
        <s v="rosetta"/>
        <s v="sa copine"/>
        <s v="sa emme"/>
        <s v="sa femme"/>
        <s v="Sabrina"/>
        <s v="Samir"/>
        <s v="santino"/>
        <s v="serge"/>
        <s v="son mari"/>
        <s v="son mec"/>
        <s v="Steve"/>
        <s v="Steve Kim"/>
        <s v="Tiago"/>
        <s v="Virginie"/>
        <s v="Yohan"/>
        <s v="Amaryllis"/>
        <s v="Christophe Janas"/>
        <s v="Delphine"/>
        <s v="Jimmy"/>
        <s v="julie"/>
        <s v="Laurent Botilde"/>
        <s v="Lionel Ras"/>
        <s v="Lucas"/>
        <s v="mathilde"/>
        <s v="Simon"/>
        <s v="tarek"/>
        <s v="antoinette"/>
        <s v="Cathy"/>
        <s v="david"/>
        <s v="enzo"/>
        <s v="Gauthier"/>
        <s v="Gregory"/>
        <s v="Mec Isabelle"/>
        <s v="Nathalie"/>
        <s v="Shanon"/>
        <s v="Storari Isabelle"/>
        <s v="Vandervelde Adeline"/>
        <s v="-"/>
        <s v="adem"/>
        <s v="Andréani"/>
        <s v="anouar"/>
        <s v="Farah"/>
        <s v="Gabrielle"/>
        <s v="Hugo"/>
        <s v="Ines"/>
        <s v="jeanne-liz"/>
        <s v="le petit"/>
        <s v="Léa"/>
        <s v="leur fille"/>
        <s v="Louna"/>
        <s v="Mael"/>
        <s v="maélya"/>
        <s v="matéo"/>
        <s v="mathis"/>
        <s v="Milla"/>
        <s v="Milo"/>
        <s v="Moréna"/>
        <s v="Nahil"/>
        <s v="nando"/>
        <s v="Nina"/>
        <s v="Nino"/>
        <s v="Noam"/>
        <s v="Olivia"/>
        <s v="Ophélia"/>
        <s v="Raphael"/>
        <s v="samya"/>
        <s v="savio"/>
        <s v="selma"/>
        <s v="Telma"/>
        <s v="Yanis"/>
        <s v="Christophe Mickey"/>
        <s v="Léontine"/>
        <s v="Marie France Verhoeven"/>
        <s v="Marie-christine Verhoeven"/>
        <s v="Mauro Mélina"/>
        <s v="nina Verhoeven"/>
        <s v="Paul"/>
        <s v="Solena"/>
        <s v="farida"/>
        <s v="laurence"/>
        <s v="marie cécile"/>
        <s v="Roberto"/>
        <s v="tonton olivier"/>
        <s v="christelle"/>
        <s v="fabian"/>
        <s v="Fabienne Peters"/>
        <s v="francis"/>
        <s v="jean-pierre"/>
        <s v="Lydie"/>
        <s v="marjorie"/>
        <s v="stephanie"/>
        <s v="Hakim"/>
        <s v="Hussein"/>
        <s v="Linda"/>
        <s v="mamy"/>
        <s v="medhi"/>
        <s v="Moustafa"/>
        <s v="Nanou"/>
        <s v="RAJA"/>
        <s v="sofiane"/>
        <s v="sousou"/>
        <s v="ghizlane"/>
        <s v="karim"/>
        <s v="marié"/>
        <s v="mariée"/>
        <s v="Marjo"/>
        <s v="Parrain"/>
        <s v="eric"/>
        <s v="Fla"/>
        <s v="Maité"/>
        <s v="marie laure"/>
        <s v="ami turc"/>
        <s v="amie turc"/>
        <s v="Estelle"/>
        <s v="jean-christophe Verhoeven"/>
        <s v="Kataline"/>
        <s v="Mario"/>
        <s v="Nicole"/>
        <s v="son beau fils"/>
        <s v="Brigano antoni"/>
        <s v="Brigano Mélissa"/>
        <s v="Fabiennee gilson"/>
        <s v="Mathieu"/>
        <s v="Sonia"/>
        <s v="Géraldine"/>
        <s v="Jessica"/>
        <s v="Miryam"/>
        <s v="Nordine"/>
        <s v="Stephane Lorand"/>
        <s v="Sylvain"/>
      </sharedItems>
    </cacheField>
  </cacheFields>
  <cacheHierarchies count="11">
    <cacheHierarchy uniqueName="[Tableau1].[Nom]" caption="Nom" attribute="1" defaultMemberUniqueName="[Tableau1].[Nom].[All]" allUniqueName="[Tableau1].[Nom].[All]" dimensionUniqueName="[Tableau1]" displayFolder="" count="2" memberValueDatatype="130" unbalanced="0">
      <fieldsUsage count="2">
        <fieldUsage x="-1"/>
        <fieldUsage x="1"/>
      </fieldsUsage>
    </cacheHierarchy>
    <cacheHierarchy uniqueName="[Tableau1].[Adresse]" caption="Adresse" attribute="1" defaultMemberUniqueName="[Tableau1].[Adresse].[All]" allUniqueName="[Tableau1].[Adresse].[All]" dimensionUniqueName="[Tableau1]" displayFolder="" count="0" memberValueDatatype="130" unbalanced="0"/>
    <cacheHierarchy uniqueName="[Tableau1].[CP]" caption="CP" attribute="1" defaultMemberUniqueName="[Tableau1].[CP].[All]" allUniqueName="[Tableau1].[CP].[All]" dimensionUniqueName="[Tableau1]" displayFolder="" count="0" memberValueDatatype="20" unbalanced="0"/>
    <cacheHierarchy uniqueName="[Tableau1].[Ville]" caption="Ville" attribute="1" defaultMemberUniqueName="[Tableau1].[Ville].[All]" allUniqueName="[Tableau1].[Ville].[All]" dimensionUniqueName="[Tableau1]" displayFolder="" count="0" memberValueDatatype="130" unbalanced="0"/>
    <cacheHierarchy uniqueName="[Tableau1].[FP distribué?]" caption="FP distribué?" attribute="1" defaultMemberUniqueName="[Tableau1].[FP distribué?].[All]" allUniqueName="[Tableau1].[FP distribué?].[All]" dimensionUniqueName="[Tableau1]" displayFolder="" count="0" memberValueDatatype="130" unbalanced="0"/>
    <cacheHierarchy uniqueName="[Tableau1].[Type]" caption="Type" attribute="1" defaultMemberUniqueName="[Tableau1].[Type].[All]" allUniqueName="[Tableau1].[Type].[All]" dimensionUniqueName="[Tableau1]" displayFolder="" count="0" memberValueDatatype="130" unbalanced="0"/>
    <cacheHierarchy uniqueName="[Tableau1].[Moment]" caption="Moment" attribute="1" defaultMemberUniqueName="[Tableau1].[Moment].[All]" allUniqueName="[Tableau1].[Moment].[All]" dimensionUniqueName="[Tableau1]" displayFolder="" count="0" memberValueDatatype="130" unbalanced="0"/>
    <cacheHierarchy uniqueName="[Tableau1].[confirmatioon]" caption="confirmatioon" attribute="1" defaultMemberUniqueName="[Tableau1].[confirmatioon].[All]" allUniqueName="[Tableau1].[confirmatioon].[All]" dimensionUniqueName="[Tableau1]" displayFolder="" count="0" memberValueDatatype="130" unbalanced="0"/>
    <cacheHierarchy uniqueName="[Tableau1].[table]" caption="table" attribute="1" defaultMemberUniqueName="[Tableau1].[table].[All]" allUniqueName="[Tableau1].[table].[All]" dimensionUniqueName="[Tableau1]" displayFolder="" count="2" memberValueDatatype="130" unbalanced="0">
      <fieldsUsage count="2">
        <fieldUsage x="-1"/>
        <fieldUsage x="0"/>
      </fieldsUsage>
    </cacheHierarchy>
    <cacheHierarchy uniqueName="[Measures].[__XL_Count Tableau1]" caption="__XL_Count Tableau1" measure="1" displayFolder="" measureGroup="Tableau1" count="0" hidden="1"/>
    <cacheHierarchy uniqueName="[Measures].[__No measures defined]" caption="__No measures defined" measure="1" displayFolder="" count="0" hidden="1"/>
  </cacheHierarchies>
  <kpis count="0"/>
  <dimensions count="2">
    <dimension measure="1" name="Measures" uniqueName="[Measures]" caption="Measures"/>
    <dimension name="Tableau1" uniqueName="[Tableau1]" caption="Tableau1"/>
  </dimensions>
  <measureGroups count="1">
    <measureGroup name="Tableau1" caption="Tableau1"/>
  </measureGroups>
  <maps count="1">
    <map measureGroup="0" dimension="1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B3C4C15-EFF7-4280-B72C-6CB003ACEEBC}" name="Tableau croisé dynamique3" cacheId="23" applyNumberFormats="0" applyBorderFormats="0" applyFontFormats="0" applyPatternFormats="0" applyAlignmentFormats="0" applyWidthHeightFormats="1" dataCaption="Valeurs" updatedVersion="6" minRefreshableVersion="3" useAutoFormatting="1" itemPrintTitles="1" createdVersion="6" indent="0" compact="0" compactData="0" multipleFieldFilters="0">
  <location ref="A3:B183" firstHeaderRow="1" firstDataRow="1" firstDataCol="2"/>
  <pivotFields count="2">
    <pivotField axis="axisRow" compact="0" allDrilled="1" outline="0" subtotalTop="0" showAll="0" dataSourceSort="1" defaultSubtotal="0" defaultAttributeDrillState="1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</items>
    </pivotField>
    <pivotField axis="axisRow" compact="0" allDrilled="1" outline="0" subtotalTop="0" showAll="0" dataSourceSort="1" defaultSubtotal="0" defaultAttributeDrillState="1">
      <items count="17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</items>
    </pivotField>
  </pivotFields>
  <rowFields count="2">
    <field x="0"/>
    <field x="1"/>
  </rowFields>
  <rowItems count="180">
    <i>
      <x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0"/>
    </i>
    <i r="1">
      <x v="21"/>
    </i>
    <i r="1">
      <x v="22"/>
    </i>
    <i r="1">
      <x v="23"/>
    </i>
    <i r="1">
      <x v="24"/>
    </i>
    <i r="1">
      <x v="25"/>
    </i>
    <i r="1">
      <x v="26"/>
    </i>
    <i r="1">
      <x v="27"/>
    </i>
    <i r="1">
      <x v="28"/>
    </i>
    <i r="1">
      <x v="29"/>
    </i>
    <i r="1">
      <x v="30"/>
    </i>
    <i r="1">
      <x v="31"/>
    </i>
    <i r="1">
      <x v="32"/>
    </i>
    <i r="1">
      <x v="33"/>
    </i>
    <i r="1">
      <x v="34"/>
    </i>
    <i r="1">
      <x v="35"/>
    </i>
    <i r="1">
      <x v="36"/>
    </i>
    <i r="1">
      <x v="37"/>
    </i>
    <i r="1">
      <x v="38"/>
    </i>
    <i r="1">
      <x v="39"/>
    </i>
    <i r="1">
      <x v="40"/>
    </i>
    <i r="1">
      <x v="41"/>
    </i>
    <i r="1">
      <x v="42"/>
    </i>
    <i r="1">
      <x v="43"/>
    </i>
    <i r="1">
      <x v="44"/>
    </i>
    <i r="1">
      <x v="45"/>
    </i>
    <i r="1">
      <x v="46"/>
    </i>
    <i r="1">
      <x v="47"/>
    </i>
    <i r="1">
      <x v="48"/>
    </i>
    <i r="1">
      <x v="49"/>
    </i>
    <i r="1">
      <x v="50"/>
    </i>
    <i r="1">
      <x v="51"/>
    </i>
    <i r="1">
      <x v="52"/>
    </i>
    <i r="1">
      <x v="53"/>
    </i>
    <i r="1">
      <x v="54"/>
    </i>
    <i r="1">
      <x v="55"/>
    </i>
    <i r="1">
      <x v="56"/>
    </i>
    <i r="1">
      <x v="57"/>
    </i>
    <i>
      <x v="1"/>
      <x v="58"/>
    </i>
    <i r="1">
      <x v="59"/>
    </i>
    <i r="1">
      <x v="60"/>
    </i>
    <i r="1">
      <x v="61"/>
    </i>
    <i r="1">
      <x v="62"/>
    </i>
    <i r="1">
      <x v="63"/>
    </i>
    <i r="1">
      <x v="64"/>
    </i>
    <i r="1">
      <x v="65"/>
    </i>
    <i r="1">
      <x v="66"/>
    </i>
    <i r="1">
      <x v="67"/>
    </i>
    <i r="1">
      <x v="68"/>
    </i>
    <i>
      <x v="2"/>
      <x v="69"/>
    </i>
    <i r="1">
      <x v="70"/>
    </i>
    <i r="1">
      <x v="71"/>
    </i>
    <i r="1">
      <x v="72"/>
    </i>
    <i r="1">
      <x v="73"/>
    </i>
    <i r="1">
      <x v="74"/>
    </i>
    <i r="1">
      <x v="75"/>
    </i>
    <i r="1">
      <x v="76"/>
    </i>
    <i r="1">
      <x v="77"/>
    </i>
    <i r="1">
      <x v="78"/>
    </i>
    <i r="1">
      <x v="79"/>
    </i>
    <i>
      <x v="3"/>
      <x v="80"/>
    </i>
    <i r="1">
      <x v="81"/>
    </i>
    <i r="1">
      <x v="82"/>
    </i>
    <i r="1">
      <x v="83"/>
    </i>
    <i r="1">
      <x v="84"/>
    </i>
    <i r="1">
      <x v="85"/>
    </i>
    <i r="1">
      <x v="86"/>
    </i>
    <i r="1">
      <x v="87"/>
    </i>
    <i r="1">
      <x v="88"/>
    </i>
    <i r="1">
      <x v="89"/>
    </i>
    <i r="1">
      <x v="90"/>
    </i>
    <i r="1">
      <x v="91"/>
    </i>
    <i r="1">
      <x v="92"/>
    </i>
    <i r="1">
      <x v="93"/>
    </i>
    <i r="1">
      <x v="94"/>
    </i>
    <i r="1">
      <x v="95"/>
    </i>
    <i r="1">
      <x v="96"/>
    </i>
    <i r="1">
      <x v="97"/>
    </i>
    <i r="1">
      <x v="98"/>
    </i>
    <i r="1">
      <x v="99"/>
    </i>
    <i r="1">
      <x v="100"/>
    </i>
    <i r="1">
      <x v="101"/>
    </i>
    <i r="1">
      <x v="102"/>
    </i>
    <i r="1">
      <x v="103"/>
    </i>
    <i r="1">
      <x v="104"/>
    </i>
    <i r="1">
      <x v="105"/>
    </i>
    <i r="1">
      <x v="106"/>
    </i>
    <i r="1">
      <x v="107"/>
    </i>
    <i r="1">
      <x v="108"/>
    </i>
    <i r="1">
      <x v="109"/>
    </i>
    <i r="1">
      <x v="110"/>
    </i>
    <i r="1">
      <x v="111"/>
    </i>
    <i r="1">
      <x v="112"/>
    </i>
    <i>
      <x v="4"/>
      <x v="113"/>
    </i>
    <i r="1">
      <x v="114"/>
    </i>
    <i r="1">
      <x v="115"/>
    </i>
    <i r="1">
      <x v="116"/>
    </i>
    <i r="1">
      <x v="117"/>
    </i>
    <i r="1">
      <x v="118"/>
    </i>
    <i r="1">
      <x v="119"/>
    </i>
    <i r="1">
      <x v="120"/>
    </i>
    <i>
      <x v="5"/>
      <x v="121"/>
    </i>
    <i r="1">
      <x v="122"/>
    </i>
    <i r="1">
      <x v="123"/>
    </i>
    <i r="1">
      <x v="124"/>
    </i>
    <i r="1">
      <x v="51"/>
    </i>
    <i r="1">
      <x v="125"/>
    </i>
    <i>
      <x v="6"/>
      <x v="126"/>
    </i>
    <i r="1">
      <x v="127"/>
    </i>
    <i r="1">
      <x v="128"/>
    </i>
    <i r="1">
      <x v="129"/>
    </i>
    <i r="1">
      <x v="85"/>
    </i>
    <i r="1">
      <x v="130"/>
    </i>
    <i r="1">
      <x v="131"/>
    </i>
    <i r="1">
      <x v="132"/>
    </i>
    <i r="1">
      <x v="76"/>
    </i>
    <i r="1">
      <x v="133"/>
    </i>
    <i>
      <x v="7"/>
      <x v="134"/>
    </i>
    <i r="1">
      <x v="135"/>
    </i>
    <i r="1">
      <x v="136"/>
    </i>
    <i r="1">
      <x v="137"/>
    </i>
    <i r="1">
      <x v="138"/>
    </i>
    <i r="1">
      <x v="139"/>
    </i>
    <i r="1">
      <x v="140"/>
    </i>
    <i r="1">
      <x v="141"/>
    </i>
    <i r="1">
      <x v="142"/>
    </i>
    <i r="1">
      <x v="143"/>
    </i>
    <i>
      <x v="8"/>
      <x v="9"/>
    </i>
    <i r="1">
      <x v="144"/>
    </i>
    <i r="1">
      <x v="145"/>
    </i>
    <i r="1">
      <x v="146"/>
    </i>
    <i r="1">
      <x v="147"/>
    </i>
    <i r="1">
      <x v="148"/>
    </i>
    <i r="1">
      <x v="149"/>
    </i>
    <i>
      <x v="9"/>
      <x v="150"/>
    </i>
    <i r="1">
      <x v="151"/>
    </i>
    <i r="1">
      <x v="152"/>
    </i>
    <i r="1">
      <x v="153"/>
    </i>
    <i>
      <x v="10"/>
      <x v="80"/>
    </i>
    <i r="1">
      <x v="154"/>
    </i>
    <i r="1">
      <x v="155"/>
    </i>
    <i r="1">
      <x v="156"/>
    </i>
    <i r="1">
      <x v="157"/>
    </i>
    <i r="1">
      <x v="158"/>
    </i>
    <i r="1">
      <x v="159"/>
    </i>
    <i r="1">
      <x v="160"/>
    </i>
    <i r="1">
      <x v="161"/>
    </i>
    <i>
      <x v="11"/>
      <x v="162"/>
    </i>
    <i r="1">
      <x v="163"/>
    </i>
    <i r="1">
      <x v="164"/>
    </i>
    <i r="1">
      <x v="165"/>
    </i>
    <i r="1">
      <x v="52"/>
    </i>
    <i r="1">
      <x v="166"/>
    </i>
    <i>
      <x v="12"/>
      <x v="167"/>
    </i>
    <i r="1">
      <x v="168"/>
    </i>
    <i r="1">
      <x v="169"/>
    </i>
    <i r="1">
      <x v="170"/>
    </i>
    <i r="1">
      <x v="171"/>
    </i>
    <i r="1">
      <x v="172"/>
    </i>
    <i t="grand">
      <x/>
    </i>
  </rowItems>
  <pivotHierarchies count="11"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</pivotHierarchies>
  <pivotTableStyleInfo name="PivotStyleLight16" showRowHeaders="1" showColHeaders="1" showRowStripes="0" showColStripes="0" showLastColumn="1"/>
  <rowHierarchiesUsage count="2">
    <rowHierarchyUsage hierarchyUsage="8"/>
    <rowHierarchyUsage hierarchyUsage="0"/>
  </row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 sourceDataName="WorksheetConnection_plan de table.xlsx!Tableau1">
        <x15:activeTabTopLevelEntity name="[Tableau1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33B222B-6326-407B-B2AA-7C986D188423}" name="Tableau1" displayName="Tableau1" ref="A1:I195" totalsRowShown="0" headerRowDxfId="0">
  <autoFilter ref="A1:I195" xr:uid="{0B2E6851-694B-475E-9403-4A756DC163E3}"/>
  <tableColumns count="9">
    <tableColumn id="1" xr3:uid="{1755F09E-F626-4A92-9ED5-A4551CBBD5DB}" name="Nom"/>
    <tableColumn id="2" xr3:uid="{1E0CCA51-2C7C-4023-B79C-A125191720F7}" name="Adresse"/>
    <tableColumn id="3" xr3:uid="{79938F25-C0F1-411F-A906-F6089C3F2D95}" name="CP"/>
    <tableColumn id="4" xr3:uid="{CA4C3B03-2C8F-4062-8386-C9463FD39158}" name="Ville"/>
    <tableColumn id="5" xr3:uid="{D0596293-9AE3-4660-8C97-8AB69797E763}" name="FP distribué?"/>
    <tableColumn id="6" xr3:uid="{FCD33BE9-7C1E-41BF-AF86-2BD1484F22A9}" name="Type"/>
    <tableColumn id="7" xr3:uid="{C80ACFDD-E090-48A8-AA14-DF32B6E4D3F2}" name="Moment"/>
    <tableColumn id="8" xr3:uid="{FAE4390D-DBA1-4C13-9513-226A59E67DB9}" name="confirmatioon"/>
    <tableColumn id="9" xr3:uid="{25BD6862-91AB-4BE8-A7CF-52AC7E022EA1}" name="table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81860-30D7-4965-9685-297166B7FB68}">
  <dimension ref="A3:B183"/>
  <sheetViews>
    <sheetView tabSelected="1" workbookViewId="0">
      <selection activeCell="A3" sqref="A3"/>
    </sheetView>
  </sheetViews>
  <sheetFormatPr baseColWidth="10" defaultRowHeight="15.75" x14ac:dyDescent="0.25"/>
  <cols>
    <col min="1" max="1" width="26.75" bestFit="1" customWidth="1"/>
    <col min="2" max="2" width="22.875" bestFit="1" customWidth="1"/>
  </cols>
  <sheetData>
    <row r="3" spans="1:2" x14ac:dyDescent="0.25">
      <c r="A3" s="5" t="s">
        <v>237</v>
      </c>
      <c r="B3" s="5" t="s">
        <v>10</v>
      </c>
    </row>
    <row r="4" spans="1:2" x14ac:dyDescent="0.25">
      <c r="A4" t="s">
        <v>259</v>
      </c>
      <c r="B4" t="s">
        <v>259</v>
      </c>
    </row>
    <row r="5" spans="1:2" x14ac:dyDescent="0.25">
      <c r="B5" t="s">
        <v>82</v>
      </c>
    </row>
    <row r="6" spans="1:2" x14ac:dyDescent="0.25">
      <c r="B6" t="s">
        <v>171</v>
      </c>
    </row>
    <row r="7" spans="1:2" x14ac:dyDescent="0.25">
      <c r="B7" t="s">
        <v>231</v>
      </c>
    </row>
    <row r="8" spans="1:2" x14ac:dyDescent="0.25">
      <c r="B8" t="s">
        <v>182</v>
      </c>
    </row>
    <row r="9" spans="1:2" x14ac:dyDescent="0.25">
      <c r="B9" t="s">
        <v>217</v>
      </c>
    </row>
    <row r="10" spans="1:2" x14ac:dyDescent="0.25">
      <c r="B10" t="s">
        <v>170</v>
      </c>
    </row>
    <row r="11" spans="1:2" x14ac:dyDescent="0.25">
      <c r="B11" t="s">
        <v>172</v>
      </c>
    </row>
    <row r="12" spans="1:2" x14ac:dyDescent="0.25">
      <c r="B12" t="s">
        <v>50</v>
      </c>
    </row>
    <row r="13" spans="1:2" x14ac:dyDescent="0.25">
      <c r="B13" t="s">
        <v>43</v>
      </c>
    </row>
    <row r="14" spans="1:2" x14ac:dyDescent="0.25">
      <c r="B14" t="s">
        <v>127</v>
      </c>
    </row>
    <row r="15" spans="1:2" x14ac:dyDescent="0.25">
      <c r="B15" t="s">
        <v>69</v>
      </c>
    </row>
    <row r="16" spans="1:2" x14ac:dyDescent="0.25">
      <c r="B16" t="s">
        <v>46</v>
      </c>
    </row>
    <row r="17" spans="2:2" x14ac:dyDescent="0.25">
      <c r="B17" t="s">
        <v>184</v>
      </c>
    </row>
    <row r="18" spans="2:2" x14ac:dyDescent="0.25">
      <c r="B18" t="s">
        <v>110</v>
      </c>
    </row>
    <row r="19" spans="2:2" x14ac:dyDescent="0.25">
      <c r="B19" t="s">
        <v>125</v>
      </c>
    </row>
    <row r="20" spans="2:2" x14ac:dyDescent="0.25">
      <c r="B20" t="s">
        <v>178</v>
      </c>
    </row>
    <row r="21" spans="2:2" x14ac:dyDescent="0.25">
      <c r="B21" t="s">
        <v>177</v>
      </c>
    </row>
    <row r="22" spans="2:2" x14ac:dyDescent="0.25">
      <c r="B22" t="s">
        <v>212</v>
      </c>
    </row>
    <row r="23" spans="2:2" x14ac:dyDescent="0.25">
      <c r="B23" t="s">
        <v>232</v>
      </c>
    </row>
    <row r="24" spans="2:2" x14ac:dyDescent="0.25">
      <c r="B24" t="s">
        <v>234</v>
      </c>
    </row>
    <row r="25" spans="2:2" x14ac:dyDescent="0.25">
      <c r="B25" t="s">
        <v>198</v>
      </c>
    </row>
    <row r="26" spans="2:2" x14ac:dyDescent="0.25">
      <c r="B26" t="s">
        <v>186</v>
      </c>
    </row>
    <row r="27" spans="2:2" x14ac:dyDescent="0.25">
      <c r="B27" t="s">
        <v>196</v>
      </c>
    </row>
    <row r="28" spans="2:2" x14ac:dyDescent="0.25">
      <c r="B28" t="s">
        <v>173</v>
      </c>
    </row>
    <row r="29" spans="2:2" x14ac:dyDescent="0.25">
      <c r="B29" t="s">
        <v>175</v>
      </c>
    </row>
    <row r="30" spans="2:2" x14ac:dyDescent="0.25">
      <c r="B30" t="s">
        <v>128</v>
      </c>
    </row>
    <row r="31" spans="2:2" x14ac:dyDescent="0.25">
      <c r="B31" t="s">
        <v>235</v>
      </c>
    </row>
    <row r="32" spans="2:2" x14ac:dyDescent="0.25">
      <c r="B32" t="s">
        <v>176</v>
      </c>
    </row>
    <row r="33" spans="2:2" x14ac:dyDescent="0.25">
      <c r="B33" t="s">
        <v>203</v>
      </c>
    </row>
    <row r="34" spans="2:2" x14ac:dyDescent="0.25">
      <c r="B34" t="s">
        <v>233</v>
      </c>
    </row>
    <row r="35" spans="2:2" x14ac:dyDescent="0.25">
      <c r="B35" t="s">
        <v>215</v>
      </c>
    </row>
    <row r="36" spans="2:2" x14ac:dyDescent="0.25">
      <c r="B36" t="s">
        <v>113</v>
      </c>
    </row>
    <row r="37" spans="2:2" x14ac:dyDescent="0.25">
      <c r="B37" t="s">
        <v>216</v>
      </c>
    </row>
    <row r="38" spans="2:2" x14ac:dyDescent="0.25">
      <c r="B38" t="s">
        <v>114</v>
      </c>
    </row>
    <row r="39" spans="2:2" x14ac:dyDescent="0.25">
      <c r="B39" t="s">
        <v>224</v>
      </c>
    </row>
    <row r="40" spans="2:2" x14ac:dyDescent="0.25">
      <c r="B40" t="s">
        <v>185</v>
      </c>
    </row>
    <row r="41" spans="2:2" x14ac:dyDescent="0.25">
      <c r="B41" t="s">
        <v>229</v>
      </c>
    </row>
    <row r="42" spans="2:2" x14ac:dyDescent="0.25">
      <c r="B42" t="s">
        <v>109</v>
      </c>
    </row>
    <row r="43" spans="2:2" x14ac:dyDescent="0.25">
      <c r="B43" t="s">
        <v>225</v>
      </c>
    </row>
    <row r="44" spans="2:2" x14ac:dyDescent="0.25">
      <c r="B44" t="s">
        <v>183</v>
      </c>
    </row>
    <row r="45" spans="2:2" x14ac:dyDescent="0.25">
      <c r="B45" t="s">
        <v>126</v>
      </c>
    </row>
    <row r="46" spans="2:2" x14ac:dyDescent="0.25">
      <c r="B46" t="s">
        <v>68</v>
      </c>
    </row>
    <row r="47" spans="2:2" x14ac:dyDescent="0.25">
      <c r="B47" t="s">
        <v>108</v>
      </c>
    </row>
    <row r="48" spans="2:2" x14ac:dyDescent="0.25">
      <c r="B48" t="s">
        <v>13</v>
      </c>
    </row>
    <row r="49" spans="1:2" x14ac:dyDescent="0.25">
      <c r="B49" t="s">
        <v>228</v>
      </c>
    </row>
    <row r="50" spans="1:2" x14ac:dyDescent="0.25">
      <c r="B50" t="s">
        <v>30</v>
      </c>
    </row>
    <row r="51" spans="1:2" x14ac:dyDescent="0.25">
      <c r="B51" t="s">
        <v>197</v>
      </c>
    </row>
    <row r="52" spans="1:2" x14ac:dyDescent="0.25">
      <c r="B52" t="s">
        <v>111</v>
      </c>
    </row>
    <row r="53" spans="1:2" x14ac:dyDescent="0.25">
      <c r="B53" t="s">
        <v>194</v>
      </c>
    </row>
    <row r="54" spans="1:2" x14ac:dyDescent="0.25">
      <c r="B54" t="s">
        <v>112</v>
      </c>
    </row>
    <row r="55" spans="1:2" x14ac:dyDescent="0.25">
      <c r="B55" t="s">
        <v>38</v>
      </c>
    </row>
    <row r="56" spans="1:2" x14ac:dyDescent="0.25">
      <c r="B56" t="s">
        <v>20</v>
      </c>
    </row>
    <row r="57" spans="1:2" x14ac:dyDescent="0.25">
      <c r="B57" t="s">
        <v>107</v>
      </c>
    </row>
    <row r="58" spans="1:2" x14ac:dyDescent="0.25">
      <c r="B58" t="s">
        <v>204</v>
      </c>
    </row>
    <row r="59" spans="1:2" x14ac:dyDescent="0.25">
      <c r="B59" t="s">
        <v>71</v>
      </c>
    </row>
    <row r="60" spans="1:2" x14ac:dyDescent="0.25">
      <c r="B60" t="s">
        <v>42</v>
      </c>
    </row>
    <row r="61" spans="1:2" x14ac:dyDescent="0.25">
      <c r="B61" t="s">
        <v>115</v>
      </c>
    </row>
    <row r="62" spans="1:2" x14ac:dyDescent="0.25">
      <c r="A62" t="s">
        <v>245</v>
      </c>
      <c r="B62" t="s">
        <v>214</v>
      </c>
    </row>
    <row r="63" spans="1:2" x14ac:dyDescent="0.25">
      <c r="B63" t="s">
        <v>8</v>
      </c>
    </row>
    <row r="64" spans="1:2" x14ac:dyDescent="0.25">
      <c r="B64" t="s">
        <v>220</v>
      </c>
    </row>
    <row r="65" spans="1:2" x14ac:dyDescent="0.25">
      <c r="B65" t="s">
        <v>242</v>
      </c>
    </row>
    <row r="66" spans="1:2" x14ac:dyDescent="0.25">
      <c r="B66" t="s">
        <v>240</v>
      </c>
    </row>
    <row r="67" spans="1:2" x14ac:dyDescent="0.25">
      <c r="B67" t="s">
        <v>1</v>
      </c>
    </row>
    <row r="68" spans="1:2" x14ac:dyDescent="0.25">
      <c r="B68" t="s">
        <v>9</v>
      </c>
    </row>
    <row r="69" spans="1:2" x14ac:dyDescent="0.25">
      <c r="B69" t="s">
        <v>116</v>
      </c>
    </row>
    <row r="70" spans="1:2" x14ac:dyDescent="0.25">
      <c r="B70" t="s">
        <v>117</v>
      </c>
    </row>
    <row r="71" spans="1:2" x14ac:dyDescent="0.25">
      <c r="B71" t="s">
        <v>239</v>
      </c>
    </row>
    <row r="72" spans="1:2" x14ac:dyDescent="0.25">
      <c r="B72" t="s">
        <v>241</v>
      </c>
    </row>
    <row r="73" spans="1:2" x14ac:dyDescent="0.25">
      <c r="A73" t="s">
        <v>246</v>
      </c>
      <c r="B73" t="s">
        <v>52</v>
      </c>
    </row>
    <row r="74" spans="1:2" x14ac:dyDescent="0.25">
      <c r="B74" t="s">
        <v>118</v>
      </c>
    </row>
    <row r="75" spans="1:2" x14ac:dyDescent="0.25">
      <c r="B75" t="s">
        <v>119</v>
      </c>
    </row>
    <row r="76" spans="1:2" x14ac:dyDescent="0.25">
      <c r="B76" t="s">
        <v>62</v>
      </c>
    </row>
    <row r="77" spans="1:2" x14ac:dyDescent="0.25">
      <c r="B77" t="s">
        <v>57</v>
      </c>
    </row>
    <row r="78" spans="1:2" x14ac:dyDescent="0.25">
      <c r="B78" t="s">
        <v>222</v>
      </c>
    </row>
    <row r="79" spans="1:2" x14ac:dyDescent="0.25">
      <c r="B79" t="s">
        <v>262</v>
      </c>
    </row>
    <row r="80" spans="1:2" x14ac:dyDescent="0.25">
      <c r="B80" t="s">
        <v>120</v>
      </c>
    </row>
    <row r="81" spans="1:2" x14ac:dyDescent="0.25">
      <c r="B81" t="s">
        <v>54</v>
      </c>
    </row>
    <row r="82" spans="1:2" x14ac:dyDescent="0.25">
      <c r="B82" t="s">
        <v>17</v>
      </c>
    </row>
    <row r="83" spans="1:2" x14ac:dyDescent="0.25">
      <c r="B83" t="s">
        <v>24</v>
      </c>
    </row>
    <row r="84" spans="1:2" x14ac:dyDescent="0.25">
      <c r="A84" t="s">
        <v>191</v>
      </c>
      <c r="B84" t="s">
        <v>47</v>
      </c>
    </row>
    <row r="85" spans="1:2" x14ac:dyDescent="0.25">
      <c r="B85" t="s">
        <v>89</v>
      </c>
    </row>
    <row r="86" spans="1:2" x14ac:dyDescent="0.25">
      <c r="B86" t="s">
        <v>132</v>
      </c>
    </row>
    <row r="87" spans="1:2" x14ac:dyDescent="0.25">
      <c r="B87" t="s">
        <v>95</v>
      </c>
    </row>
    <row r="88" spans="1:2" x14ac:dyDescent="0.25">
      <c r="B88" t="s">
        <v>105</v>
      </c>
    </row>
    <row r="89" spans="1:2" x14ac:dyDescent="0.25">
      <c r="B89" t="s">
        <v>81</v>
      </c>
    </row>
    <row r="90" spans="1:2" x14ac:dyDescent="0.25">
      <c r="B90" t="s">
        <v>63</v>
      </c>
    </row>
    <row r="91" spans="1:2" x14ac:dyDescent="0.25">
      <c r="B91" t="s">
        <v>193</v>
      </c>
    </row>
    <row r="92" spans="1:2" x14ac:dyDescent="0.25">
      <c r="B92" t="s">
        <v>154</v>
      </c>
    </row>
    <row r="93" spans="1:2" x14ac:dyDescent="0.25">
      <c r="B93" t="s">
        <v>97</v>
      </c>
    </row>
    <row r="94" spans="1:2" x14ac:dyDescent="0.25">
      <c r="B94" t="s">
        <v>157</v>
      </c>
    </row>
    <row r="95" spans="1:2" x14ac:dyDescent="0.25">
      <c r="B95" t="s">
        <v>67</v>
      </c>
    </row>
    <row r="96" spans="1:2" x14ac:dyDescent="0.25">
      <c r="B96" t="s">
        <v>74</v>
      </c>
    </row>
    <row r="97" spans="2:2" x14ac:dyDescent="0.25">
      <c r="B97" t="s">
        <v>160</v>
      </c>
    </row>
    <row r="98" spans="2:2" x14ac:dyDescent="0.25">
      <c r="B98" t="s">
        <v>138</v>
      </c>
    </row>
    <row r="99" spans="2:2" x14ac:dyDescent="0.25">
      <c r="B99" t="s">
        <v>139</v>
      </c>
    </row>
    <row r="100" spans="2:2" x14ac:dyDescent="0.25">
      <c r="B100" t="s">
        <v>219</v>
      </c>
    </row>
    <row r="101" spans="2:2" x14ac:dyDescent="0.25">
      <c r="B101" t="s">
        <v>161</v>
      </c>
    </row>
    <row r="102" spans="2:2" x14ac:dyDescent="0.25">
      <c r="B102" t="s">
        <v>131</v>
      </c>
    </row>
    <row r="103" spans="2:2" x14ac:dyDescent="0.25">
      <c r="B103" t="s">
        <v>133</v>
      </c>
    </row>
    <row r="104" spans="2:2" x14ac:dyDescent="0.25">
      <c r="B104" t="s">
        <v>101</v>
      </c>
    </row>
    <row r="105" spans="2:2" x14ac:dyDescent="0.25">
      <c r="B105" t="s">
        <v>136</v>
      </c>
    </row>
    <row r="106" spans="2:2" x14ac:dyDescent="0.25">
      <c r="B106" t="s">
        <v>261</v>
      </c>
    </row>
    <row r="107" spans="2:2" x14ac:dyDescent="0.25">
      <c r="B107" t="s">
        <v>121</v>
      </c>
    </row>
    <row r="108" spans="2:2" x14ac:dyDescent="0.25">
      <c r="B108" t="s">
        <v>103</v>
      </c>
    </row>
    <row r="109" spans="2:2" x14ac:dyDescent="0.25">
      <c r="B109" t="s">
        <v>70</v>
      </c>
    </row>
    <row r="110" spans="2:2" x14ac:dyDescent="0.25">
      <c r="B110" t="s">
        <v>122</v>
      </c>
    </row>
    <row r="111" spans="2:2" x14ac:dyDescent="0.25">
      <c r="B111" t="s">
        <v>202</v>
      </c>
    </row>
    <row r="112" spans="2:2" x14ac:dyDescent="0.25">
      <c r="B112" t="s">
        <v>90</v>
      </c>
    </row>
    <row r="113" spans="1:2" x14ac:dyDescent="0.25">
      <c r="B113" t="s">
        <v>137</v>
      </c>
    </row>
    <row r="114" spans="1:2" x14ac:dyDescent="0.25">
      <c r="B114" t="s">
        <v>96</v>
      </c>
    </row>
    <row r="115" spans="1:2" x14ac:dyDescent="0.25">
      <c r="B115" t="s">
        <v>162</v>
      </c>
    </row>
    <row r="116" spans="1:2" x14ac:dyDescent="0.25">
      <c r="B116" t="s">
        <v>104</v>
      </c>
    </row>
    <row r="117" spans="1:2" x14ac:dyDescent="0.25">
      <c r="A117" t="s">
        <v>247</v>
      </c>
      <c r="B117" t="s">
        <v>221</v>
      </c>
    </row>
    <row r="118" spans="1:2" x14ac:dyDescent="0.25">
      <c r="B118" t="s">
        <v>150</v>
      </c>
    </row>
    <row r="119" spans="1:2" x14ac:dyDescent="0.25">
      <c r="B119" t="s">
        <v>40</v>
      </c>
    </row>
    <row r="120" spans="1:2" x14ac:dyDescent="0.25">
      <c r="B120" t="s">
        <v>32</v>
      </c>
    </row>
    <row r="121" spans="1:2" x14ac:dyDescent="0.25">
      <c r="B121" t="s">
        <v>21</v>
      </c>
    </row>
    <row r="122" spans="1:2" x14ac:dyDescent="0.25">
      <c r="B122" t="s">
        <v>35</v>
      </c>
    </row>
    <row r="123" spans="1:2" x14ac:dyDescent="0.25">
      <c r="B123" t="s">
        <v>66</v>
      </c>
    </row>
    <row r="124" spans="1:2" x14ac:dyDescent="0.25">
      <c r="B124" t="s">
        <v>39</v>
      </c>
    </row>
    <row r="125" spans="1:2" x14ac:dyDescent="0.25">
      <c r="A125" t="s">
        <v>249</v>
      </c>
      <c r="B125" t="s">
        <v>146</v>
      </c>
    </row>
    <row r="126" spans="1:2" x14ac:dyDescent="0.25">
      <c r="B126" t="s">
        <v>149</v>
      </c>
    </row>
    <row r="127" spans="1:2" x14ac:dyDescent="0.25">
      <c r="B127" t="s">
        <v>148</v>
      </c>
    </row>
    <row r="128" spans="1:2" x14ac:dyDescent="0.25">
      <c r="B128" t="s">
        <v>201</v>
      </c>
    </row>
    <row r="129" spans="1:2" x14ac:dyDescent="0.25">
      <c r="B129" t="s">
        <v>38</v>
      </c>
    </row>
    <row r="130" spans="1:2" x14ac:dyDescent="0.25">
      <c r="B130" t="s">
        <v>147</v>
      </c>
    </row>
    <row r="131" spans="1:2" x14ac:dyDescent="0.25">
      <c r="A131" t="s">
        <v>151</v>
      </c>
      <c r="B131" t="s">
        <v>153</v>
      </c>
    </row>
    <row r="132" spans="1:2" x14ac:dyDescent="0.25">
      <c r="B132" t="s">
        <v>155</v>
      </c>
    </row>
    <row r="133" spans="1:2" x14ac:dyDescent="0.25">
      <c r="B133" t="s">
        <v>83</v>
      </c>
    </row>
    <row r="134" spans="1:2" x14ac:dyDescent="0.25">
      <c r="B134" t="s">
        <v>152</v>
      </c>
    </row>
    <row r="135" spans="1:2" x14ac:dyDescent="0.25">
      <c r="B135" t="s">
        <v>81</v>
      </c>
    </row>
    <row r="136" spans="1:2" x14ac:dyDescent="0.25">
      <c r="B136" t="s">
        <v>159</v>
      </c>
    </row>
    <row r="137" spans="1:2" x14ac:dyDescent="0.25">
      <c r="B137" t="s">
        <v>158</v>
      </c>
    </row>
    <row r="138" spans="1:2" x14ac:dyDescent="0.25">
      <c r="B138" t="s">
        <v>156</v>
      </c>
    </row>
    <row r="139" spans="1:2" x14ac:dyDescent="0.25">
      <c r="B139" t="s">
        <v>120</v>
      </c>
    </row>
    <row r="140" spans="1:2" x14ac:dyDescent="0.25">
      <c r="B140" t="s">
        <v>86</v>
      </c>
    </row>
    <row r="141" spans="1:2" x14ac:dyDescent="0.25">
      <c r="A141" t="s">
        <v>256</v>
      </c>
      <c r="B141" t="s">
        <v>92</v>
      </c>
    </row>
    <row r="142" spans="1:2" x14ac:dyDescent="0.25">
      <c r="B142" t="s">
        <v>99</v>
      </c>
    </row>
    <row r="143" spans="1:2" x14ac:dyDescent="0.25">
      <c r="B143" t="s">
        <v>100</v>
      </c>
    </row>
    <row r="144" spans="1:2" x14ac:dyDescent="0.25">
      <c r="B144" t="s">
        <v>98</v>
      </c>
    </row>
    <row r="145" spans="1:2" x14ac:dyDescent="0.25">
      <c r="B145" t="s">
        <v>94</v>
      </c>
    </row>
    <row r="146" spans="1:2" x14ac:dyDescent="0.25">
      <c r="B146" t="s">
        <v>227</v>
      </c>
    </row>
    <row r="147" spans="1:2" x14ac:dyDescent="0.25">
      <c r="B147" t="s">
        <v>179</v>
      </c>
    </row>
    <row r="148" spans="1:2" x14ac:dyDescent="0.25">
      <c r="B148" t="s">
        <v>226</v>
      </c>
    </row>
    <row r="149" spans="1:2" x14ac:dyDescent="0.25">
      <c r="B149" t="s">
        <v>93</v>
      </c>
    </row>
    <row r="150" spans="1:2" x14ac:dyDescent="0.25">
      <c r="B150" t="s">
        <v>91</v>
      </c>
    </row>
    <row r="151" spans="1:2" x14ac:dyDescent="0.25">
      <c r="A151" t="s">
        <v>243</v>
      </c>
      <c r="B151" t="s">
        <v>43</v>
      </c>
    </row>
    <row r="152" spans="1:2" x14ac:dyDescent="0.25">
      <c r="B152" t="s">
        <v>87</v>
      </c>
    </row>
    <row r="153" spans="1:2" x14ac:dyDescent="0.25">
      <c r="B153" t="s">
        <v>88</v>
      </c>
    </row>
    <row r="154" spans="1:2" x14ac:dyDescent="0.25">
      <c r="B154" t="s">
        <v>244</v>
      </c>
    </row>
    <row r="155" spans="1:2" x14ac:dyDescent="0.25">
      <c r="B155" t="s">
        <v>238</v>
      </c>
    </row>
    <row r="156" spans="1:2" x14ac:dyDescent="0.25">
      <c r="B156" t="s">
        <v>129</v>
      </c>
    </row>
    <row r="157" spans="1:2" x14ac:dyDescent="0.25">
      <c r="B157" t="s">
        <v>130</v>
      </c>
    </row>
    <row r="158" spans="1:2" x14ac:dyDescent="0.25">
      <c r="A158" t="s">
        <v>258</v>
      </c>
      <c r="B158" t="s">
        <v>140</v>
      </c>
    </row>
    <row r="159" spans="1:2" x14ac:dyDescent="0.25">
      <c r="B159" t="s">
        <v>135</v>
      </c>
    </row>
    <row r="160" spans="1:2" x14ac:dyDescent="0.25">
      <c r="B160" t="s">
        <v>134</v>
      </c>
    </row>
    <row r="161" spans="1:2" x14ac:dyDescent="0.25">
      <c r="B161" t="s">
        <v>141</v>
      </c>
    </row>
    <row r="162" spans="1:2" x14ac:dyDescent="0.25">
      <c r="A162" t="s">
        <v>248</v>
      </c>
      <c r="B162" t="s">
        <v>47</v>
      </c>
    </row>
    <row r="163" spans="1:2" x14ac:dyDescent="0.25">
      <c r="B163" t="s">
        <v>144</v>
      </c>
    </row>
    <row r="164" spans="1:2" x14ac:dyDescent="0.25">
      <c r="B164" t="s">
        <v>145</v>
      </c>
    </row>
    <row r="165" spans="1:2" x14ac:dyDescent="0.25">
      <c r="B165" t="s">
        <v>64</v>
      </c>
    </row>
    <row r="166" spans="1:2" x14ac:dyDescent="0.25">
      <c r="B166" t="s">
        <v>27</v>
      </c>
    </row>
    <row r="167" spans="1:2" x14ac:dyDescent="0.25">
      <c r="B167" t="s">
        <v>65</v>
      </c>
    </row>
    <row r="168" spans="1:2" x14ac:dyDescent="0.25">
      <c r="B168" t="s">
        <v>142</v>
      </c>
    </row>
    <row r="169" spans="1:2" x14ac:dyDescent="0.25">
      <c r="B169" t="s">
        <v>143</v>
      </c>
    </row>
    <row r="170" spans="1:2" x14ac:dyDescent="0.25">
      <c r="B170" t="s">
        <v>31</v>
      </c>
    </row>
    <row r="171" spans="1:2" x14ac:dyDescent="0.25">
      <c r="A171" t="s">
        <v>255</v>
      </c>
      <c r="B171" t="s">
        <v>72</v>
      </c>
    </row>
    <row r="172" spans="1:2" x14ac:dyDescent="0.25">
      <c r="B172" t="s">
        <v>58</v>
      </c>
    </row>
    <row r="173" spans="1:2" x14ac:dyDescent="0.25">
      <c r="B173" t="s">
        <v>78</v>
      </c>
    </row>
    <row r="174" spans="1:2" x14ac:dyDescent="0.25">
      <c r="B174" t="s">
        <v>59</v>
      </c>
    </row>
    <row r="175" spans="1:2" x14ac:dyDescent="0.25">
      <c r="B175" t="s">
        <v>20</v>
      </c>
    </row>
    <row r="176" spans="1:2" x14ac:dyDescent="0.25">
      <c r="B176" t="s">
        <v>73</v>
      </c>
    </row>
    <row r="177" spans="1:2" x14ac:dyDescent="0.25">
      <c r="A177" t="s">
        <v>257</v>
      </c>
      <c r="B177" t="s">
        <v>181</v>
      </c>
    </row>
    <row r="178" spans="1:2" x14ac:dyDescent="0.25">
      <c r="B178" t="s">
        <v>16</v>
      </c>
    </row>
    <row r="179" spans="1:2" x14ac:dyDescent="0.25">
      <c r="B179" t="s">
        <v>218</v>
      </c>
    </row>
    <row r="180" spans="1:2" x14ac:dyDescent="0.25">
      <c r="B180" t="s">
        <v>102</v>
      </c>
    </row>
    <row r="181" spans="1:2" x14ac:dyDescent="0.25">
      <c r="B181" t="s">
        <v>12</v>
      </c>
    </row>
    <row r="182" spans="1:2" x14ac:dyDescent="0.25">
      <c r="B182" t="s">
        <v>106</v>
      </c>
    </row>
    <row r="183" spans="1:2" x14ac:dyDescent="0.25">
      <c r="A183" t="s">
        <v>260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DFA67E-B48B-394E-8D7C-BAD13C8ECF04}">
  <dimension ref="A1:N195"/>
  <sheetViews>
    <sheetView workbookViewId="0">
      <pane ySplit="1" topLeftCell="A2" activePane="bottomLeft" state="frozen"/>
      <selection pane="bottomLeft" sqref="A1:I195"/>
    </sheetView>
  </sheetViews>
  <sheetFormatPr baseColWidth="10" defaultColWidth="11" defaultRowHeight="15.75" x14ac:dyDescent="0.25"/>
  <cols>
    <col min="1" max="1" width="23.875" customWidth="1"/>
    <col min="2" max="2" width="30" hidden="1" customWidth="1"/>
    <col min="3" max="3" width="8" hidden="1" customWidth="1"/>
    <col min="4" max="4" width="20.125" hidden="1" customWidth="1"/>
    <col min="5" max="5" width="13.75" customWidth="1"/>
    <col min="8" max="8" width="14.75" customWidth="1"/>
    <col min="9" max="9" width="13.375" customWidth="1"/>
    <col min="11" max="11" width="14.5" customWidth="1"/>
    <col min="13" max="13" width="12.125" bestFit="1" customWidth="1"/>
  </cols>
  <sheetData>
    <row r="1" spans="1:14" x14ac:dyDescent="0.25">
      <c r="A1" s="2" t="s">
        <v>10</v>
      </c>
      <c r="B1" s="2" t="s">
        <v>11</v>
      </c>
      <c r="C1" s="2" t="s">
        <v>7</v>
      </c>
      <c r="D1" s="2" t="s">
        <v>6</v>
      </c>
      <c r="E1" s="2" t="s">
        <v>169</v>
      </c>
      <c r="F1" s="2" t="s">
        <v>123</v>
      </c>
      <c r="G1" s="2" t="s">
        <v>124</v>
      </c>
      <c r="H1" s="2" t="s">
        <v>213</v>
      </c>
      <c r="I1" s="2" t="s">
        <v>237</v>
      </c>
    </row>
    <row r="2" spans="1:14" x14ac:dyDescent="0.25">
      <c r="A2" t="s">
        <v>1</v>
      </c>
      <c r="B2" t="s">
        <v>2</v>
      </c>
      <c r="C2" s="1">
        <v>4280</v>
      </c>
      <c r="D2" t="s">
        <v>3</v>
      </c>
      <c r="E2" t="s">
        <v>211</v>
      </c>
      <c r="F2" t="s">
        <v>189</v>
      </c>
      <c r="G2" t="s">
        <v>187</v>
      </c>
      <c r="H2" t="s">
        <v>180</v>
      </c>
      <c r="I2" t="s">
        <v>245</v>
      </c>
      <c r="J2">
        <f>COUNTIF(G:G,"day")</f>
        <v>150</v>
      </c>
      <c r="K2" t="s">
        <v>187</v>
      </c>
      <c r="L2" s="3">
        <f>SUM(L3:L7)</f>
        <v>193</v>
      </c>
      <c r="M2" t="s">
        <v>211</v>
      </c>
      <c r="N2" s="3"/>
    </row>
    <row r="3" spans="1:14" x14ac:dyDescent="0.25">
      <c r="A3" t="s">
        <v>220</v>
      </c>
      <c r="C3" s="1"/>
      <c r="F3" t="s">
        <v>189</v>
      </c>
      <c r="G3" t="s">
        <v>187</v>
      </c>
      <c r="H3" t="s">
        <v>180</v>
      </c>
      <c r="I3" t="s">
        <v>245</v>
      </c>
      <c r="J3">
        <f>COUNTIF(G:G,"soir")</f>
        <v>43</v>
      </c>
      <c r="K3" t="s">
        <v>188</v>
      </c>
      <c r="L3">
        <f>COUNTIFS($F:$F,"=adulte",$G:$G,"=day")</f>
        <v>105</v>
      </c>
      <c r="M3" t="s">
        <v>205</v>
      </c>
    </row>
    <row r="4" spans="1:14" x14ac:dyDescent="0.25">
      <c r="A4" t="s">
        <v>8</v>
      </c>
      <c r="B4" t="s">
        <v>4</v>
      </c>
      <c r="C4" s="1">
        <v>5530</v>
      </c>
      <c r="D4" t="s">
        <v>5</v>
      </c>
      <c r="E4" t="s">
        <v>211</v>
      </c>
      <c r="F4" t="s">
        <v>189</v>
      </c>
      <c r="G4" t="s">
        <v>187</v>
      </c>
      <c r="H4" t="s">
        <v>180</v>
      </c>
      <c r="I4" t="s">
        <v>245</v>
      </c>
      <c r="L4">
        <f>COUNTIFS($F:$F,"=adulte",$G:$G,"=soir")</f>
        <v>42</v>
      </c>
      <c r="M4" t="s">
        <v>206</v>
      </c>
    </row>
    <row r="5" spans="1:14" x14ac:dyDescent="0.25">
      <c r="A5" t="s">
        <v>9</v>
      </c>
      <c r="B5" t="s">
        <v>195</v>
      </c>
      <c r="C5" s="1">
        <v>6534</v>
      </c>
      <c r="D5" t="s">
        <v>23</v>
      </c>
      <c r="E5" t="s">
        <v>211</v>
      </c>
      <c r="F5" t="s">
        <v>189</v>
      </c>
      <c r="G5" t="s">
        <v>187</v>
      </c>
      <c r="H5" t="s">
        <v>180</v>
      </c>
      <c r="I5" t="s">
        <v>245</v>
      </c>
      <c r="J5">
        <f>COUNTIF(F:F,"adulte")</f>
        <v>147</v>
      </c>
      <c r="K5" t="s">
        <v>189</v>
      </c>
      <c r="L5">
        <f>COUNTIFS($F:$F,"=enfant",$G:$G,"=day")</f>
        <v>41</v>
      </c>
      <c r="M5" t="s">
        <v>207</v>
      </c>
    </row>
    <row r="6" spans="1:14" x14ac:dyDescent="0.25">
      <c r="A6" t="s">
        <v>214</v>
      </c>
      <c r="C6" s="1"/>
      <c r="F6" t="s">
        <v>189</v>
      </c>
      <c r="G6" t="s">
        <v>187</v>
      </c>
      <c r="H6" t="s">
        <v>180</v>
      </c>
      <c r="I6" t="s">
        <v>245</v>
      </c>
      <c r="J6">
        <f>COUNTIF(F:F,"enfant")</f>
        <v>42</v>
      </c>
      <c r="K6" t="s">
        <v>191</v>
      </c>
      <c r="L6">
        <f>COUNTIFS($F:$F,"=enfant",$G:$G,"=soir")</f>
        <v>1</v>
      </c>
      <c r="M6" t="s">
        <v>208</v>
      </c>
    </row>
    <row r="7" spans="1:14" x14ac:dyDescent="0.25">
      <c r="A7" t="s">
        <v>12</v>
      </c>
      <c r="B7" t="s">
        <v>14</v>
      </c>
      <c r="C7" s="1">
        <v>6250</v>
      </c>
      <c r="D7" t="s">
        <v>15</v>
      </c>
      <c r="E7" t="s">
        <v>211</v>
      </c>
      <c r="F7" t="s">
        <v>189</v>
      </c>
      <c r="G7" t="s">
        <v>187</v>
      </c>
      <c r="H7" t="s">
        <v>180</v>
      </c>
      <c r="I7" t="s">
        <v>257</v>
      </c>
      <c r="J7">
        <f>COUNTIF(F:F,"bébé")</f>
        <v>4</v>
      </c>
      <c r="K7" t="s">
        <v>192</v>
      </c>
      <c r="L7">
        <f>COUNTIFS($F:$F,"=bébé",$G:$G,"=day")</f>
        <v>4</v>
      </c>
      <c r="M7" t="s">
        <v>209</v>
      </c>
    </row>
    <row r="8" spans="1:14" x14ac:dyDescent="0.25">
      <c r="A8" t="s">
        <v>196</v>
      </c>
      <c r="C8" s="1"/>
      <c r="F8" t="s">
        <v>192</v>
      </c>
      <c r="G8" t="s">
        <v>187</v>
      </c>
      <c r="H8" t="s">
        <v>180</v>
      </c>
    </row>
    <row r="9" spans="1:14" x14ac:dyDescent="0.25">
      <c r="A9" t="s">
        <v>16</v>
      </c>
      <c r="C9" s="1"/>
      <c r="F9" t="s">
        <v>189</v>
      </c>
      <c r="G9" t="s">
        <v>187</v>
      </c>
      <c r="H9" t="s">
        <v>180</v>
      </c>
      <c r="I9" t="s">
        <v>257</v>
      </c>
      <c r="J9" s="3">
        <f>SUM(J10:J15)</f>
        <v>173</v>
      </c>
      <c r="K9" t="s">
        <v>230</v>
      </c>
      <c r="L9" s="3">
        <f>SUM(L10:L15)</f>
        <v>20</v>
      </c>
      <c r="M9" t="s">
        <v>236</v>
      </c>
    </row>
    <row r="10" spans="1:14" x14ac:dyDescent="0.25">
      <c r="A10" t="s">
        <v>17</v>
      </c>
      <c r="B10" t="s">
        <v>18</v>
      </c>
      <c r="C10" s="1">
        <v>6061</v>
      </c>
      <c r="D10" t="s">
        <v>19</v>
      </c>
      <c r="E10" t="s">
        <v>211</v>
      </c>
      <c r="F10" t="s">
        <v>189</v>
      </c>
      <c r="G10" t="s">
        <v>187</v>
      </c>
      <c r="H10" t="s">
        <v>180</v>
      </c>
      <c r="I10" t="s">
        <v>246</v>
      </c>
      <c r="J10">
        <f>COUNTIFS(F:F,"=adulte",G:G,"=day",H:H,"=oui")</f>
        <v>96</v>
      </c>
      <c r="K10" t="s">
        <v>205</v>
      </c>
      <c r="L10">
        <f>COUNTIFS(F:F,"=adulte",G:G,"=day",H:H,"=non")</f>
        <v>9</v>
      </c>
      <c r="M10" t="s">
        <v>205</v>
      </c>
    </row>
    <row r="11" spans="1:14" x14ac:dyDescent="0.25">
      <c r="A11" t="s">
        <v>262</v>
      </c>
      <c r="C11" s="1"/>
      <c r="F11" t="s">
        <v>189</v>
      </c>
      <c r="G11" t="s">
        <v>187</v>
      </c>
      <c r="H11" t="s">
        <v>180</v>
      </c>
      <c r="I11" t="s">
        <v>246</v>
      </c>
      <c r="J11">
        <f>COUNTIFS(F:F,"=adulte",G:G,"=soir",H:H,"=oui")</f>
        <v>35</v>
      </c>
      <c r="K11" t="s">
        <v>206</v>
      </c>
      <c r="L11">
        <f>COUNTIFS(F:F,"=adulte",G:G,"=soir",H:H,"=non")</f>
        <v>7</v>
      </c>
      <c r="M11" t="s">
        <v>206</v>
      </c>
    </row>
    <row r="12" spans="1:14" x14ac:dyDescent="0.25">
      <c r="A12" t="s">
        <v>62</v>
      </c>
      <c r="C12" s="1"/>
      <c r="F12" t="s">
        <v>191</v>
      </c>
      <c r="G12" t="s">
        <v>187</v>
      </c>
      <c r="H12" t="s">
        <v>180</v>
      </c>
      <c r="I12" t="s">
        <v>246</v>
      </c>
      <c r="J12">
        <f>COUNTIFS(F:F,"=enfant",G:G,"=day",H:H,"=oui")</f>
        <v>38</v>
      </c>
      <c r="K12" t="s">
        <v>207</v>
      </c>
      <c r="L12">
        <f>COUNTIFS(F:F,"=enfant",G:G,"=day",H:H,"=non")</f>
        <v>3</v>
      </c>
      <c r="M12" t="s">
        <v>207</v>
      </c>
    </row>
    <row r="13" spans="1:14" x14ac:dyDescent="0.25">
      <c r="A13" t="s">
        <v>21</v>
      </c>
      <c r="B13" t="s">
        <v>22</v>
      </c>
      <c r="C13" s="1">
        <v>6534</v>
      </c>
      <c r="D13" t="s">
        <v>23</v>
      </c>
      <c r="E13" t="s">
        <v>211</v>
      </c>
      <c r="F13" t="s">
        <v>189</v>
      </c>
      <c r="G13" t="s">
        <v>187</v>
      </c>
      <c r="H13" t="s">
        <v>180</v>
      </c>
      <c r="I13" t="s">
        <v>247</v>
      </c>
      <c r="J13">
        <f>COUNTIFS(F:F,"=enfant",G:G,"=soir",H:H,"=oui")</f>
        <v>0</v>
      </c>
      <c r="K13" t="s">
        <v>208</v>
      </c>
      <c r="L13">
        <f>COUNTIFS(F:F,"=enfant",G:G,"=soir",H:H,"=non")</f>
        <v>1</v>
      </c>
      <c r="M13" t="s">
        <v>208</v>
      </c>
    </row>
    <row r="14" spans="1:14" x14ac:dyDescent="0.25">
      <c r="A14" t="s">
        <v>63</v>
      </c>
      <c r="C14" s="1"/>
      <c r="F14" t="s">
        <v>191</v>
      </c>
      <c r="G14" t="s">
        <v>187</v>
      </c>
      <c r="H14" t="s">
        <v>180</v>
      </c>
      <c r="I14" t="s">
        <v>191</v>
      </c>
      <c r="J14">
        <f>COUNTIFS(F:F,"=bébé",G:G,"=day",H:H,"=oui")</f>
        <v>4</v>
      </c>
      <c r="K14" t="s">
        <v>209</v>
      </c>
      <c r="L14">
        <f>COUNTIFS(F:F,"=bébé",G:G,"=day",H:H,"=non")</f>
        <v>0</v>
      </c>
      <c r="M14" t="s">
        <v>209</v>
      </c>
    </row>
    <row r="15" spans="1:14" x14ac:dyDescent="0.25">
      <c r="A15" t="s">
        <v>24</v>
      </c>
      <c r="B15" t="s">
        <v>25</v>
      </c>
      <c r="C15" s="1">
        <v>6220</v>
      </c>
      <c r="D15" t="s">
        <v>26</v>
      </c>
      <c r="E15" t="s">
        <v>211</v>
      </c>
      <c r="F15" t="s">
        <v>189</v>
      </c>
      <c r="G15" t="s">
        <v>187</v>
      </c>
      <c r="H15" t="s">
        <v>180</v>
      </c>
      <c r="I15" t="s">
        <v>246</v>
      </c>
      <c r="J15">
        <f>COUNTIFS(F:F,"=bébé",G:G,"=soir",H:H,"=oui")</f>
        <v>0</v>
      </c>
      <c r="K15" t="s">
        <v>210</v>
      </c>
      <c r="L15">
        <f>COUNTIFS(F:F,"=bébé",G:G,"=soir",H:H,"=non")</f>
        <v>0</v>
      </c>
      <c r="M15" t="s">
        <v>210</v>
      </c>
    </row>
    <row r="16" spans="1:14" x14ac:dyDescent="0.25">
      <c r="A16" t="s">
        <v>27</v>
      </c>
      <c r="B16" t="s">
        <v>28</v>
      </c>
      <c r="C16" s="1">
        <v>6030</v>
      </c>
      <c r="D16" t="s">
        <v>29</v>
      </c>
      <c r="E16" t="s">
        <v>211</v>
      </c>
      <c r="F16" t="s">
        <v>189</v>
      </c>
      <c r="G16" t="s">
        <v>187</v>
      </c>
      <c r="H16" t="s">
        <v>180</v>
      </c>
      <c r="I16" t="s">
        <v>248</v>
      </c>
    </row>
    <row r="17" spans="1:9" x14ac:dyDescent="0.25">
      <c r="A17" t="s">
        <v>64</v>
      </c>
      <c r="C17" s="1"/>
      <c r="F17" t="s">
        <v>189</v>
      </c>
      <c r="G17" t="s">
        <v>187</v>
      </c>
      <c r="H17" t="s">
        <v>180</v>
      </c>
      <c r="I17" t="s">
        <v>248</v>
      </c>
    </row>
    <row r="18" spans="1:9" x14ac:dyDescent="0.25">
      <c r="A18" t="s">
        <v>65</v>
      </c>
      <c r="C18" s="1"/>
      <c r="F18" t="s">
        <v>189</v>
      </c>
      <c r="G18" t="s">
        <v>187</v>
      </c>
      <c r="H18" t="s">
        <v>180</v>
      </c>
      <c r="I18" t="s">
        <v>248</v>
      </c>
    </row>
    <row r="19" spans="1:9" x14ac:dyDescent="0.25">
      <c r="A19" t="s">
        <v>31</v>
      </c>
      <c r="C19" s="1"/>
      <c r="F19" t="s">
        <v>189</v>
      </c>
      <c r="G19" t="s">
        <v>187</v>
      </c>
      <c r="H19" t="s">
        <v>180</v>
      </c>
      <c r="I19" t="s">
        <v>248</v>
      </c>
    </row>
    <row r="20" spans="1:9" x14ac:dyDescent="0.25">
      <c r="A20" t="s">
        <v>32</v>
      </c>
      <c r="B20" t="s">
        <v>33</v>
      </c>
      <c r="C20" s="1">
        <v>6140</v>
      </c>
      <c r="D20" t="s">
        <v>34</v>
      </c>
      <c r="E20" t="s">
        <v>211</v>
      </c>
      <c r="F20" t="s">
        <v>189</v>
      </c>
      <c r="G20" t="s">
        <v>187</v>
      </c>
      <c r="H20" t="s">
        <v>180</v>
      </c>
      <c r="I20" t="s">
        <v>254</v>
      </c>
    </row>
    <row r="21" spans="1:9" x14ac:dyDescent="0.25">
      <c r="A21" t="s">
        <v>39</v>
      </c>
      <c r="C21" s="1"/>
      <c r="F21" t="s">
        <v>191</v>
      </c>
      <c r="G21" t="s">
        <v>187</v>
      </c>
      <c r="H21" t="s">
        <v>180</v>
      </c>
      <c r="I21" t="s">
        <v>247</v>
      </c>
    </row>
    <row r="22" spans="1:9" x14ac:dyDescent="0.25">
      <c r="A22" t="s">
        <v>35</v>
      </c>
      <c r="B22" t="s">
        <v>36</v>
      </c>
      <c r="C22" s="1">
        <v>6044</v>
      </c>
      <c r="D22" t="s">
        <v>37</v>
      </c>
      <c r="E22" t="s">
        <v>211</v>
      </c>
      <c r="F22" t="s">
        <v>189</v>
      </c>
      <c r="G22" t="s">
        <v>187</v>
      </c>
      <c r="H22" t="s">
        <v>180</v>
      </c>
      <c r="I22" t="s">
        <v>247</v>
      </c>
    </row>
    <row r="23" spans="1:9" x14ac:dyDescent="0.25">
      <c r="A23" t="s">
        <v>66</v>
      </c>
      <c r="C23" s="1"/>
      <c r="F23" t="s">
        <v>189</v>
      </c>
      <c r="G23" t="s">
        <v>187</v>
      </c>
      <c r="H23" t="s">
        <v>180</v>
      </c>
      <c r="I23" t="s">
        <v>247</v>
      </c>
    </row>
    <row r="24" spans="1:9" x14ac:dyDescent="0.25">
      <c r="A24" t="s">
        <v>40</v>
      </c>
      <c r="B24" t="s">
        <v>41</v>
      </c>
      <c r="C24" s="1">
        <v>6044</v>
      </c>
      <c r="D24" t="s">
        <v>37</v>
      </c>
      <c r="E24" t="s">
        <v>211</v>
      </c>
      <c r="F24" t="s">
        <v>189</v>
      </c>
      <c r="G24" t="s">
        <v>187</v>
      </c>
      <c r="H24" t="s">
        <v>180</v>
      </c>
      <c r="I24" t="s">
        <v>247</v>
      </c>
    </row>
    <row r="25" spans="1:9" x14ac:dyDescent="0.25">
      <c r="A25" t="s">
        <v>221</v>
      </c>
      <c r="C25" s="1"/>
      <c r="F25" t="s">
        <v>189</v>
      </c>
      <c r="G25" t="s">
        <v>187</v>
      </c>
      <c r="H25" t="s">
        <v>180</v>
      </c>
      <c r="I25" t="s">
        <v>247</v>
      </c>
    </row>
    <row r="26" spans="1:9" x14ac:dyDescent="0.25">
      <c r="A26" t="s">
        <v>42</v>
      </c>
      <c r="B26" t="s">
        <v>44</v>
      </c>
      <c r="C26" s="1">
        <v>6032</v>
      </c>
      <c r="D26" t="s">
        <v>45</v>
      </c>
      <c r="E26" t="s">
        <v>211</v>
      </c>
      <c r="F26" t="s">
        <v>189</v>
      </c>
      <c r="G26" t="s">
        <v>187</v>
      </c>
      <c r="H26" t="s">
        <v>180</v>
      </c>
    </row>
    <row r="27" spans="1:9" x14ac:dyDescent="0.25">
      <c r="A27" t="s">
        <v>43</v>
      </c>
      <c r="C27" s="1"/>
      <c r="F27" t="s">
        <v>189</v>
      </c>
      <c r="G27" t="s">
        <v>187</v>
      </c>
      <c r="H27" t="s">
        <v>180</v>
      </c>
    </row>
    <row r="28" spans="1:9" x14ac:dyDescent="0.25">
      <c r="A28" t="s">
        <v>67</v>
      </c>
      <c r="C28" s="1"/>
      <c r="F28" t="s">
        <v>191</v>
      </c>
      <c r="G28" t="s">
        <v>187</v>
      </c>
      <c r="H28" t="s">
        <v>180</v>
      </c>
      <c r="I28" t="s">
        <v>191</v>
      </c>
    </row>
    <row r="29" spans="1:9" x14ac:dyDescent="0.25">
      <c r="A29" t="s">
        <v>46</v>
      </c>
      <c r="B29" t="s">
        <v>48</v>
      </c>
      <c r="C29" s="1">
        <v>6120</v>
      </c>
      <c r="D29" t="s">
        <v>49</v>
      </c>
      <c r="E29" t="s">
        <v>211</v>
      </c>
      <c r="F29" t="s">
        <v>189</v>
      </c>
      <c r="G29" t="s">
        <v>187</v>
      </c>
      <c r="H29" t="s">
        <v>180</v>
      </c>
    </row>
    <row r="30" spans="1:9" x14ac:dyDescent="0.25">
      <c r="A30" t="s">
        <v>197</v>
      </c>
      <c r="C30" s="1"/>
      <c r="F30" t="s">
        <v>189</v>
      </c>
      <c r="G30" t="s">
        <v>187</v>
      </c>
      <c r="H30" t="s">
        <v>180</v>
      </c>
    </row>
    <row r="31" spans="1:9" x14ac:dyDescent="0.25">
      <c r="A31" t="s">
        <v>68</v>
      </c>
      <c r="F31" t="s">
        <v>191</v>
      </c>
      <c r="G31" t="s">
        <v>187</v>
      </c>
      <c r="H31" t="s">
        <v>180</v>
      </c>
    </row>
    <row r="32" spans="1:9" x14ac:dyDescent="0.25">
      <c r="A32" t="s">
        <v>69</v>
      </c>
      <c r="C32" s="1"/>
      <c r="F32" t="s">
        <v>191</v>
      </c>
      <c r="G32" t="s">
        <v>187</v>
      </c>
      <c r="H32" t="s">
        <v>180</v>
      </c>
    </row>
    <row r="33" spans="1:9" x14ac:dyDescent="0.25">
      <c r="A33" t="s">
        <v>225</v>
      </c>
      <c r="C33" s="1"/>
      <c r="F33" t="s">
        <v>191</v>
      </c>
      <c r="G33" t="s">
        <v>187</v>
      </c>
      <c r="H33" t="s">
        <v>180</v>
      </c>
    </row>
    <row r="34" spans="1:9" x14ac:dyDescent="0.25">
      <c r="A34" t="s">
        <v>50</v>
      </c>
      <c r="B34" t="s">
        <v>51</v>
      </c>
      <c r="C34" s="1">
        <v>6032</v>
      </c>
      <c r="D34" t="s">
        <v>45</v>
      </c>
      <c r="E34" t="s">
        <v>211</v>
      </c>
      <c r="F34" t="s">
        <v>189</v>
      </c>
      <c r="G34" t="s">
        <v>187</v>
      </c>
      <c r="H34" t="s">
        <v>180</v>
      </c>
    </row>
    <row r="35" spans="1:9" x14ac:dyDescent="0.25">
      <c r="A35" t="s">
        <v>215</v>
      </c>
      <c r="C35" s="1"/>
      <c r="F35" t="s">
        <v>189</v>
      </c>
      <c r="G35" t="s">
        <v>187</v>
      </c>
      <c r="H35" t="s">
        <v>180</v>
      </c>
    </row>
    <row r="36" spans="1:9" x14ac:dyDescent="0.25">
      <c r="A36" t="s">
        <v>52</v>
      </c>
      <c r="B36" t="s">
        <v>53</v>
      </c>
      <c r="C36" s="1">
        <v>6061</v>
      </c>
      <c r="D36" t="s">
        <v>19</v>
      </c>
      <c r="E36" t="s">
        <v>211</v>
      </c>
      <c r="F36" t="s">
        <v>189</v>
      </c>
      <c r="G36" t="s">
        <v>187</v>
      </c>
      <c r="H36" t="s">
        <v>180</v>
      </c>
      <c r="I36" t="s">
        <v>246</v>
      </c>
    </row>
    <row r="37" spans="1:9" x14ac:dyDescent="0.25">
      <c r="A37" t="s">
        <v>54</v>
      </c>
      <c r="B37" t="s">
        <v>55</v>
      </c>
      <c r="C37" s="1">
        <v>6000</v>
      </c>
      <c r="D37" t="s">
        <v>56</v>
      </c>
      <c r="E37" t="s">
        <v>211</v>
      </c>
      <c r="F37" t="s">
        <v>189</v>
      </c>
      <c r="G37" t="s">
        <v>187</v>
      </c>
      <c r="H37" t="s">
        <v>180</v>
      </c>
      <c r="I37" t="s">
        <v>246</v>
      </c>
    </row>
    <row r="38" spans="1:9" x14ac:dyDescent="0.25">
      <c r="A38" t="s">
        <v>57</v>
      </c>
      <c r="C38" s="1"/>
      <c r="F38" t="s">
        <v>189</v>
      </c>
      <c r="G38" t="s">
        <v>187</v>
      </c>
      <c r="H38" t="s">
        <v>180</v>
      </c>
      <c r="I38" t="s">
        <v>246</v>
      </c>
    </row>
    <row r="39" spans="1:9" x14ac:dyDescent="0.25">
      <c r="A39" t="s">
        <v>58</v>
      </c>
      <c r="B39" t="s">
        <v>60</v>
      </c>
      <c r="C39" s="1"/>
      <c r="D39" t="s">
        <v>61</v>
      </c>
      <c r="E39" t="s">
        <v>211</v>
      </c>
      <c r="F39" t="s">
        <v>189</v>
      </c>
      <c r="G39" t="s">
        <v>187</v>
      </c>
      <c r="H39" t="s">
        <v>180</v>
      </c>
      <c r="I39" t="s">
        <v>255</v>
      </c>
    </row>
    <row r="40" spans="1:9" x14ac:dyDescent="0.25">
      <c r="A40" t="s">
        <v>59</v>
      </c>
      <c r="C40" s="1"/>
      <c r="F40" t="s">
        <v>189</v>
      </c>
      <c r="G40" t="s">
        <v>187</v>
      </c>
      <c r="H40" t="s">
        <v>180</v>
      </c>
      <c r="I40" t="s">
        <v>255</v>
      </c>
    </row>
    <row r="41" spans="1:9" x14ac:dyDescent="0.25">
      <c r="A41" t="s">
        <v>70</v>
      </c>
      <c r="C41" s="1"/>
      <c r="F41" t="s">
        <v>191</v>
      </c>
      <c r="G41" t="s">
        <v>187</v>
      </c>
      <c r="H41" t="s">
        <v>180</v>
      </c>
      <c r="I41" t="s">
        <v>191</v>
      </c>
    </row>
    <row r="42" spans="1:9" x14ac:dyDescent="0.25">
      <c r="A42" t="s">
        <v>71</v>
      </c>
      <c r="C42" s="1"/>
      <c r="F42" t="s">
        <v>192</v>
      </c>
      <c r="G42" t="s">
        <v>187</v>
      </c>
      <c r="H42" t="s">
        <v>180</v>
      </c>
    </row>
    <row r="43" spans="1:9" x14ac:dyDescent="0.25">
      <c r="A43" t="s">
        <v>72</v>
      </c>
      <c r="B43" t="s">
        <v>76</v>
      </c>
      <c r="C43" s="1">
        <v>6200</v>
      </c>
      <c r="D43" t="s">
        <v>77</v>
      </c>
      <c r="E43" t="s">
        <v>211</v>
      </c>
      <c r="F43" t="s">
        <v>189</v>
      </c>
      <c r="G43" t="s">
        <v>187</v>
      </c>
      <c r="H43" t="s">
        <v>180</v>
      </c>
      <c r="I43" t="s">
        <v>255</v>
      </c>
    </row>
    <row r="44" spans="1:9" x14ac:dyDescent="0.25">
      <c r="A44" t="s">
        <v>73</v>
      </c>
      <c r="C44" s="1"/>
      <c r="F44" t="s">
        <v>189</v>
      </c>
      <c r="G44" t="s">
        <v>187</v>
      </c>
      <c r="H44" t="s">
        <v>180</v>
      </c>
      <c r="I44" t="s">
        <v>255</v>
      </c>
    </row>
    <row r="45" spans="1:9" x14ac:dyDescent="0.25">
      <c r="A45" t="s">
        <v>74</v>
      </c>
      <c r="C45" s="1"/>
      <c r="F45" t="s">
        <v>190</v>
      </c>
      <c r="G45" t="s">
        <v>187</v>
      </c>
      <c r="H45" t="s">
        <v>180</v>
      </c>
      <c r="I45" t="s">
        <v>191</v>
      </c>
    </row>
    <row r="46" spans="1:9" x14ac:dyDescent="0.25">
      <c r="A46" t="s">
        <v>75</v>
      </c>
      <c r="C46" s="1"/>
      <c r="F46" t="s">
        <v>191</v>
      </c>
      <c r="G46" t="s">
        <v>187</v>
      </c>
      <c r="H46" t="s">
        <v>180</v>
      </c>
      <c r="I46" t="s">
        <v>191</v>
      </c>
    </row>
    <row r="47" spans="1:9" x14ac:dyDescent="0.25">
      <c r="A47" t="s">
        <v>78</v>
      </c>
      <c r="B47" t="s">
        <v>79</v>
      </c>
      <c r="C47" s="1">
        <v>6200</v>
      </c>
      <c r="D47" t="s">
        <v>80</v>
      </c>
      <c r="E47" t="s">
        <v>211</v>
      </c>
      <c r="F47" t="s">
        <v>189</v>
      </c>
      <c r="G47" t="s">
        <v>187</v>
      </c>
      <c r="H47" t="s">
        <v>180</v>
      </c>
      <c r="I47" t="s">
        <v>255</v>
      </c>
    </row>
    <row r="48" spans="1:9" x14ac:dyDescent="0.25">
      <c r="A48" t="s">
        <v>20</v>
      </c>
      <c r="C48" s="1"/>
      <c r="F48" t="s">
        <v>189</v>
      </c>
      <c r="G48" t="s">
        <v>187</v>
      </c>
      <c r="H48" t="s">
        <v>180</v>
      </c>
      <c r="I48" t="s">
        <v>255</v>
      </c>
    </row>
    <row r="49" spans="1:9" x14ac:dyDescent="0.25">
      <c r="A49" t="s">
        <v>81</v>
      </c>
      <c r="C49" s="1"/>
      <c r="F49" t="s">
        <v>189</v>
      </c>
      <c r="G49" t="s">
        <v>187</v>
      </c>
      <c r="H49" t="s">
        <v>180</v>
      </c>
      <c r="I49" t="s">
        <v>191</v>
      </c>
    </row>
    <row r="50" spans="1:9" x14ac:dyDescent="0.25">
      <c r="A50" t="s">
        <v>82</v>
      </c>
      <c r="C50" s="1"/>
      <c r="F50" t="s">
        <v>189</v>
      </c>
      <c r="G50" t="s">
        <v>187</v>
      </c>
      <c r="H50" t="s">
        <v>223</v>
      </c>
    </row>
    <row r="51" spans="1:9" x14ac:dyDescent="0.25">
      <c r="A51" t="s">
        <v>13</v>
      </c>
      <c r="C51" s="1"/>
      <c r="F51" t="s">
        <v>189</v>
      </c>
      <c r="G51" t="s">
        <v>187</v>
      </c>
      <c r="H51" t="s">
        <v>223</v>
      </c>
    </row>
    <row r="52" spans="1:9" x14ac:dyDescent="0.25">
      <c r="A52" t="s">
        <v>83</v>
      </c>
      <c r="B52" t="s">
        <v>84</v>
      </c>
      <c r="C52" s="1">
        <v>6001</v>
      </c>
      <c r="D52" t="s">
        <v>85</v>
      </c>
      <c r="E52" t="s">
        <v>211</v>
      </c>
      <c r="F52" t="s">
        <v>189</v>
      </c>
      <c r="G52" t="s">
        <v>187</v>
      </c>
      <c r="H52" t="s">
        <v>180</v>
      </c>
      <c r="I52" t="s">
        <v>151</v>
      </c>
    </row>
    <row r="53" spans="1:9" x14ac:dyDescent="0.25">
      <c r="A53" t="s">
        <v>86</v>
      </c>
      <c r="C53" s="1"/>
      <c r="F53" t="s">
        <v>189</v>
      </c>
      <c r="G53" t="s">
        <v>187</v>
      </c>
      <c r="H53" t="s">
        <v>180</v>
      </c>
      <c r="I53" t="s">
        <v>151</v>
      </c>
    </row>
    <row r="54" spans="1:9" x14ac:dyDescent="0.25">
      <c r="A54" t="s">
        <v>219</v>
      </c>
      <c r="C54" s="1"/>
      <c r="F54" t="s">
        <v>191</v>
      </c>
      <c r="G54" t="s">
        <v>187</v>
      </c>
      <c r="H54" t="s">
        <v>180</v>
      </c>
      <c r="I54" t="s">
        <v>191</v>
      </c>
    </row>
    <row r="55" spans="1:9" x14ac:dyDescent="0.25">
      <c r="A55" t="s">
        <v>87</v>
      </c>
      <c r="C55" s="1"/>
      <c r="E55" t="s">
        <v>180</v>
      </c>
      <c r="F55" t="s">
        <v>189</v>
      </c>
      <c r="G55" t="s">
        <v>187</v>
      </c>
      <c r="H55" t="s">
        <v>180</v>
      </c>
      <c r="I55" t="s">
        <v>243</v>
      </c>
    </row>
    <row r="56" spans="1:9" x14ac:dyDescent="0.25">
      <c r="A56" t="s">
        <v>88</v>
      </c>
      <c r="C56" s="1"/>
      <c r="E56" t="s">
        <v>180</v>
      </c>
      <c r="F56" t="s">
        <v>189</v>
      </c>
      <c r="G56" t="s">
        <v>187</v>
      </c>
      <c r="H56" t="s">
        <v>180</v>
      </c>
      <c r="I56" t="s">
        <v>243</v>
      </c>
    </row>
    <row r="57" spans="1:9" x14ac:dyDescent="0.25">
      <c r="A57" t="s">
        <v>89</v>
      </c>
      <c r="C57" s="1"/>
      <c r="E57" t="s">
        <v>180</v>
      </c>
      <c r="F57" t="s">
        <v>191</v>
      </c>
      <c r="G57" t="s">
        <v>187</v>
      </c>
      <c r="H57" t="s">
        <v>180</v>
      </c>
      <c r="I57" t="s">
        <v>191</v>
      </c>
    </row>
    <row r="58" spans="1:9" x14ac:dyDescent="0.25">
      <c r="A58" t="s">
        <v>90</v>
      </c>
      <c r="C58" s="1"/>
      <c r="E58" t="s">
        <v>180</v>
      </c>
      <c r="F58" t="s">
        <v>191</v>
      </c>
      <c r="G58" t="s">
        <v>187</v>
      </c>
      <c r="H58" t="s">
        <v>180</v>
      </c>
      <c r="I58" t="s">
        <v>191</v>
      </c>
    </row>
    <row r="59" spans="1:9" x14ac:dyDescent="0.25">
      <c r="A59" t="s">
        <v>91</v>
      </c>
      <c r="C59" s="1"/>
      <c r="E59" t="s">
        <v>180</v>
      </c>
      <c r="F59" t="s">
        <v>189</v>
      </c>
      <c r="G59" t="s">
        <v>187</v>
      </c>
      <c r="H59" t="s">
        <v>180</v>
      </c>
      <c r="I59" t="s">
        <v>256</v>
      </c>
    </row>
    <row r="60" spans="1:9" x14ac:dyDescent="0.25">
      <c r="A60" t="s">
        <v>99</v>
      </c>
      <c r="C60" s="1"/>
      <c r="E60" t="s">
        <v>180</v>
      </c>
      <c r="F60" t="s">
        <v>189</v>
      </c>
      <c r="G60" t="s">
        <v>187</v>
      </c>
      <c r="H60" t="s">
        <v>180</v>
      </c>
      <c r="I60" t="s">
        <v>256</v>
      </c>
    </row>
    <row r="61" spans="1:9" x14ac:dyDescent="0.25">
      <c r="A61" t="s">
        <v>92</v>
      </c>
      <c r="C61" s="1"/>
      <c r="E61" t="s">
        <v>180</v>
      </c>
      <c r="F61" t="s">
        <v>189</v>
      </c>
      <c r="G61" t="s">
        <v>187</v>
      </c>
      <c r="H61" t="s">
        <v>180</v>
      </c>
      <c r="I61" t="s">
        <v>256</v>
      </c>
    </row>
    <row r="62" spans="1:9" x14ac:dyDescent="0.25">
      <c r="A62" t="s">
        <v>93</v>
      </c>
      <c r="C62" s="1"/>
      <c r="E62" t="s">
        <v>180</v>
      </c>
      <c r="F62" t="s">
        <v>189</v>
      </c>
      <c r="G62" t="s">
        <v>187</v>
      </c>
      <c r="H62" t="s">
        <v>180</v>
      </c>
      <c r="I62" t="s">
        <v>256</v>
      </c>
    </row>
    <row r="63" spans="1:9" x14ac:dyDescent="0.25">
      <c r="A63" t="s">
        <v>94</v>
      </c>
      <c r="C63" s="1"/>
      <c r="E63" t="s">
        <v>180</v>
      </c>
      <c r="F63" t="s">
        <v>189</v>
      </c>
      <c r="G63" t="s">
        <v>187</v>
      </c>
      <c r="H63" t="s">
        <v>180</v>
      </c>
      <c r="I63" t="s">
        <v>256</v>
      </c>
    </row>
    <row r="64" spans="1:9" x14ac:dyDescent="0.25">
      <c r="A64" t="s">
        <v>226</v>
      </c>
      <c r="C64" s="1"/>
      <c r="E64" t="s">
        <v>180</v>
      </c>
      <c r="F64" t="s">
        <v>189</v>
      </c>
      <c r="G64" t="s">
        <v>187</v>
      </c>
      <c r="H64" t="s">
        <v>180</v>
      </c>
      <c r="I64" t="s">
        <v>256</v>
      </c>
    </row>
    <row r="65" spans="1:9" x14ac:dyDescent="0.25">
      <c r="A65" t="s">
        <v>95</v>
      </c>
      <c r="C65" s="1"/>
      <c r="E65" t="s">
        <v>180</v>
      </c>
      <c r="F65" t="s">
        <v>191</v>
      </c>
      <c r="G65" t="s">
        <v>187</v>
      </c>
      <c r="H65" t="s">
        <v>180</v>
      </c>
      <c r="I65" t="s">
        <v>191</v>
      </c>
    </row>
    <row r="66" spans="1:9" x14ac:dyDescent="0.25">
      <c r="A66" t="s">
        <v>179</v>
      </c>
      <c r="C66" s="1"/>
      <c r="E66" t="s">
        <v>180</v>
      </c>
      <c r="F66" t="s">
        <v>189</v>
      </c>
      <c r="G66" t="s">
        <v>187</v>
      </c>
      <c r="H66" t="s">
        <v>180</v>
      </c>
      <c r="I66" t="s">
        <v>256</v>
      </c>
    </row>
    <row r="67" spans="1:9" x14ac:dyDescent="0.25">
      <c r="A67" t="s">
        <v>227</v>
      </c>
      <c r="C67" s="1"/>
      <c r="E67" t="s">
        <v>180</v>
      </c>
      <c r="F67" t="s">
        <v>189</v>
      </c>
      <c r="G67" t="s">
        <v>187</v>
      </c>
      <c r="H67" t="s">
        <v>180</v>
      </c>
      <c r="I67" t="s">
        <v>256</v>
      </c>
    </row>
    <row r="68" spans="1:9" x14ac:dyDescent="0.25">
      <c r="A68" t="s">
        <v>96</v>
      </c>
      <c r="C68" s="1"/>
      <c r="E68" t="s">
        <v>180</v>
      </c>
      <c r="F68" t="s">
        <v>191</v>
      </c>
      <c r="G68" t="s">
        <v>187</v>
      </c>
      <c r="H68" t="s">
        <v>180</v>
      </c>
      <c r="I68" t="s">
        <v>191</v>
      </c>
    </row>
    <row r="69" spans="1:9" x14ac:dyDescent="0.25">
      <c r="A69" t="s">
        <v>97</v>
      </c>
      <c r="C69" s="1"/>
      <c r="E69" t="s">
        <v>180</v>
      </c>
      <c r="F69" t="s">
        <v>191</v>
      </c>
      <c r="G69" t="s">
        <v>187</v>
      </c>
      <c r="H69" t="s">
        <v>180</v>
      </c>
      <c r="I69" t="s">
        <v>191</v>
      </c>
    </row>
    <row r="70" spans="1:9" x14ac:dyDescent="0.25">
      <c r="A70" t="s">
        <v>98</v>
      </c>
      <c r="C70" s="1"/>
      <c r="E70" t="s">
        <v>180</v>
      </c>
      <c r="F70" t="s">
        <v>189</v>
      </c>
      <c r="G70" t="s">
        <v>187</v>
      </c>
      <c r="H70" t="s">
        <v>180</v>
      </c>
      <c r="I70" t="s">
        <v>256</v>
      </c>
    </row>
    <row r="71" spans="1:9" x14ac:dyDescent="0.25">
      <c r="A71" t="s">
        <v>100</v>
      </c>
      <c r="C71" s="1"/>
      <c r="E71" t="s">
        <v>180</v>
      </c>
      <c r="F71" t="s">
        <v>189</v>
      </c>
      <c r="G71" t="s">
        <v>187</v>
      </c>
      <c r="H71" t="s">
        <v>180</v>
      </c>
      <c r="I71" t="s">
        <v>256</v>
      </c>
    </row>
    <row r="72" spans="1:9" x14ac:dyDescent="0.25">
      <c r="A72" t="s">
        <v>20</v>
      </c>
      <c r="C72" s="1"/>
      <c r="E72" t="s">
        <v>180</v>
      </c>
      <c r="F72" t="s">
        <v>189</v>
      </c>
      <c r="G72" t="s">
        <v>187</v>
      </c>
      <c r="H72" t="s">
        <v>223</v>
      </c>
    </row>
    <row r="73" spans="1:9" x14ac:dyDescent="0.25">
      <c r="A73" t="s">
        <v>101</v>
      </c>
      <c r="C73" s="1"/>
      <c r="F73" t="s">
        <v>191</v>
      </c>
      <c r="G73" t="s">
        <v>187</v>
      </c>
      <c r="H73" t="s">
        <v>180</v>
      </c>
      <c r="I73" t="s">
        <v>191</v>
      </c>
    </row>
    <row r="74" spans="1:9" x14ac:dyDescent="0.25">
      <c r="A74" t="s">
        <v>181</v>
      </c>
      <c r="C74" s="1"/>
      <c r="E74" t="s">
        <v>211</v>
      </c>
      <c r="F74" t="s">
        <v>189</v>
      </c>
      <c r="G74" t="s">
        <v>187</v>
      </c>
      <c r="H74" t="s">
        <v>180</v>
      </c>
      <c r="I74" t="s">
        <v>257</v>
      </c>
    </row>
    <row r="75" spans="1:9" x14ac:dyDescent="0.25">
      <c r="A75" t="s">
        <v>102</v>
      </c>
      <c r="C75" s="1"/>
      <c r="F75" t="s">
        <v>189</v>
      </c>
      <c r="G75" t="s">
        <v>187</v>
      </c>
      <c r="H75" t="s">
        <v>180</v>
      </c>
      <c r="I75" t="s">
        <v>257</v>
      </c>
    </row>
    <row r="76" spans="1:9" x14ac:dyDescent="0.25">
      <c r="A76" t="s">
        <v>103</v>
      </c>
      <c r="C76" s="1"/>
      <c r="F76" t="s">
        <v>191</v>
      </c>
      <c r="G76" t="s">
        <v>187</v>
      </c>
      <c r="H76" t="s">
        <v>180</v>
      </c>
      <c r="I76" t="s">
        <v>191</v>
      </c>
    </row>
    <row r="77" spans="1:9" x14ac:dyDescent="0.25">
      <c r="A77" t="s">
        <v>104</v>
      </c>
      <c r="C77" s="1"/>
      <c r="F77" t="s">
        <v>191</v>
      </c>
      <c r="G77" t="s">
        <v>187</v>
      </c>
      <c r="H77" t="s">
        <v>180</v>
      </c>
      <c r="I77" t="s">
        <v>191</v>
      </c>
    </row>
    <row r="78" spans="1:9" x14ac:dyDescent="0.25">
      <c r="A78" t="s">
        <v>105</v>
      </c>
      <c r="C78" s="1"/>
      <c r="F78" t="s">
        <v>191</v>
      </c>
      <c r="G78" t="s">
        <v>187</v>
      </c>
      <c r="H78" t="s">
        <v>180</v>
      </c>
      <c r="I78" t="s">
        <v>191</v>
      </c>
    </row>
    <row r="79" spans="1:9" x14ac:dyDescent="0.25">
      <c r="A79" t="s">
        <v>106</v>
      </c>
      <c r="C79" s="1"/>
      <c r="E79" t="s">
        <v>180</v>
      </c>
      <c r="F79" t="s">
        <v>189</v>
      </c>
      <c r="G79" t="s">
        <v>188</v>
      </c>
      <c r="H79" t="s">
        <v>180</v>
      </c>
      <c r="I79" t="s">
        <v>257</v>
      </c>
    </row>
    <row r="80" spans="1:9" x14ac:dyDescent="0.25">
      <c r="A80" t="s">
        <v>218</v>
      </c>
      <c r="C80" s="1"/>
      <c r="F80" t="s">
        <v>189</v>
      </c>
      <c r="G80" t="s">
        <v>188</v>
      </c>
      <c r="H80" t="s">
        <v>180</v>
      </c>
      <c r="I80" t="s">
        <v>257</v>
      </c>
    </row>
    <row r="81" spans="1:8" x14ac:dyDescent="0.25">
      <c r="A81" t="s">
        <v>107</v>
      </c>
      <c r="C81" s="1"/>
      <c r="E81" t="s">
        <v>180</v>
      </c>
      <c r="F81" t="s">
        <v>189</v>
      </c>
      <c r="G81" t="s">
        <v>188</v>
      </c>
      <c r="H81" t="s">
        <v>180</v>
      </c>
    </row>
    <row r="82" spans="1:8" x14ac:dyDescent="0.25">
      <c r="A82" t="s">
        <v>0</v>
      </c>
      <c r="C82" s="1"/>
      <c r="F82" t="s">
        <v>189</v>
      </c>
      <c r="G82" t="s">
        <v>188</v>
      </c>
      <c r="H82" t="s">
        <v>180</v>
      </c>
    </row>
    <row r="83" spans="1:8" x14ac:dyDescent="0.25">
      <c r="A83" t="s">
        <v>108</v>
      </c>
      <c r="C83" s="1"/>
      <c r="E83" t="s">
        <v>180</v>
      </c>
      <c r="F83" t="s">
        <v>189</v>
      </c>
      <c r="G83" t="s">
        <v>188</v>
      </c>
      <c r="H83" t="s">
        <v>223</v>
      </c>
    </row>
    <row r="84" spans="1:8" x14ac:dyDescent="0.25">
      <c r="C84" s="1"/>
      <c r="H84" t="s">
        <v>223</v>
      </c>
    </row>
    <row r="85" spans="1:8" x14ac:dyDescent="0.25">
      <c r="A85" t="s">
        <v>109</v>
      </c>
      <c r="C85" s="1"/>
      <c r="E85" t="s">
        <v>180</v>
      </c>
      <c r="F85" t="s">
        <v>189</v>
      </c>
      <c r="G85" t="s">
        <v>188</v>
      </c>
      <c r="H85" t="s">
        <v>180</v>
      </c>
    </row>
    <row r="86" spans="1:8" x14ac:dyDescent="0.25">
      <c r="A86" t="s">
        <v>30</v>
      </c>
      <c r="C86" s="1"/>
      <c r="F86" t="s">
        <v>189</v>
      </c>
      <c r="G86" t="s">
        <v>188</v>
      </c>
      <c r="H86" t="s">
        <v>180</v>
      </c>
    </row>
    <row r="87" spans="1:8" x14ac:dyDescent="0.25">
      <c r="A87" t="s">
        <v>110</v>
      </c>
      <c r="C87" s="1"/>
      <c r="F87" t="s">
        <v>189</v>
      </c>
      <c r="G87" t="s">
        <v>188</v>
      </c>
      <c r="H87" t="s">
        <v>180</v>
      </c>
    </row>
    <row r="88" spans="1:8" x14ac:dyDescent="0.25">
      <c r="A88" t="s">
        <v>228</v>
      </c>
      <c r="C88" s="1"/>
      <c r="E88" t="s">
        <v>180</v>
      </c>
      <c r="F88" t="s">
        <v>189</v>
      </c>
      <c r="G88" t="s">
        <v>188</v>
      </c>
      <c r="H88" t="s">
        <v>180</v>
      </c>
    </row>
    <row r="89" spans="1:8" x14ac:dyDescent="0.25">
      <c r="A89" t="s">
        <v>111</v>
      </c>
      <c r="C89" s="1"/>
      <c r="E89" t="s">
        <v>180</v>
      </c>
      <c r="F89" t="s">
        <v>189</v>
      </c>
      <c r="G89" t="s">
        <v>188</v>
      </c>
      <c r="H89" t="s">
        <v>180</v>
      </c>
    </row>
    <row r="90" spans="1:8" x14ac:dyDescent="0.25">
      <c r="A90" t="s">
        <v>229</v>
      </c>
      <c r="C90" s="1"/>
      <c r="F90" t="s">
        <v>189</v>
      </c>
      <c r="G90" t="s">
        <v>188</v>
      </c>
      <c r="H90" t="s">
        <v>180</v>
      </c>
    </row>
    <row r="91" spans="1:8" x14ac:dyDescent="0.25">
      <c r="A91" t="s">
        <v>112</v>
      </c>
      <c r="C91" s="1"/>
      <c r="E91" t="s">
        <v>180</v>
      </c>
      <c r="F91" t="s">
        <v>189</v>
      </c>
      <c r="G91" t="s">
        <v>188</v>
      </c>
      <c r="H91" t="s">
        <v>180</v>
      </c>
    </row>
    <row r="92" spans="1:8" x14ac:dyDescent="0.25">
      <c r="A92" t="s">
        <v>216</v>
      </c>
      <c r="C92" s="1"/>
      <c r="F92" t="s">
        <v>189</v>
      </c>
      <c r="G92" t="s">
        <v>188</v>
      </c>
      <c r="H92" t="s">
        <v>180</v>
      </c>
    </row>
    <row r="93" spans="1:8" x14ac:dyDescent="0.25">
      <c r="A93" t="s">
        <v>113</v>
      </c>
      <c r="C93" s="1"/>
      <c r="E93" t="s">
        <v>180</v>
      </c>
      <c r="F93" t="s">
        <v>189</v>
      </c>
      <c r="G93" t="s">
        <v>188</v>
      </c>
      <c r="H93" t="s">
        <v>180</v>
      </c>
    </row>
    <row r="94" spans="1:8" x14ac:dyDescent="0.25">
      <c r="A94" t="s">
        <v>217</v>
      </c>
      <c r="C94" s="1"/>
      <c r="F94" t="s">
        <v>189</v>
      </c>
      <c r="G94" t="s">
        <v>188</v>
      </c>
      <c r="H94" t="s">
        <v>180</v>
      </c>
    </row>
    <row r="95" spans="1:8" x14ac:dyDescent="0.25">
      <c r="A95" t="s">
        <v>114</v>
      </c>
      <c r="C95" s="1"/>
      <c r="E95" t="s">
        <v>180</v>
      </c>
      <c r="F95" t="s">
        <v>189</v>
      </c>
      <c r="G95" t="s">
        <v>188</v>
      </c>
      <c r="H95" t="s">
        <v>180</v>
      </c>
    </row>
    <row r="96" spans="1:8" x14ac:dyDescent="0.25">
      <c r="A96" t="s">
        <v>30</v>
      </c>
      <c r="C96" s="1"/>
      <c r="F96" t="s">
        <v>189</v>
      </c>
      <c r="G96" t="s">
        <v>188</v>
      </c>
      <c r="H96" t="s">
        <v>180</v>
      </c>
    </row>
    <row r="97" spans="1:9" x14ac:dyDescent="0.25">
      <c r="A97" t="s">
        <v>115</v>
      </c>
      <c r="C97" s="1"/>
      <c r="E97" t="s">
        <v>180</v>
      </c>
      <c r="F97" t="s">
        <v>189</v>
      </c>
      <c r="G97" t="s">
        <v>188</v>
      </c>
      <c r="H97" t="s">
        <v>180</v>
      </c>
    </row>
    <row r="98" spans="1:9" x14ac:dyDescent="0.25">
      <c r="A98" t="s">
        <v>30</v>
      </c>
      <c r="C98" s="1"/>
      <c r="F98" t="s">
        <v>189</v>
      </c>
      <c r="G98" t="s">
        <v>188</v>
      </c>
      <c r="H98" t="s">
        <v>180</v>
      </c>
    </row>
    <row r="99" spans="1:9" x14ac:dyDescent="0.25">
      <c r="A99" t="s">
        <v>43</v>
      </c>
      <c r="C99" s="1"/>
      <c r="F99" t="s">
        <v>189</v>
      </c>
      <c r="G99" t="s">
        <v>187</v>
      </c>
      <c r="H99" t="s">
        <v>180</v>
      </c>
      <c r="I99" t="s">
        <v>243</v>
      </c>
    </row>
    <row r="100" spans="1:9" x14ac:dyDescent="0.25">
      <c r="C100" s="1"/>
      <c r="F100" t="s">
        <v>189</v>
      </c>
      <c r="G100" t="s">
        <v>187</v>
      </c>
      <c r="H100" t="s">
        <v>223</v>
      </c>
    </row>
    <row r="101" spans="1:9" x14ac:dyDescent="0.25">
      <c r="A101" t="s">
        <v>116</v>
      </c>
      <c r="B101" t="s">
        <v>199</v>
      </c>
      <c r="C101" s="1">
        <v>6240</v>
      </c>
      <c r="D101" t="s">
        <v>200</v>
      </c>
      <c r="E101" t="s">
        <v>211</v>
      </c>
      <c r="F101" t="s">
        <v>189</v>
      </c>
      <c r="G101" t="s">
        <v>187</v>
      </c>
      <c r="H101" t="s">
        <v>180</v>
      </c>
      <c r="I101" t="s">
        <v>245</v>
      </c>
    </row>
    <row r="102" spans="1:9" x14ac:dyDescent="0.25">
      <c r="A102" t="s">
        <v>117</v>
      </c>
      <c r="C102" s="1"/>
      <c r="F102" t="s">
        <v>189</v>
      </c>
      <c r="G102" t="s">
        <v>187</v>
      </c>
      <c r="H102" t="s">
        <v>180</v>
      </c>
      <c r="I102" t="s">
        <v>245</v>
      </c>
    </row>
    <row r="103" spans="1:9" x14ac:dyDescent="0.25">
      <c r="A103" t="s">
        <v>118</v>
      </c>
      <c r="C103" s="1"/>
      <c r="E103" t="s">
        <v>211</v>
      </c>
      <c r="F103" t="s">
        <v>189</v>
      </c>
      <c r="G103" t="s">
        <v>187</v>
      </c>
      <c r="H103" t="s">
        <v>180</v>
      </c>
      <c r="I103" t="s">
        <v>246</v>
      </c>
    </row>
    <row r="104" spans="1:9" x14ac:dyDescent="0.25">
      <c r="A104" t="s">
        <v>119</v>
      </c>
      <c r="C104" s="1"/>
      <c r="F104" t="s">
        <v>189</v>
      </c>
      <c r="G104" t="s">
        <v>187</v>
      </c>
      <c r="H104" t="s">
        <v>180</v>
      </c>
      <c r="I104" t="s">
        <v>246</v>
      </c>
    </row>
    <row r="105" spans="1:9" x14ac:dyDescent="0.25">
      <c r="A105" t="s">
        <v>194</v>
      </c>
      <c r="C105" s="1"/>
      <c r="F105" t="s">
        <v>192</v>
      </c>
      <c r="G105" t="s">
        <v>187</v>
      </c>
      <c r="H105" t="s">
        <v>180</v>
      </c>
    </row>
    <row r="106" spans="1:9" x14ac:dyDescent="0.25">
      <c r="A106" t="s">
        <v>121</v>
      </c>
      <c r="C106" s="1"/>
      <c r="F106" t="s">
        <v>191</v>
      </c>
      <c r="G106" t="s">
        <v>187</v>
      </c>
      <c r="H106" t="s">
        <v>180</v>
      </c>
      <c r="I106" t="s">
        <v>191</v>
      </c>
    </row>
    <row r="107" spans="1:9" x14ac:dyDescent="0.25">
      <c r="A107" t="s">
        <v>120</v>
      </c>
      <c r="C107" s="1"/>
      <c r="E107" t="s">
        <v>211</v>
      </c>
      <c r="F107" t="s">
        <v>189</v>
      </c>
      <c r="G107" t="s">
        <v>187</v>
      </c>
      <c r="H107" t="s">
        <v>180</v>
      </c>
      <c r="I107" t="s">
        <v>246</v>
      </c>
    </row>
    <row r="108" spans="1:9" x14ac:dyDescent="0.25">
      <c r="A108" t="s">
        <v>222</v>
      </c>
      <c r="C108" s="1"/>
      <c r="F108" t="s">
        <v>189</v>
      </c>
      <c r="G108" t="s">
        <v>187</v>
      </c>
      <c r="H108" t="s">
        <v>180</v>
      </c>
      <c r="I108" t="s">
        <v>246</v>
      </c>
    </row>
    <row r="109" spans="1:9" x14ac:dyDescent="0.25">
      <c r="A109" t="s">
        <v>122</v>
      </c>
      <c r="C109" s="1"/>
      <c r="F109" t="s">
        <v>191</v>
      </c>
      <c r="G109" t="s">
        <v>187</v>
      </c>
      <c r="H109" t="s">
        <v>180</v>
      </c>
      <c r="I109" t="s">
        <v>191</v>
      </c>
    </row>
    <row r="110" spans="1:9" x14ac:dyDescent="0.25">
      <c r="A110" t="s">
        <v>47</v>
      </c>
      <c r="C110" s="1"/>
      <c r="F110" t="s">
        <v>191</v>
      </c>
      <c r="G110" t="s">
        <v>187</v>
      </c>
      <c r="H110" t="s">
        <v>180</v>
      </c>
      <c r="I110" t="s">
        <v>191</v>
      </c>
    </row>
    <row r="111" spans="1:9" x14ac:dyDescent="0.25">
      <c r="A111" t="s">
        <v>47</v>
      </c>
      <c r="C111" s="1"/>
      <c r="F111" t="s">
        <v>191</v>
      </c>
      <c r="G111" t="s">
        <v>187</v>
      </c>
      <c r="H111" t="s">
        <v>180</v>
      </c>
      <c r="I111" t="s">
        <v>191</v>
      </c>
    </row>
    <row r="112" spans="1:9" x14ac:dyDescent="0.25">
      <c r="A112" t="s">
        <v>198</v>
      </c>
      <c r="C112" s="1"/>
      <c r="E112" t="s">
        <v>180</v>
      </c>
      <c r="F112" t="s">
        <v>189</v>
      </c>
      <c r="G112" t="s">
        <v>188</v>
      </c>
      <c r="H112" t="s">
        <v>180</v>
      </c>
    </row>
    <row r="113" spans="1:9" x14ac:dyDescent="0.25">
      <c r="A113" t="s">
        <v>224</v>
      </c>
      <c r="C113" s="1"/>
      <c r="F113" t="s">
        <v>189</v>
      </c>
      <c r="G113" t="s">
        <v>188</v>
      </c>
      <c r="H113" t="s">
        <v>180</v>
      </c>
    </row>
    <row r="114" spans="1:9" x14ac:dyDescent="0.25">
      <c r="A114" t="s">
        <v>125</v>
      </c>
      <c r="C114" s="1"/>
      <c r="E114" t="s">
        <v>211</v>
      </c>
      <c r="F114" t="s">
        <v>189</v>
      </c>
      <c r="G114" t="s">
        <v>188</v>
      </c>
      <c r="H114" t="s">
        <v>180</v>
      </c>
    </row>
    <row r="115" spans="1:9" x14ac:dyDescent="0.25">
      <c r="A115" t="s">
        <v>126</v>
      </c>
      <c r="C115" s="1"/>
      <c r="F115" t="s">
        <v>189</v>
      </c>
      <c r="G115" t="s">
        <v>188</v>
      </c>
      <c r="H115" t="s">
        <v>180</v>
      </c>
    </row>
    <row r="116" spans="1:9" x14ac:dyDescent="0.25">
      <c r="A116" t="s">
        <v>127</v>
      </c>
      <c r="C116" s="1"/>
      <c r="F116" t="s">
        <v>189</v>
      </c>
      <c r="G116" t="s">
        <v>187</v>
      </c>
      <c r="H116" t="s">
        <v>223</v>
      </c>
    </row>
    <row r="117" spans="1:9" x14ac:dyDescent="0.25">
      <c r="A117" t="s">
        <v>128</v>
      </c>
      <c r="C117" s="1"/>
      <c r="F117" t="s">
        <v>191</v>
      </c>
      <c r="G117" t="s">
        <v>188</v>
      </c>
      <c r="H117" t="s">
        <v>223</v>
      </c>
    </row>
    <row r="118" spans="1:9" x14ac:dyDescent="0.25">
      <c r="A118" t="s">
        <v>129</v>
      </c>
      <c r="C118" s="1"/>
      <c r="E118" t="s">
        <v>180</v>
      </c>
      <c r="F118" t="s">
        <v>189</v>
      </c>
      <c r="G118" t="s">
        <v>187</v>
      </c>
      <c r="H118" t="s">
        <v>180</v>
      </c>
      <c r="I118" t="s">
        <v>243</v>
      </c>
    </row>
    <row r="119" spans="1:9" x14ac:dyDescent="0.25">
      <c r="A119" t="s">
        <v>130</v>
      </c>
      <c r="C119" s="1"/>
      <c r="F119" t="s">
        <v>189</v>
      </c>
      <c r="G119" t="s">
        <v>187</v>
      </c>
      <c r="H119" t="s">
        <v>180</v>
      </c>
      <c r="I119" t="s">
        <v>243</v>
      </c>
    </row>
    <row r="120" spans="1:9" x14ac:dyDescent="0.25">
      <c r="A120" t="s">
        <v>131</v>
      </c>
      <c r="C120" s="1"/>
      <c r="F120" t="s">
        <v>191</v>
      </c>
      <c r="G120" t="s">
        <v>187</v>
      </c>
      <c r="H120" t="s">
        <v>180</v>
      </c>
      <c r="I120" t="s">
        <v>191</v>
      </c>
    </row>
    <row r="121" spans="1:9" x14ac:dyDescent="0.25">
      <c r="A121" t="s">
        <v>132</v>
      </c>
      <c r="C121" s="1"/>
      <c r="F121" t="s">
        <v>191</v>
      </c>
      <c r="G121" t="s">
        <v>187</v>
      </c>
      <c r="H121" t="s">
        <v>180</v>
      </c>
      <c r="I121" t="s">
        <v>191</v>
      </c>
    </row>
    <row r="122" spans="1:9" x14ac:dyDescent="0.25">
      <c r="A122" t="s">
        <v>133</v>
      </c>
      <c r="C122" s="1"/>
      <c r="F122" t="s">
        <v>191</v>
      </c>
      <c r="G122" t="s">
        <v>187</v>
      </c>
      <c r="H122" t="s">
        <v>180</v>
      </c>
      <c r="I122" t="s">
        <v>191</v>
      </c>
    </row>
    <row r="123" spans="1:9" x14ac:dyDescent="0.25">
      <c r="A123" t="s">
        <v>134</v>
      </c>
      <c r="C123" s="1"/>
      <c r="F123" t="s">
        <v>189</v>
      </c>
      <c r="G123" t="s">
        <v>187</v>
      </c>
      <c r="H123" t="s">
        <v>180</v>
      </c>
      <c r="I123" t="s">
        <v>258</v>
      </c>
    </row>
    <row r="124" spans="1:9" x14ac:dyDescent="0.25">
      <c r="A124" t="s">
        <v>135</v>
      </c>
      <c r="C124" s="1"/>
      <c r="F124" t="s">
        <v>189</v>
      </c>
      <c r="G124" t="s">
        <v>187</v>
      </c>
      <c r="H124" t="s">
        <v>180</v>
      </c>
      <c r="I124" t="s">
        <v>258</v>
      </c>
    </row>
    <row r="125" spans="1:9" x14ac:dyDescent="0.25">
      <c r="A125" t="s">
        <v>136</v>
      </c>
      <c r="C125" s="1"/>
      <c r="F125" t="s">
        <v>191</v>
      </c>
      <c r="G125" t="s">
        <v>187</v>
      </c>
      <c r="H125" t="s">
        <v>180</v>
      </c>
      <c r="I125" t="s">
        <v>191</v>
      </c>
    </row>
    <row r="126" spans="1:9" x14ac:dyDescent="0.25">
      <c r="A126" t="s">
        <v>137</v>
      </c>
      <c r="C126" s="1"/>
      <c r="F126" t="s">
        <v>191</v>
      </c>
      <c r="G126" t="s">
        <v>187</v>
      </c>
      <c r="H126" t="s">
        <v>180</v>
      </c>
      <c r="I126" t="s">
        <v>191</v>
      </c>
    </row>
    <row r="127" spans="1:9" x14ac:dyDescent="0.25">
      <c r="A127" t="s">
        <v>138</v>
      </c>
      <c r="C127" s="1"/>
      <c r="F127" t="s">
        <v>191</v>
      </c>
      <c r="G127" t="s">
        <v>187</v>
      </c>
      <c r="H127" t="s">
        <v>180</v>
      </c>
      <c r="I127" t="s">
        <v>191</v>
      </c>
    </row>
    <row r="128" spans="1:9" x14ac:dyDescent="0.25">
      <c r="A128" t="s">
        <v>139</v>
      </c>
      <c r="C128" s="1"/>
      <c r="F128" t="s">
        <v>191</v>
      </c>
      <c r="G128" t="s">
        <v>187</v>
      </c>
      <c r="H128" t="s">
        <v>180</v>
      </c>
      <c r="I128" t="s">
        <v>191</v>
      </c>
    </row>
    <row r="129" spans="1:9" x14ac:dyDescent="0.25">
      <c r="A129" t="s">
        <v>140</v>
      </c>
      <c r="C129" s="1"/>
      <c r="F129" t="s">
        <v>189</v>
      </c>
      <c r="G129" t="s">
        <v>187</v>
      </c>
      <c r="H129" t="s">
        <v>180</v>
      </c>
      <c r="I129" t="s">
        <v>258</v>
      </c>
    </row>
    <row r="130" spans="1:9" x14ac:dyDescent="0.25">
      <c r="A130" t="s">
        <v>141</v>
      </c>
      <c r="C130" s="1"/>
      <c r="F130" t="s">
        <v>189</v>
      </c>
      <c r="G130" t="s">
        <v>187</v>
      </c>
      <c r="H130" t="s">
        <v>180</v>
      </c>
      <c r="I130" t="s">
        <v>258</v>
      </c>
    </row>
    <row r="131" spans="1:9" x14ac:dyDescent="0.25">
      <c r="A131" t="s">
        <v>142</v>
      </c>
      <c r="C131" s="1"/>
      <c r="E131" t="s">
        <v>180</v>
      </c>
      <c r="F131" t="s">
        <v>189</v>
      </c>
      <c r="G131" t="s">
        <v>187</v>
      </c>
      <c r="H131" t="s">
        <v>180</v>
      </c>
      <c r="I131" t="s">
        <v>248</v>
      </c>
    </row>
    <row r="132" spans="1:9" x14ac:dyDescent="0.25">
      <c r="A132" t="s">
        <v>143</v>
      </c>
      <c r="C132" s="1"/>
      <c r="F132" t="s">
        <v>189</v>
      </c>
      <c r="G132" t="s">
        <v>187</v>
      </c>
      <c r="H132" t="s">
        <v>180</v>
      </c>
      <c r="I132" t="s">
        <v>248</v>
      </c>
    </row>
    <row r="133" spans="1:9" x14ac:dyDescent="0.25">
      <c r="A133" t="s">
        <v>47</v>
      </c>
      <c r="C133" s="1"/>
      <c r="E133" t="s">
        <v>180</v>
      </c>
      <c r="F133" t="s">
        <v>189</v>
      </c>
      <c r="G133" t="s">
        <v>187</v>
      </c>
      <c r="H133" t="s">
        <v>180</v>
      </c>
      <c r="I133" t="s">
        <v>248</v>
      </c>
    </row>
    <row r="134" spans="1:9" x14ac:dyDescent="0.25">
      <c r="A134" t="s">
        <v>47</v>
      </c>
      <c r="C134" s="1"/>
      <c r="F134" t="s">
        <v>189</v>
      </c>
      <c r="G134" t="s">
        <v>187</v>
      </c>
      <c r="H134" t="s">
        <v>180</v>
      </c>
      <c r="I134" t="s">
        <v>248</v>
      </c>
    </row>
    <row r="135" spans="1:9" x14ac:dyDescent="0.25">
      <c r="A135" t="s">
        <v>47</v>
      </c>
      <c r="C135" s="1"/>
      <c r="E135" t="s">
        <v>180</v>
      </c>
      <c r="F135" t="s">
        <v>189</v>
      </c>
      <c r="G135" t="s">
        <v>187</v>
      </c>
      <c r="H135" t="s">
        <v>180</v>
      </c>
      <c r="I135" t="s">
        <v>248</v>
      </c>
    </row>
    <row r="136" spans="1:9" x14ac:dyDescent="0.25">
      <c r="A136" t="s">
        <v>47</v>
      </c>
      <c r="C136" s="1"/>
      <c r="F136" t="s">
        <v>189</v>
      </c>
      <c r="G136" t="s">
        <v>187</v>
      </c>
      <c r="H136" t="s">
        <v>180</v>
      </c>
      <c r="I136" t="s">
        <v>248</v>
      </c>
    </row>
    <row r="137" spans="1:9" x14ac:dyDescent="0.25">
      <c r="A137" t="s">
        <v>144</v>
      </c>
      <c r="C137" s="1"/>
      <c r="E137" t="s">
        <v>180</v>
      </c>
      <c r="F137" t="s">
        <v>189</v>
      </c>
      <c r="G137" t="s">
        <v>187</v>
      </c>
      <c r="H137" t="s">
        <v>180</v>
      </c>
      <c r="I137" t="s">
        <v>248</v>
      </c>
    </row>
    <row r="138" spans="1:9" x14ac:dyDescent="0.25">
      <c r="A138" t="s">
        <v>145</v>
      </c>
      <c r="C138" s="1"/>
      <c r="F138" t="s">
        <v>189</v>
      </c>
      <c r="G138" t="s">
        <v>187</v>
      </c>
      <c r="H138" t="s">
        <v>180</v>
      </c>
      <c r="I138" t="s">
        <v>248</v>
      </c>
    </row>
    <row r="139" spans="1:9" x14ac:dyDescent="0.25">
      <c r="A139" t="s">
        <v>146</v>
      </c>
      <c r="C139" s="1"/>
      <c r="E139" t="s">
        <v>180</v>
      </c>
      <c r="F139" t="s">
        <v>189</v>
      </c>
      <c r="G139" t="s">
        <v>187</v>
      </c>
      <c r="H139" t="s">
        <v>180</v>
      </c>
      <c r="I139" t="s">
        <v>249</v>
      </c>
    </row>
    <row r="140" spans="1:9" x14ac:dyDescent="0.25">
      <c r="A140" t="s">
        <v>201</v>
      </c>
      <c r="C140" s="1"/>
      <c r="E140" t="s">
        <v>180</v>
      </c>
      <c r="F140" t="s">
        <v>189</v>
      </c>
      <c r="G140" t="s">
        <v>187</v>
      </c>
      <c r="H140" t="s">
        <v>180</v>
      </c>
      <c r="I140" t="s">
        <v>249</v>
      </c>
    </row>
    <row r="141" spans="1:9" x14ac:dyDescent="0.25">
      <c r="A141" t="s">
        <v>147</v>
      </c>
      <c r="C141" s="1"/>
      <c r="E141" t="s">
        <v>180</v>
      </c>
      <c r="F141" t="s">
        <v>189</v>
      </c>
      <c r="G141" t="s">
        <v>187</v>
      </c>
      <c r="H141" t="s">
        <v>180</v>
      </c>
      <c r="I141" t="s">
        <v>249</v>
      </c>
    </row>
    <row r="142" spans="1:9" x14ac:dyDescent="0.25">
      <c r="A142" t="s">
        <v>148</v>
      </c>
      <c r="C142" s="1"/>
      <c r="E142" t="s">
        <v>180</v>
      </c>
      <c r="F142" t="s">
        <v>189</v>
      </c>
      <c r="G142" t="s">
        <v>187</v>
      </c>
      <c r="H142" t="s">
        <v>180</v>
      </c>
      <c r="I142" t="s">
        <v>249</v>
      </c>
    </row>
    <row r="143" spans="1:9" x14ac:dyDescent="0.25">
      <c r="A143" t="s">
        <v>149</v>
      </c>
      <c r="C143" s="1"/>
      <c r="E143" t="s">
        <v>180</v>
      </c>
      <c r="F143" t="s">
        <v>189</v>
      </c>
      <c r="G143" t="s">
        <v>187</v>
      </c>
      <c r="H143" t="s">
        <v>180</v>
      </c>
      <c r="I143" t="s">
        <v>249</v>
      </c>
    </row>
    <row r="144" spans="1:9" x14ac:dyDescent="0.25">
      <c r="A144" t="s">
        <v>38</v>
      </c>
      <c r="C144" s="1"/>
      <c r="E144" t="s">
        <v>180</v>
      </c>
      <c r="F144" t="s">
        <v>189</v>
      </c>
      <c r="G144" t="s">
        <v>187</v>
      </c>
      <c r="H144" t="s">
        <v>180</v>
      </c>
      <c r="I144" t="s">
        <v>249</v>
      </c>
    </row>
    <row r="145" spans="1:9" x14ac:dyDescent="0.25">
      <c r="A145" t="s">
        <v>150</v>
      </c>
      <c r="C145" s="1"/>
      <c r="E145" t="s">
        <v>180</v>
      </c>
      <c r="F145" t="s">
        <v>189</v>
      </c>
      <c r="G145" t="s">
        <v>187</v>
      </c>
      <c r="H145" t="s">
        <v>180</v>
      </c>
      <c r="I145" t="s">
        <v>247</v>
      </c>
    </row>
    <row r="146" spans="1:9" x14ac:dyDescent="0.25">
      <c r="A146" t="s">
        <v>151</v>
      </c>
      <c r="C146" s="1"/>
      <c r="E146" t="s">
        <v>180</v>
      </c>
      <c r="F146" t="s">
        <v>189</v>
      </c>
      <c r="G146" t="s">
        <v>187</v>
      </c>
      <c r="H146" t="s">
        <v>180</v>
      </c>
      <c r="I146" t="s">
        <v>250</v>
      </c>
    </row>
    <row r="147" spans="1:9" x14ac:dyDescent="0.25">
      <c r="A147" t="s">
        <v>152</v>
      </c>
      <c r="C147" s="1"/>
      <c r="E147" t="s">
        <v>180</v>
      </c>
      <c r="F147" t="s">
        <v>189</v>
      </c>
      <c r="G147" t="s">
        <v>187</v>
      </c>
      <c r="H147" t="s">
        <v>180</v>
      </c>
      <c r="I147" t="s">
        <v>250</v>
      </c>
    </row>
    <row r="148" spans="1:9" x14ac:dyDescent="0.25">
      <c r="A148" t="s">
        <v>153</v>
      </c>
      <c r="B148" t="s">
        <v>167</v>
      </c>
      <c r="C148" s="1">
        <v>6534</v>
      </c>
      <c r="D148" t="s">
        <v>23</v>
      </c>
      <c r="E148" t="s">
        <v>211</v>
      </c>
      <c r="F148" t="s">
        <v>189</v>
      </c>
      <c r="G148" t="s">
        <v>187</v>
      </c>
      <c r="H148" t="s">
        <v>180</v>
      </c>
      <c r="I148" t="s">
        <v>250</v>
      </c>
    </row>
    <row r="149" spans="1:9" x14ac:dyDescent="0.25">
      <c r="A149" t="s">
        <v>155</v>
      </c>
      <c r="C149" s="1"/>
      <c r="F149" t="s">
        <v>189</v>
      </c>
      <c r="G149" t="s">
        <v>187</v>
      </c>
      <c r="H149" t="s">
        <v>180</v>
      </c>
      <c r="I149" t="s">
        <v>250</v>
      </c>
    </row>
    <row r="150" spans="1:9" x14ac:dyDescent="0.25">
      <c r="A150" t="s">
        <v>154</v>
      </c>
      <c r="C150" s="1"/>
      <c r="F150" t="s">
        <v>191</v>
      </c>
      <c r="G150" t="s">
        <v>187</v>
      </c>
      <c r="H150" t="s">
        <v>180</v>
      </c>
      <c r="I150" t="s">
        <v>191</v>
      </c>
    </row>
    <row r="151" spans="1:9" x14ac:dyDescent="0.25">
      <c r="A151" t="s">
        <v>156</v>
      </c>
      <c r="B151" t="s">
        <v>168</v>
      </c>
      <c r="C151" s="1">
        <v>6120</v>
      </c>
      <c r="D151" t="s">
        <v>49</v>
      </c>
      <c r="E151" t="s">
        <v>211</v>
      </c>
      <c r="F151" t="s">
        <v>189</v>
      </c>
      <c r="G151" t="s">
        <v>187</v>
      </c>
      <c r="H151" t="s">
        <v>180</v>
      </c>
      <c r="I151" t="s">
        <v>250</v>
      </c>
    </row>
    <row r="152" spans="1:9" x14ac:dyDescent="0.25">
      <c r="A152" t="s">
        <v>202</v>
      </c>
      <c r="C152" s="1"/>
      <c r="F152" t="s">
        <v>191</v>
      </c>
      <c r="G152" t="s">
        <v>187</v>
      </c>
      <c r="H152" t="s">
        <v>180</v>
      </c>
      <c r="I152" t="s">
        <v>191</v>
      </c>
    </row>
    <row r="153" spans="1:9" x14ac:dyDescent="0.25">
      <c r="A153" t="s">
        <v>157</v>
      </c>
      <c r="C153" s="1"/>
      <c r="F153" t="s">
        <v>191</v>
      </c>
      <c r="G153" t="s">
        <v>187</v>
      </c>
      <c r="H153" t="s">
        <v>180</v>
      </c>
      <c r="I153" t="s">
        <v>191</v>
      </c>
    </row>
    <row r="154" spans="1:9" x14ac:dyDescent="0.25">
      <c r="A154" t="s">
        <v>158</v>
      </c>
      <c r="B154" t="s">
        <v>163</v>
      </c>
      <c r="C154" s="1">
        <v>6030</v>
      </c>
      <c r="D154" t="s">
        <v>164</v>
      </c>
      <c r="E154" t="s">
        <v>211</v>
      </c>
      <c r="F154" t="s">
        <v>189</v>
      </c>
      <c r="G154" t="s">
        <v>187</v>
      </c>
      <c r="H154" t="s">
        <v>180</v>
      </c>
      <c r="I154" t="s">
        <v>250</v>
      </c>
    </row>
    <row r="155" spans="1:9" x14ac:dyDescent="0.25">
      <c r="A155" t="s">
        <v>120</v>
      </c>
      <c r="B155" t="s">
        <v>165</v>
      </c>
      <c r="C155" s="1">
        <v>6110</v>
      </c>
      <c r="D155" t="s">
        <v>166</v>
      </c>
      <c r="E155" t="s">
        <v>211</v>
      </c>
      <c r="F155" t="s">
        <v>189</v>
      </c>
      <c r="G155" t="s">
        <v>187</v>
      </c>
      <c r="H155" t="s">
        <v>180</v>
      </c>
      <c r="I155" t="s">
        <v>250</v>
      </c>
    </row>
    <row r="156" spans="1:9" x14ac:dyDescent="0.25">
      <c r="A156" t="s">
        <v>159</v>
      </c>
      <c r="C156" s="1"/>
      <c r="F156" t="s">
        <v>189</v>
      </c>
      <c r="G156" t="s">
        <v>187</v>
      </c>
      <c r="H156" t="s">
        <v>180</v>
      </c>
      <c r="I156" t="s">
        <v>250</v>
      </c>
    </row>
    <row r="157" spans="1:9" x14ac:dyDescent="0.25">
      <c r="A157" t="s">
        <v>63</v>
      </c>
      <c r="C157" s="1"/>
      <c r="F157" t="s">
        <v>191</v>
      </c>
      <c r="G157" t="s">
        <v>187</v>
      </c>
      <c r="H157" t="s">
        <v>180</v>
      </c>
      <c r="I157" t="s">
        <v>191</v>
      </c>
    </row>
    <row r="158" spans="1:9" x14ac:dyDescent="0.25">
      <c r="A158" t="s">
        <v>160</v>
      </c>
      <c r="C158" s="1"/>
      <c r="F158" t="s">
        <v>191</v>
      </c>
      <c r="G158" t="s">
        <v>187</v>
      </c>
      <c r="H158" t="s">
        <v>180</v>
      </c>
      <c r="I158" t="s">
        <v>191</v>
      </c>
    </row>
    <row r="159" spans="1:9" x14ac:dyDescent="0.25">
      <c r="A159" t="s">
        <v>161</v>
      </c>
      <c r="C159" s="1"/>
      <c r="F159" t="s">
        <v>191</v>
      </c>
      <c r="G159" t="s">
        <v>187</v>
      </c>
      <c r="H159" t="s">
        <v>180</v>
      </c>
      <c r="I159" t="s">
        <v>191</v>
      </c>
    </row>
    <row r="160" spans="1:9" x14ac:dyDescent="0.25">
      <c r="A160" t="s">
        <v>162</v>
      </c>
      <c r="C160" s="1"/>
      <c r="F160" t="s">
        <v>192</v>
      </c>
      <c r="G160" t="s">
        <v>187</v>
      </c>
      <c r="H160" t="s">
        <v>180</v>
      </c>
      <c r="I160" t="s">
        <v>191</v>
      </c>
    </row>
    <row r="161" spans="1:8" x14ac:dyDescent="0.25">
      <c r="A161" t="s">
        <v>170</v>
      </c>
      <c r="C161" s="1"/>
      <c r="E161" t="s">
        <v>211</v>
      </c>
      <c r="F161" t="s">
        <v>189</v>
      </c>
      <c r="G161" t="s">
        <v>187</v>
      </c>
      <c r="H161" t="s">
        <v>223</v>
      </c>
    </row>
    <row r="162" spans="1:8" x14ac:dyDescent="0.25">
      <c r="A162" t="s">
        <v>171</v>
      </c>
      <c r="C162" s="1"/>
      <c r="F162" t="s">
        <v>189</v>
      </c>
      <c r="G162" t="s">
        <v>187</v>
      </c>
      <c r="H162" t="s">
        <v>223</v>
      </c>
    </row>
    <row r="163" spans="1:8" x14ac:dyDescent="0.25">
      <c r="A163" t="s">
        <v>172</v>
      </c>
      <c r="C163" s="1"/>
      <c r="F163" t="s">
        <v>190</v>
      </c>
      <c r="G163" t="s">
        <v>187</v>
      </c>
      <c r="H163" t="s">
        <v>223</v>
      </c>
    </row>
    <row r="164" spans="1:8" x14ac:dyDescent="0.25">
      <c r="A164" t="s">
        <v>173</v>
      </c>
      <c r="C164" s="1"/>
      <c r="E164" t="s">
        <v>180</v>
      </c>
      <c r="F164" t="s">
        <v>189</v>
      </c>
      <c r="G164" t="s">
        <v>188</v>
      </c>
      <c r="H164" t="s">
        <v>180</v>
      </c>
    </row>
    <row r="165" spans="1:8" x14ac:dyDescent="0.25">
      <c r="A165" t="s">
        <v>174</v>
      </c>
      <c r="C165" s="1"/>
      <c r="F165" t="s">
        <v>189</v>
      </c>
      <c r="G165" t="s">
        <v>188</v>
      </c>
      <c r="H165" t="s">
        <v>180</v>
      </c>
    </row>
    <row r="166" spans="1:8" x14ac:dyDescent="0.25">
      <c r="A166" t="s">
        <v>175</v>
      </c>
      <c r="C166" s="1"/>
      <c r="E166" t="s">
        <v>180</v>
      </c>
      <c r="F166" t="s">
        <v>189</v>
      </c>
      <c r="G166" t="s">
        <v>188</v>
      </c>
      <c r="H166" t="s">
        <v>180</v>
      </c>
    </row>
    <row r="167" spans="1:8" x14ac:dyDescent="0.25">
      <c r="A167" t="s">
        <v>176</v>
      </c>
      <c r="C167" s="1"/>
      <c r="E167" t="s">
        <v>180</v>
      </c>
      <c r="F167" t="s">
        <v>189</v>
      </c>
      <c r="G167" t="s">
        <v>188</v>
      </c>
      <c r="H167" t="s">
        <v>180</v>
      </c>
    </row>
    <row r="168" spans="1:8" x14ac:dyDescent="0.25">
      <c r="A168" t="s">
        <v>20</v>
      </c>
      <c r="C168" s="1"/>
      <c r="F168" t="s">
        <v>189</v>
      </c>
      <c r="G168" t="s">
        <v>188</v>
      </c>
      <c r="H168" t="s">
        <v>180</v>
      </c>
    </row>
    <row r="169" spans="1:8" x14ac:dyDescent="0.25">
      <c r="A169" t="s">
        <v>178</v>
      </c>
      <c r="C169" s="1"/>
      <c r="F169" t="s">
        <v>189</v>
      </c>
      <c r="G169" t="s">
        <v>188</v>
      </c>
      <c r="H169" t="s">
        <v>180</v>
      </c>
    </row>
    <row r="170" spans="1:8" x14ac:dyDescent="0.25">
      <c r="A170" t="s">
        <v>177</v>
      </c>
      <c r="C170" s="1"/>
      <c r="F170" t="s">
        <v>189</v>
      </c>
      <c r="G170" t="s">
        <v>188</v>
      </c>
      <c r="H170" t="s">
        <v>180</v>
      </c>
    </row>
    <row r="171" spans="1:8" x14ac:dyDescent="0.25">
      <c r="A171" t="s">
        <v>182</v>
      </c>
      <c r="C171" s="1"/>
      <c r="E171" t="s">
        <v>180</v>
      </c>
      <c r="F171" t="s">
        <v>189</v>
      </c>
      <c r="G171" t="s">
        <v>188</v>
      </c>
      <c r="H171" t="s">
        <v>180</v>
      </c>
    </row>
    <row r="172" spans="1:8" x14ac:dyDescent="0.25">
      <c r="A172" t="s">
        <v>20</v>
      </c>
      <c r="C172" s="1"/>
      <c r="F172" t="s">
        <v>189</v>
      </c>
      <c r="G172" t="s">
        <v>188</v>
      </c>
      <c r="H172" t="s">
        <v>223</v>
      </c>
    </row>
    <row r="173" spans="1:8" x14ac:dyDescent="0.25">
      <c r="A173" t="s">
        <v>183</v>
      </c>
      <c r="C173" s="1"/>
      <c r="E173" t="s">
        <v>180</v>
      </c>
      <c r="F173" t="s">
        <v>189</v>
      </c>
      <c r="G173" t="s">
        <v>188</v>
      </c>
      <c r="H173" t="s">
        <v>223</v>
      </c>
    </row>
    <row r="174" spans="1:8" x14ac:dyDescent="0.25">
      <c r="A174" t="s">
        <v>20</v>
      </c>
      <c r="C174" s="1"/>
      <c r="F174" t="s">
        <v>189</v>
      </c>
      <c r="G174" t="s">
        <v>188</v>
      </c>
      <c r="H174" t="s">
        <v>223</v>
      </c>
    </row>
    <row r="175" spans="1:8" x14ac:dyDescent="0.25">
      <c r="A175" t="s">
        <v>204</v>
      </c>
      <c r="C175" s="1"/>
      <c r="E175" t="s">
        <v>211</v>
      </c>
      <c r="F175" t="s">
        <v>189</v>
      </c>
      <c r="G175" t="s">
        <v>188</v>
      </c>
      <c r="H175" t="s">
        <v>223</v>
      </c>
    </row>
    <row r="176" spans="1:8" x14ac:dyDescent="0.25">
      <c r="A176" t="s">
        <v>203</v>
      </c>
      <c r="E176" t="s">
        <v>180</v>
      </c>
      <c r="F176" t="s">
        <v>189</v>
      </c>
      <c r="G176" t="s">
        <v>188</v>
      </c>
      <c r="H176" t="s">
        <v>180</v>
      </c>
    </row>
    <row r="177" spans="1:9" x14ac:dyDescent="0.25">
      <c r="A177" t="s">
        <v>184</v>
      </c>
      <c r="E177" t="s">
        <v>180</v>
      </c>
      <c r="F177" t="s">
        <v>189</v>
      </c>
      <c r="G177" t="s">
        <v>188</v>
      </c>
      <c r="H177" t="s">
        <v>180</v>
      </c>
    </row>
    <row r="178" spans="1:9" x14ac:dyDescent="0.25">
      <c r="A178" t="s">
        <v>185</v>
      </c>
      <c r="E178" t="s">
        <v>180</v>
      </c>
      <c r="F178" t="s">
        <v>189</v>
      </c>
      <c r="G178" t="s">
        <v>188</v>
      </c>
      <c r="H178" t="s">
        <v>223</v>
      </c>
    </row>
    <row r="179" spans="1:9" x14ac:dyDescent="0.25">
      <c r="A179" t="s">
        <v>30</v>
      </c>
      <c r="F179" t="s">
        <v>189</v>
      </c>
      <c r="G179" t="s">
        <v>188</v>
      </c>
      <c r="H179" t="s">
        <v>223</v>
      </c>
    </row>
    <row r="180" spans="1:9" x14ac:dyDescent="0.25">
      <c r="A180" t="s">
        <v>186</v>
      </c>
      <c r="F180" t="s">
        <v>189</v>
      </c>
      <c r="G180" t="s">
        <v>187</v>
      </c>
      <c r="H180" t="s">
        <v>180</v>
      </c>
    </row>
    <row r="181" spans="1:9" x14ac:dyDescent="0.25">
      <c r="A181" t="s">
        <v>38</v>
      </c>
      <c r="F181" t="s">
        <v>189</v>
      </c>
      <c r="G181" t="s">
        <v>187</v>
      </c>
      <c r="H181" t="s">
        <v>180</v>
      </c>
    </row>
    <row r="182" spans="1:9" x14ac:dyDescent="0.25">
      <c r="A182" t="s">
        <v>193</v>
      </c>
      <c r="F182" t="s">
        <v>191</v>
      </c>
      <c r="G182" t="s">
        <v>187</v>
      </c>
      <c r="H182" t="s">
        <v>180</v>
      </c>
      <c r="I182" t="s">
        <v>191</v>
      </c>
    </row>
    <row r="183" spans="1:9" x14ac:dyDescent="0.25">
      <c r="A183" t="s">
        <v>212</v>
      </c>
      <c r="E183" t="s">
        <v>180</v>
      </c>
      <c r="F183" t="s">
        <v>189</v>
      </c>
      <c r="G183" t="s">
        <v>188</v>
      </c>
      <c r="H183" t="s">
        <v>180</v>
      </c>
    </row>
    <row r="184" spans="1:9" x14ac:dyDescent="0.25">
      <c r="A184" t="s">
        <v>30</v>
      </c>
      <c r="F184" t="s">
        <v>189</v>
      </c>
      <c r="G184" t="s">
        <v>188</v>
      </c>
      <c r="H184" t="s">
        <v>180</v>
      </c>
    </row>
    <row r="185" spans="1:9" x14ac:dyDescent="0.25">
      <c r="A185" t="s">
        <v>231</v>
      </c>
      <c r="F185" t="s">
        <v>189</v>
      </c>
      <c r="G185" t="s">
        <v>188</v>
      </c>
      <c r="H185" t="s">
        <v>180</v>
      </c>
    </row>
    <row r="186" spans="1:9" x14ac:dyDescent="0.25">
      <c r="A186" t="s">
        <v>232</v>
      </c>
      <c r="F186" t="s">
        <v>189</v>
      </c>
      <c r="G186" t="s">
        <v>187</v>
      </c>
      <c r="H186" t="s">
        <v>223</v>
      </c>
    </row>
    <row r="187" spans="1:9" x14ac:dyDescent="0.25">
      <c r="A187" t="s">
        <v>233</v>
      </c>
      <c r="F187" t="s">
        <v>189</v>
      </c>
      <c r="G187" t="s">
        <v>187</v>
      </c>
      <c r="H187" t="s">
        <v>223</v>
      </c>
    </row>
    <row r="188" spans="1:9" x14ac:dyDescent="0.25">
      <c r="A188" t="s">
        <v>234</v>
      </c>
      <c r="F188" t="s">
        <v>191</v>
      </c>
      <c r="G188" t="s">
        <v>187</v>
      </c>
      <c r="H188" t="s">
        <v>223</v>
      </c>
    </row>
    <row r="189" spans="1:9" x14ac:dyDescent="0.25">
      <c r="A189" t="s">
        <v>235</v>
      </c>
      <c r="F189" t="s">
        <v>191</v>
      </c>
      <c r="G189" t="s">
        <v>187</v>
      </c>
      <c r="H189" t="s">
        <v>223</v>
      </c>
    </row>
    <row r="190" spans="1:9" x14ac:dyDescent="0.25">
      <c r="A190" t="s">
        <v>238</v>
      </c>
      <c r="F190" t="s">
        <v>189</v>
      </c>
      <c r="G190" t="s">
        <v>187</v>
      </c>
      <c r="H190" t="s">
        <v>180</v>
      </c>
      <c r="I190" t="s">
        <v>243</v>
      </c>
    </row>
    <row r="191" spans="1:9" x14ac:dyDescent="0.25">
      <c r="A191" t="s">
        <v>244</v>
      </c>
      <c r="F191" t="s">
        <v>189</v>
      </c>
      <c r="G191" t="s">
        <v>187</v>
      </c>
      <c r="H191" t="s">
        <v>180</v>
      </c>
      <c r="I191" t="s">
        <v>243</v>
      </c>
    </row>
    <row r="192" spans="1:9" x14ac:dyDescent="0.25">
      <c r="A192" t="s">
        <v>239</v>
      </c>
      <c r="F192" t="s">
        <v>189</v>
      </c>
      <c r="G192" t="s">
        <v>187</v>
      </c>
      <c r="H192" t="s">
        <v>180</v>
      </c>
      <c r="I192" t="s">
        <v>245</v>
      </c>
    </row>
    <row r="193" spans="1:9" x14ac:dyDescent="0.25">
      <c r="A193" t="s">
        <v>240</v>
      </c>
      <c r="F193" t="s">
        <v>189</v>
      </c>
      <c r="G193" t="s">
        <v>187</v>
      </c>
      <c r="H193" t="s">
        <v>180</v>
      </c>
      <c r="I193" t="s">
        <v>245</v>
      </c>
    </row>
    <row r="194" spans="1:9" x14ac:dyDescent="0.25">
      <c r="A194" t="s">
        <v>241</v>
      </c>
      <c r="F194" t="s">
        <v>189</v>
      </c>
      <c r="G194" t="s">
        <v>187</v>
      </c>
      <c r="H194" t="s">
        <v>180</v>
      </c>
      <c r="I194" t="s">
        <v>245</v>
      </c>
    </row>
    <row r="195" spans="1:9" x14ac:dyDescent="0.25">
      <c r="A195" t="s">
        <v>242</v>
      </c>
      <c r="F195" t="s">
        <v>189</v>
      </c>
      <c r="G195" t="s">
        <v>187</v>
      </c>
      <c r="H195" t="s">
        <v>180</v>
      </c>
      <c r="I195" t="s">
        <v>245</v>
      </c>
    </row>
  </sheetData>
  <conditionalFormatting sqref="A195 F195 A193:F194 A2:I192 G193:I195">
    <cfRule type="expression" dxfId="2" priority="1">
      <formula>$H2="non"</formula>
    </cfRule>
    <cfRule type="expression" dxfId="1" priority="2">
      <formula>$H2="oui"</formula>
    </cfRule>
  </conditionalFormatting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A569FE-BB8F-6B44-BF49-4966766DFEA2}">
  <dimension ref="A1:P2"/>
  <sheetViews>
    <sheetView workbookViewId="0">
      <selection activeCell="A3" sqref="A3"/>
    </sheetView>
  </sheetViews>
  <sheetFormatPr baseColWidth="10" defaultRowHeight="15.75" x14ac:dyDescent="0.25"/>
  <cols>
    <col min="5" max="5" width="11.875" bestFit="1" customWidth="1"/>
  </cols>
  <sheetData>
    <row r="1" spans="1:16" s="4" customFormat="1" x14ac:dyDescent="0.25">
      <c r="A1" s="4" t="s">
        <v>243</v>
      </c>
      <c r="B1" s="4" t="s">
        <v>248</v>
      </c>
      <c r="C1" s="4" t="s">
        <v>249</v>
      </c>
      <c r="D1" s="4" t="s">
        <v>250</v>
      </c>
      <c r="E1" s="4" t="s">
        <v>251</v>
      </c>
      <c r="F1" s="4" t="s">
        <v>252</v>
      </c>
      <c r="G1" s="4" t="s">
        <v>253</v>
      </c>
      <c r="H1" s="4" t="s">
        <v>255</v>
      </c>
      <c r="I1" s="4" t="s">
        <v>256</v>
      </c>
      <c r="J1" s="4" t="s">
        <v>257</v>
      </c>
      <c r="K1" s="4" t="s">
        <v>258</v>
      </c>
      <c r="O1" s="4" t="s">
        <v>191</v>
      </c>
    </row>
    <row r="2" spans="1:16" s="4" customFormat="1" x14ac:dyDescent="0.25">
      <c r="A2" s="4">
        <f>COUNTIF(INVITES!I2:I195,"HONNEUR")</f>
        <v>7</v>
      </c>
      <c r="B2" s="4">
        <f>COUNTIF(INVITES!I2:I195,"MARIO")</f>
        <v>12</v>
      </c>
      <c r="C2" s="4">
        <f>COUNTIF(INVITES!I2:I195,"FARIDA")</f>
        <v>6</v>
      </c>
      <c r="D2" s="4">
        <f>COUNTIF(INVITES!I2:I195,"GABRIELLE")</f>
        <v>10</v>
      </c>
      <c r="E2" s="4">
        <f>COUNTIF(INVITES!I2:I195,"AMI DAMIEN")</f>
        <v>11</v>
      </c>
      <c r="F2" s="4">
        <f>COUNTIF(INVITES!I2:I195,"AMI JULIE")</f>
        <v>11</v>
      </c>
      <c r="G2" s="4">
        <f>COUNTIF(INVITES!I2:I195,"FAMILLE 1")</f>
        <v>8</v>
      </c>
      <c r="H2" s="4">
        <f>COUNTIF(INVITES!I2:I195,"melissa")</f>
        <v>6</v>
      </c>
      <c r="I2" s="4">
        <f>COUNTIF(INVITES!I2:I195,"ghizlaine")</f>
        <v>10</v>
      </c>
      <c r="J2" s="4">
        <f>COUNTIF(INVITES!I2:I195,"nordine")</f>
        <v>6</v>
      </c>
      <c r="K2" s="4">
        <f>COUNTIF(INVITES!I2:I195,"maite")</f>
        <v>4</v>
      </c>
      <c r="O2" s="4">
        <f>COUNTIF(INVITES!I2:I195,"enfant")</f>
        <v>35</v>
      </c>
      <c r="P2" s="4">
        <f>SUM(A2:O2)</f>
        <v>126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invités par tables</vt:lpstr>
      <vt:lpstr>INVITES</vt:lpstr>
      <vt:lpstr>TABLES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Damien Krivenko</dc:creator>
  <cp:lastModifiedBy>DjiDji</cp:lastModifiedBy>
  <dcterms:created xsi:type="dcterms:W3CDTF">2019-08-05T17:51:36Z</dcterms:created>
  <dcterms:modified xsi:type="dcterms:W3CDTF">2019-09-07T13:33:11Z</dcterms:modified>
</cp:coreProperties>
</file>