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888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M26" i="1"/>
  <c r="L26" i="1"/>
  <c r="I26" i="1"/>
  <c r="H26" i="1"/>
  <c r="G26" i="1"/>
  <c r="M25" i="1"/>
  <c r="I25" i="1"/>
  <c r="G25" i="1"/>
  <c r="M24" i="1"/>
  <c r="L24" i="1"/>
  <c r="K24" i="1"/>
  <c r="J24" i="1"/>
  <c r="I24" i="1"/>
  <c r="H24" i="1"/>
  <c r="F24" i="1"/>
  <c r="F23" i="1"/>
  <c r="J22" i="1"/>
  <c r="H22" i="1"/>
  <c r="F22" i="1"/>
  <c r="D22" i="1"/>
  <c r="C22" i="1"/>
  <c r="B22" i="1"/>
  <c r="K21" i="1"/>
  <c r="J21" i="1"/>
  <c r="I21" i="1"/>
  <c r="H21" i="1"/>
  <c r="F21" i="1"/>
  <c r="F20" i="1"/>
  <c r="J19" i="1"/>
  <c r="H19" i="1"/>
  <c r="F19" i="1"/>
  <c r="D19" i="1"/>
  <c r="C19" i="1"/>
  <c r="B19" i="1"/>
  <c r="K18" i="1"/>
  <c r="J18" i="1"/>
  <c r="I18" i="1"/>
  <c r="H18" i="1"/>
  <c r="F18" i="1"/>
  <c r="F17" i="1"/>
  <c r="J16" i="1"/>
  <c r="H16" i="1"/>
  <c r="F16" i="1"/>
  <c r="D16" i="1"/>
  <c r="C16" i="1"/>
  <c r="B16" i="1"/>
  <c r="K15" i="1"/>
  <c r="J15" i="1"/>
  <c r="I15" i="1"/>
  <c r="H15" i="1"/>
  <c r="F15" i="1"/>
  <c r="F14" i="1"/>
  <c r="J13" i="1"/>
  <c r="H13" i="1"/>
  <c r="F13" i="1"/>
  <c r="D13" i="1"/>
  <c r="C13" i="1"/>
  <c r="B13" i="1"/>
  <c r="K12" i="1"/>
  <c r="J12" i="1"/>
  <c r="I12" i="1"/>
  <c r="H12" i="1"/>
  <c r="F12" i="1"/>
  <c r="F11" i="1"/>
  <c r="J10" i="1"/>
  <c r="H10" i="1"/>
  <c r="F10" i="1"/>
  <c r="D10" i="1"/>
  <c r="C10" i="1"/>
  <c r="B10" i="1"/>
  <c r="K9" i="1"/>
  <c r="J9" i="1"/>
  <c r="I9" i="1"/>
  <c r="H9" i="1"/>
  <c r="F9" i="1"/>
  <c r="F8" i="1"/>
  <c r="J7" i="1"/>
  <c r="H7" i="1"/>
  <c r="F7" i="1"/>
  <c r="D7" i="1"/>
  <c r="C7" i="1"/>
  <c r="B7" i="1"/>
  <c r="M6" i="1"/>
  <c r="M27" i="1" s="1"/>
  <c r="L6" i="1"/>
  <c r="L27" i="1" s="1"/>
  <c r="K6" i="1"/>
  <c r="K27" i="1" s="1"/>
  <c r="J6" i="1"/>
  <c r="J27" i="1" s="1"/>
  <c r="I6" i="1"/>
  <c r="I27" i="1" s="1"/>
  <c r="H6" i="1"/>
  <c r="H27" i="1" s="1"/>
  <c r="F6" i="1"/>
  <c r="F5" i="1"/>
  <c r="L4" i="1"/>
  <c r="L25" i="1" s="1"/>
  <c r="J4" i="1"/>
  <c r="H4" i="1"/>
  <c r="H25" i="1" s="1"/>
  <c r="F4" i="1"/>
  <c r="D4" i="1"/>
  <c r="C4" i="1"/>
  <c r="B4" i="1"/>
</calcChain>
</file>

<file path=xl/sharedStrings.xml><?xml version="1.0" encoding="utf-8"?>
<sst xmlns="http://schemas.openxmlformats.org/spreadsheetml/2006/main" count="36" uniqueCount="15">
  <si>
    <t>N°Etude/      Ville</t>
  </si>
  <si>
    <t>Programme</t>
  </si>
  <si>
    <t xml:space="preserve">Promoteur </t>
  </si>
  <si>
    <t>Date d'étude</t>
  </si>
  <si>
    <t>Loyer pkg</t>
  </si>
  <si>
    <t>Nb de lots</t>
  </si>
  <si>
    <t>Studio</t>
  </si>
  <si>
    <t>2 pièces</t>
  </si>
  <si>
    <t>3 pièces</t>
  </si>
  <si>
    <t>Lots GO</t>
  </si>
  <si>
    <t>Nb Mdt</t>
  </si>
  <si>
    <t>Pe</t>
  </si>
  <si>
    <t>Ps</t>
  </si>
  <si>
    <t>G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</si>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</sst>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/>
    </xf>
    <xf numFmtId="2" fontId="4" fillId="0" borderId="16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43" fontId="4" fillId="0" borderId="17" xfId="0" applyNumberFormat="1" applyFont="1" applyBorder="1" applyAlignment="1" applyProtection="1">
      <alignment horizontal="center" vertical="center"/>
      <protection locked="0"/>
    </xf>
    <xf numFmtId="43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43" fontId="4" fillId="0" borderId="22" xfId="0" applyNumberFormat="1" applyFont="1" applyBorder="1" applyAlignment="1" applyProtection="1">
      <alignment horizontal="center" vertical="center"/>
      <protection locked="0"/>
    </xf>
    <xf numFmtId="43" fontId="4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6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/>
    </xf>
    <xf numFmtId="0" fontId="8" fillId="2" borderId="30" xfId="0" applyNumberFormat="1" applyFont="1" applyFill="1" applyBorder="1" applyAlignment="1" applyProtection="1">
      <alignment vertical="center"/>
    </xf>
    <xf numFmtId="1" fontId="9" fillId="2" borderId="16" xfId="0" applyNumberFormat="1" applyFont="1" applyFill="1" applyBorder="1" applyAlignment="1" applyProtection="1">
      <alignment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/>
    </xf>
    <xf numFmtId="0" fontId="9" fillId="2" borderId="31" xfId="0" applyNumberFormat="1" applyFont="1" applyFill="1" applyBorder="1" applyAlignment="1" applyProtection="1">
      <alignment vertical="center"/>
    </xf>
    <xf numFmtId="1" fontId="9" fillId="2" borderId="32" xfId="0" applyNumberFormat="1" applyFont="1" applyFill="1" applyBorder="1" applyAlignment="1" applyProtection="1">
      <alignment vertical="center"/>
    </xf>
    <xf numFmtId="2" fontId="9" fillId="2" borderId="5" xfId="0" applyNumberFormat="1" applyFont="1" applyFill="1" applyBorder="1" applyAlignment="1" applyProtection="1">
      <alignment horizontal="center" vertical="center"/>
    </xf>
    <xf numFmtId="2" fontId="9" fillId="2" borderId="8" xfId="0" applyNumberFormat="1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/>
    </xf>
    <xf numFmtId="1" fontId="9" fillId="2" borderId="33" xfId="0" applyNumberFormat="1" applyFont="1" applyFill="1" applyBorder="1" applyAlignment="1" applyProtection="1">
      <alignment vertical="center"/>
    </xf>
    <xf numFmtId="1" fontId="9" fillId="2" borderId="34" xfId="0" applyNumberFormat="1" applyFont="1" applyFill="1" applyBorder="1" applyAlignment="1" applyProtection="1">
      <alignment vertical="center"/>
    </xf>
    <xf numFmtId="1" fontId="9" fillId="2" borderId="35" xfId="0" applyNumberFormat="1" applyFont="1" applyFill="1" applyBorder="1" applyAlignment="1" applyProtection="1">
      <alignment vertical="center"/>
    </xf>
    <xf numFmtId="1" fontId="9" fillId="2" borderId="36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ENCES/REFERENCES%20TO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UDE LOC"/>
      <sheetName val="ETUDE FLASH"/>
      <sheetName val="ETUDE MAR"/>
      <sheetName val="Etude FONCIA"/>
      <sheetName val="Réf. Ann.immo"/>
      <sheetName val="Réf. FCA Analyse"/>
      <sheetName val="Réf. Agences"/>
      <sheetName val="CALCUL LOYER"/>
      <sheetName val="CALCULATOR"/>
      <sheetName val="PRESTATIONS "/>
    </sheetNames>
    <sheetDataSet>
      <sheetData sheetId="0">
        <row r="1">
          <cell r="A1" t="str">
            <v>N°Etude</v>
          </cell>
          <cell r="B1" t="str">
            <v>VILLE</v>
          </cell>
          <cell r="C1" t="str">
            <v>Programme</v>
          </cell>
          <cell r="D1" t="str">
            <v xml:space="preserve">Promoteur </v>
          </cell>
          <cell r="E1" t="str">
            <v>Date d'étude</v>
          </cell>
          <cell r="F1" t="str">
            <v>Pe</v>
          </cell>
          <cell r="G1" t="str">
            <v>Ps</v>
          </cell>
          <cell r="H1" t="str">
            <v>G</v>
          </cell>
          <cell r="I1" t="str">
            <v>Nb de lots</v>
          </cell>
          <cell r="J1" t="str">
            <v>Lots GO</v>
          </cell>
          <cell r="K1" t="str">
            <v>Nb Mdt</v>
          </cell>
          <cell r="L1" t="str">
            <v>Studio</v>
          </cell>
          <cell r="O1" t="str">
            <v>2 pièces</v>
          </cell>
          <cell r="R1" t="str">
            <v>3 pièces</v>
          </cell>
          <cell r="U1" t="str">
            <v>4 pièces</v>
          </cell>
          <cell r="X1" t="str">
            <v>5 pièces</v>
          </cell>
          <cell r="AA1" t="str">
            <v>6 pièces</v>
          </cell>
          <cell r="AD1" t="str">
            <v>VILLA 2</v>
          </cell>
          <cell r="AG1" t="str">
            <v>VILLA 3</v>
          </cell>
          <cell r="AJ1" t="str">
            <v>VILLA 4</v>
          </cell>
          <cell r="AM1" t="str">
            <v>VILLA 5</v>
          </cell>
          <cell r="AP1" t="str">
            <v>VILLA 6</v>
          </cell>
          <cell r="AS1" t="str">
            <v>ADRESSE</v>
          </cell>
          <cell r="AT1" t="str">
            <v>QUARTIER</v>
          </cell>
        </row>
        <row r="2">
          <cell r="A2">
            <v>7213</v>
          </cell>
          <cell r="B2" t="str">
            <v>NICE</v>
          </cell>
          <cell r="C2" t="str">
            <v>LES OREADES</v>
          </cell>
          <cell r="D2" t="str">
            <v>RIVIERA REA</v>
          </cell>
          <cell r="E2" t="str">
            <v>02/09</v>
          </cell>
          <cell r="G2" t="str">
            <v>60</v>
          </cell>
          <cell r="I2">
            <v>54</v>
          </cell>
          <cell r="J2">
            <v>54</v>
          </cell>
          <cell r="L2">
            <v>22.28</v>
          </cell>
          <cell r="M2">
            <v>354.54</v>
          </cell>
          <cell r="N2">
            <v>18.7</v>
          </cell>
          <cell r="AS2" t="str">
            <v>54/56 AV DE LA BORNALA</v>
          </cell>
        </row>
        <row r="3">
          <cell r="A3">
            <v>7235</v>
          </cell>
          <cell r="B3" t="str">
            <v>NICE</v>
          </cell>
          <cell r="C3" t="str">
            <v>VILLA DU MAIL</v>
          </cell>
          <cell r="D3" t="str">
            <v>PROMOGIM</v>
          </cell>
          <cell r="E3" t="str">
            <v>03/09</v>
          </cell>
          <cell r="G3" t="str">
            <v>60</v>
          </cell>
          <cell r="H3" t="str">
            <v>75</v>
          </cell>
          <cell r="I3">
            <v>71</v>
          </cell>
          <cell r="J3">
            <v>71</v>
          </cell>
          <cell r="L3">
            <v>22.99</v>
          </cell>
          <cell r="M3">
            <v>330</v>
          </cell>
          <cell r="N3">
            <v>16.96</v>
          </cell>
          <cell r="O3">
            <v>40.81</v>
          </cell>
          <cell r="P3">
            <v>512.24</v>
          </cell>
          <cell r="Q3">
            <v>14.07</v>
          </cell>
          <cell r="R3">
            <v>57.1</v>
          </cell>
          <cell r="S3">
            <v>608.38</v>
          </cell>
          <cell r="T3">
            <v>11.73</v>
          </cell>
          <cell r="U3">
            <v>76.08</v>
          </cell>
          <cell r="V3">
            <v>784.17</v>
          </cell>
          <cell r="W3">
            <v>11.1</v>
          </cell>
          <cell r="AS3" t="str">
            <v>CHEMIN DES SABLIERES</v>
          </cell>
        </row>
        <row r="4">
          <cell r="A4">
            <v>7270</v>
          </cell>
          <cell r="B4" t="str">
            <v>NICE</v>
          </cell>
          <cell r="C4" t="str">
            <v>VILLA DES ORANGERS</v>
          </cell>
          <cell r="D4" t="str">
            <v>SCI VILLA LES ORANGERS</v>
          </cell>
          <cell r="E4" t="str">
            <v>05/09</v>
          </cell>
        </row>
        <row r="5">
          <cell r="A5">
            <v>7543</v>
          </cell>
          <cell r="B5" t="str">
            <v>NICE</v>
          </cell>
          <cell r="C5" t="str">
            <v>LE CARRE DELFINO</v>
          </cell>
          <cell r="D5" t="str">
            <v>MEUNIER</v>
          </cell>
          <cell r="E5" t="str">
            <v>06/09</v>
          </cell>
        </row>
        <row r="6">
          <cell r="A6">
            <v>7552</v>
          </cell>
          <cell r="B6" t="str">
            <v>NICE</v>
          </cell>
          <cell r="C6" t="str">
            <v>GRAND PATIO</v>
          </cell>
          <cell r="D6" t="str">
            <v>VINCI</v>
          </cell>
          <cell r="E6" t="str">
            <v>07/09</v>
          </cell>
          <cell r="G6" t="str">
            <v>60</v>
          </cell>
          <cell r="O6">
            <v>43.4</v>
          </cell>
          <cell r="P6">
            <v>600</v>
          </cell>
          <cell r="Q6">
            <v>15.23</v>
          </cell>
          <cell r="R6">
            <v>65.099999999999994</v>
          </cell>
          <cell r="S6">
            <v>766.67</v>
          </cell>
          <cell r="T6">
            <v>12.74</v>
          </cell>
        </row>
        <row r="7">
          <cell r="A7">
            <v>7557</v>
          </cell>
          <cell r="B7" t="str">
            <v>NICE</v>
          </cell>
          <cell r="C7" t="str">
            <v>CLOS DES OLIVIERS</v>
          </cell>
          <cell r="D7" t="str">
            <v>LNC</v>
          </cell>
          <cell r="E7" t="str">
            <v>08/09</v>
          </cell>
        </row>
        <row r="8">
          <cell r="A8">
            <v>7567</v>
          </cell>
          <cell r="B8" t="str">
            <v>NICE</v>
          </cell>
          <cell r="C8" t="str">
            <v>HAUTS DE LA CLOSERIE</v>
          </cell>
          <cell r="D8" t="str">
            <v>PRIMAVERA</v>
          </cell>
          <cell r="E8" t="str">
            <v>09/09</v>
          </cell>
        </row>
        <row r="9">
          <cell r="A9">
            <v>7570</v>
          </cell>
          <cell r="B9" t="str">
            <v>NICE</v>
          </cell>
          <cell r="C9" t="str">
            <v>PORTE DU MONT BORON</v>
          </cell>
          <cell r="D9" t="str">
            <v>MEUNIER</v>
          </cell>
          <cell r="E9" t="str">
            <v>09/09</v>
          </cell>
          <cell r="G9" t="str">
            <v>60</v>
          </cell>
          <cell r="I9">
            <v>50</v>
          </cell>
          <cell r="J9">
            <v>49</v>
          </cell>
          <cell r="L9">
            <v>20.47</v>
          </cell>
          <cell r="M9">
            <v>366.9</v>
          </cell>
          <cell r="N9">
            <v>20.9</v>
          </cell>
          <cell r="O9">
            <v>41.76</v>
          </cell>
          <cell r="P9">
            <v>597.35</v>
          </cell>
          <cell r="Q9">
            <v>15.76</v>
          </cell>
          <cell r="R9">
            <v>63.53</v>
          </cell>
          <cell r="S9">
            <v>748.64</v>
          </cell>
          <cell r="T9">
            <v>12.73</v>
          </cell>
          <cell r="U9">
            <v>104.65</v>
          </cell>
          <cell r="V9">
            <v>1150</v>
          </cell>
          <cell r="W9">
            <v>11.56</v>
          </cell>
        </row>
        <row r="10">
          <cell r="A10">
            <v>7577</v>
          </cell>
          <cell r="B10" t="str">
            <v>NICE</v>
          </cell>
          <cell r="C10" t="str">
            <v>VILLA CŒUR CIMIEZ</v>
          </cell>
          <cell r="D10" t="str">
            <v>KB</v>
          </cell>
          <cell r="E10" t="str">
            <v>10/09</v>
          </cell>
        </row>
        <row r="11">
          <cell r="A11">
            <v>7665</v>
          </cell>
          <cell r="B11" t="str">
            <v>NICE</v>
          </cell>
          <cell r="C11" t="str">
            <v>VERT VALLON</v>
          </cell>
          <cell r="D11" t="str">
            <v>PROMOGIM</v>
          </cell>
          <cell r="E11" t="str">
            <v>10/09</v>
          </cell>
        </row>
        <row r="12">
          <cell r="A12">
            <v>7739</v>
          </cell>
          <cell r="B12" t="str">
            <v>NICE</v>
          </cell>
          <cell r="C12" t="str">
            <v>ALLEGRO</v>
          </cell>
          <cell r="D12" t="str">
            <v>BIS</v>
          </cell>
          <cell r="E12" t="str">
            <v>11/09</v>
          </cell>
        </row>
        <row r="13">
          <cell r="A13">
            <v>7793</v>
          </cell>
          <cell r="B13" t="str">
            <v>NICE</v>
          </cell>
          <cell r="C13" t="str">
            <v>PARC BLANCHE DE CASTILLE</v>
          </cell>
          <cell r="D13" t="str">
            <v>CONSTRUCTA</v>
          </cell>
          <cell r="E13" t="str">
            <v>11/09</v>
          </cell>
          <cell r="G13" t="str">
            <v>90</v>
          </cell>
          <cell r="O13">
            <v>51.52</v>
          </cell>
          <cell r="P13">
            <v>922.5</v>
          </cell>
          <cell r="Q13">
            <v>19.66</v>
          </cell>
          <cell r="R13">
            <v>75.36</v>
          </cell>
          <cell r="S13">
            <v>1490</v>
          </cell>
          <cell r="T13">
            <v>21.16</v>
          </cell>
          <cell r="U13">
            <v>86.76</v>
          </cell>
          <cell r="V13">
            <v>1653.33</v>
          </cell>
          <cell r="W13">
            <v>20.09</v>
          </cell>
          <cell r="X13">
            <v>147.47</v>
          </cell>
          <cell r="Y13">
            <v>2452.5</v>
          </cell>
          <cell r="Z13">
            <v>17.600000000000001</v>
          </cell>
        </row>
        <row r="14">
          <cell r="A14">
            <v>7828</v>
          </cell>
          <cell r="B14" t="str">
            <v>NICE</v>
          </cell>
          <cell r="C14" t="str">
            <v>VILLA SOLEA</v>
          </cell>
          <cell r="D14" t="str">
            <v>SAGEC</v>
          </cell>
          <cell r="E14" t="str">
            <v>11/09</v>
          </cell>
          <cell r="I14">
            <v>47</v>
          </cell>
          <cell r="J14">
            <v>44</v>
          </cell>
        </row>
        <row r="15">
          <cell r="A15">
            <v>7945</v>
          </cell>
          <cell r="B15" t="str">
            <v>NICE</v>
          </cell>
          <cell r="C15" t="str">
            <v>COTEAUX DE FIORE</v>
          </cell>
          <cell r="D15" t="str">
            <v>RIVIERA REA</v>
          </cell>
          <cell r="E15" t="str">
            <v>02/10</v>
          </cell>
          <cell r="I15">
            <v>32</v>
          </cell>
          <cell r="J15">
            <v>26</v>
          </cell>
        </row>
        <row r="16">
          <cell r="A16">
            <v>7988</v>
          </cell>
          <cell r="B16" t="str">
            <v>NICE</v>
          </cell>
          <cell r="C16" t="str">
            <v>VILLA BEAUSITE</v>
          </cell>
          <cell r="D16" t="str">
            <v>PROMOGIM</v>
          </cell>
          <cell r="E16" t="str">
            <v>02/10</v>
          </cell>
          <cell r="I16">
            <v>26</v>
          </cell>
          <cell r="J16">
            <v>26</v>
          </cell>
        </row>
        <row r="17">
          <cell r="A17">
            <v>7999</v>
          </cell>
          <cell r="B17" t="str">
            <v>NICE</v>
          </cell>
          <cell r="C17" t="str">
            <v>RES KELLY AZUR</v>
          </cell>
          <cell r="D17" t="str">
            <v>DEXIM</v>
          </cell>
          <cell r="E17" t="str">
            <v>02/10</v>
          </cell>
        </row>
        <row r="18">
          <cell r="A18">
            <v>8066</v>
          </cell>
          <cell r="B18" t="str">
            <v>NICE</v>
          </cell>
          <cell r="C18" t="str">
            <v>DOM DU HAUT FABRON</v>
          </cell>
          <cell r="D18" t="str">
            <v>BNP PARIBAS</v>
          </cell>
          <cell r="E18" t="str">
            <v>03/10</v>
          </cell>
          <cell r="I18">
            <v>12</v>
          </cell>
          <cell r="J18">
            <v>0</v>
          </cell>
        </row>
        <row r="19">
          <cell r="A19">
            <v>8067</v>
          </cell>
          <cell r="B19" t="str">
            <v>NICE</v>
          </cell>
          <cell r="C19" t="str">
            <v>CLOS DES FRESIAS</v>
          </cell>
          <cell r="D19" t="str">
            <v>BNP PARIBAS</v>
          </cell>
          <cell r="E19" t="str">
            <v>04/10</v>
          </cell>
        </row>
        <row r="20">
          <cell r="A20">
            <v>8068</v>
          </cell>
          <cell r="B20" t="str">
            <v>NICE</v>
          </cell>
          <cell r="C20" t="str">
            <v>14 VICTOR HUGO</v>
          </cell>
          <cell r="D20" t="str">
            <v>BNP PARIBAS</v>
          </cell>
          <cell r="E20" t="str">
            <v>05/10</v>
          </cell>
        </row>
        <row r="21">
          <cell r="A21">
            <v>8212</v>
          </cell>
          <cell r="B21" t="str">
            <v>NICE</v>
          </cell>
          <cell r="C21" t="str">
            <v>PROM GAMBETTA</v>
          </cell>
          <cell r="D21" t="str">
            <v>EIFFAGE</v>
          </cell>
          <cell r="E21" t="str">
            <v>06/10</v>
          </cell>
          <cell r="H21" t="str">
            <v>120</v>
          </cell>
          <cell r="I21">
            <v>61</v>
          </cell>
          <cell r="J21">
            <v>59</v>
          </cell>
          <cell r="K21">
            <v>2</v>
          </cell>
          <cell r="L21">
            <v>29</v>
          </cell>
          <cell r="M21">
            <v>528</v>
          </cell>
          <cell r="N21">
            <v>22.29</v>
          </cell>
          <cell r="O21">
            <v>44</v>
          </cell>
          <cell r="P21">
            <v>750</v>
          </cell>
          <cell r="Q21">
            <v>19.63</v>
          </cell>
          <cell r="R21">
            <v>72</v>
          </cell>
          <cell r="S21">
            <v>1058</v>
          </cell>
          <cell r="T21">
            <v>16.32</v>
          </cell>
          <cell r="U21">
            <v>91</v>
          </cell>
          <cell r="V21">
            <v>1277</v>
          </cell>
          <cell r="W21">
            <v>16.28</v>
          </cell>
        </row>
        <row r="22">
          <cell r="A22">
            <v>8258</v>
          </cell>
          <cell r="B22" t="str">
            <v>NICE</v>
          </cell>
          <cell r="C22" t="str">
            <v>NICE CITY</v>
          </cell>
          <cell r="D22" t="str">
            <v>RIVIERA REA</v>
          </cell>
          <cell r="E22" t="str">
            <v>06/10</v>
          </cell>
        </row>
        <row r="23">
          <cell r="A23">
            <v>8296</v>
          </cell>
          <cell r="B23" t="str">
            <v>NICE</v>
          </cell>
          <cell r="C23" t="str">
            <v>JARDIN MASSENA</v>
          </cell>
          <cell r="D23" t="str">
            <v>PROMOGIM</v>
          </cell>
          <cell r="E23" t="str">
            <v>06/10</v>
          </cell>
          <cell r="G23" t="str">
            <v>90</v>
          </cell>
          <cell r="H23" t="str">
            <v>120</v>
          </cell>
          <cell r="I23">
            <v>29</v>
          </cell>
          <cell r="J23">
            <v>29</v>
          </cell>
          <cell r="O23">
            <v>45</v>
          </cell>
          <cell r="P23">
            <v>720</v>
          </cell>
          <cell r="Q23">
            <v>18.77</v>
          </cell>
          <cell r="R23">
            <v>69</v>
          </cell>
          <cell r="S23">
            <v>1035</v>
          </cell>
          <cell r="T23">
            <v>16.829999999999998</v>
          </cell>
          <cell r="U23">
            <v>93</v>
          </cell>
          <cell r="V23">
            <v>1400</v>
          </cell>
          <cell r="W23">
            <v>16.71</v>
          </cell>
        </row>
        <row r="24">
          <cell r="A24">
            <v>8361</v>
          </cell>
          <cell r="B24" t="str">
            <v>NICE</v>
          </cell>
          <cell r="C24" t="str">
            <v>SO NICE</v>
          </cell>
          <cell r="D24" t="str">
            <v>KB</v>
          </cell>
          <cell r="E24" t="str">
            <v>07/10</v>
          </cell>
        </row>
        <row r="25">
          <cell r="A25">
            <v>8427</v>
          </cell>
          <cell r="B25" t="str">
            <v>NICE</v>
          </cell>
          <cell r="C25" t="str">
            <v>VILLA TANAGRA</v>
          </cell>
          <cell r="D25" t="str">
            <v>SAGEC</v>
          </cell>
          <cell r="E25" t="str">
            <v>08/10</v>
          </cell>
        </row>
        <row r="26">
          <cell r="A26">
            <v>8457</v>
          </cell>
          <cell r="B26" t="str">
            <v>NICE</v>
          </cell>
          <cell r="C26" t="str">
            <v>LA BAÏSSA</v>
          </cell>
          <cell r="D26" t="str">
            <v>GRP MOULIN</v>
          </cell>
          <cell r="E26" t="str">
            <v>09/10</v>
          </cell>
        </row>
        <row r="27">
          <cell r="A27">
            <v>8557</v>
          </cell>
          <cell r="B27" t="str">
            <v>NICE</v>
          </cell>
          <cell r="C27" t="str">
            <v>3BIS RUE DE VILLENEUVE</v>
          </cell>
          <cell r="D27" t="str">
            <v>KETM</v>
          </cell>
          <cell r="E27" t="str">
            <v>10/10</v>
          </cell>
        </row>
        <row r="28">
          <cell r="A28">
            <v>8611</v>
          </cell>
          <cell r="B28" t="str">
            <v>NICE</v>
          </cell>
          <cell r="C28" t="str">
            <v>19 VERNIER</v>
          </cell>
          <cell r="D28" t="str">
            <v>KETM</v>
          </cell>
          <cell r="E28" t="str">
            <v>11/10</v>
          </cell>
          <cell r="I28">
            <v>12</v>
          </cell>
          <cell r="J28">
            <v>12</v>
          </cell>
        </row>
        <row r="29">
          <cell r="A29">
            <v>8687</v>
          </cell>
          <cell r="B29" t="str">
            <v>NICE</v>
          </cell>
          <cell r="C29" t="str">
            <v>NICE BAY</v>
          </cell>
          <cell r="D29" t="str">
            <v>VINCI</v>
          </cell>
          <cell r="E29" t="str">
            <v>01/11</v>
          </cell>
          <cell r="G29" t="str">
            <v>60</v>
          </cell>
          <cell r="H29" t="str">
            <v>80</v>
          </cell>
          <cell r="I29">
            <v>65</v>
          </cell>
          <cell r="J29">
            <v>65</v>
          </cell>
          <cell r="L29">
            <v>29.17</v>
          </cell>
          <cell r="M29">
            <v>516.96</v>
          </cell>
          <cell r="N29">
            <v>19.809999999999999</v>
          </cell>
          <cell r="O29">
            <v>45.02</v>
          </cell>
          <cell r="P29">
            <v>715.6</v>
          </cell>
          <cell r="Q29">
            <v>17.22</v>
          </cell>
          <cell r="R29">
            <v>66.55</v>
          </cell>
          <cell r="S29">
            <v>975.67</v>
          </cell>
          <cell r="T29">
            <v>15.57</v>
          </cell>
          <cell r="U29">
            <v>88.7</v>
          </cell>
          <cell r="V29">
            <v>1140</v>
          </cell>
          <cell r="W29">
            <v>15.53</v>
          </cell>
        </row>
        <row r="30">
          <cell r="A30">
            <v>8688</v>
          </cell>
          <cell r="B30" t="str">
            <v>NICE</v>
          </cell>
          <cell r="C30" t="str">
            <v>VILLA SELENA</v>
          </cell>
          <cell r="D30" t="str">
            <v>SAGEC</v>
          </cell>
          <cell r="E30" t="str">
            <v>01/11</v>
          </cell>
          <cell r="G30" t="str">
            <v>60</v>
          </cell>
          <cell r="I30">
            <v>42</v>
          </cell>
          <cell r="J30">
            <v>42</v>
          </cell>
          <cell r="L30">
            <v>22.45</v>
          </cell>
          <cell r="M30">
            <v>390</v>
          </cell>
          <cell r="N30">
            <v>20.04</v>
          </cell>
          <cell r="O30">
            <v>39.5</v>
          </cell>
          <cell r="P30">
            <v>591.36</v>
          </cell>
          <cell r="Q30">
            <v>16.559999999999999</v>
          </cell>
          <cell r="R30">
            <v>60.58</v>
          </cell>
          <cell r="S30">
            <v>780</v>
          </cell>
          <cell r="T30">
            <v>13.9</v>
          </cell>
        </row>
        <row r="31">
          <cell r="A31">
            <v>8771</v>
          </cell>
          <cell r="B31" t="str">
            <v>NICE</v>
          </cell>
          <cell r="C31" t="str">
            <v>ROSA SOLE</v>
          </cell>
          <cell r="D31" t="str">
            <v>SAGEC</v>
          </cell>
          <cell r="E31" t="str">
            <v>02/11</v>
          </cell>
          <cell r="H31" t="str">
            <v>75</v>
          </cell>
          <cell r="I31">
            <v>33</v>
          </cell>
          <cell r="J31">
            <v>33</v>
          </cell>
          <cell r="L31">
            <v>24</v>
          </cell>
          <cell r="M31">
            <v>376.25</v>
          </cell>
          <cell r="N31">
            <v>18.8</v>
          </cell>
          <cell r="O31">
            <v>40.75</v>
          </cell>
          <cell r="P31">
            <v>615.30999999999995</v>
          </cell>
          <cell r="Q31">
            <v>16.96</v>
          </cell>
          <cell r="R31">
            <v>61</v>
          </cell>
          <cell r="S31">
            <v>843.33</v>
          </cell>
          <cell r="T31">
            <v>15.05</v>
          </cell>
        </row>
        <row r="32">
          <cell r="A32">
            <v>8840</v>
          </cell>
          <cell r="B32" t="str">
            <v>NICE</v>
          </cell>
          <cell r="C32" t="str">
            <v>ESPRIT VILLAGE</v>
          </cell>
          <cell r="D32" t="str">
            <v>COGEDIM</v>
          </cell>
          <cell r="E32" t="str">
            <v>04/11</v>
          </cell>
          <cell r="G32" t="str">
            <v>45</v>
          </cell>
          <cell r="H32" t="str">
            <v>60</v>
          </cell>
          <cell r="I32">
            <v>44</v>
          </cell>
          <cell r="J32">
            <v>44</v>
          </cell>
          <cell r="L32">
            <v>25</v>
          </cell>
          <cell r="M32">
            <v>407</v>
          </cell>
          <cell r="N32">
            <v>17.920000000000002</v>
          </cell>
          <cell r="O32">
            <v>43</v>
          </cell>
          <cell r="P32">
            <v>617</v>
          </cell>
          <cell r="Q32">
            <v>15.41</v>
          </cell>
          <cell r="R32">
            <v>60</v>
          </cell>
          <cell r="S32">
            <v>783</v>
          </cell>
          <cell r="T32">
            <v>13.75</v>
          </cell>
        </row>
        <row r="33">
          <cell r="A33">
            <v>8902</v>
          </cell>
          <cell r="B33" t="str">
            <v>NICE</v>
          </cell>
          <cell r="C33" t="str">
            <v>LE PATIO</v>
          </cell>
          <cell r="D33" t="str">
            <v>KETM</v>
          </cell>
          <cell r="E33" t="str">
            <v>03/11</v>
          </cell>
          <cell r="G33" t="str">
            <v>70</v>
          </cell>
          <cell r="H33" t="str">
            <v>80</v>
          </cell>
          <cell r="I33">
            <v>26</v>
          </cell>
          <cell r="J33">
            <v>26</v>
          </cell>
          <cell r="L33">
            <v>23</v>
          </cell>
          <cell r="M33">
            <v>467.5</v>
          </cell>
          <cell r="N33">
            <v>23.8</v>
          </cell>
          <cell r="O33">
            <v>40.1</v>
          </cell>
          <cell r="P33">
            <v>662.69</v>
          </cell>
          <cell r="Q33">
            <v>18.53</v>
          </cell>
          <cell r="R33">
            <v>59.79</v>
          </cell>
          <cell r="S33">
            <v>850</v>
          </cell>
          <cell r="T33">
            <v>15.56</v>
          </cell>
        </row>
        <row r="34">
          <cell r="A34">
            <v>9056</v>
          </cell>
          <cell r="B34" t="str">
            <v>NICE</v>
          </cell>
          <cell r="C34" t="str">
            <v>VILLA ROSE MARIE</v>
          </cell>
          <cell r="D34" t="str">
            <v>SAGEC</v>
          </cell>
          <cell r="E34" t="str">
            <v>05/11</v>
          </cell>
          <cell r="G34" t="str">
            <v>75</v>
          </cell>
          <cell r="I34">
            <v>30</v>
          </cell>
          <cell r="J34">
            <v>30</v>
          </cell>
          <cell r="L34">
            <v>22.66</v>
          </cell>
          <cell r="M34">
            <v>367.92</v>
          </cell>
          <cell r="N34">
            <v>19.559999999999999</v>
          </cell>
          <cell r="O34">
            <v>40.35</v>
          </cell>
          <cell r="P34">
            <v>621.5</v>
          </cell>
          <cell r="Q34">
            <v>17.3</v>
          </cell>
          <cell r="R34">
            <v>57.75</v>
          </cell>
          <cell r="S34">
            <v>801.88</v>
          </cell>
          <cell r="T34">
            <v>15.18</v>
          </cell>
        </row>
        <row r="35">
          <cell r="A35">
            <v>9058</v>
          </cell>
          <cell r="B35" t="str">
            <v>NICE</v>
          </cell>
          <cell r="C35" t="str">
            <v>VILLA CLARA</v>
          </cell>
          <cell r="D35" t="str">
            <v>PROMOGIM</v>
          </cell>
          <cell r="E35" t="str">
            <v>05/11</v>
          </cell>
          <cell r="G35" t="str">
            <v>70</v>
          </cell>
          <cell r="I35">
            <v>46</v>
          </cell>
          <cell r="J35">
            <v>46</v>
          </cell>
          <cell r="O35">
            <v>40</v>
          </cell>
          <cell r="P35">
            <v>534</v>
          </cell>
          <cell r="Q35">
            <v>14.97</v>
          </cell>
          <cell r="R35">
            <v>61</v>
          </cell>
          <cell r="S35">
            <v>756</v>
          </cell>
          <cell r="T35">
            <v>13.45</v>
          </cell>
          <cell r="U35">
            <v>89</v>
          </cell>
          <cell r="V35">
            <v>915</v>
          </cell>
          <cell r="W35">
            <v>11.06</v>
          </cell>
        </row>
        <row r="36">
          <cell r="A36">
            <v>9147</v>
          </cell>
          <cell r="B36" t="str">
            <v>NICE</v>
          </cell>
          <cell r="C36" t="str">
            <v>JARDIN DES SENS</v>
          </cell>
          <cell r="D36" t="str">
            <v>SAGEC</v>
          </cell>
          <cell r="E36" t="str">
            <v>06/11</v>
          </cell>
          <cell r="G36" t="str">
            <v>75</v>
          </cell>
          <cell r="I36">
            <v>24</v>
          </cell>
          <cell r="J36">
            <v>24</v>
          </cell>
          <cell r="K36">
            <v>6</v>
          </cell>
          <cell r="L36">
            <v>25</v>
          </cell>
          <cell r="M36">
            <v>386</v>
          </cell>
          <cell r="N36">
            <v>18.559999999999999</v>
          </cell>
          <cell r="O36">
            <v>43</v>
          </cell>
          <cell r="P36">
            <v>650</v>
          </cell>
          <cell r="Q36">
            <v>16.829999999999998</v>
          </cell>
          <cell r="R36">
            <v>65</v>
          </cell>
          <cell r="S36">
            <v>861</v>
          </cell>
          <cell r="T36">
            <v>14.4</v>
          </cell>
        </row>
        <row r="37">
          <cell r="A37">
            <v>9270</v>
          </cell>
          <cell r="B37" t="str">
            <v>NICE</v>
          </cell>
          <cell r="C37" t="str">
            <v>NICE PARK C</v>
          </cell>
          <cell r="D37" t="str">
            <v>BNP</v>
          </cell>
          <cell r="E37" t="str">
            <v>08/11</v>
          </cell>
          <cell r="G37" t="str">
            <v>80</v>
          </cell>
          <cell r="I37">
            <v>41</v>
          </cell>
          <cell r="J37">
            <v>41</v>
          </cell>
          <cell r="K37">
            <v>3</v>
          </cell>
          <cell r="L37">
            <v>25</v>
          </cell>
          <cell r="M37">
            <v>434</v>
          </cell>
          <cell r="N37">
            <v>20.190000000000001</v>
          </cell>
          <cell r="O37">
            <v>40</v>
          </cell>
          <cell r="P37">
            <v>612</v>
          </cell>
          <cell r="Q37">
            <v>17.13</v>
          </cell>
          <cell r="R37">
            <v>61</v>
          </cell>
          <cell r="S37">
            <v>878</v>
          </cell>
          <cell r="T37">
            <v>15.78</v>
          </cell>
        </row>
        <row r="38">
          <cell r="A38">
            <v>9273</v>
          </cell>
          <cell r="B38" t="str">
            <v>NICE</v>
          </cell>
          <cell r="C38" t="str">
            <v>TERRES MARINES</v>
          </cell>
          <cell r="D38" t="str">
            <v>MARIGNAN</v>
          </cell>
          <cell r="E38" t="str">
            <v>08/11</v>
          </cell>
          <cell r="F38" t="str">
            <v>50</v>
          </cell>
          <cell r="G38" t="str">
            <v>70</v>
          </cell>
          <cell r="H38" t="str">
            <v>90</v>
          </cell>
          <cell r="I38">
            <v>16</v>
          </cell>
          <cell r="J38">
            <v>15</v>
          </cell>
          <cell r="K38">
            <v>5</v>
          </cell>
          <cell r="O38">
            <v>49</v>
          </cell>
          <cell r="P38">
            <v>828</v>
          </cell>
          <cell r="Q38">
            <v>18.39</v>
          </cell>
          <cell r="R38">
            <v>71</v>
          </cell>
          <cell r="S38">
            <v>1068</v>
          </cell>
          <cell r="T38">
            <v>16.37</v>
          </cell>
        </row>
        <row r="39">
          <cell r="A39">
            <v>9274</v>
          </cell>
          <cell r="B39" t="str">
            <v>NICE</v>
          </cell>
          <cell r="C39" t="str">
            <v>TERRES MARINES</v>
          </cell>
          <cell r="D39" t="str">
            <v>MARIGNAN</v>
          </cell>
          <cell r="E39" t="str">
            <v>08/11</v>
          </cell>
          <cell r="F39" t="str">
            <v>50</v>
          </cell>
          <cell r="G39" t="str">
            <v>70</v>
          </cell>
          <cell r="H39" t="str">
            <v>90</v>
          </cell>
          <cell r="I39">
            <v>16</v>
          </cell>
          <cell r="J39">
            <v>15</v>
          </cell>
          <cell r="K39">
            <v>1</v>
          </cell>
          <cell r="O39">
            <v>50</v>
          </cell>
          <cell r="P39">
            <v>851</v>
          </cell>
          <cell r="Q39">
            <v>18.28</v>
          </cell>
          <cell r="R39">
            <v>60</v>
          </cell>
          <cell r="S39">
            <v>977</v>
          </cell>
          <cell r="T39">
            <v>17.37</v>
          </cell>
        </row>
        <row r="40">
          <cell r="A40">
            <v>9338</v>
          </cell>
          <cell r="B40" t="str">
            <v>NICE</v>
          </cell>
          <cell r="C40" t="str">
            <v>PARC CORNICHE</v>
          </cell>
          <cell r="D40" t="str">
            <v>LNC</v>
          </cell>
          <cell r="E40" t="str">
            <v>09/11</v>
          </cell>
          <cell r="G40" t="str">
            <v>70</v>
          </cell>
          <cell r="I40">
            <v>11</v>
          </cell>
          <cell r="J40">
            <v>9</v>
          </cell>
          <cell r="K40">
            <v>1</v>
          </cell>
          <cell r="L40">
            <v>32</v>
          </cell>
          <cell r="M40">
            <v>520</v>
          </cell>
          <cell r="N40">
            <v>18.170000000000002</v>
          </cell>
          <cell r="O40">
            <v>47</v>
          </cell>
          <cell r="P40">
            <v>720</v>
          </cell>
          <cell r="Q40">
            <v>16.829999999999998</v>
          </cell>
          <cell r="R40">
            <v>63</v>
          </cell>
          <cell r="S40">
            <v>905</v>
          </cell>
          <cell r="T40">
            <v>15.5</v>
          </cell>
          <cell r="U40">
            <v>78</v>
          </cell>
          <cell r="V40">
            <v>1100</v>
          </cell>
          <cell r="W40">
            <v>15.07</v>
          </cell>
        </row>
        <row r="41">
          <cell r="A41">
            <v>9369</v>
          </cell>
          <cell r="B41" t="str">
            <v>NICE</v>
          </cell>
          <cell r="C41" t="str">
            <v>TERRA MARE</v>
          </cell>
          <cell r="D41" t="str">
            <v>HOLD RIVER</v>
          </cell>
          <cell r="E41" t="str">
            <v>09/11</v>
          </cell>
          <cell r="G41" t="str">
            <v>75</v>
          </cell>
          <cell r="H41" t="str">
            <v>90</v>
          </cell>
          <cell r="I41">
            <v>20</v>
          </cell>
          <cell r="J41">
            <v>19</v>
          </cell>
          <cell r="O41">
            <v>49</v>
          </cell>
          <cell r="P41">
            <v>785</v>
          </cell>
          <cell r="Q41">
            <v>17.600000000000001</v>
          </cell>
          <cell r="R41">
            <v>66</v>
          </cell>
          <cell r="S41">
            <v>979</v>
          </cell>
          <cell r="T41">
            <v>15.81</v>
          </cell>
          <cell r="U41">
            <v>195</v>
          </cell>
          <cell r="V41">
            <v>2500</v>
          </cell>
          <cell r="W41">
            <v>13.21</v>
          </cell>
        </row>
        <row r="42">
          <cell r="A42">
            <v>9463</v>
          </cell>
          <cell r="B42" t="str">
            <v>NICE</v>
          </cell>
          <cell r="C42" t="str">
            <v>VILLA ROSE SOL</v>
          </cell>
          <cell r="D42" t="str">
            <v>SAGEC</v>
          </cell>
          <cell r="E42" t="str">
            <v>11/11</v>
          </cell>
          <cell r="G42" t="str">
            <v>50</v>
          </cell>
          <cell r="I42">
            <v>24</v>
          </cell>
          <cell r="J42">
            <v>24</v>
          </cell>
          <cell r="K42">
            <v>1</v>
          </cell>
          <cell r="O42">
            <v>45</v>
          </cell>
          <cell r="P42">
            <v>680</v>
          </cell>
          <cell r="Q42">
            <v>16.13</v>
          </cell>
          <cell r="R42">
            <v>62</v>
          </cell>
          <cell r="S42">
            <v>843</v>
          </cell>
          <cell r="T42">
            <v>14.27</v>
          </cell>
          <cell r="U42">
            <v>85</v>
          </cell>
          <cell r="V42">
            <v>1050</v>
          </cell>
          <cell r="W42">
            <v>12.97</v>
          </cell>
        </row>
        <row r="43">
          <cell r="A43">
            <v>9579</v>
          </cell>
          <cell r="B43" t="str">
            <v>NICE</v>
          </cell>
          <cell r="C43" t="str">
            <v>VILLA AZURA</v>
          </cell>
          <cell r="D43" t="str">
            <v>H2G</v>
          </cell>
          <cell r="E43" t="str">
            <v>01/12</v>
          </cell>
          <cell r="G43" t="str">
            <v>70</v>
          </cell>
          <cell r="I43">
            <v>11</v>
          </cell>
          <cell r="J43">
            <v>11</v>
          </cell>
          <cell r="O43">
            <v>40</v>
          </cell>
          <cell r="P43">
            <v>715</v>
          </cell>
          <cell r="Q43">
            <v>19.73</v>
          </cell>
          <cell r="R43">
            <v>59</v>
          </cell>
          <cell r="S43">
            <v>920</v>
          </cell>
          <cell r="T43">
            <v>16.829999999999998</v>
          </cell>
        </row>
        <row r="44">
          <cell r="A44">
            <v>9603</v>
          </cell>
          <cell r="B44" t="str">
            <v>NICE</v>
          </cell>
          <cell r="C44" t="str">
            <v>CARRE 131</v>
          </cell>
          <cell r="D44" t="str">
            <v>CODEDIM</v>
          </cell>
          <cell r="E44" t="str">
            <v>01/12</v>
          </cell>
          <cell r="F44" t="str">
            <v>40</v>
          </cell>
          <cell r="G44" t="str">
            <v>60</v>
          </cell>
          <cell r="I44">
            <v>74</v>
          </cell>
          <cell r="J44">
            <v>74</v>
          </cell>
          <cell r="L44">
            <v>25</v>
          </cell>
          <cell r="M44">
            <v>421</v>
          </cell>
          <cell r="N44">
            <v>18.96</v>
          </cell>
          <cell r="O44">
            <v>41.79</v>
          </cell>
          <cell r="P44">
            <v>588</v>
          </cell>
          <cell r="Q44">
            <v>15.54</v>
          </cell>
          <cell r="R44">
            <v>60.76</v>
          </cell>
          <cell r="S44">
            <v>777</v>
          </cell>
          <cell r="T44">
            <v>13.87</v>
          </cell>
        </row>
        <row r="45">
          <cell r="A45">
            <v>9636</v>
          </cell>
          <cell r="B45" t="str">
            <v>NICE</v>
          </cell>
          <cell r="C45" t="str">
            <v>NICE PARK B</v>
          </cell>
          <cell r="D45" t="str">
            <v>BNP</v>
          </cell>
          <cell r="E45" t="str">
            <v>02/12</v>
          </cell>
          <cell r="G45" t="str">
            <v>80</v>
          </cell>
          <cell r="I45">
            <v>38</v>
          </cell>
          <cell r="J45">
            <v>38</v>
          </cell>
          <cell r="L45">
            <v>25</v>
          </cell>
          <cell r="M45">
            <v>411</v>
          </cell>
          <cell r="N45">
            <v>19.739999999999998</v>
          </cell>
          <cell r="O45">
            <v>42</v>
          </cell>
          <cell r="P45">
            <v>644</v>
          </cell>
          <cell r="Q45">
            <v>17.149999999999999</v>
          </cell>
          <cell r="R45">
            <v>55</v>
          </cell>
          <cell r="S45">
            <v>845</v>
          </cell>
          <cell r="T45">
            <v>16.82</v>
          </cell>
        </row>
        <row r="46">
          <cell r="A46">
            <v>9641</v>
          </cell>
          <cell r="B46" t="str">
            <v>NICE</v>
          </cell>
          <cell r="C46" t="str">
            <v>VILLA CIRTA</v>
          </cell>
          <cell r="D46" t="str">
            <v>IMODEUS</v>
          </cell>
          <cell r="E46" t="str">
            <v>12/12</v>
          </cell>
          <cell r="G46" t="str">
            <v>60</v>
          </cell>
          <cell r="I46">
            <v>23</v>
          </cell>
          <cell r="J46">
            <v>23</v>
          </cell>
          <cell r="K46">
            <v>1</v>
          </cell>
          <cell r="L46">
            <v>41</v>
          </cell>
          <cell r="M46">
            <v>690</v>
          </cell>
          <cell r="N46">
            <v>18</v>
          </cell>
          <cell r="O46">
            <v>35</v>
          </cell>
          <cell r="P46">
            <v>625</v>
          </cell>
          <cell r="Q46">
            <v>19.45</v>
          </cell>
          <cell r="R46">
            <v>59</v>
          </cell>
          <cell r="S46">
            <v>830</v>
          </cell>
          <cell r="T46">
            <v>15.08</v>
          </cell>
        </row>
        <row r="47">
          <cell r="A47">
            <v>9855</v>
          </cell>
          <cell r="B47" t="str">
            <v>NICE</v>
          </cell>
          <cell r="C47" t="str">
            <v>VILLA CASSINI</v>
          </cell>
          <cell r="D47" t="str">
            <v>KB</v>
          </cell>
          <cell r="E47" t="str">
            <v>05/12</v>
          </cell>
          <cell r="G47" t="str">
            <v>60</v>
          </cell>
          <cell r="I47">
            <v>34</v>
          </cell>
          <cell r="J47">
            <v>34</v>
          </cell>
          <cell r="L47">
            <v>26</v>
          </cell>
          <cell r="M47">
            <v>497</v>
          </cell>
          <cell r="N47">
            <v>21.06</v>
          </cell>
          <cell r="O47">
            <v>45</v>
          </cell>
          <cell r="P47">
            <v>764</v>
          </cell>
          <cell r="Q47">
            <v>18.07</v>
          </cell>
          <cell r="R47">
            <v>64</v>
          </cell>
          <cell r="S47">
            <v>915</v>
          </cell>
          <cell r="T47">
            <v>15.27</v>
          </cell>
        </row>
        <row r="48">
          <cell r="A48">
            <v>9938</v>
          </cell>
          <cell r="B48" t="str">
            <v>NICE</v>
          </cell>
          <cell r="C48" t="str">
            <v>VILLA NICEA</v>
          </cell>
          <cell r="D48" t="str">
            <v>SAGEC</v>
          </cell>
          <cell r="E48" t="str">
            <v>06/12</v>
          </cell>
          <cell r="H48" t="str">
            <v>90</v>
          </cell>
          <cell r="I48">
            <v>30</v>
          </cell>
          <cell r="J48">
            <v>30</v>
          </cell>
          <cell r="K48">
            <v>1</v>
          </cell>
          <cell r="L48">
            <v>29</v>
          </cell>
          <cell r="M48">
            <v>522</v>
          </cell>
          <cell r="N48">
            <v>17.82</v>
          </cell>
          <cell r="O48">
            <v>41</v>
          </cell>
          <cell r="P48">
            <v>730</v>
          </cell>
          <cell r="Q48">
            <v>17.77</v>
          </cell>
          <cell r="AS48" t="str">
            <v>PAS DE STATIONNEMENT</v>
          </cell>
        </row>
        <row r="49">
          <cell r="A49">
            <v>9967</v>
          </cell>
          <cell r="B49" t="str">
            <v>NICE</v>
          </cell>
          <cell r="C49" t="str">
            <v>PARC DE LA CORNICHE BATC</v>
          </cell>
          <cell r="D49" t="str">
            <v>LNC</v>
          </cell>
          <cell r="E49" t="str">
            <v>06/12</v>
          </cell>
          <cell r="G49" t="str">
            <v>70</v>
          </cell>
          <cell r="I49">
            <v>12</v>
          </cell>
          <cell r="J49">
            <v>9</v>
          </cell>
          <cell r="K49">
            <v>1</v>
          </cell>
          <cell r="L49">
            <v>23.64</v>
          </cell>
          <cell r="M49">
            <v>410</v>
          </cell>
          <cell r="N49">
            <v>20.3</v>
          </cell>
          <cell r="O49">
            <v>38</v>
          </cell>
          <cell r="P49">
            <v>625</v>
          </cell>
          <cell r="Q49">
            <v>18.29</v>
          </cell>
          <cell r="R49">
            <v>62</v>
          </cell>
          <cell r="S49">
            <v>903</v>
          </cell>
          <cell r="T49">
            <v>15.58</v>
          </cell>
          <cell r="U49">
            <v>74</v>
          </cell>
          <cell r="V49">
            <v>1080</v>
          </cell>
          <cell r="W49">
            <v>15.41</v>
          </cell>
        </row>
        <row r="50">
          <cell r="A50">
            <v>9969</v>
          </cell>
          <cell r="B50" t="str">
            <v>NICE</v>
          </cell>
          <cell r="C50" t="str">
            <v>VILLA VICTORIA</v>
          </cell>
          <cell r="D50" t="str">
            <v>PROMOGIM</v>
          </cell>
          <cell r="E50" t="str">
            <v>06/12</v>
          </cell>
          <cell r="G50" t="str">
            <v>60</v>
          </cell>
          <cell r="H50" t="str">
            <v>80</v>
          </cell>
          <cell r="I50">
            <v>20</v>
          </cell>
          <cell r="J50">
            <v>20</v>
          </cell>
          <cell r="O50">
            <v>44</v>
          </cell>
          <cell r="P50">
            <v>740</v>
          </cell>
          <cell r="Q50">
            <v>18.03</v>
          </cell>
          <cell r="R50">
            <v>62</v>
          </cell>
          <cell r="S50">
            <v>885</v>
          </cell>
          <cell r="T50">
            <v>15.1</v>
          </cell>
        </row>
        <row r="51">
          <cell r="A51">
            <v>10051</v>
          </cell>
          <cell r="B51" t="str">
            <v>NICE</v>
          </cell>
          <cell r="C51" t="str">
            <v>COLLINE</v>
          </cell>
          <cell r="D51" t="str">
            <v>PROMOGIM</v>
          </cell>
          <cell r="E51" t="str">
            <v>07/12</v>
          </cell>
          <cell r="G51" t="str">
            <v>50</v>
          </cell>
          <cell r="H51" t="str">
            <v>75</v>
          </cell>
          <cell r="I51">
            <v>35</v>
          </cell>
          <cell r="J51">
            <v>33</v>
          </cell>
          <cell r="K51">
            <v>2</v>
          </cell>
          <cell r="O51">
            <v>40.74</v>
          </cell>
          <cell r="P51">
            <v>632</v>
          </cell>
          <cell r="Q51">
            <v>16.78</v>
          </cell>
          <cell r="R51">
            <v>57</v>
          </cell>
          <cell r="S51">
            <v>778</v>
          </cell>
          <cell r="T51">
            <v>14.49</v>
          </cell>
          <cell r="U51">
            <v>75</v>
          </cell>
          <cell r="V51">
            <v>1015</v>
          </cell>
          <cell r="W51">
            <v>14.21</v>
          </cell>
        </row>
        <row r="52">
          <cell r="A52">
            <v>10077</v>
          </cell>
          <cell r="B52" t="str">
            <v>NICE</v>
          </cell>
          <cell r="C52" t="str">
            <v>ARTEO</v>
          </cell>
          <cell r="D52" t="str">
            <v>BIS</v>
          </cell>
          <cell r="E52" t="str">
            <v>07/12</v>
          </cell>
          <cell r="G52" t="str">
            <v>60</v>
          </cell>
          <cell r="I52">
            <v>108</v>
          </cell>
          <cell r="J52">
            <v>108</v>
          </cell>
          <cell r="L52">
            <v>22</v>
          </cell>
          <cell r="M52">
            <v>401</v>
          </cell>
          <cell r="N52">
            <v>20.64</v>
          </cell>
          <cell r="O52">
            <v>39</v>
          </cell>
          <cell r="P52">
            <v>543</v>
          </cell>
          <cell r="Q52">
            <v>15.44</v>
          </cell>
          <cell r="R52">
            <v>60</v>
          </cell>
          <cell r="S52">
            <v>739</v>
          </cell>
          <cell r="T52">
            <v>13.33</v>
          </cell>
        </row>
        <row r="53">
          <cell r="A53">
            <v>10096</v>
          </cell>
          <cell r="B53" t="str">
            <v>NICE</v>
          </cell>
          <cell r="C53" t="str">
            <v>Monté Verdé</v>
          </cell>
          <cell r="D53" t="str">
            <v>KB</v>
          </cell>
          <cell r="E53" t="str">
            <v>07/12</v>
          </cell>
          <cell r="H53" t="str">
            <v>80</v>
          </cell>
          <cell r="I53">
            <v>33</v>
          </cell>
          <cell r="J53">
            <v>33</v>
          </cell>
          <cell r="L53">
            <v>22</v>
          </cell>
          <cell r="M53">
            <v>385</v>
          </cell>
          <cell r="N53">
            <v>21.57</v>
          </cell>
          <cell r="O53">
            <v>41</v>
          </cell>
          <cell r="P53">
            <v>630</v>
          </cell>
          <cell r="Q53">
            <v>17.05</v>
          </cell>
          <cell r="R53">
            <v>62</v>
          </cell>
          <cell r="S53">
            <v>905</v>
          </cell>
          <cell r="T53">
            <v>15.78</v>
          </cell>
        </row>
        <row r="54">
          <cell r="A54">
            <v>10101</v>
          </cell>
          <cell r="B54" t="str">
            <v>NICE</v>
          </cell>
          <cell r="C54" t="str">
            <v>opaline</v>
          </cell>
          <cell r="D54" t="str">
            <v>K&amp;B</v>
          </cell>
          <cell r="E54" t="str">
            <v>07/12</v>
          </cell>
          <cell r="G54">
            <v>60</v>
          </cell>
          <cell r="I54">
            <v>30</v>
          </cell>
          <cell r="J54">
            <v>30</v>
          </cell>
          <cell r="L54">
            <v>27</v>
          </cell>
          <cell r="M54">
            <v>480</v>
          </cell>
          <cell r="N54">
            <v>19.670000000000002</v>
          </cell>
          <cell r="O54">
            <v>43</v>
          </cell>
          <cell r="P54">
            <v>635</v>
          </cell>
          <cell r="Q54">
            <v>15.98</v>
          </cell>
          <cell r="R54">
            <v>65</v>
          </cell>
          <cell r="S54">
            <v>860</v>
          </cell>
          <cell r="T54">
            <v>14.08</v>
          </cell>
          <cell r="U54">
            <v>95</v>
          </cell>
          <cell r="V54">
            <v>1130</v>
          </cell>
          <cell r="W54">
            <v>12.55</v>
          </cell>
        </row>
        <row r="55">
          <cell r="A55">
            <v>10107</v>
          </cell>
          <cell r="B55" t="str">
            <v>NICE</v>
          </cell>
          <cell r="C55" t="str">
            <v>Le Galea</v>
          </cell>
          <cell r="D55" t="str">
            <v>CODEDIM</v>
          </cell>
          <cell r="E55" t="str">
            <v>08/12</v>
          </cell>
          <cell r="F55" t="str">
            <v>40</v>
          </cell>
          <cell r="G55" t="str">
            <v>60</v>
          </cell>
          <cell r="I55">
            <v>48</v>
          </cell>
          <cell r="J55">
            <v>48</v>
          </cell>
          <cell r="K55">
            <v>14</v>
          </cell>
          <cell r="L55">
            <v>28</v>
          </cell>
          <cell r="M55">
            <v>455</v>
          </cell>
          <cell r="N55">
            <v>18.170000000000002</v>
          </cell>
          <cell r="O55">
            <v>42</v>
          </cell>
          <cell r="P55">
            <v>605</v>
          </cell>
          <cell r="Q55">
            <v>15.55</v>
          </cell>
        </row>
        <row r="56">
          <cell r="A56">
            <v>10129</v>
          </cell>
          <cell r="B56" t="str">
            <v>NICE</v>
          </cell>
          <cell r="C56" t="str">
            <v>VILLA VITTORIA</v>
          </cell>
          <cell r="D56" t="str">
            <v>CODEDIM</v>
          </cell>
          <cell r="E56" t="str">
            <v>09/12</v>
          </cell>
          <cell r="G56" t="str">
            <v>60</v>
          </cell>
          <cell r="I56">
            <v>62</v>
          </cell>
          <cell r="J56">
            <v>62</v>
          </cell>
          <cell r="K56">
            <v>5</v>
          </cell>
          <cell r="L56">
            <v>29</v>
          </cell>
          <cell r="M56">
            <v>410</v>
          </cell>
          <cell r="N56">
            <v>15.93</v>
          </cell>
          <cell r="O56">
            <v>41</v>
          </cell>
          <cell r="P56">
            <v>620</v>
          </cell>
          <cell r="Q56">
            <v>16.5</v>
          </cell>
          <cell r="R56">
            <v>63</v>
          </cell>
          <cell r="S56">
            <v>750</v>
          </cell>
          <cell r="T56">
            <v>12.75</v>
          </cell>
        </row>
        <row r="57">
          <cell r="A57">
            <v>10145</v>
          </cell>
          <cell r="B57" t="str">
            <v>NICE</v>
          </cell>
          <cell r="C57" t="str">
            <v>VILLA LYMPIA</v>
          </cell>
          <cell r="D57" t="str">
            <v>SAGEC</v>
          </cell>
          <cell r="E57" t="str">
            <v>09/12</v>
          </cell>
          <cell r="G57" t="str">
            <v>70</v>
          </cell>
          <cell r="I57">
            <v>49</v>
          </cell>
          <cell r="J57">
            <v>49</v>
          </cell>
          <cell r="L57">
            <v>23</v>
          </cell>
          <cell r="M57">
            <v>398</v>
          </cell>
          <cell r="N57">
            <v>20</v>
          </cell>
          <cell r="O57">
            <v>41</v>
          </cell>
          <cell r="P57">
            <v>611</v>
          </cell>
          <cell r="Q57">
            <v>16.59</v>
          </cell>
        </row>
        <row r="58">
          <cell r="A58">
            <v>10197</v>
          </cell>
          <cell r="B58" t="str">
            <v>NICE</v>
          </cell>
          <cell r="C58" t="str">
            <v>O COTEAUX</v>
          </cell>
          <cell r="D58" t="str">
            <v>ART PROMOTION</v>
          </cell>
          <cell r="E58" t="str">
            <v>10/12</v>
          </cell>
          <cell r="F58" t="str">
            <v>30</v>
          </cell>
          <cell r="H58" t="str">
            <v>70</v>
          </cell>
          <cell r="I58">
            <v>13</v>
          </cell>
          <cell r="J58">
            <v>13</v>
          </cell>
          <cell r="L58">
            <v>34.700000000000003</v>
          </cell>
          <cell r="M58">
            <v>380</v>
          </cell>
          <cell r="N58">
            <v>11.82</v>
          </cell>
          <cell r="O58">
            <v>44</v>
          </cell>
          <cell r="P58">
            <v>628</v>
          </cell>
          <cell r="Q58">
            <v>15.91</v>
          </cell>
          <cell r="R58">
            <v>62.75</v>
          </cell>
          <cell r="S58">
            <v>825</v>
          </cell>
          <cell r="T58">
            <v>14.52</v>
          </cell>
          <cell r="U58">
            <v>81</v>
          </cell>
          <cell r="V58">
            <v>950</v>
          </cell>
          <cell r="W58">
            <v>12.75</v>
          </cell>
        </row>
        <row r="59">
          <cell r="A59">
            <v>10219</v>
          </cell>
          <cell r="B59" t="str">
            <v>NICE</v>
          </cell>
          <cell r="C59" t="str">
            <v>GLORIA MANSIONS</v>
          </cell>
          <cell r="D59" t="str">
            <v>CEDIF</v>
          </cell>
          <cell r="E59" t="str">
            <v>10/12</v>
          </cell>
          <cell r="G59" t="str">
            <v>90</v>
          </cell>
          <cell r="H59" t="str">
            <v>120</v>
          </cell>
          <cell r="I59">
            <v>19</v>
          </cell>
          <cell r="J59">
            <v>19</v>
          </cell>
          <cell r="L59">
            <v>48</v>
          </cell>
          <cell r="M59">
            <v>650</v>
          </cell>
          <cell r="N59">
            <v>15.32</v>
          </cell>
          <cell r="O59">
            <v>61</v>
          </cell>
          <cell r="P59">
            <v>817</v>
          </cell>
          <cell r="Q59">
            <v>15.1</v>
          </cell>
          <cell r="R59">
            <v>87</v>
          </cell>
          <cell r="S59">
            <v>1288</v>
          </cell>
          <cell r="T59">
            <v>15.95</v>
          </cell>
          <cell r="U59">
            <v>93</v>
          </cell>
          <cell r="V59">
            <v>1410</v>
          </cell>
          <cell r="W59">
            <v>16.04</v>
          </cell>
        </row>
        <row r="60">
          <cell r="A60">
            <v>10243</v>
          </cell>
          <cell r="B60" t="str">
            <v>NICE</v>
          </cell>
          <cell r="C60" t="str">
            <v>Prom Gambetta</v>
          </cell>
          <cell r="D60" t="str">
            <v>Caisse des depots</v>
          </cell>
          <cell r="E60" t="str">
            <v>10/12</v>
          </cell>
          <cell r="G60" t="str">
            <v>90</v>
          </cell>
          <cell r="H60" t="str">
            <v>120</v>
          </cell>
          <cell r="I60">
            <v>50</v>
          </cell>
          <cell r="J60">
            <v>50</v>
          </cell>
          <cell r="L60">
            <v>26</v>
          </cell>
          <cell r="M60">
            <v>395</v>
          </cell>
          <cell r="N60">
            <v>18.399999999999999</v>
          </cell>
          <cell r="O60">
            <v>43</v>
          </cell>
          <cell r="P60">
            <v>624</v>
          </cell>
          <cell r="Q60">
            <v>16.52</v>
          </cell>
          <cell r="R60">
            <v>74</v>
          </cell>
          <cell r="S60">
            <v>945</v>
          </cell>
          <cell r="T60">
            <v>14.02</v>
          </cell>
          <cell r="U60">
            <v>86</v>
          </cell>
          <cell r="V60">
            <v>1132</v>
          </cell>
          <cell r="W60">
            <v>14.22</v>
          </cell>
        </row>
        <row r="61">
          <cell r="A61">
            <v>10280</v>
          </cell>
          <cell r="B61" t="str">
            <v>NICE</v>
          </cell>
          <cell r="C61" t="str">
            <v>TOITS DE CIMIEZ</v>
          </cell>
          <cell r="D61" t="str">
            <v>AIC</v>
          </cell>
          <cell r="E61" t="str">
            <v>11/12</v>
          </cell>
          <cell r="G61" t="str">
            <v>60</v>
          </cell>
          <cell r="I61">
            <v>24</v>
          </cell>
          <cell r="J61">
            <v>24</v>
          </cell>
          <cell r="L61">
            <v>22</v>
          </cell>
          <cell r="M61">
            <v>417</v>
          </cell>
          <cell r="N61">
            <v>21.65</v>
          </cell>
          <cell r="O61">
            <v>42</v>
          </cell>
          <cell r="P61">
            <v>609</v>
          </cell>
          <cell r="Q61">
            <v>16.010000000000002</v>
          </cell>
          <cell r="R61">
            <v>61</v>
          </cell>
          <cell r="S61">
            <v>851</v>
          </cell>
          <cell r="T61">
            <v>14.88</v>
          </cell>
        </row>
        <row r="62">
          <cell r="A62">
            <v>10385</v>
          </cell>
          <cell r="B62" t="str">
            <v>NICE</v>
          </cell>
          <cell r="C62" t="str">
            <v>NICEO</v>
          </cell>
          <cell r="D62" t="str">
            <v>MARIGNAN</v>
          </cell>
          <cell r="E62" t="str">
            <v>01/13</v>
          </cell>
          <cell r="H62" t="str">
            <v>80</v>
          </cell>
          <cell r="I62">
            <v>30</v>
          </cell>
          <cell r="J62">
            <v>30</v>
          </cell>
          <cell r="L62">
            <v>31</v>
          </cell>
          <cell r="M62">
            <v>514</v>
          </cell>
          <cell r="N62">
            <v>19.36</v>
          </cell>
          <cell r="O62">
            <v>43</v>
          </cell>
          <cell r="P62">
            <v>641</v>
          </cell>
          <cell r="Q62">
            <v>16.77</v>
          </cell>
          <cell r="R62">
            <v>62</v>
          </cell>
          <cell r="S62">
            <v>841</v>
          </cell>
          <cell r="T62">
            <v>14.82</v>
          </cell>
        </row>
        <row r="63">
          <cell r="A63">
            <v>10422</v>
          </cell>
          <cell r="B63" t="str">
            <v>NICE</v>
          </cell>
          <cell r="C63" t="str">
            <v>MAISON BLANCHE</v>
          </cell>
          <cell r="D63" t="str">
            <v>PROMOGIM</v>
          </cell>
          <cell r="E63" t="str">
            <v>02/13</v>
          </cell>
          <cell r="G63" t="str">
            <v>90</v>
          </cell>
          <cell r="I63">
            <v>27</v>
          </cell>
          <cell r="J63">
            <v>27</v>
          </cell>
          <cell r="O63">
            <v>44</v>
          </cell>
          <cell r="P63">
            <v>761</v>
          </cell>
          <cell r="Q63">
            <v>19.420000000000002</v>
          </cell>
          <cell r="R63">
            <v>70</v>
          </cell>
          <cell r="S63">
            <v>1030</v>
          </cell>
          <cell r="T63">
            <v>16.16</v>
          </cell>
          <cell r="U63">
            <v>113</v>
          </cell>
          <cell r="V63">
            <v>1450</v>
          </cell>
          <cell r="W63">
            <v>13.61</v>
          </cell>
        </row>
        <row r="64">
          <cell r="A64">
            <v>10433</v>
          </cell>
          <cell r="B64" t="str">
            <v>NICE</v>
          </cell>
          <cell r="C64" t="str">
            <v>OUEST RIVIERA</v>
          </cell>
          <cell r="D64" t="str">
            <v>SAGEC</v>
          </cell>
          <cell r="E64" t="str">
            <v>02/13</v>
          </cell>
          <cell r="I64">
            <v>49</v>
          </cell>
          <cell r="J64">
            <v>49</v>
          </cell>
          <cell r="L64">
            <v>25</v>
          </cell>
          <cell r="M64">
            <v>410</v>
          </cell>
          <cell r="N64">
            <v>18.79</v>
          </cell>
          <cell r="O64">
            <v>44</v>
          </cell>
          <cell r="P64">
            <v>660</v>
          </cell>
          <cell r="Q64">
            <v>16.399999999999999</v>
          </cell>
          <cell r="R64">
            <v>61</v>
          </cell>
          <cell r="S64">
            <v>835</v>
          </cell>
          <cell r="T64">
            <v>14.54</v>
          </cell>
        </row>
        <row r="65">
          <cell r="A65">
            <v>10485</v>
          </cell>
          <cell r="B65" t="str">
            <v>NICE</v>
          </cell>
          <cell r="C65" t="str">
            <v>VILLA DEL ARTE</v>
          </cell>
          <cell r="D65" t="str">
            <v>SAGEC</v>
          </cell>
          <cell r="E65" t="str">
            <v>03/13</v>
          </cell>
          <cell r="I65">
            <v>52</v>
          </cell>
          <cell r="J65">
            <v>52</v>
          </cell>
          <cell r="L65">
            <v>23</v>
          </cell>
          <cell r="M65">
            <v>420</v>
          </cell>
          <cell r="N65">
            <v>20.6</v>
          </cell>
          <cell r="O65">
            <v>43</v>
          </cell>
          <cell r="P65">
            <v>610</v>
          </cell>
          <cell r="Q65">
            <v>15.71</v>
          </cell>
        </row>
        <row r="66">
          <cell r="A66">
            <v>10495</v>
          </cell>
          <cell r="B66" t="str">
            <v>NICE</v>
          </cell>
          <cell r="C66" t="str">
            <v>NICE BAY</v>
          </cell>
          <cell r="D66" t="str">
            <v>VINCI</v>
          </cell>
          <cell r="E66" t="str">
            <v>03/13</v>
          </cell>
          <cell r="I66">
            <v>43</v>
          </cell>
          <cell r="J66">
            <v>43</v>
          </cell>
          <cell r="O66">
            <v>44</v>
          </cell>
          <cell r="P66">
            <v>715</v>
          </cell>
          <cell r="Q66">
            <v>17.7</v>
          </cell>
          <cell r="R66">
            <v>66</v>
          </cell>
          <cell r="S66">
            <v>970</v>
          </cell>
          <cell r="T66">
            <v>15.44</v>
          </cell>
          <cell r="U66">
            <v>94</v>
          </cell>
          <cell r="V66">
            <v>1185</v>
          </cell>
          <cell r="W66">
            <v>13.27</v>
          </cell>
        </row>
        <row r="67">
          <cell r="A67">
            <v>10510</v>
          </cell>
          <cell r="B67" t="str">
            <v>NICE</v>
          </cell>
          <cell r="C67" t="str">
            <v>WEST PARC</v>
          </cell>
          <cell r="D67" t="str">
            <v>COGEDIM</v>
          </cell>
          <cell r="E67" t="str">
            <v>04/13</v>
          </cell>
          <cell r="I67">
            <v>37</v>
          </cell>
          <cell r="J67">
            <v>37</v>
          </cell>
          <cell r="O67">
            <v>46</v>
          </cell>
          <cell r="P67">
            <v>670</v>
          </cell>
          <cell r="Q67">
            <v>15.82</v>
          </cell>
          <cell r="R67">
            <v>66</v>
          </cell>
          <cell r="S67">
            <v>880</v>
          </cell>
          <cell r="T67">
            <v>14.24</v>
          </cell>
          <cell r="U67">
            <v>77</v>
          </cell>
          <cell r="V67">
            <v>965</v>
          </cell>
          <cell r="W67">
            <v>13.31</v>
          </cell>
        </row>
        <row r="68">
          <cell r="A68">
            <v>10594</v>
          </cell>
          <cell r="B68" t="str">
            <v>NICE</v>
          </cell>
          <cell r="C68" t="str">
            <v>VILLA HORTENSE</v>
          </cell>
          <cell r="D68" t="str">
            <v>MARIGNAN</v>
          </cell>
          <cell r="E68" t="str">
            <v>04/13</v>
          </cell>
          <cell r="F68" t="str">
            <v>30</v>
          </cell>
          <cell r="G68" t="str">
            <v>50</v>
          </cell>
          <cell r="H68" t="str">
            <v>70</v>
          </cell>
          <cell r="I68">
            <v>10</v>
          </cell>
          <cell r="J68">
            <v>10</v>
          </cell>
          <cell r="O68">
            <v>42</v>
          </cell>
          <cell r="P68">
            <v>700</v>
          </cell>
          <cell r="Q68">
            <v>17.86</v>
          </cell>
          <cell r="R68">
            <v>59</v>
          </cell>
          <cell r="S68">
            <v>908</v>
          </cell>
          <cell r="T68">
            <v>16.09</v>
          </cell>
        </row>
        <row r="69">
          <cell r="A69">
            <v>10657</v>
          </cell>
          <cell r="B69" t="str">
            <v>NICE</v>
          </cell>
          <cell r="C69" t="str">
            <v>RES SOLEIL D'AZUR</v>
          </cell>
          <cell r="D69" t="str">
            <v>RIVIERA PROJET</v>
          </cell>
          <cell r="E69" t="str">
            <v>05/13</v>
          </cell>
          <cell r="G69" t="str">
            <v>50</v>
          </cell>
          <cell r="H69" t="str">
            <v>70</v>
          </cell>
          <cell r="I69">
            <v>12</v>
          </cell>
          <cell r="J69">
            <v>12</v>
          </cell>
          <cell r="O69">
            <v>34</v>
          </cell>
          <cell r="P69">
            <v>555</v>
          </cell>
          <cell r="Q69">
            <v>17.559999999999999</v>
          </cell>
          <cell r="R69">
            <v>59</v>
          </cell>
          <cell r="S69">
            <v>830</v>
          </cell>
          <cell r="T69">
            <v>14.87</v>
          </cell>
          <cell r="U69">
            <v>73</v>
          </cell>
          <cell r="V69">
            <v>1040</v>
          </cell>
          <cell r="W69">
            <v>15.27</v>
          </cell>
        </row>
        <row r="70">
          <cell r="A70">
            <v>10982</v>
          </cell>
          <cell r="B70" t="str">
            <v>NICE</v>
          </cell>
          <cell r="C70" t="str">
            <v>SKY VALLEY</v>
          </cell>
          <cell r="D70" t="str">
            <v>COGEDIM</v>
          </cell>
          <cell r="E70" t="str">
            <v>10/13</v>
          </cell>
          <cell r="G70" t="str">
            <v>60</v>
          </cell>
          <cell r="I70">
            <v>43</v>
          </cell>
          <cell r="J70">
            <v>43</v>
          </cell>
          <cell r="O70">
            <v>40</v>
          </cell>
          <cell r="P70">
            <v>665</v>
          </cell>
          <cell r="Q70">
            <v>18.12</v>
          </cell>
          <cell r="R70">
            <v>62</v>
          </cell>
          <cell r="S70">
            <v>795</v>
          </cell>
          <cell r="T70">
            <v>13.79</v>
          </cell>
          <cell r="U70">
            <v>83</v>
          </cell>
          <cell r="V70">
            <v>1040</v>
          </cell>
          <cell r="W70">
            <v>13.25</v>
          </cell>
        </row>
        <row r="71">
          <cell r="A71">
            <v>11130</v>
          </cell>
          <cell r="B71" t="str">
            <v>NICE</v>
          </cell>
          <cell r="C71" t="str">
            <v>BLUE GARDEN</v>
          </cell>
          <cell r="D71" t="str">
            <v>TERRA</v>
          </cell>
          <cell r="E71" t="str">
            <v>11/13</v>
          </cell>
          <cell r="G71" t="str">
            <v>60</v>
          </cell>
          <cell r="I71">
            <v>9</v>
          </cell>
          <cell r="J71">
            <v>9</v>
          </cell>
          <cell r="O71">
            <v>42</v>
          </cell>
          <cell r="P71">
            <v>675</v>
          </cell>
          <cell r="Q71">
            <v>17.579999999999998</v>
          </cell>
          <cell r="R71">
            <v>61.57</v>
          </cell>
          <cell r="S71">
            <v>880</v>
          </cell>
          <cell r="T71">
            <v>15.28</v>
          </cell>
          <cell r="AT71" t="str">
            <v>SAINT ANTOINE GINESTIERE</v>
          </cell>
        </row>
        <row r="72">
          <cell r="A72">
            <v>11146</v>
          </cell>
          <cell r="B72" t="str">
            <v>NICE</v>
          </cell>
          <cell r="C72" t="str">
            <v>MGEN</v>
          </cell>
          <cell r="D72" t="str">
            <v>BIS</v>
          </cell>
          <cell r="E72" t="str">
            <v>12/13</v>
          </cell>
          <cell r="G72" t="str">
            <v>80</v>
          </cell>
          <cell r="I72">
            <v>143</v>
          </cell>
          <cell r="J72">
            <v>143</v>
          </cell>
          <cell r="L72">
            <v>28</v>
          </cell>
          <cell r="M72">
            <v>460</v>
          </cell>
          <cell r="N72">
            <v>19.63</v>
          </cell>
          <cell r="O72">
            <v>43</v>
          </cell>
          <cell r="P72">
            <v>680</v>
          </cell>
          <cell r="Q72">
            <v>17.649999999999999</v>
          </cell>
          <cell r="R72">
            <v>60</v>
          </cell>
          <cell r="S72">
            <v>875</v>
          </cell>
          <cell r="T72">
            <v>15.78</v>
          </cell>
        </row>
        <row r="73">
          <cell r="A73">
            <v>11150</v>
          </cell>
          <cell r="B73" t="str">
            <v>NICE</v>
          </cell>
          <cell r="C73" t="str">
            <v>SEVENTY SEVEN</v>
          </cell>
          <cell r="D73" t="str">
            <v>PALLAS IMMO</v>
          </cell>
          <cell r="E73" t="str">
            <v>12/13</v>
          </cell>
          <cell r="I73">
            <v>13</v>
          </cell>
          <cell r="J73">
            <v>0</v>
          </cell>
          <cell r="L73">
            <v>18</v>
          </cell>
          <cell r="M73">
            <v>319</v>
          </cell>
          <cell r="N73">
            <v>17.399999999999999</v>
          </cell>
          <cell r="O73">
            <v>27</v>
          </cell>
          <cell r="P73">
            <v>423</v>
          </cell>
          <cell r="Q73">
            <v>15.64</v>
          </cell>
          <cell r="AS73" t="str">
            <v>PAS DE STATIONNEMENT</v>
          </cell>
        </row>
        <row r="74">
          <cell r="A74">
            <v>11156</v>
          </cell>
          <cell r="B74" t="str">
            <v>NICE</v>
          </cell>
          <cell r="C74" t="str">
            <v>ARSON</v>
          </cell>
          <cell r="D74" t="str">
            <v>CONSTRUCTA</v>
          </cell>
          <cell r="E74" t="str">
            <v>12/13</v>
          </cell>
          <cell r="AS74" t="str">
            <v>PAS DE LOYER</v>
          </cell>
        </row>
        <row r="75">
          <cell r="A75">
            <v>11162</v>
          </cell>
          <cell r="B75" t="str">
            <v>NICE</v>
          </cell>
          <cell r="C75" t="str">
            <v>VILLA DALMAS</v>
          </cell>
          <cell r="D75" t="str">
            <v>SAGEC</v>
          </cell>
          <cell r="E75" t="str">
            <v>12/13</v>
          </cell>
          <cell r="G75" t="str">
            <v>80</v>
          </cell>
          <cell r="H75" t="str">
            <v>110</v>
          </cell>
          <cell r="I75">
            <v>48</v>
          </cell>
          <cell r="J75">
            <v>48</v>
          </cell>
          <cell r="L75">
            <v>25</v>
          </cell>
          <cell r="M75">
            <v>458</v>
          </cell>
          <cell r="N75">
            <v>21.52</v>
          </cell>
          <cell r="O75">
            <v>41</v>
          </cell>
          <cell r="P75">
            <v>717</v>
          </cell>
          <cell r="Q75">
            <v>20.18</v>
          </cell>
          <cell r="R75">
            <v>58.5</v>
          </cell>
          <cell r="S75">
            <v>922</v>
          </cell>
          <cell r="T75">
            <v>17.649999999999999</v>
          </cell>
        </row>
        <row r="76">
          <cell r="A76">
            <v>11203</v>
          </cell>
          <cell r="B76" t="str">
            <v>NICE</v>
          </cell>
          <cell r="C76" t="str">
            <v>VILLA AZURA</v>
          </cell>
          <cell r="D76" t="str">
            <v>SCCV</v>
          </cell>
          <cell r="E76" t="str">
            <v>01/14</v>
          </cell>
          <cell r="G76" t="str">
            <v>70</v>
          </cell>
          <cell r="I76">
            <v>11</v>
          </cell>
          <cell r="J76">
            <v>11</v>
          </cell>
          <cell r="O76">
            <v>39</v>
          </cell>
          <cell r="P76">
            <v>665</v>
          </cell>
          <cell r="Q76">
            <v>18.53</v>
          </cell>
          <cell r="R76">
            <v>58</v>
          </cell>
          <cell r="S76">
            <v>870</v>
          </cell>
          <cell r="T76">
            <v>16.04</v>
          </cell>
        </row>
        <row r="77">
          <cell r="A77">
            <v>11208</v>
          </cell>
          <cell r="B77" t="str">
            <v>NICE</v>
          </cell>
          <cell r="C77" t="str">
            <v>RES MYRIAZUR</v>
          </cell>
          <cell r="D77" t="str">
            <v>LAUREMY</v>
          </cell>
          <cell r="E77" t="str">
            <v>01/14</v>
          </cell>
          <cell r="G77" t="str">
            <v>90</v>
          </cell>
          <cell r="I77">
            <v>49</v>
          </cell>
          <cell r="J77">
            <v>49</v>
          </cell>
          <cell r="L77">
            <v>23</v>
          </cell>
          <cell r="M77">
            <v>449</v>
          </cell>
          <cell r="N77">
            <v>23.73</v>
          </cell>
          <cell r="O77">
            <v>41</v>
          </cell>
          <cell r="P77">
            <v>649</v>
          </cell>
          <cell r="Q77">
            <v>17.89</v>
          </cell>
          <cell r="R77">
            <v>58</v>
          </cell>
          <cell r="S77">
            <v>891</v>
          </cell>
          <cell r="T77">
            <v>16.940000000000001</v>
          </cell>
        </row>
        <row r="78">
          <cell r="A78">
            <v>11566</v>
          </cell>
          <cell r="B78" t="str">
            <v>NICE</v>
          </cell>
          <cell r="C78" t="str">
            <v>24 PUGET</v>
          </cell>
          <cell r="D78" t="str">
            <v>LNC</v>
          </cell>
          <cell r="E78" t="str">
            <v>05/14</v>
          </cell>
          <cell r="G78" t="str">
            <v>80</v>
          </cell>
          <cell r="I78">
            <v>23</v>
          </cell>
          <cell r="J78">
            <v>23</v>
          </cell>
          <cell r="O78">
            <v>39</v>
          </cell>
          <cell r="P78">
            <v>638</v>
          </cell>
          <cell r="Q78">
            <v>18.420000000000002</v>
          </cell>
          <cell r="R78">
            <v>69</v>
          </cell>
          <cell r="S78">
            <v>974</v>
          </cell>
          <cell r="T78">
            <v>15.31</v>
          </cell>
          <cell r="U78">
            <v>89.55</v>
          </cell>
          <cell r="V78">
            <v>1200</v>
          </cell>
          <cell r="W78">
            <v>14.32</v>
          </cell>
        </row>
        <row r="79">
          <cell r="A79">
            <v>11632</v>
          </cell>
          <cell r="B79" t="str">
            <v>NICE</v>
          </cell>
          <cell r="C79" t="str">
            <v>TERR DE GAIRAUT</v>
          </cell>
          <cell r="D79" t="str">
            <v>IMODEUS</v>
          </cell>
          <cell r="E79" t="str">
            <v>06/14</v>
          </cell>
          <cell r="G79" t="str">
            <v>80</v>
          </cell>
          <cell r="H79" t="str">
            <v>110</v>
          </cell>
          <cell r="I79">
            <v>15</v>
          </cell>
          <cell r="J79">
            <v>15</v>
          </cell>
          <cell r="L79">
            <v>22.47</v>
          </cell>
          <cell r="M79">
            <v>402</v>
          </cell>
          <cell r="N79">
            <v>21.6</v>
          </cell>
          <cell r="O79">
            <v>36</v>
          </cell>
          <cell r="P79">
            <v>580</v>
          </cell>
          <cell r="Q79">
            <v>18.3</v>
          </cell>
          <cell r="R79">
            <v>55</v>
          </cell>
          <cell r="S79">
            <v>801</v>
          </cell>
          <cell r="T79">
            <v>15.94</v>
          </cell>
          <cell r="U79">
            <v>66</v>
          </cell>
          <cell r="V79">
            <v>930</v>
          </cell>
          <cell r="W79">
            <v>15.22</v>
          </cell>
        </row>
        <row r="80">
          <cell r="A80">
            <v>11644</v>
          </cell>
          <cell r="B80" t="str">
            <v>NICE</v>
          </cell>
          <cell r="C80" t="str">
            <v>VERANO</v>
          </cell>
          <cell r="D80" t="str">
            <v>VINCI/IZIMMO</v>
          </cell>
          <cell r="E80" t="str">
            <v>06/14</v>
          </cell>
          <cell r="G80" t="str">
            <v>60</v>
          </cell>
          <cell r="I80">
            <v>1</v>
          </cell>
          <cell r="J80">
            <v>1</v>
          </cell>
          <cell r="O80">
            <v>37</v>
          </cell>
          <cell r="P80">
            <v>620</v>
          </cell>
          <cell r="Q80">
            <v>18.3</v>
          </cell>
        </row>
        <row r="81">
          <cell r="A81">
            <v>11705</v>
          </cell>
          <cell r="B81" t="str">
            <v>NICE</v>
          </cell>
          <cell r="C81" t="str">
            <v>CŒUR ST SYLVESTRE</v>
          </cell>
          <cell r="D81" t="str">
            <v>RIVAPRIM</v>
          </cell>
          <cell r="E81" t="str">
            <v>07/14</v>
          </cell>
          <cell r="G81" t="str">
            <v>60</v>
          </cell>
          <cell r="I81">
            <v>30</v>
          </cell>
          <cell r="J81">
            <v>30</v>
          </cell>
          <cell r="L81">
            <v>31</v>
          </cell>
          <cell r="M81">
            <v>510</v>
          </cell>
          <cell r="N81">
            <v>18.07</v>
          </cell>
          <cell r="O81">
            <v>43</v>
          </cell>
          <cell r="P81">
            <v>625</v>
          </cell>
          <cell r="Q81">
            <v>15.71</v>
          </cell>
          <cell r="R81">
            <v>78</v>
          </cell>
          <cell r="S81">
            <v>957</v>
          </cell>
          <cell r="T81">
            <v>13.06</v>
          </cell>
          <cell r="U81">
            <v>78</v>
          </cell>
          <cell r="V81">
            <v>995</v>
          </cell>
          <cell r="W81">
            <v>13.54</v>
          </cell>
        </row>
        <row r="82">
          <cell r="A82">
            <v>11792</v>
          </cell>
          <cell r="B82" t="str">
            <v>NICE</v>
          </cell>
          <cell r="C82" t="str">
            <v>SUNSET VILL</v>
          </cell>
          <cell r="D82" t="str">
            <v>COGEDIM</v>
          </cell>
          <cell r="E82" t="str">
            <v>09/14</v>
          </cell>
          <cell r="G82" t="str">
            <v>60</v>
          </cell>
          <cell r="H82" t="str">
            <v>80</v>
          </cell>
          <cell r="I82">
            <v>34</v>
          </cell>
          <cell r="J82">
            <v>34</v>
          </cell>
          <cell r="O82">
            <v>38</v>
          </cell>
          <cell r="P82">
            <v>610</v>
          </cell>
          <cell r="Q82">
            <v>17.510000000000002</v>
          </cell>
          <cell r="R82">
            <v>62</v>
          </cell>
          <cell r="S82">
            <v>824</v>
          </cell>
          <cell r="T82">
            <v>14.31</v>
          </cell>
          <cell r="U82">
            <v>81</v>
          </cell>
          <cell r="V82">
            <v>1006</v>
          </cell>
          <cell r="W82">
            <v>13.21</v>
          </cell>
          <cell r="X82">
            <v>101</v>
          </cell>
          <cell r="Y82">
            <v>1342</v>
          </cell>
          <cell r="Z82">
            <v>13.82</v>
          </cell>
        </row>
        <row r="83">
          <cell r="A83">
            <v>11871</v>
          </cell>
          <cell r="B83" t="str">
            <v>NICE</v>
          </cell>
          <cell r="C83" t="str">
            <v>9 D'ANGELY</v>
          </cell>
          <cell r="D83" t="str">
            <v>TAMARINS</v>
          </cell>
          <cell r="E83" t="str">
            <v>10/14</v>
          </cell>
          <cell r="G83" t="str">
            <v>80</v>
          </cell>
          <cell r="I83">
            <v>50</v>
          </cell>
          <cell r="J83">
            <v>50</v>
          </cell>
          <cell r="L83">
            <v>22</v>
          </cell>
          <cell r="M83">
            <v>401</v>
          </cell>
          <cell r="N83">
            <v>21.75</v>
          </cell>
        </row>
        <row r="84">
          <cell r="A84">
            <v>11964</v>
          </cell>
          <cell r="B84" t="str">
            <v>NICE</v>
          </cell>
          <cell r="C84" t="str">
            <v>72 RUE DE France</v>
          </cell>
          <cell r="D84" t="str">
            <v>CEDIF</v>
          </cell>
          <cell r="E84" t="str">
            <v>11/14</v>
          </cell>
          <cell r="I84">
            <v>9</v>
          </cell>
          <cell r="J84">
            <v>9</v>
          </cell>
          <cell r="L84">
            <v>23</v>
          </cell>
          <cell r="M84">
            <v>562</v>
          </cell>
          <cell r="N84">
            <v>24.1</v>
          </cell>
          <cell r="O84">
            <v>30</v>
          </cell>
          <cell r="P84">
            <v>628</v>
          </cell>
          <cell r="Q84">
            <v>20.9</v>
          </cell>
          <cell r="AS84" t="str">
            <v>PAS DE STATIONNEMENT</v>
          </cell>
        </row>
        <row r="85">
          <cell r="A85">
            <v>11965</v>
          </cell>
          <cell r="B85" t="str">
            <v>NICE</v>
          </cell>
          <cell r="C85" t="str">
            <v>57 RUE DE LA BUFFA</v>
          </cell>
          <cell r="D85" t="str">
            <v>CEDIF</v>
          </cell>
          <cell r="E85" t="str">
            <v>11/14</v>
          </cell>
          <cell r="I85">
            <v>11</v>
          </cell>
          <cell r="J85">
            <v>11</v>
          </cell>
          <cell r="O85">
            <v>39</v>
          </cell>
          <cell r="P85">
            <v>747</v>
          </cell>
          <cell r="Q85">
            <v>19.04</v>
          </cell>
          <cell r="R85">
            <v>56</v>
          </cell>
          <cell r="S85">
            <v>1033</v>
          </cell>
          <cell r="T85">
            <v>18.36</v>
          </cell>
          <cell r="AS85" t="str">
            <v>PAS DE STATIONNEMENT</v>
          </cell>
        </row>
        <row r="86">
          <cell r="A86">
            <v>12053</v>
          </cell>
          <cell r="B86" t="str">
            <v>NICE</v>
          </cell>
          <cell r="C86" t="str">
            <v>BAIE DE ST ANTOINE</v>
          </cell>
          <cell r="D86" t="str">
            <v>RIVAPRIM</v>
          </cell>
          <cell r="E86" t="str">
            <v>12/14</v>
          </cell>
          <cell r="H86" t="str">
            <v>80</v>
          </cell>
          <cell r="I86">
            <v>2</v>
          </cell>
          <cell r="J86">
            <v>2</v>
          </cell>
          <cell r="R86">
            <v>66</v>
          </cell>
          <cell r="S86">
            <v>895</v>
          </cell>
          <cell r="T86">
            <v>14.85</v>
          </cell>
          <cell r="AT86" t="str">
            <v>SAINT ANTOINE GINESTIERE</v>
          </cell>
        </row>
        <row r="87">
          <cell r="A87">
            <v>12093</v>
          </cell>
          <cell r="B87" t="str">
            <v>NICE</v>
          </cell>
          <cell r="C87" t="str">
            <v>CENTRAL SQUARE</v>
          </cell>
          <cell r="D87" t="str">
            <v>IMMOBLEU</v>
          </cell>
          <cell r="E87" t="str">
            <v>12/14</v>
          </cell>
          <cell r="I87">
            <v>14</v>
          </cell>
          <cell r="J87">
            <v>14</v>
          </cell>
          <cell r="L87">
            <v>23</v>
          </cell>
          <cell r="M87">
            <v>473</v>
          </cell>
          <cell r="N87">
            <v>20.14</v>
          </cell>
          <cell r="O87">
            <v>38</v>
          </cell>
          <cell r="P87">
            <v>710</v>
          </cell>
          <cell r="Q87">
            <v>18.45</v>
          </cell>
          <cell r="R87">
            <v>61</v>
          </cell>
          <cell r="S87">
            <v>900</v>
          </cell>
          <cell r="T87">
            <v>14.63</v>
          </cell>
          <cell r="AS87" t="str">
            <v>PAS DE STATIONNEMENT</v>
          </cell>
        </row>
        <row r="88">
          <cell r="A88">
            <v>12134</v>
          </cell>
          <cell r="B88" t="str">
            <v>NICE</v>
          </cell>
          <cell r="C88" t="str">
            <v>BELO HORIZONTE</v>
          </cell>
          <cell r="D88" t="str">
            <v>IMMOBLEU</v>
          </cell>
          <cell r="E88" t="str">
            <v>01/15</v>
          </cell>
          <cell r="G88" t="str">
            <v>60</v>
          </cell>
          <cell r="H88" t="str">
            <v>80</v>
          </cell>
          <cell r="I88">
            <v>39</v>
          </cell>
          <cell r="J88">
            <v>39</v>
          </cell>
          <cell r="L88">
            <v>25</v>
          </cell>
          <cell r="M88">
            <v>460</v>
          </cell>
          <cell r="N88">
            <v>20.8</v>
          </cell>
          <cell r="O88">
            <v>41</v>
          </cell>
          <cell r="P88">
            <v>691</v>
          </cell>
          <cell r="Q88">
            <v>18.34</v>
          </cell>
          <cell r="R88">
            <v>64</v>
          </cell>
          <cell r="S88">
            <v>953</v>
          </cell>
          <cell r="T88">
            <v>15.73</v>
          </cell>
          <cell r="U88">
            <v>78</v>
          </cell>
          <cell r="V88">
            <v>1710</v>
          </cell>
          <cell r="W88">
            <v>23.54</v>
          </cell>
          <cell r="AT88" t="str">
            <v>LINGOSTIERE</v>
          </cell>
        </row>
        <row r="89">
          <cell r="A89">
            <v>12212</v>
          </cell>
          <cell r="B89" t="str">
            <v>NICE</v>
          </cell>
          <cell r="C89" t="str">
            <v>L'OLIVERAI</v>
          </cell>
          <cell r="D89" t="str">
            <v>MARIGNAN</v>
          </cell>
          <cell r="E89" t="str">
            <v>02/15</v>
          </cell>
          <cell r="G89" t="str">
            <v>80</v>
          </cell>
          <cell r="H89" t="str">
            <v>110</v>
          </cell>
          <cell r="I89">
            <v>18</v>
          </cell>
          <cell r="J89">
            <v>18</v>
          </cell>
          <cell r="O89">
            <v>44</v>
          </cell>
          <cell r="P89">
            <v>651</v>
          </cell>
          <cell r="Q89">
            <v>16.63</v>
          </cell>
          <cell r="R89">
            <v>63</v>
          </cell>
          <cell r="S89">
            <v>892</v>
          </cell>
          <cell r="T89">
            <v>15.82</v>
          </cell>
          <cell r="U89">
            <v>98</v>
          </cell>
          <cell r="V89">
            <v>1265</v>
          </cell>
          <cell r="W89">
            <v>14.02</v>
          </cell>
          <cell r="AT89" t="str">
            <v>CYRILLE BESSET LA FORET</v>
          </cell>
        </row>
        <row r="90">
          <cell r="A90">
            <v>12453</v>
          </cell>
          <cell r="B90" t="str">
            <v>NICE</v>
          </cell>
          <cell r="C90" t="str">
            <v>VILLA DU PARC</v>
          </cell>
          <cell r="D90" t="str">
            <v>IMMOBLEU</v>
          </cell>
          <cell r="E90" t="str">
            <v>05/15</v>
          </cell>
          <cell r="G90" t="str">
            <v>80</v>
          </cell>
          <cell r="I90">
            <v>17</v>
          </cell>
          <cell r="J90">
            <v>17</v>
          </cell>
          <cell r="O90">
            <v>39</v>
          </cell>
          <cell r="P90">
            <v>644</v>
          </cell>
          <cell r="Q90">
            <v>18.29</v>
          </cell>
          <cell r="AT90" t="str">
            <v>PARC IMPERIAL</v>
          </cell>
        </row>
        <row r="91">
          <cell r="A91">
            <v>12518</v>
          </cell>
          <cell r="B91" t="str">
            <v>NICE</v>
          </cell>
          <cell r="C91" t="str">
            <v>HARMONICE</v>
          </cell>
          <cell r="D91" t="str">
            <v>COGEDIM</v>
          </cell>
          <cell r="E91" t="str">
            <v>06/15</v>
          </cell>
          <cell r="G91" t="str">
            <v>80</v>
          </cell>
          <cell r="H91" t="str">
            <v>110</v>
          </cell>
          <cell r="I91">
            <v>27</v>
          </cell>
          <cell r="J91">
            <v>27</v>
          </cell>
          <cell r="L91">
            <v>30</v>
          </cell>
          <cell r="M91">
            <v>526</v>
          </cell>
          <cell r="N91">
            <v>20.37</v>
          </cell>
          <cell r="O91">
            <v>43</v>
          </cell>
          <cell r="P91">
            <v>742</v>
          </cell>
          <cell r="Q91">
            <v>18.87</v>
          </cell>
          <cell r="R91">
            <v>68</v>
          </cell>
          <cell r="S91">
            <v>1038</v>
          </cell>
          <cell r="T91">
            <v>16.489999999999998</v>
          </cell>
          <cell r="AT91" t="str">
            <v>HOPITAL SAINT ROCH</v>
          </cell>
        </row>
        <row r="92">
          <cell r="A92">
            <v>12630</v>
          </cell>
          <cell r="B92" t="str">
            <v>NICE</v>
          </cell>
          <cell r="C92" t="str">
            <v>CAIS DE GILETTE</v>
          </cell>
          <cell r="D92" t="str">
            <v>COGEDIM</v>
          </cell>
          <cell r="E92" t="str">
            <v>06/15</v>
          </cell>
          <cell r="G92" t="str">
            <v>80</v>
          </cell>
          <cell r="I92">
            <v>45</v>
          </cell>
          <cell r="J92">
            <v>45</v>
          </cell>
          <cell r="L92">
            <v>25.86</v>
          </cell>
          <cell r="M92">
            <v>431.07</v>
          </cell>
          <cell r="N92">
            <v>19.86</v>
          </cell>
          <cell r="O92">
            <v>41.31</v>
          </cell>
          <cell r="P92">
            <v>634.16999999999996</v>
          </cell>
          <cell r="Q92">
            <v>17.29</v>
          </cell>
          <cell r="AT92" t="str">
            <v>SAINT ROCH JEAN XVIII</v>
          </cell>
        </row>
        <row r="93">
          <cell r="A93">
            <v>12723</v>
          </cell>
          <cell r="B93" t="str">
            <v>NICE</v>
          </cell>
          <cell r="C93" t="str">
            <v>PERSPECTIVES</v>
          </cell>
          <cell r="D93" t="str">
            <v>RIVAPRIM</v>
          </cell>
          <cell r="E93" t="str">
            <v>07/15</v>
          </cell>
          <cell r="G93" t="str">
            <v>60</v>
          </cell>
          <cell r="H93" t="str">
            <v>80</v>
          </cell>
          <cell r="I93">
            <v>19</v>
          </cell>
          <cell r="J93">
            <v>19</v>
          </cell>
          <cell r="L93">
            <v>25</v>
          </cell>
          <cell r="M93">
            <v>413</v>
          </cell>
          <cell r="N93">
            <v>18.97</v>
          </cell>
          <cell r="O93">
            <v>46</v>
          </cell>
          <cell r="P93">
            <v>739</v>
          </cell>
          <cell r="Q93">
            <v>17.16</v>
          </cell>
          <cell r="R93">
            <v>61</v>
          </cell>
          <cell r="S93">
            <v>875</v>
          </cell>
          <cell r="T93">
            <v>15.26</v>
          </cell>
          <cell r="AT93" t="str">
            <v>SAINT ANTOINE GINESTIERE</v>
          </cell>
        </row>
        <row r="94">
          <cell r="A94">
            <v>12746</v>
          </cell>
          <cell r="B94" t="str">
            <v>NICE</v>
          </cell>
          <cell r="C94" t="str">
            <v>LA MADELEINE</v>
          </cell>
          <cell r="D94" t="str">
            <v>LNC</v>
          </cell>
          <cell r="E94" t="str">
            <v>07/15</v>
          </cell>
          <cell r="G94" t="str">
            <v>70</v>
          </cell>
          <cell r="I94">
            <v>37</v>
          </cell>
          <cell r="J94">
            <v>37</v>
          </cell>
          <cell r="L94">
            <v>24</v>
          </cell>
          <cell r="M94">
            <v>382</v>
          </cell>
          <cell r="N94">
            <v>18.54</v>
          </cell>
          <cell r="O94">
            <v>40</v>
          </cell>
          <cell r="P94">
            <v>642</v>
          </cell>
          <cell r="Q94">
            <v>17.8</v>
          </cell>
          <cell r="AT94" t="str">
            <v>MADELEINE SUPERIERE</v>
          </cell>
        </row>
        <row r="95">
          <cell r="A95">
            <v>12748</v>
          </cell>
          <cell r="B95" t="str">
            <v>NICE</v>
          </cell>
          <cell r="C95" t="str">
            <v>PORT NICEA</v>
          </cell>
          <cell r="D95" t="str">
            <v>SAGEC</v>
          </cell>
          <cell r="E95" t="str">
            <v>07/15</v>
          </cell>
          <cell r="G95" t="str">
            <v>70</v>
          </cell>
          <cell r="H95" t="str">
            <v>95</v>
          </cell>
          <cell r="I95">
            <v>18</v>
          </cell>
          <cell r="J95">
            <v>18</v>
          </cell>
          <cell r="L95">
            <v>21</v>
          </cell>
          <cell r="M95">
            <v>396</v>
          </cell>
          <cell r="N95">
            <v>21.69</v>
          </cell>
          <cell r="O95">
            <v>42</v>
          </cell>
          <cell r="P95">
            <v>700</v>
          </cell>
          <cell r="Q95">
            <v>18.329999999999998</v>
          </cell>
          <cell r="R95">
            <v>57</v>
          </cell>
          <cell r="S95">
            <v>900</v>
          </cell>
          <cell r="T95">
            <v>17.02</v>
          </cell>
          <cell r="AT95" t="str">
            <v>BONAPARTE</v>
          </cell>
        </row>
        <row r="96">
          <cell r="A96">
            <v>114802</v>
          </cell>
          <cell r="B96" t="str">
            <v>NICE</v>
          </cell>
          <cell r="C96" t="str">
            <v>DOLCE VILLA</v>
          </cell>
          <cell r="D96" t="str">
            <v>TAMARIN / CFI</v>
          </cell>
          <cell r="E96" t="str">
            <v>05/16</v>
          </cell>
          <cell r="G96" t="str">
            <v>100</v>
          </cell>
          <cell r="I96">
            <v>18</v>
          </cell>
          <cell r="J96">
            <v>18</v>
          </cell>
          <cell r="L96">
            <v>26</v>
          </cell>
          <cell r="M96">
            <v>442</v>
          </cell>
          <cell r="N96">
            <v>16.940000000000001</v>
          </cell>
          <cell r="O96">
            <v>45</v>
          </cell>
          <cell r="P96">
            <v>654</v>
          </cell>
          <cell r="Q96">
            <v>16.47</v>
          </cell>
          <cell r="R96">
            <v>64</v>
          </cell>
          <cell r="S96">
            <v>904</v>
          </cell>
          <cell r="T96">
            <v>15.56</v>
          </cell>
          <cell r="AT96" t="str">
            <v>SAINT BARTHELEMY</v>
          </cell>
        </row>
        <row r="97">
          <cell r="A97">
            <v>114885</v>
          </cell>
          <cell r="B97" t="str">
            <v>NICE</v>
          </cell>
          <cell r="C97" t="str">
            <v>GREEN VIEW</v>
          </cell>
          <cell r="D97" t="str">
            <v>KB</v>
          </cell>
          <cell r="E97" t="str">
            <v>07/16</v>
          </cell>
          <cell r="G97" t="str">
            <v>60</v>
          </cell>
          <cell r="I97">
            <v>23</v>
          </cell>
          <cell r="J97">
            <v>23</v>
          </cell>
          <cell r="L97">
            <v>27.98</v>
          </cell>
          <cell r="M97">
            <v>420</v>
          </cell>
          <cell r="N97">
            <v>17.16</v>
          </cell>
          <cell r="O97">
            <v>40.11</v>
          </cell>
          <cell r="P97">
            <v>558.33000000000004</v>
          </cell>
          <cell r="Q97">
            <v>15.47</v>
          </cell>
          <cell r="R97">
            <v>56.09</v>
          </cell>
          <cell r="S97">
            <v>731.25</v>
          </cell>
          <cell r="T97">
            <v>14.11</v>
          </cell>
          <cell r="AT97" t="str">
            <v>ABBAYE DE ROSELAND</v>
          </cell>
        </row>
        <row r="98">
          <cell r="A98">
            <v>114966</v>
          </cell>
          <cell r="B98" t="str">
            <v>NICE</v>
          </cell>
          <cell r="C98" t="str">
            <v>BLEU AZUR</v>
          </cell>
          <cell r="D98" t="str">
            <v xml:space="preserve">CANBERRA </v>
          </cell>
          <cell r="E98" t="str">
            <v>10/15</v>
          </cell>
          <cell r="G98" t="str">
            <v>80</v>
          </cell>
          <cell r="L98">
            <v>27.9</v>
          </cell>
          <cell r="M98">
            <v>430</v>
          </cell>
          <cell r="N98">
            <v>15.54</v>
          </cell>
          <cell r="O98">
            <v>35.869999999999997</v>
          </cell>
          <cell r="P98">
            <v>568</v>
          </cell>
          <cell r="Q98">
            <v>18</v>
          </cell>
          <cell r="R98">
            <v>64.849999999999994</v>
          </cell>
          <cell r="S98">
            <v>870</v>
          </cell>
          <cell r="T98">
            <v>15.27</v>
          </cell>
          <cell r="AT98" t="str">
            <v>CESSOLE</v>
          </cell>
        </row>
        <row r="99">
          <cell r="A99">
            <v>114992</v>
          </cell>
          <cell r="B99" t="str">
            <v>NICE</v>
          </cell>
          <cell r="C99" t="str">
            <v>BD MANTEGA</v>
          </cell>
          <cell r="D99" t="str">
            <v>FINANCIERE MAGELAN</v>
          </cell>
          <cell r="E99" t="str">
            <v>11/15</v>
          </cell>
          <cell r="F99" t="str">
            <v>80</v>
          </cell>
          <cell r="H99" t="str">
            <v>120</v>
          </cell>
          <cell r="I99">
            <v>10</v>
          </cell>
          <cell r="J99">
            <v>10</v>
          </cell>
          <cell r="O99">
            <v>55</v>
          </cell>
          <cell r="P99">
            <v>850</v>
          </cell>
          <cell r="Q99">
            <v>16.899999999999999</v>
          </cell>
          <cell r="R99">
            <v>70</v>
          </cell>
          <cell r="S99">
            <v>1170</v>
          </cell>
          <cell r="T99">
            <v>17.850000000000001</v>
          </cell>
          <cell r="U99">
            <v>123</v>
          </cell>
          <cell r="V99">
            <v>1626</v>
          </cell>
          <cell r="W99">
            <v>13.8</v>
          </cell>
          <cell r="X99">
            <v>137</v>
          </cell>
          <cell r="Y99">
            <v>1797</v>
          </cell>
          <cell r="Z99">
            <v>13.7</v>
          </cell>
          <cell r="AT99" t="str">
            <v>MANTEGA</v>
          </cell>
        </row>
        <row r="100">
          <cell r="A100">
            <v>115084</v>
          </cell>
          <cell r="B100" t="str">
            <v>NICE</v>
          </cell>
          <cell r="C100" t="str">
            <v>ECHAPPEE BELLE</v>
          </cell>
          <cell r="D100" t="str">
            <v>COGEDIM</v>
          </cell>
          <cell r="E100" t="str">
            <v>11/15</v>
          </cell>
          <cell r="G100" t="str">
            <v>80</v>
          </cell>
          <cell r="I100">
            <v>43</v>
          </cell>
          <cell r="J100">
            <v>43</v>
          </cell>
          <cell r="L100">
            <v>24</v>
          </cell>
          <cell r="M100">
            <v>401</v>
          </cell>
          <cell r="N100">
            <v>19.600000000000001</v>
          </cell>
          <cell r="O100">
            <v>39</v>
          </cell>
          <cell r="P100">
            <v>660</v>
          </cell>
          <cell r="Q100">
            <v>18.78</v>
          </cell>
          <cell r="R100">
            <v>59</v>
          </cell>
          <cell r="S100">
            <v>892</v>
          </cell>
          <cell r="T100">
            <v>16.510000000000002</v>
          </cell>
          <cell r="U100">
            <v>93</v>
          </cell>
          <cell r="V100">
            <v>1300</v>
          </cell>
          <cell r="W100">
            <v>14.77</v>
          </cell>
          <cell r="AT100" t="str">
            <v>BELLET MAGNAN</v>
          </cell>
        </row>
        <row r="101">
          <cell r="A101">
            <v>115679</v>
          </cell>
          <cell r="B101" t="str">
            <v>NICE</v>
          </cell>
          <cell r="C101" t="str">
            <v>SAINT ISIDORE</v>
          </cell>
          <cell r="D101" t="str">
            <v>SAGEC</v>
          </cell>
          <cell r="E101" t="str">
            <v>02/16</v>
          </cell>
          <cell r="G101" t="str">
            <v>60</v>
          </cell>
          <cell r="L101">
            <v>26.48</v>
          </cell>
          <cell r="M101">
            <v>388</v>
          </cell>
          <cell r="N101">
            <v>16.93</v>
          </cell>
          <cell r="O101">
            <v>44.03</v>
          </cell>
          <cell r="P101">
            <v>633.33000000000004</v>
          </cell>
          <cell r="Q101">
            <v>15.81</v>
          </cell>
          <cell r="R101">
            <v>61.87</v>
          </cell>
          <cell r="S101">
            <v>803.57</v>
          </cell>
          <cell r="T101">
            <v>14.14</v>
          </cell>
          <cell r="U101">
            <v>88.55</v>
          </cell>
          <cell r="V101">
            <v>1137.5</v>
          </cell>
          <cell r="W101">
            <v>13.55</v>
          </cell>
          <cell r="AT101" t="str">
            <v>SAINT ISIDORE</v>
          </cell>
        </row>
        <row r="102">
          <cell r="A102">
            <v>115884</v>
          </cell>
          <cell r="B102" t="str">
            <v>NICE</v>
          </cell>
          <cell r="C102" t="str">
            <v>SO AMATA</v>
          </cell>
          <cell r="D102" t="str">
            <v>KB</v>
          </cell>
          <cell r="E102" t="str">
            <v>04/16</v>
          </cell>
          <cell r="G102" t="str">
            <v>90</v>
          </cell>
          <cell r="L102">
            <v>24.44</v>
          </cell>
          <cell r="M102">
            <v>401.36</v>
          </cell>
          <cell r="N102">
            <v>16.47</v>
          </cell>
          <cell r="O102">
            <v>36.31</v>
          </cell>
          <cell r="P102">
            <v>613.89</v>
          </cell>
          <cell r="Q102">
            <v>19.39</v>
          </cell>
          <cell r="R102">
            <v>60.9</v>
          </cell>
          <cell r="S102">
            <v>927.73</v>
          </cell>
          <cell r="T102">
            <v>16.72</v>
          </cell>
          <cell r="AT102" t="str">
            <v>BONAPARTE</v>
          </cell>
        </row>
        <row r="103">
          <cell r="A103">
            <v>116072</v>
          </cell>
          <cell r="B103" t="str">
            <v>NICE</v>
          </cell>
          <cell r="C103" t="str">
            <v>VILLA ADRIANA</v>
          </cell>
          <cell r="D103" t="str">
            <v>PROMOGIM</v>
          </cell>
          <cell r="E103" t="str">
            <v>04/16</v>
          </cell>
          <cell r="H103" t="str">
            <v>110</v>
          </cell>
          <cell r="I103">
            <v>24</v>
          </cell>
          <cell r="J103">
            <v>24</v>
          </cell>
          <cell r="O103">
            <v>42.43</v>
          </cell>
          <cell r="P103">
            <v>690.36</v>
          </cell>
          <cell r="Q103">
            <v>18.899999999999999</v>
          </cell>
          <cell r="R103">
            <v>61.28</v>
          </cell>
          <cell r="S103">
            <v>933.5</v>
          </cell>
          <cell r="T103">
            <v>17.03</v>
          </cell>
          <cell r="AT103" t="str">
            <v>CAP DE CROIX</v>
          </cell>
        </row>
        <row r="104">
          <cell r="A104">
            <v>116089</v>
          </cell>
          <cell r="B104" t="str">
            <v>NICE</v>
          </cell>
          <cell r="C104" t="str">
            <v>NICE LAUREAT</v>
          </cell>
          <cell r="D104" t="str">
            <v>MARC OCCELLI</v>
          </cell>
          <cell r="E104" t="str">
            <v>04/16</v>
          </cell>
          <cell r="I104">
            <v>17</v>
          </cell>
          <cell r="J104">
            <v>17</v>
          </cell>
          <cell r="L104">
            <v>20</v>
          </cell>
          <cell r="M104">
            <v>345</v>
          </cell>
          <cell r="N104">
            <v>16.87</v>
          </cell>
          <cell r="O104">
            <v>29</v>
          </cell>
          <cell r="P104">
            <v>430</v>
          </cell>
          <cell r="Q104">
            <v>18.75</v>
          </cell>
          <cell r="AT104" t="str">
            <v>VAUBAN</v>
          </cell>
        </row>
        <row r="105">
          <cell r="A105">
            <v>116353</v>
          </cell>
          <cell r="B105" t="str">
            <v>NICE</v>
          </cell>
          <cell r="C105" t="str">
            <v>CAMPUS NICEA</v>
          </cell>
          <cell r="D105" t="str">
            <v>SAGEC</v>
          </cell>
          <cell r="E105" t="str">
            <v>05/16</v>
          </cell>
          <cell r="G105" t="str">
            <v>80</v>
          </cell>
          <cell r="L105">
            <v>21.29</v>
          </cell>
          <cell r="M105">
            <v>455.79</v>
          </cell>
          <cell r="N105">
            <v>25.33</v>
          </cell>
          <cell r="AT105" t="str">
            <v>BORRIGLIONE SAINT-LAMBERT</v>
          </cell>
        </row>
        <row r="106">
          <cell r="A106">
            <v>116891</v>
          </cell>
          <cell r="B106" t="str">
            <v>NICE</v>
          </cell>
          <cell r="C106" t="str">
            <v>VILLA ALEXANDRE</v>
          </cell>
          <cell r="D106" t="str">
            <v>KB</v>
          </cell>
          <cell r="E106" t="str">
            <v>08/16</v>
          </cell>
          <cell r="G106" t="str">
            <v>80</v>
          </cell>
          <cell r="L106">
            <v>28.2</v>
          </cell>
          <cell r="M106">
            <v>480</v>
          </cell>
          <cell r="N106">
            <v>19.86</v>
          </cell>
          <cell r="O106">
            <v>40.75</v>
          </cell>
          <cell r="P106">
            <v>613</v>
          </cell>
          <cell r="Q106">
            <v>17.010000000000002</v>
          </cell>
          <cell r="R106">
            <v>57.19</v>
          </cell>
          <cell r="S106">
            <v>780</v>
          </cell>
          <cell r="T106">
            <v>15.04</v>
          </cell>
          <cell r="U106">
            <v>97.3</v>
          </cell>
          <cell r="V106">
            <v>1220</v>
          </cell>
          <cell r="W106">
            <v>13.36</v>
          </cell>
          <cell r="X106">
            <v>91.5</v>
          </cell>
          <cell r="Y106">
            <v>1050</v>
          </cell>
          <cell r="Z106">
            <v>12.35</v>
          </cell>
          <cell r="AT106" t="str">
            <v>GROSSO</v>
          </cell>
        </row>
        <row r="107">
          <cell r="A107">
            <v>116947</v>
          </cell>
          <cell r="B107" t="str">
            <v>NICE</v>
          </cell>
          <cell r="C107" t="str">
            <v>CARRE RUBIS</v>
          </cell>
          <cell r="D107" t="str">
            <v>RIVAPRIM</v>
          </cell>
          <cell r="E107" t="str">
            <v>06/16</v>
          </cell>
          <cell r="G107" t="str">
            <v>70</v>
          </cell>
          <cell r="I107">
            <v>26</v>
          </cell>
          <cell r="J107">
            <v>26</v>
          </cell>
          <cell r="O107">
            <v>43.14</v>
          </cell>
          <cell r="P107">
            <v>718.89</v>
          </cell>
          <cell r="Q107">
            <v>18.29</v>
          </cell>
          <cell r="R107">
            <v>57.38</v>
          </cell>
          <cell r="S107">
            <v>928.75</v>
          </cell>
          <cell r="T107">
            <v>17.399999999999999</v>
          </cell>
          <cell r="AT107" t="str">
            <v>LANTERNE MANDARINIERS</v>
          </cell>
        </row>
        <row r="108">
          <cell r="A108">
            <v>116965</v>
          </cell>
          <cell r="B108" t="str">
            <v>NICE</v>
          </cell>
          <cell r="C108" t="str">
            <v>SO ANGELY</v>
          </cell>
          <cell r="D108" t="str">
            <v>KB</v>
          </cell>
          <cell r="E108" t="str">
            <v>07/16</v>
          </cell>
          <cell r="G108" t="str">
            <v>65</v>
          </cell>
          <cell r="I108">
            <v>48</v>
          </cell>
          <cell r="J108">
            <v>48</v>
          </cell>
          <cell r="L108">
            <v>24</v>
          </cell>
          <cell r="M108">
            <v>429</v>
          </cell>
          <cell r="N108">
            <v>17.86</v>
          </cell>
          <cell r="O108">
            <v>41</v>
          </cell>
          <cell r="P108">
            <v>642</v>
          </cell>
          <cell r="Q108">
            <v>17.16</v>
          </cell>
          <cell r="AT108" t="str">
            <v>SAINT JEAN D'ANGELY</v>
          </cell>
        </row>
        <row r="109">
          <cell r="A109">
            <v>116967</v>
          </cell>
          <cell r="B109" t="str">
            <v>NICE</v>
          </cell>
          <cell r="C109" t="str">
            <v>NOUVELLE VAGUE</v>
          </cell>
          <cell r="D109" t="str">
            <v>PRIMAXIA</v>
          </cell>
          <cell r="E109" t="str">
            <v>07/16</v>
          </cell>
          <cell r="G109" t="str">
            <v>65</v>
          </cell>
          <cell r="H109" t="str">
            <v>85</v>
          </cell>
          <cell r="I109">
            <v>45</v>
          </cell>
          <cell r="J109">
            <v>45</v>
          </cell>
          <cell r="L109">
            <v>25.08</v>
          </cell>
          <cell r="M109">
            <v>420.67</v>
          </cell>
          <cell r="N109">
            <v>19.559999999999999</v>
          </cell>
          <cell r="AT109" t="str">
            <v>LA BORNALA</v>
          </cell>
        </row>
        <row r="110">
          <cell r="A110">
            <v>117842</v>
          </cell>
          <cell r="B110" t="str">
            <v>NICE</v>
          </cell>
          <cell r="C110" t="str">
            <v>LA PLEIADE</v>
          </cell>
          <cell r="D110" t="str">
            <v>IDEOM</v>
          </cell>
          <cell r="E110" t="str">
            <v>09/16</v>
          </cell>
          <cell r="G110" t="str">
            <v>60</v>
          </cell>
          <cell r="I110">
            <v>55</v>
          </cell>
          <cell r="J110">
            <v>55</v>
          </cell>
          <cell r="O110">
            <v>43.51</v>
          </cell>
          <cell r="P110">
            <v>658.24</v>
          </cell>
          <cell r="Q110">
            <v>16.52</v>
          </cell>
          <cell r="R110">
            <v>65.13</v>
          </cell>
          <cell r="S110">
            <v>879.58</v>
          </cell>
          <cell r="T110">
            <v>14.42</v>
          </cell>
          <cell r="U110">
            <v>72.7</v>
          </cell>
          <cell r="V110">
            <v>989</v>
          </cell>
          <cell r="W110">
            <v>14.43</v>
          </cell>
          <cell r="X110">
            <v>114</v>
          </cell>
          <cell r="Y110">
            <v>1300</v>
          </cell>
          <cell r="Z110">
            <v>11.93</v>
          </cell>
          <cell r="AA110">
            <v>145</v>
          </cell>
          <cell r="AB110">
            <v>1500</v>
          </cell>
          <cell r="AC110">
            <v>10.76</v>
          </cell>
          <cell r="AT110" t="str">
            <v>PARC DES SPORTS</v>
          </cell>
        </row>
        <row r="111">
          <cell r="A111">
            <v>118571</v>
          </cell>
          <cell r="B111" t="str">
            <v>NICE</v>
          </cell>
          <cell r="C111" t="str">
            <v>NICE ARTE</v>
          </cell>
          <cell r="D111" t="str">
            <v>SAGEC</v>
          </cell>
          <cell r="E111" t="str">
            <v>12/16</v>
          </cell>
          <cell r="F111" t="str">
            <v>40</v>
          </cell>
          <cell r="G111" t="str">
            <v>70</v>
          </cell>
          <cell r="H111" t="str">
            <v>90</v>
          </cell>
          <cell r="I111">
            <v>64</v>
          </cell>
          <cell r="J111">
            <v>64</v>
          </cell>
          <cell r="L111">
            <v>23.5</v>
          </cell>
          <cell r="M111">
            <v>383</v>
          </cell>
          <cell r="N111">
            <v>19.28</v>
          </cell>
          <cell r="O111">
            <v>46.17</v>
          </cell>
          <cell r="P111">
            <v>624.29</v>
          </cell>
          <cell r="Q111">
            <v>15.05</v>
          </cell>
          <cell r="R111">
            <v>64</v>
          </cell>
          <cell r="S111">
            <v>822.31</v>
          </cell>
          <cell r="T111">
            <v>13.96</v>
          </cell>
          <cell r="AT111" t="str">
            <v>VILLA ARSON</v>
          </cell>
        </row>
        <row r="112">
          <cell r="A112">
            <v>118691</v>
          </cell>
          <cell r="B112" t="str">
            <v>NICE</v>
          </cell>
          <cell r="C112" t="str">
            <v>CONTEMPLATION</v>
          </cell>
          <cell r="D112" t="str">
            <v>ANGLE NEUF</v>
          </cell>
          <cell r="E112" t="str">
            <v>01/17</v>
          </cell>
          <cell r="G112" t="str">
            <v>70</v>
          </cell>
          <cell r="I112">
            <v>2</v>
          </cell>
          <cell r="J112">
            <v>2</v>
          </cell>
          <cell r="O112">
            <v>40.75</v>
          </cell>
          <cell r="P112">
            <v>710</v>
          </cell>
          <cell r="Q112">
            <v>19.14</v>
          </cell>
          <cell r="R112">
            <v>59.03</v>
          </cell>
          <cell r="S112">
            <v>850</v>
          </cell>
          <cell r="T112">
            <v>15.59</v>
          </cell>
          <cell r="AS112" t="str">
            <v>62 AV DE LA CORNICHE FLEURIE</v>
          </cell>
          <cell r="AT112" t="str">
            <v>NAPOLEON III</v>
          </cell>
        </row>
        <row r="113">
          <cell r="A113">
            <v>118822</v>
          </cell>
          <cell r="B113" t="str">
            <v>NICE</v>
          </cell>
          <cell r="C113" t="str">
            <v>BALCONS ST CHARLES</v>
          </cell>
          <cell r="D113" t="str">
            <v>BLUE SPIRIT</v>
          </cell>
          <cell r="E113" t="str">
            <v>01/17</v>
          </cell>
          <cell r="G113" t="str">
            <v>80</v>
          </cell>
          <cell r="I113">
            <v>24</v>
          </cell>
          <cell r="J113">
            <v>0</v>
          </cell>
          <cell r="O113">
            <v>41</v>
          </cell>
          <cell r="P113">
            <v>510.83</v>
          </cell>
          <cell r="Q113">
            <v>14.41</v>
          </cell>
          <cell r="R113">
            <v>59.55</v>
          </cell>
          <cell r="S113">
            <v>654.16999999999996</v>
          </cell>
          <cell r="T113">
            <v>12.33</v>
          </cell>
          <cell r="U113">
            <v>75.55</v>
          </cell>
          <cell r="V113">
            <v>739.17</v>
          </cell>
          <cell r="W113">
            <v>10.85</v>
          </cell>
          <cell r="AT113" t="str">
            <v>ROQUEBILLIERE</v>
          </cell>
        </row>
        <row r="114">
          <cell r="A114">
            <v>118829</v>
          </cell>
          <cell r="B114" t="str">
            <v>NICE</v>
          </cell>
          <cell r="C114" t="str">
            <v>HAUTS DE STE MARGUERITE</v>
          </cell>
          <cell r="D114" t="str">
            <v>LNC</v>
          </cell>
          <cell r="E114" t="str">
            <v>01/17</v>
          </cell>
          <cell r="G114" t="str">
            <v>60</v>
          </cell>
          <cell r="I114">
            <v>42</v>
          </cell>
          <cell r="J114">
            <v>42</v>
          </cell>
          <cell r="L114">
            <v>25.16</v>
          </cell>
          <cell r="M114">
            <v>429</v>
          </cell>
          <cell r="N114">
            <v>19.489999999999998</v>
          </cell>
          <cell r="O114">
            <v>40.43</v>
          </cell>
          <cell r="P114">
            <v>653.33000000000004</v>
          </cell>
          <cell r="Q114">
            <v>17.68</v>
          </cell>
          <cell r="R114">
            <v>64.31</v>
          </cell>
          <cell r="S114">
            <v>854.74</v>
          </cell>
          <cell r="T114">
            <v>14.23</v>
          </cell>
          <cell r="AT114" t="str">
            <v>SPAGNOL STE MARGUERITE</v>
          </cell>
        </row>
        <row r="115">
          <cell r="A115">
            <v>118965</v>
          </cell>
          <cell r="B115" t="str">
            <v>NICE</v>
          </cell>
          <cell r="C115" t="str">
            <v>HENRI MUSSO</v>
          </cell>
          <cell r="D115" t="str">
            <v>RIVAPRIM</v>
          </cell>
          <cell r="E115" t="str">
            <v>02/17</v>
          </cell>
          <cell r="F115" t="str">
            <v>50</v>
          </cell>
          <cell r="G115" t="str">
            <v>70</v>
          </cell>
          <cell r="I115">
            <v>24</v>
          </cell>
          <cell r="J115">
            <v>24</v>
          </cell>
          <cell r="L115">
            <v>25.42</v>
          </cell>
          <cell r="M115">
            <v>385</v>
          </cell>
          <cell r="N115">
            <v>17.899999999999999</v>
          </cell>
          <cell r="O115">
            <v>41.43</v>
          </cell>
          <cell r="P115">
            <v>659.47</v>
          </cell>
          <cell r="Q115">
            <v>17.62</v>
          </cell>
          <cell r="R115">
            <v>62.15</v>
          </cell>
          <cell r="S115">
            <v>836.25</v>
          </cell>
          <cell r="T115">
            <v>14.58</v>
          </cell>
          <cell r="AT115" t="str">
            <v>GAIRAUT</v>
          </cell>
        </row>
        <row r="116">
          <cell r="A116">
            <v>119294</v>
          </cell>
          <cell r="B116" t="str">
            <v>NICE</v>
          </cell>
          <cell r="C116" t="str">
            <v>VILLA AGATHA</v>
          </cell>
          <cell r="D116" t="str">
            <v>SOGERIM</v>
          </cell>
          <cell r="E116" t="str">
            <v>04/17</v>
          </cell>
          <cell r="F116" t="str">
            <v>70</v>
          </cell>
          <cell r="G116" t="str">
            <v>90</v>
          </cell>
          <cell r="H116" t="str">
            <v>110</v>
          </cell>
          <cell r="I116">
            <v>18</v>
          </cell>
          <cell r="J116">
            <v>18</v>
          </cell>
          <cell r="L116">
            <v>23.94</v>
          </cell>
          <cell r="M116">
            <v>387.5</v>
          </cell>
          <cell r="N116">
            <v>20.18</v>
          </cell>
          <cell r="O116">
            <v>46.86</v>
          </cell>
          <cell r="P116">
            <v>690</v>
          </cell>
          <cell r="Q116">
            <v>16.66</v>
          </cell>
          <cell r="R116">
            <v>68.650000000000006</v>
          </cell>
          <cell r="S116">
            <v>929.09</v>
          </cell>
          <cell r="T116">
            <v>15.06</v>
          </cell>
          <cell r="U116">
            <v>87.79</v>
          </cell>
          <cell r="V116">
            <v>1125</v>
          </cell>
          <cell r="W116">
            <v>13.91</v>
          </cell>
          <cell r="AT116" t="str">
            <v>PASTORELL-BOSQUETS</v>
          </cell>
        </row>
        <row r="117">
          <cell r="A117">
            <v>119354</v>
          </cell>
          <cell r="B117" t="str">
            <v>NICE</v>
          </cell>
          <cell r="C117" t="str">
            <v>NICE VIEW</v>
          </cell>
          <cell r="D117" t="str">
            <v>AEI PROM</v>
          </cell>
          <cell r="E117" t="str">
            <v>04/17</v>
          </cell>
          <cell r="G117" t="str">
            <v>80</v>
          </cell>
          <cell r="I117">
            <v>18</v>
          </cell>
          <cell r="J117">
            <v>18</v>
          </cell>
          <cell r="L117">
            <v>25.71</v>
          </cell>
          <cell r="M117">
            <v>420.45</v>
          </cell>
          <cell r="N117">
            <v>19.489999999999998</v>
          </cell>
          <cell r="O117">
            <v>53.5</v>
          </cell>
          <cell r="P117">
            <v>795</v>
          </cell>
          <cell r="Q117">
            <v>16.36</v>
          </cell>
          <cell r="R117">
            <v>59.42</v>
          </cell>
          <cell r="S117">
            <v>811.67</v>
          </cell>
          <cell r="T117">
            <v>15.01</v>
          </cell>
          <cell r="AT117" t="str">
            <v>CESSOLE</v>
          </cell>
        </row>
        <row r="118">
          <cell r="A118">
            <v>119864</v>
          </cell>
          <cell r="B118" t="str">
            <v>NICE</v>
          </cell>
          <cell r="C118" t="str">
            <v>VILLA HORIZON</v>
          </cell>
          <cell r="D118" t="str">
            <v>AZUR REA</v>
          </cell>
          <cell r="E118" t="str">
            <v>06/17</v>
          </cell>
          <cell r="G118" t="str">
            <v>80</v>
          </cell>
          <cell r="I118">
            <v>14</v>
          </cell>
          <cell r="J118">
            <v>14</v>
          </cell>
          <cell r="L118">
            <v>25.71</v>
          </cell>
          <cell r="M118">
            <v>420.45</v>
          </cell>
          <cell r="N118">
            <v>19.489999999999998</v>
          </cell>
          <cell r="O118">
            <v>53.5</v>
          </cell>
          <cell r="P118">
            <v>795</v>
          </cell>
          <cell r="Q118">
            <v>16.36</v>
          </cell>
          <cell r="R118">
            <v>59.42</v>
          </cell>
          <cell r="S118">
            <v>811.67</v>
          </cell>
          <cell r="T118">
            <v>15.01</v>
          </cell>
          <cell r="AT118" t="str">
            <v>NAPOLEON III</v>
          </cell>
        </row>
        <row r="119">
          <cell r="A119">
            <v>120009</v>
          </cell>
          <cell r="B119" t="str">
            <v>NICE</v>
          </cell>
          <cell r="C119" t="str">
            <v>VILLA TAFFE</v>
          </cell>
          <cell r="D119" t="str">
            <v>CREQUY</v>
          </cell>
          <cell r="E119" t="str">
            <v>06/17</v>
          </cell>
          <cell r="I119">
            <v>26</v>
          </cell>
          <cell r="J119">
            <v>26</v>
          </cell>
          <cell r="L119">
            <v>27.67</v>
          </cell>
          <cell r="M119">
            <v>488.33</v>
          </cell>
          <cell r="N119">
            <v>17.63</v>
          </cell>
          <cell r="O119">
            <v>36.78</v>
          </cell>
          <cell r="P119">
            <v>596.11</v>
          </cell>
          <cell r="Q119">
            <v>16.22</v>
          </cell>
          <cell r="R119">
            <v>59</v>
          </cell>
          <cell r="S119">
            <v>810</v>
          </cell>
          <cell r="T119">
            <v>13.73</v>
          </cell>
          <cell r="AS119" t="str">
            <v>PAS DE PARKING</v>
          </cell>
          <cell r="AT119" t="str">
            <v>THIERS DURANTE</v>
          </cell>
        </row>
        <row r="120">
          <cell r="A120">
            <v>120012</v>
          </cell>
          <cell r="B120" t="str">
            <v>NICE</v>
          </cell>
          <cell r="C120" t="str">
            <v>VILLA WOSNIA</v>
          </cell>
          <cell r="D120" t="str">
            <v>BNP</v>
          </cell>
          <cell r="E120" t="str">
            <v>06/17</v>
          </cell>
          <cell r="G120" t="str">
            <v>80</v>
          </cell>
          <cell r="H120" t="str">
            <v>110</v>
          </cell>
          <cell r="I120">
            <v>39</v>
          </cell>
          <cell r="J120">
            <v>39</v>
          </cell>
          <cell r="L120">
            <v>27.66</v>
          </cell>
          <cell r="M120">
            <v>483.33</v>
          </cell>
          <cell r="N120">
            <v>17.47</v>
          </cell>
          <cell r="O120">
            <v>43.17</v>
          </cell>
          <cell r="P120">
            <v>756.33</v>
          </cell>
          <cell r="Q120">
            <v>18.97</v>
          </cell>
          <cell r="R120">
            <v>63.99</v>
          </cell>
          <cell r="S120">
            <v>1000.77</v>
          </cell>
          <cell r="T120">
            <v>16.93</v>
          </cell>
          <cell r="U120">
            <v>81.99</v>
          </cell>
          <cell r="V120">
            <v>1294</v>
          </cell>
          <cell r="W120">
            <v>16.77</v>
          </cell>
          <cell r="AT120" t="str">
            <v>CAP DE CROIX</v>
          </cell>
        </row>
        <row r="121">
          <cell r="A121">
            <v>120093</v>
          </cell>
          <cell r="B121" t="str">
            <v>NICE</v>
          </cell>
          <cell r="C121" t="str">
            <v>BELLISSIMA</v>
          </cell>
          <cell r="D121" t="str">
            <v>EDELIS - CFI</v>
          </cell>
          <cell r="E121" t="str">
            <v>06/17</v>
          </cell>
          <cell r="G121" t="str">
            <v>70</v>
          </cell>
          <cell r="H121" t="str">
            <v>90</v>
          </cell>
          <cell r="I121">
            <v>47</v>
          </cell>
          <cell r="J121">
            <v>47</v>
          </cell>
          <cell r="L121">
            <v>33.799999999999997</v>
          </cell>
          <cell r="M121">
            <v>482.5</v>
          </cell>
          <cell r="N121">
            <v>16.34</v>
          </cell>
          <cell r="O121">
            <v>41.82</v>
          </cell>
          <cell r="P121">
            <v>619.32000000000005</v>
          </cell>
          <cell r="Q121">
            <v>16.489999999999998</v>
          </cell>
          <cell r="R121">
            <v>63.75</v>
          </cell>
          <cell r="S121">
            <v>923.21</v>
          </cell>
          <cell r="T121">
            <v>15.58</v>
          </cell>
          <cell r="AT121" t="str">
            <v>LA CLUA</v>
          </cell>
        </row>
        <row r="122">
          <cell r="A122">
            <v>120290</v>
          </cell>
          <cell r="B122" t="str">
            <v>NICE</v>
          </cell>
          <cell r="C122" t="str">
            <v>VILLA ANASTASIA</v>
          </cell>
          <cell r="D122" t="str">
            <v>GRP GAMBETTA</v>
          </cell>
          <cell r="E122" t="str">
            <v>07/17</v>
          </cell>
          <cell r="G122" t="str">
            <v>80</v>
          </cell>
          <cell r="H122" t="str">
            <v>95</v>
          </cell>
          <cell r="I122">
            <v>39</v>
          </cell>
          <cell r="J122">
            <v>39</v>
          </cell>
          <cell r="L122">
            <v>31.6</v>
          </cell>
          <cell r="M122">
            <v>420</v>
          </cell>
          <cell r="N122">
            <v>15.82</v>
          </cell>
          <cell r="O122">
            <v>41.55</v>
          </cell>
          <cell r="P122">
            <v>597.5</v>
          </cell>
          <cell r="Q122">
            <v>16.399999999999999</v>
          </cell>
          <cell r="R122">
            <v>59.46</v>
          </cell>
          <cell r="S122">
            <v>824.09</v>
          </cell>
          <cell r="T122">
            <v>15.53</v>
          </cell>
          <cell r="U122">
            <v>77.61</v>
          </cell>
          <cell r="V122">
            <v>1036.43</v>
          </cell>
          <cell r="W122">
            <v>14.82</v>
          </cell>
          <cell r="AT122" t="str">
            <v>SAINT PIERRE DE FERIC</v>
          </cell>
        </row>
        <row r="123">
          <cell r="A123">
            <v>120463</v>
          </cell>
          <cell r="B123" t="str">
            <v>NICE</v>
          </cell>
          <cell r="C123" t="str">
            <v>HORIZON PARK</v>
          </cell>
          <cell r="D123" t="str">
            <v>GRP GAMBETTA</v>
          </cell>
          <cell r="E123" t="str">
            <v>08/17</v>
          </cell>
          <cell r="G123" t="str">
            <v>80</v>
          </cell>
          <cell r="I123">
            <v>59</v>
          </cell>
          <cell r="J123">
            <v>59</v>
          </cell>
          <cell r="O123">
            <v>42.2</v>
          </cell>
          <cell r="P123">
            <v>678</v>
          </cell>
          <cell r="Q123">
            <v>17.96</v>
          </cell>
          <cell r="R123">
            <v>61.38</v>
          </cell>
          <cell r="S123">
            <v>1009</v>
          </cell>
          <cell r="T123">
            <v>17.739999999999998</v>
          </cell>
          <cell r="U123">
            <v>82.39</v>
          </cell>
          <cell r="V123">
            <v>1326.67</v>
          </cell>
          <cell r="W123">
            <v>17.32</v>
          </cell>
          <cell r="AT123" t="str">
            <v>COSTIERE</v>
          </cell>
        </row>
        <row r="124">
          <cell r="A124">
            <v>120464</v>
          </cell>
          <cell r="B124" t="str">
            <v>NICE</v>
          </cell>
          <cell r="C124" t="str">
            <v>L'APPARTE</v>
          </cell>
          <cell r="D124" t="str">
            <v>NEXITY / AREAS</v>
          </cell>
          <cell r="E124" t="str">
            <v>08/17</v>
          </cell>
          <cell r="G124" t="str">
            <v>80</v>
          </cell>
          <cell r="I124">
            <v>58</v>
          </cell>
          <cell r="J124">
            <v>58</v>
          </cell>
          <cell r="L124">
            <v>25.01</v>
          </cell>
          <cell r="M124">
            <v>447.5</v>
          </cell>
          <cell r="N124">
            <v>21.1</v>
          </cell>
          <cell r="O124">
            <v>41.07</v>
          </cell>
          <cell r="P124">
            <v>665.58</v>
          </cell>
          <cell r="Q124">
            <v>18.170000000000002</v>
          </cell>
          <cell r="R124">
            <v>58.93</v>
          </cell>
          <cell r="S124">
            <v>831.88</v>
          </cell>
          <cell r="T124">
            <v>15.49</v>
          </cell>
          <cell r="U124">
            <v>79.3</v>
          </cell>
          <cell r="V124">
            <v>1111.25</v>
          </cell>
          <cell r="W124">
            <v>15.04</v>
          </cell>
          <cell r="AT124" t="str">
            <v>SAINT BARTHELEMY</v>
          </cell>
        </row>
        <row r="125">
          <cell r="A125">
            <v>121169</v>
          </cell>
          <cell r="B125" t="str">
            <v>NICE</v>
          </cell>
          <cell r="C125" t="str">
            <v>NICE LE RAY</v>
          </cell>
          <cell r="D125" t="str">
            <v>VINCI</v>
          </cell>
          <cell r="E125" t="str">
            <v>10/17</v>
          </cell>
          <cell r="G125" t="str">
            <v>80</v>
          </cell>
          <cell r="I125">
            <v>258</v>
          </cell>
          <cell r="J125">
            <v>258</v>
          </cell>
          <cell r="L125">
            <v>23.23</v>
          </cell>
          <cell r="M125">
            <v>414.49</v>
          </cell>
          <cell r="N125">
            <v>21.41</v>
          </cell>
          <cell r="O125">
            <v>38.94</v>
          </cell>
          <cell r="P125">
            <v>644.5</v>
          </cell>
          <cell r="Q125">
            <v>18.63</v>
          </cell>
          <cell r="R125">
            <v>59.61</v>
          </cell>
          <cell r="S125">
            <v>849.12</v>
          </cell>
          <cell r="T125">
            <v>15.6</v>
          </cell>
          <cell r="U125">
            <v>80.06</v>
          </cell>
          <cell r="V125">
            <v>1145.56</v>
          </cell>
          <cell r="W125">
            <v>15.31</v>
          </cell>
          <cell r="AT125" t="str">
            <v>LE RAY GRAVIER DUNANT</v>
          </cell>
        </row>
        <row r="126">
          <cell r="A126">
            <v>121400</v>
          </cell>
          <cell r="B126" t="str">
            <v>NICE</v>
          </cell>
          <cell r="C126" t="str">
            <v>COTE VALLEE</v>
          </cell>
          <cell r="D126" t="str">
            <v>SAGEC</v>
          </cell>
          <cell r="E126" t="str">
            <v>11/17</v>
          </cell>
          <cell r="G126" t="str">
            <v>60</v>
          </cell>
          <cell r="I126">
            <v>72</v>
          </cell>
          <cell r="J126">
            <v>72</v>
          </cell>
          <cell r="L126">
            <v>23.91</v>
          </cell>
          <cell r="M126">
            <v>387.04</v>
          </cell>
          <cell r="N126">
            <v>18.72</v>
          </cell>
          <cell r="O126">
            <v>41.88</v>
          </cell>
          <cell r="P126">
            <v>595.20000000000005</v>
          </cell>
          <cell r="Q126">
            <v>15.65</v>
          </cell>
          <cell r="R126">
            <v>62.99</v>
          </cell>
          <cell r="S126">
            <v>807.25</v>
          </cell>
          <cell r="T126">
            <v>13.78</v>
          </cell>
          <cell r="AS126" t="str">
            <v>AV AUGUSTE VEROLA/AV PIERRE DE COUBERTIN</v>
          </cell>
          <cell r="AT126" t="str">
            <v>SAINT ISIDORE</v>
          </cell>
        </row>
        <row r="127">
          <cell r="A127">
            <v>121433</v>
          </cell>
          <cell r="B127" t="str">
            <v>NICE</v>
          </cell>
          <cell r="C127" t="str">
            <v>DOM D'ACANTHE</v>
          </cell>
          <cell r="D127" t="str">
            <v>MARIGNAN</v>
          </cell>
          <cell r="E127" t="str">
            <v>11/17</v>
          </cell>
          <cell r="G127" t="str">
            <v>70</v>
          </cell>
          <cell r="H127" t="str">
            <v>90</v>
          </cell>
          <cell r="I127">
            <v>45</v>
          </cell>
          <cell r="J127">
            <v>45</v>
          </cell>
          <cell r="O127">
            <v>42.19</v>
          </cell>
          <cell r="P127">
            <v>687.75</v>
          </cell>
          <cell r="Q127">
            <v>18</v>
          </cell>
          <cell r="R127">
            <v>62.03</v>
          </cell>
          <cell r="S127">
            <v>918.12</v>
          </cell>
          <cell r="T127">
            <v>15.94</v>
          </cell>
          <cell r="U127">
            <v>114.17</v>
          </cell>
          <cell r="V127">
            <v>1500</v>
          </cell>
          <cell r="W127">
            <v>13.75</v>
          </cell>
          <cell r="AS127" t="str">
            <v>166 BD SAINTE MARGUERITTE</v>
          </cell>
          <cell r="AT127" t="str">
            <v>CAUCADE</v>
          </cell>
        </row>
        <row r="128">
          <cell r="A128">
            <v>122319</v>
          </cell>
          <cell r="B128" t="str">
            <v>NICE</v>
          </cell>
          <cell r="C128" t="str">
            <v>OPUS 62</v>
          </cell>
          <cell r="D128" t="str">
            <v>VINCI</v>
          </cell>
          <cell r="E128" t="str">
            <v>01/18</v>
          </cell>
          <cell r="G128" t="str">
            <v>80</v>
          </cell>
          <cell r="I128">
            <v>51</v>
          </cell>
          <cell r="J128">
            <v>51</v>
          </cell>
          <cell r="L128">
            <v>21.33</v>
          </cell>
          <cell r="M128">
            <v>402.5</v>
          </cell>
          <cell r="N128">
            <v>18.87</v>
          </cell>
          <cell r="O128">
            <v>40.46</v>
          </cell>
          <cell r="P128">
            <v>541.72</v>
          </cell>
          <cell r="Q128">
            <v>15.42</v>
          </cell>
          <cell r="R128">
            <v>55.56</v>
          </cell>
          <cell r="S128">
            <v>685.45</v>
          </cell>
          <cell r="T128">
            <v>13.71</v>
          </cell>
          <cell r="AS128" t="str">
            <v>62 AVENUE SEMERIA</v>
          </cell>
          <cell r="AT128" t="str">
            <v>SAINT ROCH RICOLFI</v>
          </cell>
        </row>
        <row r="129">
          <cell r="A129">
            <v>122917</v>
          </cell>
          <cell r="B129" t="str">
            <v>NICE</v>
          </cell>
          <cell r="C129" t="str">
            <v>RICHELMI/CADENCE</v>
          </cell>
          <cell r="D129" t="str">
            <v>VINCI</v>
          </cell>
          <cell r="E129" t="str">
            <v>03/18</v>
          </cell>
          <cell r="G129" t="str">
            <v>70</v>
          </cell>
          <cell r="H129" t="str">
            <v>90</v>
          </cell>
          <cell r="I129">
            <v>37</v>
          </cell>
          <cell r="J129">
            <v>37</v>
          </cell>
          <cell r="L129">
            <v>25.92</v>
          </cell>
          <cell r="M129">
            <v>445</v>
          </cell>
          <cell r="N129">
            <v>17.25</v>
          </cell>
          <cell r="O129">
            <v>40.090000000000003</v>
          </cell>
          <cell r="P129">
            <v>708.44</v>
          </cell>
          <cell r="Q129">
            <v>19.43</v>
          </cell>
          <cell r="R129">
            <v>50.51</v>
          </cell>
          <cell r="S129">
            <v>795</v>
          </cell>
          <cell r="T129">
            <v>17.13</v>
          </cell>
          <cell r="AS129" t="str">
            <v>48 RUE DU DC PIERRE RICHELMI</v>
          </cell>
          <cell r="AT129" t="str">
            <v>RIQUIER</v>
          </cell>
        </row>
        <row r="130">
          <cell r="A130">
            <v>123231</v>
          </cell>
          <cell r="B130" t="str">
            <v>NICE</v>
          </cell>
          <cell r="C130" t="str">
            <v>EASY LIFE</v>
          </cell>
          <cell r="D130" t="str">
            <v>SAGEC</v>
          </cell>
          <cell r="E130" t="str">
            <v>03/18</v>
          </cell>
          <cell r="G130" t="str">
            <v>70</v>
          </cell>
          <cell r="I130">
            <v>39</v>
          </cell>
          <cell r="J130">
            <v>39</v>
          </cell>
          <cell r="L130">
            <v>22.74</v>
          </cell>
          <cell r="M130">
            <v>422.76</v>
          </cell>
          <cell r="N130">
            <v>18.63</v>
          </cell>
          <cell r="O130">
            <v>40.94</v>
          </cell>
          <cell r="P130">
            <v>664.38</v>
          </cell>
          <cell r="Q130">
            <v>17.940000000000001</v>
          </cell>
          <cell r="R130">
            <v>64.7</v>
          </cell>
          <cell r="S130">
            <v>957.5</v>
          </cell>
          <cell r="T130">
            <v>15.88</v>
          </cell>
          <cell r="AS130" t="str">
            <v>50 RUE SMOLETTE</v>
          </cell>
          <cell r="AT130" t="str">
            <v>RIQUIER FONTAINE DE LA VILLE</v>
          </cell>
        </row>
        <row r="131">
          <cell r="A131">
            <v>123333</v>
          </cell>
          <cell r="B131" t="str">
            <v>NICE</v>
          </cell>
          <cell r="C131" t="str">
            <v>CŒUR ST ANTOINE</v>
          </cell>
          <cell r="D131" t="str">
            <v>RIVAPRIM</v>
          </cell>
          <cell r="E131" t="str">
            <v>04/18</v>
          </cell>
          <cell r="G131" t="str">
            <v>70</v>
          </cell>
          <cell r="I131">
            <v>20</v>
          </cell>
          <cell r="J131">
            <v>20</v>
          </cell>
          <cell r="L131">
            <v>22.8</v>
          </cell>
          <cell r="M131">
            <v>386.67</v>
          </cell>
          <cell r="N131">
            <v>20.03</v>
          </cell>
          <cell r="O131">
            <v>42.99</v>
          </cell>
          <cell r="P131">
            <v>665</v>
          </cell>
          <cell r="Q131">
            <v>17.100000000000001</v>
          </cell>
          <cell r="R131">
            <v>60.86</v>
          </cell>
          <cell r="S131">
            <v>905</v>
          </cell>
          <cell r="T131">
            <v>16.07</v>
          </cell>
          <cell r="AS131" t="str">
            <v>284 ROUTE DE ST ANTOINE</v>
          </cell>
          <cell r="AT131" t="str">
            <v>SAINT ANTOINE GINESTIERE</v>
          </cell>
        </row>
        <row r="132">
          <cell r="A132">
            <v>123475</v>
          </cell>
          <cell r="B132" t="str">
            <v>NICE</v>
          </cell>
          <cell r="C132" t="str">
            <v>CAP ELEGANCE</v>
          </cell>
          <cell r="D132" t="str">
            <v>E DENIS / PRIMONIAL</v>
          </cell>
          <cell r="E132" t="str">
            <v>06/18</v>
          </cell>
          <cell r="G132" t="str">
            <v>50</v>
          </cell>
          <cell r="H132" t="str">
            <v>70</v>
          </cell>
          <cell r="I132">
            <v>5</v>
          </cell>
          <cell r="J132">
            <v>5</v>
          </cell>
          <cell r="O132">
            <v>50.17</v>
          </cell>
          <cell r="P132">
            <v>856.67</v>
          </cell>
          <cell r="Q132">
            <v>18.21</v>
          </cell>
          <cell r="R132">
            <v>68.25</v>
          </cell>
          <cell r="S132">
            <v>1060</v>
          </cell>
          <cell r="T132">
            <v>16.559999999999999</v>
          </cell>
          <cell r="AS132" t="str">
            <v>19 AV SCUDERI</v>
          </cell>
          <cell r="AT132" t="str">
            <v>RIMIEZ</v>
          </cell>
        </row>
        <row r="133">
          <cell r="A133">
            <v>123503</v>
          </cell>
          <cell r="B133" t="str">
            <v>NICE</v>
          </cell>
          <cell r="C133" t="str">
            <v>HAUTS DE ST SYLVESTRE</v>
          </cell>
          <cell r="D133" t="str">
            <v xml:space="preserve"> BIIS / ACCOMPLYS</v>
          </cell>
          <cell r="E133" t="str">
            <v>04/18</v>
          </cell>
          <cell r="L133" t="str">
            <v>PAS DE LOYER</v>
          </cell>
          <cell r="AS133" t="str">
            <v>51 BD JEAN BEHRA</v>
          </cell>
          <cell r="AT133" t="str">
            <v>LA CLUA</v>
          </cell>
        </row>
        <row r="134">
          <cell r="A134">
            <v>123534</v>
          </cell>
          <cell r="B134" t="str">
            <v>NICE</v>
          </cell>
          <cell r="D134" t="str">
            <v>CIR</v>
          </cell>
          <cell r="E134" t="str">
            <v>05/18</v>
          </cell>
        </row>
        <row r="135">
          <cell r="A135">
            <v>123615</v>
          </cell>
          <cell r="B135" t="str">
            <v>NICE</v>
          </cell>
          <cell r="C135" t="str">
            <v>25 RUE ASSALIE</v>
          </cell>
          <cell r="D135" t="str">
            <v>CIR / URBAN</v>
          </cell>
          <cell r="E135" t="str">
            <v>08/18</v>
          </cell>
          <cell r="I135">
            <v>27</v>
          </cell>
          <cell r="J135">
            <v>27</v>
          </cell>
          <cell r="L135">
            <v>27.54</v>
          </cell>
          <cell r="M135">
            <v>432.5</v>
          </cell>
          <cell r="N135">
            <v>15.86</v>
          </cell>
          <cell r="O135">
            <v>47.89</v>
          </cell>
          <cell r="P135">
            <v>659.35</v>
          </cell>
          <cell r="Q135">
            <v>13.88</v>
          </cell>
          <cell r="AT135" t="str">
            <v>JEAN MEDECIN</v>
          </cell>
        </row>
        <row r="136">
          <cell r="A136">
            <v>123619</v>
          </cell>
          <cell r="B136" t="str">
            <v>NICE</v>
          </cell>
          <cell r="C136" t="str">
            <v>BELL' ORA</v>
          </cell>
          <cell r="D136" t="str">
            <v>COGEDIM/CFI</v>
          </cell>
          <cell r="E136" t="str">
            <v>04/18</v>
          </cell>
          <cell r="H136" t="str">
            <v>75</v>
          </cell>
          <cell r="I136">
            <v>5</v>
          </cell>
          <cell r="J136">
            <v>5</v>
          </cell>
          <cell r="O136">
            <v>40.299999999999997</v>
          </cell>
          <cell r="P136">
            <v>576.25</v>
          </cell>
          <cell r="Q136">
            <v>16.23</v>
          </cell>
          <cell r="AS136" t="str">
            <v>15/17 CHEMIN DES SERRES</v>
          </cell>
          <cell r="AT136" t="str">
            <v>SAINT ISIDORE</v>
          </cell>
        </row>
        <row r="137">
          <cell r="A137">
            <v>123893</v>
          </cell>
          <cell r="B137" t="str">
            <v>NICE</v>
          </cell>
          <cell r="C137" t="str">
            <v>ALLURE</v>
          </cell>
          <cell r="D137" t="str">
            <v>ART IMMO</v>
          </cell>
          <cell r="E137" t="str">
            <v>11/18</v>
          </cell>
          <cell r="G137">
            <v>60</v>
          </cell>
          <cell r="I137">
            <v>122</v>
          </cell>
          <cell r="J137">
            <v>122</v>
          </cell>
          <cell r="L137">
            <v>23.78</v>
          </cell>
          <cell r="M137">
            <v>460.96</v>
          </cell>
          <cell r="N137">
            <v>19.46</v>
          </cell>
          <cell r="O137">
            <v>39.97</v>
          </cell>
          <cell r="P137">
            <v>608.79</v>
          </cell>
          <cell r="Q137">
            <v>16.760000000000002</v>
          </cell>
          <cell r="AS137" t="str">
            <v>12/14 AV DENIS SEMERIA</v>
          </cell>
          <cell r="AT137" t="str">
            <v>VAUBAN</v>
          </cell>
        </row>
        <row r="138">
          <cell r="A138">
            <v>123934</v>
          </cell>
          <cell r="B138" t="str">
            <v>NICE</v>
          </cell>
          <cell r="C138" t="str">
            <v>ESPRIT CITY</v>
          </cell>
          <cell r="D138" t="str">
            <v>VINCI</v>
          </cell>
          <cell r="E138" t="str">
            <v>06/18</v>
          </cell>
          <cell r="G138" t="str">
            <v>50</v>
          </cell>
          <cell r="I138">
            <v>37</v>
          </cell>
          <cell r="J138">
            <v>37</v>
          </cell>
          <cell r="L138">
            <v>22.81</v>
          </cell>
          <cell r="M138">
            <v>451.75</v>
          </cell>
          <cell r="N138">
            <v>19.899999999999999</v>
          </cell>
          <cell r="O138">
            <v>39.81</v>
          </cell>
          <cell r="P138">
            <v>646.66999999999996</v>
          </cell>
          <cell r="Q138">
            <v>16.25</v>
          </cell>
          <cell r="R138">
            <v>61.31</v>
          </cell>
          <cell r="S138">
            <v>917</v>
          </cell>
          <cell r="T138">
            <v>15.77</v>
          </cell>
          <cell r="AS138" t="str">
            <v>RUE RIBOTTI</v>
          </cell>
          <cell r="AT138" t="str">
            <v>TNL BEAUMONT</v>
          </cell>
        </row>
        <row r="139">
          <cell r="A139">
            <v>124137</v>
          </cell>
          <cell r="B139" t="str">
            <v>NICE</v>
          </cell>
          <cell r="C139" t="str">
            <v>SOSPEL/VILLA D'ESTE</v>
          </cell>
          <cell r="D139" t="str">
            <v>SAGEC</v>
          </cell>
          <cell r="E139" t="str">
            <v>06/18</v>
          </cell>
          <cell r="G139" t="str">
            <v>50</v>
          </cell>
          <cell r="I139">
            <v>32</v>
          </cell>
          <cell r="J139">
            <v>32</v>
          </cell>
          <cell r="L139">
            <v>26.09</v>
          </cell>
          <cell r="M139">
            <v>432.27</v>
          </cell>
          <cell r="N139">
            <v>16.54</v>
          </cell>
          <cell r="O139">
            <v>41.84</v>
          </cell>
          <cell r="P139">
            <v>662.11</v>
          </cell>
          <cell r="Q139">
            <v>15.84</v>
          </cell>
          <cell r="R139">
            <v>66.5</v>
          </cell>
          <cell r="S139">
            <v>920</v>
          </cell>
          <cell r="T139">
            <v>14.58</v>
          </cell>
          <cell r="AT139" t="str">
            <v>SAINT JEAN D'ANGELY</v>
          </cell>
        </row>
        <row r="140">
          <cell r="A140">
            <v>125064</v>
          </cell>
          <cell r="B140" t="str">
            <v>NICE</v>
          </cell>
          <cell r="C140" t="str">
            <v>BAY VIEW</v>
          </cell>
          <cell r="D140" t="str">
            <v>BIS</v>
          </cell>
          <cell r="E140" t="str">
            <v>08/18</v>
          </cell>
          <cell r="G140" t="str">
            <v>50</v>
          </cell>
          <cell r="H140" t="str">
            <v>65</v>
          </cell>
          <cell r="I140">
            <v>27</v>
          </cell>
          <cell r="J140">
            <v>27</v>
          </cell>
          <cell r="L140">
            <v>25.95</v>
          </cell>
          <cell r="M140">
            <v>416.25</v>
          </cell>
          <cell r="N140">
            <v>17.97</v>
          </cell>
          <cell r="O140">
            <v>40.950000000000003</v>
          </cell>
          <cell r="P140">
            <v>684.29</v>
          </cell>
          <cell r="Q140">
            <v>18.3</v>
          </cell>
          <cell r="R140">
            <v>64.209999999999994</v>
          </cell>
          <cell r="S140">
            <v>970.56</v>
          </cell>
          <cell r="T140">
            <v>16.309999999999999</v>
          </cell>
          <cell r="AS140" t="str">
            <v>207 AV DE FABRON</v>
          </cell>
          <cell r="AT140" t="str">
            <v>GATTAMUA</v>
          </cell>
        </row>
        <row r="141">
          <cell r="A141">
            <v>125192</v>
          </cell>
          <cell r="B141" t="str">
            <v>NICE</v>
          </cell>
          <cell r="C141" t="str">
            <v>DOM CICION</v>
          </cell>
          <cell r="D141" t="str">
            <v>ANGLE NEUF</v>
          </cell>
          <cell r="E141" t="str">
            <v>10/18</v>
          </cell>
          <cell r="H141">
            <v>70</v>
          </cell>
          <cell r="I141">
            <v>1</v>
          </cell>
          <cell r="J141">
            <v>1</v>
          </cell>
          <cell r="O141">
            <v>40.72</v>
          </cell>
          <cell r="P141">
            <v>640</v>
          </cell>
          <cell r="Q141">
            <v>17.440000000000001</v>
          </cell>
          <cell r="AS141" t="str">
            <v>10 ROUTE DE ST PANCRACE</v>
          </cell>
          <cell r="AT141" t="str">
            <v>SAINT PANCRACE PESSICART</v>
          </cell>
        </row>
        <row r="142">
          <cell r="A142">
            <v>125311</v>
          </cell>
          <cell r="B142" t="str">
            <v>NICE</v>
          </cell>
          <cell r="C142" t="str">
            <v>VILLA NICEA</v>
          </cell>
          <cell r="D142" t="str">
            <v>KB</v>
          </cell>
          <cell r="E142" t="str">
            <v>09/18</v>
          </cell>
          <cell r="F142" t="str">
            <v>30</v>
          </cell>
          <cell r="G142" t="str">
            <v>50</v>
          </cell>
          <cell r="H142" t="str">
            <v>70</v>
          </cell>
          <cell r="I142">
            <v>21</v>
          </cell>
          <cell r="J142">
            <v>21</v>
          </cell>
          <cell r="L142">
            <v>29.93</v>
          </cell>
          <cell r="M142">
            <v>430</v>
          </cell>
          <cell r="N142">
            <v>16.71</v>
          </cell>
          <cell r="O142">
            <v>41.06</v>
          </cell>
          <cell r="P142">
            <v>674.06</v>
          </cell>
          <cell r="Q142">
            <v>18</v>
          </cell>
          <cell r="R142">
            <v>59.21</v>
          </cell>
          <cell r="S142">
            <v>840</v>
          </cell>
          <cell r="T142">
            <v>15.86</v>
          </cell>
          <cell r="AS142" t="str">
            <v>9 RUE DU 24 MARS</v>
          </cell>
          <cell r="AT142" t="str">
            <v>CAP DE CROIX</v>
          </cell>
        </row>
        <row r="143">
          <cell r="A143">
            <v>125351</v>
          </cell>
          <cell r="B143" t="str">
            <v>NICE</v>
          </cell>
          <cell r="C143" t="str">
            <v>JOIA</v>
          </cell>
          <cell r="D143" t="str">
            <v>EIFFAGE</v>
          </cell>
          <cell r="E143" t="str">
            <v>09/18</v>
          </cell>
          <cell r="G143" t="str">
            <v>50</v>
          </cell>
          <cell r="I143">
            <v>51</v>
          </cell>
          <cell r="J143">
            <v>51</v>
          </cell>
          <cell r="O143">
            <v>46.74</v>
          </cell>
          <cell r="P143">
            <v>663</v>
          </cell>
          <cell r="Q143">
            <v>15.26</v>
          </cell>
          <cell r="R143">
            <v>70.430000000000007</v>
          </cell>
          <cell r="S143">
            <v>898.19</v>
          </cell>
          <cell r="T143">
            <v>13.5</v>
          </cell>
          <cell r="U143">
            <v>94.75</v>
          </cell>
          <cell r="V143">
            <v>1217.5</v>
          </cell>
          <cell r="W143">
            <v>13.39</v>
          </cell>
          <cell r="AS143" t="str">
            <v>AV SIMONE VEIL</v>
          </cell>
          <cell r="AT143" t="str">
            <v>PARC DES SPORTS</v>
          </cell>
        </row>
        <row r="144">
          <cell r="A144">
            <v>125361</v>
          </cell>
          <cell r="B144" t="str">
            <v>NICE</v>
          </cell>
          <cell r="C144" t="str">
            <v>CYRILE BESSET/COSY</v>
          </cell>
          <cell r="D144" t="str">
            <v>SAGEC</v>
          </cell>
          <cell r="E144" t="str">
            <v>09/18</v>
          </cell>
          <cell r="G144" t="str">
            <v>65</v>
          </cell>
          <cell r="I144">
            <v>30</v>
          </cell>
          <cell r="J144">
            <v>30</v>
          </cell>
          <cell r="L144">
            <v>28.5</v>
          </cell>
          <cell r="M144">
            <v>453.33</v>
          </cell>
          <cell r="N144">
            <v>15.9</v>
          </cell>
          <cell r="O144">
            <v>42</v>
          </cell>
          <cell r="P144">
            <v>651.66999999999996</v>
          </cell>
          <cell r="Q144">
            <v>17.100000000000001</v>
          </cell>
          <cell r="R144">
            <v>63.42</v>
          </cell>
          <cell r="S144">
            <v>873.33</v>
          </cell>
          <cell r="T144">
            <v>14.8</v>
          </cell>
          <cell r="AS144" t="str">
            <v>80 AV CYRILLE BESSET</v>
          </cell>
          <cell r="AT144" t="str">
            <v>SAINT BARTHELEMY</v>
          </cell>
        </row>
        <row r="145">
          <cell r="A145">
            <v>125731</v>
          </cell>
          <cell r="B145" t="str">
            <v>NICE</v>
          </cell>
          <cell r="C145" t="str">
            <v>48 RIQUIER</v>
          </cell>
          <cell r="D145" t="str">
            <v>SAGEC</v>
          </cell>
          <cell r="E145" t="str">
            <v>10/18</v>
          </cell>
          <cell r="G145" t="str">
            <v>70</v>
          </cell>
          <cell r="H145" t="str">
            <v>90</v>
          </cell>
          <cell r="I145">
            <v>45</v>
          </cell>
          <cell r="J145">
            <v>45</v>
          </cell>
          <cell r="L145">
            <v>23.04</v>
          </cell>
          <cell r="M145">
            <v>450</v>
          </cell>
          <cell r="N145">
            <v>19.600000000000001</v>
          </cell>
          <cell r="O145">
            <v>40.31</v>
          </cell>
          <cell r="P145">
            <v>685</v>
          </cell>
          <cell r="Q145">
            <v>18.75</v>
          </cell>
          <cell r="R145">
            <v>65.28</v>
          </cell>
          <cell r="S145">
            <v>966.67</v>
          </cell>
          <cell r="T145">
            <v>15.88</v>
          </cell>
          <cell r="AS145" t="str">
            <v>48 BD DE RIQUIER</v>
          </cell>
          <cell r="AT145" t="str">
            <v>RIQUIER</v>
          </cell>
        </row>
        <row r="146">
          <cell r="A146">
            <v>127200</v>
          </cell>
          <cell r="B146" t="str">
            <v>NICE</v>
          </cell>
          <cell r="C146" t="str">
            <v>SCUDERI</v>
          </cell>
          <cell r="D146" t="str">
            <v>LNC</v>
          </cell>
          <cell r="E146" t="str">
            <v>06/19</v>
          </cell>
          <cell r="I146">
            <v>24</v>
          </cell>
          <cell r="J146">
            <v>24</v>
          </cell>
          <cell r="AS146" t="str">
            <v>12 AV SCUDERI</v>
          </cell>
          <cell r="AT146" t="str">
            <v>CAP DE CROIX</v>
          </cell>
        </row>
        <row r="147">
          <cell r="A147">
            <v>127375</v>
          </cell>
          <cell r="B147" t="str">
            <v>NICE</v>
          </cell>
          <cell r="C147" t="str">
            <v>EN VUE</v>
          </cell>
          <cell r="D147" t="str">
            <v>BNP</v>
          </cell>
          <cell r="E147" t="str">
            <v>11/18</v>
          </cell>
          <cell r="G147">
            <v>60</v>
          </cell>
          <cell r="I147">
            <v>54</v>
          </cell>
          <cell r="J147">
            <v>54</v>
          </cell>
          <cell r="L147">
            <v>27.72</v>
          </cell>
          <cell r="M147">
            <v>504.29</v>
          </cell>
          <cell r="N147">
            <v>20.420000000000002</v>
          </cell>
          <cell r="O147">
            <v>41.92</v>
          </cell>
          <cell r="P147">
            <v>751.15</v>
          </cell>
          <cell r="Q147">
            <v>19.37</v>
          </cell>
          <cell r="R147">
            <v>61.91</v>
          </cell>
          <cell r="S147">
            <v>978</v>
          </cell>
          <cell r="T147">
            <v>16.98</v>
          </cell>
          <cell r="U147">
            <v>79.47</v>
          </cell>
          <cell r="V147">
            <v>1220</v>
          </cell>
          <cell r="W147">
            <v>16.440000000000001</v>
          </cell>
          <cell r="AS147" t="str">
            <v>278 AV DE FABRON</v>
          </cell>
          <cell r="AT147" t="str">
            <v>FABRON TERRON ARCHET</v>
          </cell>
        </row>
        <row r="148">
          <cell r="A148">
            <v>127569</v>
          </cell>
          <cell r="B148" t="str">
            <v>NICE</v>
          </cell>
          <cell r="C148" t="str">
            <v>AZUR ET SENS</v>
          </cell>
          <cell r="D148" t="str">
            <v>IZIMMO</v>
          </cell>
          <cell r="E148" t="str">
            <v>11/18</v>
          </cell>
          <cell r="F148">
            <v>45</v>
          </cell>
          <cell r="G148">
            <v>60</v>
          </cell>
          <cell r="I148">
            <v>10</v>
          </cell>
          <cell r="J148">
            <v>10</v>
          </cell>
          <cell r="L148">
            <v>23.3</v>
          </cell>
          <cell r="M148">
            <v>435</v>
          </cell>
          <cell r="N148">
            <v>20.6</v>
          </cell>
          <cell r="O148">
            <v>40.369999999999997</v>
          </cell>
          <cell r="P148">
            <v>655.71</v>
          </cell>
          <cell r="Q148">
            <v>17.690000000000001</v>
          </cell>
          <cell r="R148">
            <v>60.65</v>
          </cell>
          <cell r="S148">
            <v>915</v>
          </cell>
          <cell r="T148">
            <v>16.079999999999998</v>
          </cell>
          <cell r="AS148" t="str">
            <v>313 AV DE PESSICART</v>
          </cell>
          <cell r="AT148" t="str">
            <v>PESSICART</v>
          </cell>
        </row>
        <row r="149">
          <cell r="A149">
            <v>128532</v>
          </cell>
          <cell r="B149" t="str">
            <v>NICE</v>
          </cell>
          <cell r="C149" t="str">
            <v>NOVA DOLCE</v>
          </cell>
          <cell r="D149" t="str">
            <v>KB</v>
          </cell>
          <cell r="E149" t="str">
            <v>07/19</v>
          </cell>
          <cell r="I149">
            <v>22</v>
          </cell>
          <cell r="J149">
            <v>22</v>
          </cell>
          <cell r="AS149" t="str">
            <v>154 BD DE CESSOLE</v>
          </cell>
          <cell r="AT149" t="str">
            <v>VILLA ARSON</v>
          </cell>
        </row>
        <row r="150">
          <cell r="A150">
            <v>129595</v>
          </cell>
          <cell r="B150" t="str">
            <v>NICE</v>
          </cell>
          <cell r="C150" t="str">
            <v>ESPRIT NICE</v>
          </cell>
          <cell r="D150" t="str">
            <v>BNP</v>
          </cell>
          <cell r="E150" t="str">
            <v>02/19</v>
          </cell>
          <cell r="I150">
            <v>25</v>
          </cell>
          <cell r="J150">
            <v>25</v>
          </cell>
          <cell r="AS150" t="str">
            <v>26 RUE THEURIET</v>
          </cell>
          <cell r="AT150" t="str">
            <v>BELLEVUE</v>
          </cell>
        </row>
        <row r="151">
          <cell r="A151">
            <v>129992</v>
          </cell>
          <cell r="B151" t="str">
            <v>NICE</v>
          </cell>
          <cell r="C151" t="str">
            <v>SUN GARDEN</v>
          </cell>
          <cell r="D151" t="str">
            <v>KB</v>
          </cell>
          <cell r="E151" t="str">
            <v>06/19</v>
          </cell>
          <cell r="I151">
            <v>26</v>
          </cell>
          <cell r="J151">
            <v>26</v>
          </cell>
          <cell r="AS151" t="str">
            <v>286 AV STE MARGUERITE</v>
          </cell>
          <cell r="AT151" t="str">
            <v>SPAGNOL SAINTE MARGUERITE</v>
          </cell>
        </row>
        <row r="152">
          <cell r="A152">
            <v>131865</v>
          </cell>
          <cell r="B152" t="str">
            <v>NICE</v>
          </cell>
          <cell r="C152" t="str">
            <v>NICE WAY</v>
          </cell>
          <cell r="D152" t="str">
            <v>UFF</v>
          </cell>
          <cell r="E152" t="str">
            <v>06/19</v>
          </cell>
          <cell r="I152">
            <v>27</v>
          </cell>
          <cell r="J152">
            <v>27</v>
          </cell>
          <cell r="AS152" t="str">
            <v>34 AV DES DIABLES BLEUS</v>
          </cell>
          <cell r="AT152" t="str">
            <v>SAINT ROCH</v>
          </cell>
        </row>
        <row r="153">
          <cell r="A153">
            <v>132677</v>
          </cell>
          <cell r="B153" t="str">
            <v>NICE</v>
          </cell>
          <cell r="C153" t="str">
            <v>CARRE SERENICE</v>
          </cell>
          <cell r="D153" t="str">
            <v>UFF</v>
          </cell>
          <cell r="E153" t="str">
            <v>06/19</v>
          </cell>
          <cell r="I153">
            <v>26</v>
          </cell>
          <cell r="J153">
            <v>26</v>
          </cell>
          <cell r="AS153" t="str">
            <v>3A RUELLE ST ROCH</v>
          </cell>
          <cell r="AT153" t="str">
            <v>SAINT ROCH RICOLFI</v>
          </cell>
        </row>
        <row r="154">
          <cell r="A154">
            <v>117164</v>
          </cell>
          <cell r="B154" t="str">
            <v>VILLENEUVE LES AVIGNON</v>
          </cell>
          <cell r="C154" t="str">
            <v>LES TERRASSES DE L'OLIVIER</v>
          </cell>
          <cell r="D154" t="str">
            <v>EIFFAGE</v>
          </cell>
          <cell r="E154">
            <v>42584</v>
          </cell>
          <cell r="F154">
            <v>25</v>
          </cell>
          <cell r="G154">
            <v>40</v>
          </cell>
          <cell r="H154">
            <v>60</v>
          </cell>
          <cell r="I154">
            <v>50</v>
          </cell>
          <cell r="J154">
            <v>50</v>
          </cell>
          <cell r="L154">
            <v>33.18</v>
          </cell>
          <cell r="M154">
            <v>375</v>
          </cell>
          <cell r="N154">
            <v>12.86</v>
          </cell>
          <cell r="O154">
            <v>45.23</v>
          </cell>
          <cell r="P154">
            <v>458.12</v>
          </cell>
          <cell r="Q154">
            <v>11.16</v>
          </cell>
          <cell r="R154">
            <v>62.84</v>
          </cell>
          <cell r="S154">
            <v>556.36</v>
          </cell>
          <cell r="T154">
            <v>9.94</v>
          </cell>
          <cell r="U154">
            <v>80.180000000000007</v>
          </cell>
          <cell r="V154">
            <v>655</v>
          </cell>
          <cell r="W154">
            <v>9.08</v>
          </cell>
          <cell r="AS154" t="str">
            <v>AVENUE DU DOCTEUR PAUL GACHE</v>
          </cell>
        </row>
        <row r="155">
          <cell r="A155">
            <v>11085</v>
          </cell>
          <cell r="B155" t="str">
            <v>VILLENEUVE LES AVIGNON</v>
          </cell>
          <cell r="C155" t="str">
            <v>PALAIS CANILHAC</v>
          </cell>
          <cell r="D155" t="str">
            <v>IZIMMO</v>
          </cell>
          <cell r="E155">
            <v>41579</v>
          </cell>
          <cell r="F155">
            <v>25</v>
          </cell>
          <cell r="I155">
            <v>45</v>
          </cell>
          <cell r="J155">
            <v>45</v>
          </cell>
          <cell r="O155">
            <v>51.92</v>
          </cell>
          <cell r="P155">
            <v>505.77</v>
          </cell>
          <cell r="Q155">
            <v>10.39</v>
          </cell>
          <cell r="R155">
            <v>70.38</v>
          </cell>
          <cell r="S155">
            <v>672.19</v>
          </cell>
          <cell r="T155">
            <v>10.06</v>
          </cell>
          <cell r="U155">
            <v>90.97</v>
          </cell>
          <cell r="V155">
            <v>830</v>
          </cell>
          <cell r="W155">
            <v>9.49</v>
          </cell>
          <cell r="AS155" t="str">
            <v>14 RUE DE L'HOPITAL</v>
          </cell>
        </row>
        <row r="156">
          <cell r="A156">
            <v>115597</v>
          </cell>
          <cell r="B156" t="str">
            <v>LES ANGLES</v>
          </cell>
          <cell r="C156" t="str">
            <v>TERR DU GRAND TERME</v>
          </cell>
          <cell r="D156" t="str">
            <v>ALPHA PROMOTION</v>
          </cell>
          <cell r="E156">
            <v>42401</v>
          </cell>
          <cell r="F156">
            <v>25</v>
          </cell>
          <cell r="O156">
            <v>42.41</v>
          </cell>
          <cell r="P156">
            <v>470</v>
          </cell>
          <cell r="Q156">
            <v>11.67</v>
          </cell>
          <cell r="R156">
            <v>64.63</v>
          </cell>
          <cell r="S156">
            <v>582.5</v>
          </cell>
          <cell r="T156">
            <v>9.4</v>
          </cell>
          <cell r="U156">
            <v>83.09</v>
          </cell>
          <cell r="V156">
            <v>695</v>
          </cell>
          <cell r="W156">
            <v>8.66</v>
          </cell>
        </row>
        <row r="157">
          <cell r="A157" t="str">
            <v>l000020</v>
          </cell>
          <cell r="C157" t="str">
            <v>PRELUDE</v>
          </cell>
          <cell r="D157" t="str">
            <v>IZIMMO</v>
          </cell>
          <cell r="E157">
            <v>42278</v>
          </cell>
          <cell r="G157">
            <v>35</v>
          </cell>
          <cell r="H157">
            <v>50</v>
          </cell>
          <cell r="I157">
            <v>56</v>
          </cell>
          <cell r="J157">
            <v>56</v>
          </cell>
          <cell r="O157">
            <v>40</v>
          </cell>
          <cell r="P157">
            <v>451</v>
          </cell>
          <cell r="Q157">
            <v>11.96</v>
          </cell>
          <cell r="R157">
            <v>63</v>
          </cell>
          <cell r="S157">
            <v>580</v>
          </cell>
          <cell r="T157">
            <v>9.92</v>
          </cell>
        </row>
        <row r="158">
          <cell r="A158">
            <v>119988</v>
          </cell>
          <cell r="B158" t="str">
            <v>HYERES</v>
          </cell>
          <cell r="C158" t="str">
            <v>MARTELIERE</v>
          </cell>
          <cell r="D158" t="str">
            <v>SPIRIT</v>
          </cell>
          <cell r="E158">
            <v>43556</v>
          </cell>
          <cell r="I158">
            <v>21</v>
          </cell>
          <cell r="J158">
            <v>21</v>
          </cell>
          <cell r="AS158" t="str">
            <v>287 AVENUE MARECHAL LECLERC</v>
          </cell>
        </row>
        <row r="159">
          <cell r="A159">
            <v>127969</v>
          </cell>
          <cell r="B159" t="str">
            <v>HYERES</v>
          </cell>
          <cell r="C159" t="str">
            <v>SYMPHONIE DU PARC</v>
          </cell>
          <cell r="D159" t="str">
            <v>PRIMAXIA</v>
          </cell>
          <cell r="E159">
            <v>43435</v>
          </cell>
          <cell r="G159">
            <v>45</v>
          </cell>
          <cell r="I159">
            <v>1</v>
          </cell>
          <cell r="J159">
            <v>1</v>
          </cell>
          <cell r="R159">
            <v>58</v>
          </cell>
          <cell r="S159">
            <v>715</v>
          </cell>
          <cell r="T159">
            <v>13.22</v>
          </cell>
        </row>
        <row r="160">
          <cell r="A160">
            <v>125476</v>
          </cell>
          <cell r="B160" t="str">
            <v>HYERES</v>
          </cell>
          <cell r="C160" t="str">
            <v>FRANKIN REPUBLIQUE</v>
          </cell>
          <cell r="D160" t="str">
            <v>CONSERTO</v>
          </cell>
          <cell r="E160">
            <v>43344</v>
          </cell>
          <cell r="I160">
            <v>8</v>
          </cell>
          <cell r="J160">
            <v>8</v>
          </cell>
          <cell r="L160">
            <v>32</v>
          </cell>
          <cell r="M160">
            <v>403</v>
          </cell>
          <cell r="N160">
            <v>12.78</v>
          </cell>
          <cell r="O160">
            <v>40</v>
          </cell>
          <cell r="P160">
            <v>498</v>
          </cell>
          <cell r="Q160">
            <v>12.56</v>
          </cell>
          <cell r="R160">
            <v>54</v>
          </cell>
          <cell r="S160">
            <v>635</v>
          </cell>
          <cell r="T160">
            <v>11.86</v>
          </cell>
        </row>
        <row r="161">
          <cell r="A161">
            <v>119535</v>
          </cell>
          <cell r="B161" t="str">
            <v>HYERES</v>
          </cell>
          <cell r="C161" t="str">
            <v>20 AV DES ILES D'OR</v>
          </cell>
          <cell r="D161" t="str">
            <v>CIR</v>
          </cell>
          <cell r="E161">
            <v>43252</v>
          </cell>
          <cell r="I161">
            <v>12</v>
          </cell>
          <cell r="J161">
            <v>12</v>
          </cell>
          <cell r="L161">
            <v>31</v>
          </cell>
          <cell r="M161">
            <v>422</v>
          </cell>
          <cell r="N161">
            <v>13.83</v>
          </cell>
          <cell r="O161">
            <v>43</v>
          </cell>
          <cell r="P161">
            <v>549</v>
          </cell>
          <cell r="Q161">
            <v>12.86</v>
          </cell>
          <cell r="R161">
            <v>61</v>
          </cell>
          <cell r="S161">
            <v>698</v>
          </cell>
          <cell r="T161">
            <v>11.36</v>
          </cell>
        </row>
        <row r="162">
          <cell r="A162">
            <v>121036</v>
          </cell>
          <cell r="B162" t="str">
            <v>HYERES</v>
          </cell>
        </row>
        <row r="171">
          <cell r="A171">
            <v>133629</v>
          </cell>
          <cell r="B171" t="str">
            <v>NICE</v>
          </cell>
          <cell r="C171" t="str">
            <v>MILLESIME BELLET</v>
          </cell>
          <cell r="D171" t="str">
            <v>GAMBETTA</v>
          </cell>
          <cell r="E171">
            <v>43672</v>
          </cell>
          <cell r="AS171" t="str">
            <v>659 ROUTE DE BELLET</v>
          </cell>
          <cell r="AT171" t="str">
            <v>CREMAT BELLET</v>
          </cell>
        </row>
        <row r="172">
          <cell r="A172">
            <v>133720</v>
          </cell>
          <cell r="B172" t="str">
            <v>CANNES</v>
          </cell>
          <cell r="C172" t="str">
            <v>LOUIS NEGRIN</v>
          </cell>
          <cell r="D172" t="str">
            <v>GAMBETTA</v>
          </cell>
          <cell r="E172">
            <v>43676</v>
          </cell>
          <cell r="AS172" t="str">
            <v>3 BD LOUIS NEGRIN</v>
          </cell>
          <cell r="AT172" t="str">
            <v>LA BOCCA CENTRE</v>
          </cell>
        </row>
        <row r="173">
          <cell r="A173">
            <v>133729</v>
          </cell>
          <cell r="B173" t="str">
            <v>TOULON</v>
          </cell>
          <cell r="C173" t="str">
            <v>BEL OMBRA</v>
          </cell>
          <cell r="D173" t="str">
            <v>GRAND SUD DVP</v>
          </cell>
          <cell r="E173">
            <v>43677</v>
          </cell>
          <cell r="AS173" t="str">
            <v>AVENUE MARCEAU</v>
          </cell>
        </row>
        <row r="174">
          <cell r="A174">
            <v>133725</v>
          </cell>
          <cell r="B174" t="str">
            <v>VILLENEUVE LES AVIGNON</v>
          </cell>
          <cell r="D174" t="str">
            <v>PROV CONCEPT PROJETS</v>
          </cell>
          <cell r="E174">
            <v>43677</v>
          </cell>
          <cell r="I174">
            <v>21</v>
          </cell>
          <cell r="J174">
            <v>21</v>
          </cell>
          <cell r="AS174" t="str">
            <v>19 CHEM DES FALAISES</v>
          </cell>
        </row>
        <row r="175">
          <cell r="A175">
            <v>133732</v>
          </cell>
          <cell r="B175" t="str">
            <v>VILLENEUVE LOUBET</v>
          </cell>
          <cell r="C175" t="str">
            <v>VOILES DE LA BERMONE</v>
          </cell>
          <cell r="D175" t="str">
            <v>BNP</v>
          </cell>
          <cell r="E175">
            <v>43677</v>
          </cell>
          <cell r="AS175" t="str">
            <v>AVENUE DE LA BERMONE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O9" sqref="O9"/>
    </sheetView>
  </sheetViews>
  <sheetFormatPr baseColWidth="10" defaultRowHeight="14.5" x14ac:dyDescent="0.35"/>
  <sheetData>
    <row r="1" spans="1:13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/>
      <c r="G1" s="5" t="s">
        <v>5</v>
      </c>
      <c r="H1" s="6" t="s">
        <v>6</v>
      </c>
      <c r="I1" s="7"/>
      <c r="J1" s="6" t="s">
        <v>7</v>
      </c>
      <c r="K1" s="7"/>
      <c r="L1" s="6" t="s">
        <v>8</v>
      </c>
      <c r="M1" s="7"/>
    </row>
    <row r="2" spans="1:13" x14ac:dyDescent="0.35">
      <c r="A2" s="8"/>
      <c r="B2" s="9"/>
      <c r="C2" s="9"/>
      <c r="D2" s="10"/>
      <c r="E2" s="11"/>
      <c r="F2" s="11"/>
      <c r="G2" s="12" t="s">
        <v>9</v>
      </c>
      <c r="H2" s="13"/>
      <c r="I2" s="14"/>
      <c r="J2" s="13"/>
      <c r="K2" s="14"/>
      <c r="L2" s="13"/>
      <c r="M2" s="14"/>
    </row>
    <row r="3" spans="1:13" ht="15" thickBot="1" x14ac:dyDescent="0.4">
      <c r="A3" s="15"/>
      <c r="B3" s="16"/>
      <c r="C3" s="16"/>
      <c r="D3" s="17"/>
      <c r="E3" s="18"/>
      <c r="F3" s="18"/>
      <c r="G3" s="19" t="s">
        <v>10</v>
      </c>
      <c r="H3" s="20"/>
      <c r="I3" s="21"/>
      <c r="J3" s="20"/>
      <c r="K3" s="21"/>
      <c r="L3" s="20"/>
      <c r="M3" s="21"/>
    </row>
    <row r="4" spans="1:13" ht="15" thickBot="1" x14ac:dyDescent="0.4">
      <c r="A4" s="22">
        <v>9056</v>
      </c>
      <c r="B4" s="23" t="str">
        <f>IFERROR(VLOOKUP($A4,'[1]ETUDE LOC'!#REF!,3,FALSE),"")</f>
        <v/>
      </c>
      <c r="C4" s="23" t="str">
        <f>IFERROR(VLOOKUP($A4,'[1]ETUDE LOC'!#REF!,4,FALSE),"")</f>
        <v/>
      </c>
      <c r="D4" s="23" t="str">
        <f>IFERROR(VLOOKUP($A4,'[1]ETUDE LOC'!$A$2:$AU$300,5,FALSE),"")</f>
        <v>05/11</v>
      </c>
      <c r="E4" s="24" t="s">
        <v>11</v>
      </c>
      <c r="F4" s="25">
        <f>IFERROR(VLOOKUP($A4,'[1]ETUDE LOC'!$A$2:$AU$300,6,FALSE),"")</f>
        <v>0</v>
      </c>
      <c r="G4" s="26"/>
      <c r="H4" s="27">
        <f>IFERROR(VLOOKUP($A4,'[1]ETUDE LOC'!$A$2:$AU$300,14,FALSE),"0")</f>
        <v>19.559999999999999</v>
      </c>
      <c r="I4" s="28"/>
      <c r="J4" s="29">
        <f>IFERROR(VLOOKUP($A4,'[1]ETUDE LOC'!$A$2:$AU$300,17,FALSE),"0")</f>
        <v>17.3</v>
      </c>
      <c r="K4" s="30"/>
      <c r="L4" s="29">
        <f>IFERROR(VLOOKUP($A4,'[1]ETUDE LOC'!$A$2:$AU$300,20,FALSE),"")</f>
        <v>15.18</v>
      </c>
      <c r="M4" s="30"/>
    </row>
    <row r="5" spans="1:13" ht="15" thickBot="1" x14ac:dyDescent="0.4">
      <c r="A5" s="31"/>
      <c r="B5" s="32"/>
      <c r="C5" s="32"/>
      <c r="D5" s="32"/>
      <c r="E5" s="33" t="s">
        <v>12</v>
      </c>
      <c r="F5" s="25" t="str">
        <f>IFERROR(VLOOKUP($A4,'[1]ETUDE LOC'!$A$2:$AU$300,7,FALSE),"")</f>
        <v>75</v>
      </c>
      <c r="G5" s="34"/>
      <c r="H5" s="35"/>
      <c r="I5" s="36"/>
      <c r="J5" s="37"/>
      <c r="K5" s="38"/>
      <c r="L5" s="37"/>
      <c r="M5" s="38"/>
    </row>
    <row r="6" spans="1:13" ht="15" thickBot="1" x14ac:dyDescent="0.4">
      <c r="A6" s="39"/>
      <c r="B6" s="40"/>
      <c r="C6" s="40"/>
      <c r="D6" s="40"/>
      <c r="E6" s="41" t="s">
        <v>13</v>
      </c>
      <c r="F6" s="25">
        <f>IFERROR(VLOOKUP($A4,'[1]ETUDE LOC'!$A$2:$AU$300,8,FALSE),"")</f>
        <v>0</v>
      </c>
      <c r="G6" s="42"/>
      <c r="H6" s="43">
        <f>IFERROR(VLOOKUP($A4,'[1]ETUDE LOC'!$A$2:$AU$300,12,FALSE),"0")</f>
        <v>22.66</v>
      </c>
      <c r="I6" s="43">
        <f>IFERROR(VLOOKUP($A4,'[1]ETUDE LOC'!$A$2:$AU$300,13,FALSE),"0")</f>
        <v>367.92</v>
      </c>
      <c r="J6" s="43">
        <f>IFERROR(VLOOKUP($A4,'[1]ETUDE LOC'!$A$2:$AU$300,15,FALSE),"0")</f>
        <v>40.35</v>
      </c>
      <c r="K6" s="43">
        <f>IFERROR(VLOOKUP($A4,'[1]ETUDE LOC'!$A$2:$AU$300,16,FALSE),"0")</f>
        <v>621.5</v>
      </c>
      <c r="L6" s="43">
        <f>IFERROR(VLOOKUP($A4,'[1]ETUDE LOC'!$A$2:$AU$300,18,FALSE),"")</f>
        <v>57.75</v>
      </c>
      <c r="M6" s="43">
        <f>IFERROR(VLOOKUP($A4,'[1]ETUDE LOC'!$A$2:$AU$300,19,FALSE),"")</f>
        <v>801.88</v>
      </c>
    </row>
    <row r="7" spans="1:13" ht="15" thickBot="1" x14ac:dyDescent="0.4">
      <c r="A7" s="22">
        <v>9058</v>
      </c>
      <c r="B7" s="23" t="str">
        <f>IFERROR(VLOOKUP($A7,'[1]ETUDE LOC'!A1:AU299,3,FALSE),"")</f>
        <v>VILLA CLARA</v>
      </c>
      <c r="C7" s="23" t="str">
        <f>IFERROR(VLOOKUP($A7,'[1]ETUDE LOC'!A1:AU299,4,FALSE),"")</f>
        <v>PROMOGIM</v>
      </c>
      <c r="D7" s="23" t="str">
        <f>IFERROR(VLOOKUP($A7,'[1]ETUDE LOC'!$A$2:$AU$300,5,FALSE),"")</f>
        <v>05/11</v>
      </c>
      <c r="E7" s="24" t="s">
        <v>11</v>
      </c>
      <c r="F7" s="25">
        <f>IFERROR(VLOOKUP($A7,'[1]ETUDE LOC'!$A$2:$AU$300,6,FALSE),"")</f>
        <v>0</v>
      </c>
      <c r="G7" s="26"/>
      <c r="H7" s="27">
        <f>IFERROR(VLOOKUP($A7,'[1]ETUDE LOC'!$A$2:$AU$300,14,FALSE),"0")</f>
        <v>0</v>
      </c>
      <c r="I7" s="28"/>
      <c r="J7" s="29">
        <f>IFERROR(VLOOKUP($A7,'[1]ETUDE LOC'!$A$2:$AU$300,17,FALSE),"0")</f>
        <v>14.97</v>
      </c>
      <c r="K7" s="30"/>
      <c r="L7" s="29"/>
      <c r="M7" s="30"/>
    </row>
    <row r="8" spans="1:13" ht="15" thickBot="1" x14ac:dyDescent="0.4">
      <c r="A8" s="31"/>
      <c r="B8" s="32"/>
      <c r="C8" s="32"/>
      <c r="D8" s="32"/>
      <c r="E8" s="33" t="s">
        <v>12</v>
      </c>
      <c r="F8" s="25" t="str">
        <f>IFERROR(VLOOKUP($A7,'[1]ETUDE LOC'!$A$2:$AU$300,7,FALSE),"")</f>
        <v>70</v>
      </c>
      <c r="G8" s="44"/>
      <c r="H8" s="35"/>
      <c r="I8" s="36"/>
      <c r="J8" s="37"/>
      <c r="K8" s="38"/>
      <c r="L8" s="37"/>
      <c r="M8" s="38"/>
    </row>
    <row r="9" spans="1:13" ht="15" thickBot="1" x14ac:dyDescent="0.4">
      <c r="A9" s="39"/>
      <c r="B9" s="40"/>
      <c r="C9" s="40"/>
      <c r="D9" s="40"/>
      <c r="E9" s="41" t="s">
        <v>13</v>
      </c>
      <c r="F9" s="25">
        <f>IFERROR(VLOOKUP($A7,'[1]ETUDE LOC'!$A$2:$AU$300,8,FALSE),"")</f>
        <v>0</v>
      </c>
      <c r="G9" s="42"/>
      <c r="H9" s="43">
        <f>IFERROR(VLOOKUP($A7,'[1]ETUDE LOC'!$A$2:$AU$300,12,FALSE),"0")</f>
        <v>0</v>
      </c>
      <c r="I9" s="43">
        <f>IFERROR(VLOOKUP($A7,'[1]ETUDE LOC'!$A$2:$AU$300,13,FALSE),"0")</f>
        <v>0</v>
      </c>
      <c r="J9" s="43">
        <f>IFERROR(VLOOKUP($A7,'[1]ETUDE LOC'!$A$2:$AU$300,15,FALSE),"0")</f>
        <v>40</v>
      </c>
      <c r="K9" s="43">
        <f>IFERROR(VLOOKUP($A7,'[1]ETUDE LOC'!$A$2:$AU$300,16,FALSE),"0")</f>
        <v>534</v>
      </c>
      <c r="L9" s="43"/>
      <c r="M9" s="43"/>
    </row>
    <row r="10" spans="1:13" ht="15" thickBot="1" x14ac:dyDescent="0.4">
      <c r="A10" s="22">
        <v>9147</v>
      </c>
      <c r="B10" s="23" t="str">
        <f>IFERROR(VLOOKUP($A10,'[1]ETUDE LOC'!A4:AU302,3,FALSE),"")</f>
        <v>JARDIN DES SENS</v>
      </c>
      <c r="C10" s="23" t="str">
        <f>IFERROR(VLOOKUP($A10,'[1]ETUDE LOC'!A4:AU302,4,FALSE),"")</f>
        <v>SAGEC</v>
      </c>
      <c r="D10" s="23" t="str">
        <f>IFERROR(VLOOKUP($A10,'[1]ETUDE LOC'!$A$2:$AU$300,5,FALSE),"")</f>
        <v>06/11</v>
      </c>
      <c r="E10" s="45" t="s">
        <v>11</v>
      </c>
      <c r="F10" s="25">
        <f>IFERROR(VLOOKUP($A10,'[1]ETUDE LOC'!$A$2:$AU$300,6,FALSE),"")</f>
        <v>0</v>
      </c>
      <c r="G10" s="26"/>
      <c r="H10" s="27">
        <f>IFERROR(VLOOKUP($A10,'[1]ETUDE LOC'!$A$2:$AU$300,14,FALSE),"0")</f>
        <v>18.559999999999999</v>
      </c>
      <c r="I10" s="28"/>
      <c r="J10" s="29">
        <f>IFERROR(VLOOKUP($A10,'[1]ETUDE LOC'!$A$2:$AU$300,17,FALSE),"0")</f>
        <v>16.829999999999998</v>
      </c>
      <c r="K10" s="30"/>
      <c r="L10" s="29"/>
      <c r="M10" s="30"/>
    </row>
    <row r="11" spans="1:13" ht="15" thickBot="1" x14ac:dyDescent="0.4">
      <c r="A11" s="31"/>
      <c r="B11" s="32"/>
      <c r="C11" s="32"/>
      <c r="D11" s="32"/>
      <c r="E11" s="46" t="s">
        <v>12</v>
      </c>
      <c r="F11" s="25" t="str">
        <f>IFERROR(VLOOKUP($A10,'[1]ETUDE LOC'!$A$2:$AU$300,7,FALSE),"")</f>
        <v>75</v>
      </c>
      <c r="G11" s="44"/>
      <c r="H11" s="35"/>
      <c r="I11" s="36"/>
      <c r="J11" s="37"/>
      <c r="K11" s="38"/>
      <c r="L11" s="37"/>
      <c r="M11" s="38"/>
    </row>
    <row r="12" spans="1:13" ht="15" thickBot="1" x14ac:dyDescent="0.4">
      <c r="A12" s="39"/>
      <c r="B12" s="40"/>
      <c r="C12" s="40"/>
      <c r="D12" s="40"/>
      <c r="E12" s="47" t="s">
        <v>13</v>
      </c>
      <c r="F12" s="25">
        <f>IFERROR(VLOOKUP($A10,'[1]ETUDE LOC'!$A$2:$AU$300,8,FALSE),"")</f>
        <v>0</v>
      </c>
      <c r="G12" s="42"/>
      <c r="H12" s="43">
        <f>IFERROR(VLOOKUP($A10,'[1]ETUDE LOC'!$A$2:$AU$300,12,FALSE),"0")</f>
        <v>25</v>
      </c>
      <c r="I12" s="43">
        <f>IFERROR(VLOOKUP($A10,'[1]ETUDE LOC'!$A$2:$AU$300,13,FALSE),"0")</f>
        <v>386</v>
      </c>
      <c r="J12" s="43">
        <f>IFERROR(VLOOKUP($A10,'[1]ETUDE LOC'!$A$2:$AU$300,15,FALSE),"0")</f>
        <v>43</v>
      </c>
      <c r="K12" s="43">
        <f>IFERROR(VLOOKUP($A10,'[1]ETUDE LOC'!$A$2:$AU$300,16,FALSE),"0")</f>
        <v>650</v>
      </c>
      <c r="L12" s="43"/>
      <c r="M12" s="43"/>
    </row>
    <row r="13" spans="1:13" ht="15" thickBot="1" x14ac:dyDescent="0.4">
      <c r="A13" s="22"/>
      <c r="B13" s="23" t="str">
        <f>IFERROR(VLOOKUP($A13,'[1]ETUDE LOC'!A7:AU305,3,FALSE),"")</f>
        <v/>
      </c>
      <c r="C13" s="23" t="str">
        <f>IFERROR(VLOOKUP($A13,'[1]ETUDE LOC'!A7:AU305,4,FALSE),"")</f>
        <v/>
      </c>
      <c r="D13" s="23" t="str">
        <f>IFERROR(VLOOKUP($A13,'[1]ETUDE LOC'!$A$2:$AU$300,5,FALSE),"")</f>
        <v/>
      </c>
      <c r="E13" s="24" t="s">
        <v>11</v>
      </c>
      <c r="F13" s="25" t="str">
        <f>IFERROR(VLOOKUP($A13,'[1]ETUDE LOC'!$A$2:$AU$300,6,FALSE),"")</f>
        <v/>
      </c>
      <c r="G13" s="26"/>
      <c r="H13" s="27" t="str">
        <f>IFERROR(VLOOKUP($A13,'[1]ETUDE LOC'!$A$2:$AU$300,14,FALSE),"0")</f>
        <v>0</v>
      </c>
      <c r="I13" s="28"/>
      <c r="J13" s="29" t="str">
        <f>IFERROR(VLOOKUP($A13,'[1]ETUDE LOC'!$A$2:$AU$300,17,FALSE),"0")</f>
        <v>0</v>
      </c>
      <c r="K13" s="30"/>
      <c r="L13" s="29"/>
      <c r="M13" s="30"/>
    </row>
    <row r="14" spans="1:13" ht="15" thickBot="1" x14ac:dyDescent="0.4">
      <c r="A14" s="31"/>
      <c r="B14" s="32"/>
      <c r="C14" s="32"/>
      <c r="D14" s="32"/>
      <c r="E14" s="33" t="s">
        <v>12</v>
      </c>
      <c r="F14" s="25" t="str">
        <f>IFERROR(VLOOKUP($A13,'[1]ETUDE LOC'!$A$2:$AU$300,7,FALSE),"")</f>
        <v/>
      </c>
      <c r="G14" s="44"/>
      <c r="H14" s="35"/>
      <c r="I14" s="36"/>
      <c r="J14" s="37"/>
      <c r="K14" s="38"/>
      <c r="L14" s="37"/>
      <c r="M14" s="38"/>
    </row>
    <row r="15" spans="1:13" ht="15" thickBot="1" x14ac:dyDescent="0.4">
      <c r="A15" s="39"/>
      <c r="B15" s="40"/>
      <c r="C15" s="40"/>
      <c r="D15" s="40"/>
      <c r="E15" s="41" t="s">
        <v>13</v>
      </c>
      <c r="F15" s="25" t="str">
        <f>IFERROR(VLOOKUP($A13,'[1]ETUDE LOC'!$A$2:$AU$300,8,FALSE),"")</f>
        <v/>
      </c>
      <c r="G15" s="42"/>
      <c r="H15" s="43" t="str">
        <f>IFERROR(VLOOKUP($A13,'[1]ETUDE LOC'!$A$2:$AU$300,12,FALSE),"0")</f>
        <v>0</v>
      </c>
      <c r="I15" s="43" t="str">
        <f>IFERROR(VLOOKUP($A13,'[1]ETUDE LOC'!$A$2:$AU$300,13,FALSE),"0")</f>
        <v>0</v>
      </c>
      <c r="J15" s="43" t="str">
        <f>IFERROR(VLOOKUP($A13,'[1]ETUDE LOC'!$A$2:$AU$300,15,FALSE),"0")</f>
        <v>0</v>
      </c>
      <c r="K15" s="43" t="str">
        <f>IFERROR(VLOOKUP($A13,'[1]ETUDE LOC'!$A$2:$AU$300,16,FALSE),"0")</f>
        <v>0</v>
      </c>
      <c r="L15" s="43"/>
      <c r="M15" s="43"/>
    </row>
    <row r="16" spans="1:13" ht="15" thickBot="1" x14ac:dyDescent="0.4">
      <c r="A16" s="22"/>
      <c r="B16" s="23" t="str">
        <f>IFERROR(VLOOKUP($A16,'[1]ETUDE LOC'!A10:AU308,3,FALSE),"")</f>
        <v/>
      </c>
      <c r="C16" s="23" t="str">
        <f>IFERROR(VLOOKUP($A16,'[1]ETUDE LOC'!A10:AU308,4,FALSE),"")</f>
        <v/>
      </c>
      <c r="D16" s="23" t="str">
        <f>IFERROR(VLOOKUP($A16,'[1]ETUDE LOC'!$A$2:$AU$300,5,FALSE),"")</f>
        <v/>
      </c>
      <c r="E16" s="24" t="s">
        <v>11</v>
      </c>
      <c r="F16" s="25" t="str">
        <f>IFERROR(VLOOKUP($A16,'[1]ETUDE LOC'!$A$2:$AU$300,6,FALSE),"")</f>
        <v/>
      </c>
      <c r="G16" s="26"/>
      <c r="H16" s="27" t="str">
        <f>IFERROR(VLOOKUP($A16,'[1]ETUDE LOC'!$A$2:$AU$300,14,FALSE),"0")</f>
        <v>0</v>
      </c>
      <c r="I16" s="28"/>
      <c r="J16" s="29" t="str">
        <f>IFERROR(VLOOKUP($A16,'[1]ETUDE LOC'!$A$2:$AU$300,17,FALSE),"0")</f>
        <v>0</v>
      </c>
      <c r="K16" s="30"/>
      <c r="L16" s="29"/>
      <c r="M16" s="30"/>
    </row>
    <row r="17" spans="1:13" ht="15" thickBot="1" x14ac:dyDescent="0.4">
      <c r="A17" s="31"/>
      <c r="B17" s="32"/>
      <c r="C17" s="32"/>
      <c r="D17" s="32"/>
      <c r="E17" s="33" t="s">
        <v>12</v>
      </c>
      <c r="F17" s="25" t="str">
        <f>IFERROR(VLOOKUP($A16,'[1]ETUDE LOC'!$A$2:$AU$300,7,FALSE),"")</f>
        <v/>
      </c>
      <c r="G17" s="44"/>
      <c r="H17" s="35"/>
      <c r="I17" s="36"/>
      <c r="J17" s="37"/>
      <c r="K17" s="38"/>
      <c r="L17" s="37"/>
      <c r="M17" s="38"/>
    </row>
    <row r="18" spans="1:13" ht="15" thickBot="1" x14ac:dyDescent="0.4">
      <c r="A18" s="39"/>
      <c r="B18" s="40"/>
      <c r="C18" s="40"/>
      <c r="D18" s="40"/>
      <c r="E18" s="41" t="s">
        <v>13</v>
      </c>
      <c r="F18" s="25" t="str">
        <f>IFERROR(VLOOKUP($A16,'[1]ETUDE LOC'!$A$2:$AU$300,8,FALSE),"")</f>
        <v/>
      </c>
      <c r="G18" s="42"/>
      <c r="H18" s="43" t="str">
        <f>IFERROR(VLOOKUP($A16,'[1]ETUDE LOC'!$A$2:$AU$300,12,FALSE),"0")</f>
        <v>0</v>
      </c>
      <c r="I18" s="43" t="str">
        <f>IFERROR(VLOOKUP($A16,'[1]ETUDE LOC'!$A$2:$AU$300,13,FALSE),"0")</f>
        <v>0</v>
      </c>
      <c r="J18" s="43" t="str">
        <f>IFERROR(VLOOKUP($A16,'[1]ETUDE LOC'!$A$2:$AU$300,15,FALSE),"0")</f>
        <v>0</v>
      </c>
      <c r="K18" s="43" t="str">
        <f>IFERROR(VLOOKUP($A16,'[1]ETUDE LOC'!$A$2:$AU$300,16,FALSE),"0")</f>
        <v>0</v>
      </c>
      <c r="L18" s="43"/>
      <c r="M18" s="43"/>
    </row>
    <row r="19" spans="1:13" ht="15" thickBot="1" x14ac:dyDescent="0.4">
      <c r="A19" s="48"/>
      <c r="B19" s="23" t="str">
        <f>IFERROR(VLOOKUP($A19,'[1]ETUDE LOC'!A13:AU311,3,FALSE),"")</f>
        <v/>
      </c>
      <c r="C19" s="23" t="str">
        <f>IFERROR(VLOOKUP($A19,'[1]ETUDE LOC'!A13:AU311,4,FALSE),"")</f>
        <v/>
      </c>
      <c r="D19" s="23" t="str">
        <f>IFERROR(VLOOKUP($A19,'[1]ETUDE LOC'!$A$2:$AU$300,5,FALSE),"")</f>
        <v/>
      </c>
      <c r="E19" s="24" t="s">
        <v>11</v>
      </c>
      <c r="F19" s="25" t="str">
        <f>IFERROR(VLOOKUP($A19,'[1]ETUDE LOC'!$A$2:$AU$300,6,FALSE),"")</f>
        <v/>
      </c>
      <c r="G19" s="49"/>
      <c r="H19" s="27" t="str">
        <f>IFERROR(VLOOKUP($A19,'[1]ETUDE LOC'!$A$2:$AU$300,14,FALSE),"0")</f>
        <v>0</v>
      </c>
      <c r="I19" s="28"/>
      <c r="J19" s="29" t="str">
        <f>IFERROR(VLOOKUP($A19,'[1]ETUDE LOC'!$A$2:$AU$300,17,FALSE),"0")</f>
        <v>0</v>
      </c>
      <c r="K19" s="30"/>
      <c r="L19" s="29"/>
      <c r="M19" s="30"/>
    </row>
    <row r="20" spans="1:13" ht="15" thickBot="1" x14ac:dyDescent="0.4">
      <c r="A20" s="50"/>
      <c r="B20" s="32"/>
      <c r="C20" s="32"/>
      <c r="D20" s="32"/>
      <c r="E20" s="33" t="s">
        <v>12</v>
      </c>
      <c r="F20" s="25" t="str">
        <f>IFERROR(VLOOKUP($A19,'[1]ETUDE LOC'!$A$2:$AU$300,7,FALSE),"")</f>
        <v/>
      </c>
      <c r="G20" s="51"/>
      <c r="H20" s="35"/>
      <c r="I20" s="36"/>
      <c r="J20" s="37"/>
      <c r="K20" s="38"/>
      <c r="L20" s="37"/>
      <c r="M20" s="38"/>
    </row>
    <row r="21" spans="1:13" ht="15" thickBot="1" x14ac:dyDescent="0.4">
      <c r="A21" s="52"/>
      <c r="B21" s="40"/>
      <c r="C21" s="40"/>
      <c r="D21" s="40"/>
      <c r="E21" s="41" t="s">
        <v>13</v>
      </c>
      <c r="F21" s="25" t="str">
        <f>IFERROR(VLOOKUP($A19,'[1]ETUDE LOC'!$A$2:$AU$300,8,FALSE),"")</f>
        <v/>
      </c>
      <c r="G21" s="53"/>
      <c r="H21" s="43" t="str">
        <f>IFERROR(VLOOKUP($A19,'[1]ETUDE LOC'!$A$2:$AU$300,12,FALSE),"0")</f>
        <v>0</v>
      </c>
      <c r="I21" s="43" t="str">
        <f>IFERROR(VLOOKUP($A19,'[1]ETUDE LOC'!$A$2:$AU$300,13,FALSE),"0")</f>
        <v>0</v>
      </c>
      <c r="J21" s="43" t="str">
        <f>IFERROR(VLOOKUP($A19,'[1]ETUDE LOC'!$A$2:$AU$300,15,FALSE),"0")</f>
        <v>0</v>
      </c>
      <c r="K21" s="43" t="str">
        <f>IFERROR(VLOOKUP($A19,'[1]ETUDE LOC'!$A$2:$AU$300,16,FALSE),"0")</f>
        <v>0</v>
      </c>
      <c r="L21" s="43"/>
      <c r="M21" s="43"/>
    </row>
    <row r="22" spans="1:13" ht="15" thickBot="1" x14ac:dyDescent="0.4">
      <c r="A22" s="54"/>
      <c r="B22" s="23" t="str">
        <f>IFERROR(VLOOKUP($A22,'[1]ETUDE LOC'!A16:AU314,3,FALSE),"")</f>
        <v/>
      </c>
      <c r="C22" s="23" t="str">
        <f>IFERROR(VLOOKUP($A22,'[1]ETUDE LOC'!A16:AU314,4,FALSE),"")</f>
        <v/>
      </c>
      <c r="D22" s="23" t="str">
        <f>IFERROR(VLOOKUP($A22,'[1]ETUDE LOC'!$A$2:$AU$300,5,FALSE),"")</f>
        <v/>
      </c>
      <c r="E22" s="45" t="s">
        <v>11</v>
      </c>
      <c r="F22" s="25" t="str">
        <f>IFERROR(VLOOKUP($A22,'[1]ETUDE LOC'!$A$2:$AU$300,6,FALSE),"")</f>
        <v/>
      </c>
      <c r="G22" s="26"/>
      <c r="H22" s="27" t="str">
        <f>IFERROR(VLOOKUP($A22,'[1]ETUDE LOC'!$A$2:$AU$300,14,FALSE),"0")</f>
        <v>0</v>
      </c>
      <c r="I22" s="28"/>
      <c r="J22" s="29" t="str">
        <f>IFERROR(VLOOKUP($A22,'[1]ETUDE LOC'!$A$2:$AU$300,17,FALSE),"0")</f>
        <v>0</v>
      </c>
      <c r="K22" s="30"/>
      <c r="L22" s="29"/>
      <c r="M22" s="30"/>
    </row>
    <row r="23" spans="1:13" ht="15" thickBot="1" x14ac:dyDescent="0.4">
      <c r="A23" s="55"/>
      <c r="B23" s="32"/>
      <c r="C23" s="32"/>
      <c r="D23" s="32"/>
      <c r="E23" s="46" t="s">
        <v>12</v>
      </c>
      <c r="F23" s="25" t="str">
        <f>IFERROR(VLOOKUP($A22,'[1]ETUDE LOC'!$A$2:$AU$300,7,FALSE),"")</f>
        <v/>
      </c>
      <c r="G23" s="34"/>
      <c r="H23" s="35"/>
      <c r="I23" s="36"/>
      <c r="J23" s="37"/>
      <c r="K23" s="38"/>
      <c r="L23" s="37"/>
      <c r="M23" s="38"/>
    </row>
    <row r="24" spans="1:13" ht="15" thickBot="1" x14ac:dyDescent="0.4">
      <c r="A24" s="56"/>
      <c r="B24" s="40"/>
      <c r="C24" s="40"/>
      <c r="D24" s="40"/>
      <c r="E24" s="47" t="s">
        <v>13</v>
      </c>
      <c r="F24" s="25" t="str">
        <f>IFERROR(VLOOKUP($A22,'[1]ETUDE LOC'!$A$2:$AU$300,8,FALSE),"")</f>
        <v/>
      </c>
      <c r="G24" s="42"/>
      <c r="H24" s="43" t="str">
        <f>IFERROR(VLOOKUP($A22,'[1]ETUDE LOC'!$A$2:$AU$300,12,FALSE),"0")</f>
        <v>0</v>
      </c>
      <c r="I24" s="43" t="str">
        <f>IFERROR(VLOOKUP($A22,'[1]ETUDE LOC'!$A$2:$AU$300,13,FALSE),"0")</f>
        <v>0</v>
      </c>
      <c r="J24" s="43" t="str">
        <f>IFERROR(VLOOKUP($A22,'[1]ETUDE LOC'!$A$2:$AU$300,15,FALSE),"0")</f>
        <v>0</v>
      </c>
      <c r="K24" s="43" t="str">
        <f>IFERROR(VLOOKUP($A22,'[1]ETUDE LOC'!$A$2:$AU$300,16,FALSE),"0")</f>
        <v>0</v>
      </c>
      <c r="L24" s="43" t="str">
        <f>IFERROR(VLOOKUP($A22,'[1]ETUDE LOC'!$A$2:$AU$300,17,FALSE),"")</f>
        <v/>
      </c>
      <c r="M24" s="43" t="str">
        <f>IFERROR(VLOOKUP($A22,'[1]ETUDE LOC'!$A$2:$AU$300,18,FALSE),"")</f>
        <v/>
      </c>
    </row>
    <row r="25" spans="1:13" x14ac:dyDescent="0.35">
      <c r="A25" s="57" t="s">
        <v>14</v>
      </c>
      <c r="B25" s="57"/>
      <c r="C25" s="57"/>
      <c r="D25" s="57"/>
      <c r="E25" s="58" t="s">
        <v>11</v>
      </c>
      <c r="F25" s="59"/>
      <c r="G25" s="60">
        <f>SUM(G4,G7,G10,G13,G16,G19,G22)</f>
        <v>0</v>
      </c>
      <c r="H25" s="61">
        <f t="shared" ref="H25:I26" si="0">IF(COUNT(H4,H7,H10,H13,H16,H19,H22)=0,0,AVERAGE(H4,H7,H10,H13,H16,H19,H22))</f>
        <v>12.706666666666665</v>
      </c>
      <c r="I25" s="62">
        <f t="shared" si="0"/>
        <v>0</v>
      </c>
      <c r="J25" s="61"/>
      <c r="K25" s="62"/>
      <c r="L25" s="61">
        <f>SUM(L4,L7,L10,L13,L16,L19,L22)/COUNTA(L4,L7,L10,L13,L16,L19,L22)</f>
        <v>15.18</v>
      </c>
      <c r="M25" s="62">
        <f t="shared" ref="M25" si="1">IF(COUNT(M4,M7,M10,M13,M16,M19,M22)=0,0,AVERAGE(M4,M7,M10,M13,M16,M19,M22))</f>
        <v>0</v>
      </c>
    </row>
    <row r="26" spans="1:13" x14ac:dyDescent="0.35">
      <c r="A26" s="57"/>
      <c r="B26" s="57"/>
      <c r="C26" s="57"/>
      <c r="D26" s="57"/>
      <c r="E26" s="63" t="s">
        <v>12</v>
      </c>
      <c r="F26" s="64"/>
      <c r="G26" s="65">
        <f t="shared" ref="G26:G27" si="2">SUM(G5,G8,G11,G14,G17,G20,G23)</f>
        <v>0</v>
      </c>
      <c r="H26" s="66">
        <f t="shared" si="0"/>
        <v>0</v>
      </c>
      <c r="I26" s="67">
        <f t="shared" si="0"/>
        <v>0</v>
      </c>
      <c r="J26" s="66"/>
      <c r="K26" s="67"/>
      <c r="L26" s="66">
        <f t="shared" ref="L26:M26" si="3">IF(COUNT(L5,L8,L11,L14,L17,L20,L23)=0,0,AVERAGE(L5,L8,L11,L14,L17,L20,L23))</f>
        <v>0</v>
      </c>
      <c r="M26" s="67">
        <f t="shared" si="3"/>
        <v>0</v>
      </c>
    </row>
    <row r="27" spans="1:13" ht="15" thickBot="1" x14ac:dyDescent="0.4">
      <c r="A27" s="57"/>
      <c r="B27" s="57"/>
      <c r="C27" s="57"/>
      <c r="D27" s="57"/>
      <c r="E27" s="68" t="s">
        <v>13</v>
      </c>
      <c r="F27" s="69"/>
      <c r="G27" s="70">
        <f t="shared" si="2"/>
        <v>0</v>
      </c>
      <c r="H27" s="71">
        <f>IF(COUNT(H6,H9,H12,H15,H18,H21,H24)=0,0,AVERAGE(H6,H9,H12,H15,H18,H21,H24))</f>
        <v>15.886666666666665</v>
      </c>
      <c r="I27" s="71">
        <f>IF(COUNT(I6,I9,I12,I15,I18,I21,I24)=0,0,AVERAGE(I6,I9,I12,I15,I18,I21,I24))</f>
        <v>251.3066666666667</v>
      </c>
      <c r="J27" s="71">
        <f t="shared" ref="J27:M27" si="4">IF(COUNT(J6,J9,J12,J15,J18,J21,J24)=0,0,AVERAGE(J6,J9,J12,J15,J18,J21,J24))</f>
        <v>41.116666666666667</v>
      </c>
      <c r="K27" s="72">
        <f t="shared" si="4"/>
        <v>601.83333333333337</v>
      </c>
      <c r="L27" s="71">
        <f t="shared" si="4"/>
        <v>57.75</v>
      </c>
      <c r="M27" s="72">
        <f t="shared" si="4"/>
        <v>801.88</v>
      </c>
    </row>
  </sheetData>
  <mergeCells count="61">
    <mergeCell ref="A25:D27"/>
    <mergeCell ref="H25:I26"/>
    <mergeCell ref="J25:K26"/>
    <mergeCell ref="L25:M26"/>
    <mergeCell ref="L19:M20"/>
    <mergeCell ref="A22:A24"/>
    <mergeCell ref="B22:B24"/>
    <mergeCell ref="C22:C24"/>
    <mergeCell ref="D22:D24"/>
    <mergeCell ref="H22:I23"/>
    <mergeCell ref="J22:K23"/>
    <mergeCell ref="L22:M23"/>
    <mergeCell ref="A19:A21"/>
    <mergeCell ref="B19:B21"/>
    <mergeCell ref="C19:C21"/>
    <mergeCell ref="D19:D21"/>
    <mergeCell ref="H19:I20"/>
    <mergeCell ref="J19:K20"/>
    <mergeCell ref="L13:M14"/>
    <mergeCell ref="A16:A18"/>
    <mergeCell ref="B16:B18"/>
    <mergeCell ref="C16:C18"/>
    <mergeCell ref="D16:D18"/>
    <mergeCell ref="H16:I17"/>
    <mergeCell ref="J16:K17"/>
    <mergeCell ref="L16:M17"/>
    <mergeCell ref="A13:A15"/>
    <mergeCell ref="B13:B15"/>
    <mergeCell ref="C13:C15"/>
    <mergeCell ref="D13:D15"/>
    <mergeCell ref="H13:I14"/>
    <mergeCell ref="J13:K14"/>
    <mergeCell ref="L7:M8"/>
    <mergeCell ref="A10:A12"/>
    <mergeCell ref="B10:B12"/>
    <mergeCell ref="C10:C12"/>
    <mergeCell ref="D10:D12"/>
    <mergeCell ref="H10:I11"/>
    <mergeCell ref="J10:K11"/>
    <mergeCell ref="L10:M11"/>
    <mergeCell ref="A7:A9"/>
    <mergeCell ref="B7:B9"/>
    <mergeCell ref="C7:C9"/>
    <mergeCell ref="D7:D9"/>
    <mergeCell ref="H7:I8"/>
    <mergeCell ref="J7:K8"/>
    <mergeCell ref="J1:K3"/>
    <mergeCell ref="L1:M3"/>
    <mergeCell ref="A4:A6"/>
    <mergeCell ref="B4:B6"/>
    <mergeCell ref="C4:C6"/>
    <mergeCell ref="D4:D6"/>
    <mergeCell ref="H4:I5"/>
    <mergeCell ref="J4:K5"/>
    <mergeCell ref="L4:M5"/>
    <mergeCell ref="A1:A3"/>
    <mergeCell ref="B1:B3"/>
    <mergeCell ref="C1:C3"/>
    <mergeCell ref="D1:D3"/>
    <mergeCell ref="E1:F3"/>
    <mergeCell ref="H1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FONCIA GROUPE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Robin</dc:creator>
  <cp:lastModifiedBy>JACQUES Robin</cp:lastModifiedBy>
  <dcterms:created xsi:type="dcterms:W3CDTF">2019-08-05T11:14:04Z</dcterms:created>
  <dcterms:modified xsi:type="dcterms:W3CDTF">2019-08-05T11:15:07Z</dcterms:modified>
</cp:coreProperties>
</file>