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U:\_CYRIELLE\RH\SOCIETE\DELIN\BDES\"/>
    </mc:Choice>
  </mc:AlternateContent>
  <bookViews>
    <workbookView xWindow="0" yWindow="0" windowWidth="20490" windowHeight="7530" tabRatio="862" activeTab="5"/>
  </bookViews>
  <sheets>
    <sheet name="Entreprise" sheetId="1" r:id="rId1"/>
    <sheet name="Investissement" sheetId="2" r:id="rId2"/>
    <sheet name="Endettement" sheetId="4" r:id="rId3"/>
    <sheet name="Rémunération" sheetId="5" r:id="rId4"/>
    <sheet name="Culture" sheetId="6" r:id="rId5"/>
    <sheet name="Flux financiers" sheetId="13" r:id="rId6"/>
  </sheets>
  <externalReferences>
    <externalReference r:id="rId7"/>
  </externalReferences>
  <definedNames>
    <definedName name="_xlnm.Print_Area" localSheetId="4">Culture!$A$1:$G$7</definedName>
    <definedName name="_xlnm.Print_Area" localSheetId="2">Endettement!$A$1:$G$8</definedName>
    <definedName name="_xlnm.Print_Area" localSheetId="0">Entreprise!$A$1:$G$12</definedName>
    <definedName name="_xlnm.Print_Area" localSheetId="5">'Flux financiers'!$A$1:$G$10</definedName>
    <definedName name="_xlnm.Print_Area" localSheetId="1">Investissement!$B$2:$G$12</definedName>
    <definedName name="_xlnm.Print_Area" localSheetId="3">Rémunération!$AN$2:$AS$7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" i="2" l="1"/>
  <c r="U8" i="2"/>
  <c r="U12" i="2"/>
  <c r="AC13" i="2"/>
  <c r="AC7" i="2"/>
  <c r="AC5" i="2"/>
  <c r="AC4" i="2"/>
  <c r="AC6" i="2"/>
  <c r="U7" i="2"/>
  <c r="U10" i="2"/>
  <c r="U9" i="2"/>
  <c r="U4" i="2"/>
  <c r="AC12" i="2"/>
  <c r="AC8" i="2"/>
  <c r="U6" i="2"/>
  <c r="AC11" i="2"/>
  <c r="AC15" i="2"/>
  <c r="U5" i="2"/>
  <c r="AC9" i="2"/>
  <c r="AC10" i="2"/>
  <c r="AC14" i="2"/>
</calcChain>
</file>

<file path=xl/sharedStrings.xml><?xml version="1.0" encoding="utf-8"?>
<sst xmlns="http://schemas.openxmlformats.org/spreadsheetml/2006/main" count="257" uniqueCount="88">
  <si>
    <t>n-2</t>
  </si>
  <si>
    <t>n-1</t>
  </si>
  <si>
    <t>n</t>
  </si>
  <si>
    <t>n+1</t>
  </si>
  <si>
    <t>n+2</t>
  </si>
  <si>
    <t>Chiffre d'Affaires</t>
  </si>
  <si>
    <t>Valeur Ajoutée</t>
  </si>
  <si>
    <t>Résultat d'Exploitation</t>
  </si>
  <si>
    <t>Résultat Net</t>
  </si>
  <si>
    <t xml:space="preserve"> </t>
  </si>
  <si>
    <t>CDI</t>
  </si>
  <si>
    <t>CDD</t>
  </si>
  <si>
    <t>Apprentissage</t>
  </si>
  <si>
    <t>&gt; 50 ans</t>
  </si>
  <si>
    <t>&lt; 1 an</t>
  </si>
  <si>
    <t>Entre 5 et 10 ans</t>
  </si>
  <si>
    <t>2014 : préciser que l'année commence le 1er octobre 2013 et termine le 30 septembre 2014</t>
  </si>
  <si>
    <t>2015 : préciser que l'année fait 15 mois du 1er octobre 2014 au 31 décembre 2015</t>
  </si>
  <si>
    <t>Tableau à remplir 1 fois / an, après établissement du bilan.</t>
  </si>
  <si>
    <t>Si pas de prévisions, prévoir une croissance "modeste".</t>
  </si>
  <si>
    <t>Les prévisions ne sont pas toujours à divulguer !...</t>
  </si>
  <si>
    <t>Résultat financier</t>
  </si>
  <si>
    <t>Résultat exceptionnel</t>
  </si>
  <si>
    <t>SITUATION DE L'ENTREPRISE</t>
  </si>
  <si>
    <t>INVESTISSEMENT SOCIAL</t>
  </si>
  <si>
    <t>EVOLUTION DES EFFECTIFS PAR TYPE DE CONTRAT</t>
  </si>
  <si>
    <t>Intérimaires</t>
  </si>
  <si>
    <t>EVOLUTION DES EFFECTIFS PAR  CATEGORIE PROFESSIONNELLE</t>
  </si>
  <si>
    <t>EMPLOYES / OUVRIERS</t>
  </si>
  <si>
    <t>AGENTS DE MAÎTRISE</t>
  </si>
  <si>
    <t>CADRES</t>
  </si>
  <si>
    <t>EVOLUTION DES EFFECTIFS PAR  ÂGE</t>
  </si>
  <si>
    <t>&lt; 30 ans</t>
  </si>
  <si>
    <t>Entre 30 et 50 ans</t>
  </si>
  <si>
    <t>EVOLUTION DES EFFECTIFS PAR  ANCIENNETE</t>
  </si>
  <si>
    <t>Entre 1 et 5 ans</t>
  </si>
  <si>
    <t>&gt; 10 ans</t>
  </si>
  <si>
    <t>Femmes</t>
  </si>
  <si>
    <t>Hommes</t>
  </si>
  <si>
    <t>EVOLUTION DES EFFECTIFS PAR  SEXE</t>
  </si>
  <si>
    <t>TEMPS PLEINS</t>
  </si>
  <si>
    <t>TEMPS PARTIELS</t>
  </si>
  <si>
    <r>
      <t>DUR</t>
    </r>
    <r>
      <rPr>
        <sz val="11"/>
        <color theme="0"/>
        <rFont val="Calibri"/>
        <family val="2"/>
      </rPr>
      <t>ÉE DU TRAVAIL</t>
    </r>
  </si>
  <si>
    <r>
      <t>SALARI</t>
    </r>
    <r>
      <rPr>
        <sz val="11"/>
        <color theme="0"/>
        <rFont val="Calibri"/>
        <family val="2"/>
      </rPr>
      <t>É</t>
    </r>
    <r>
      <rPr>
        <sz val="11"/>
        <color theme="0"/>
        <rFont val="Calibri"/>
        <family val="2"/>
      </rPr>
      <t>S HANDICAP</t>
    </r>
    <r>
      <rPr>
        <sz val="11"/>
        <color theme="0"/>
        <rFont val="Calibri"/>
        <family val="2"/>
      </rPr>
      <t>É</t>
    </r>
    <r>
      <rPr>
        <sz val="11"/>
        <color theme="0"/>
        <rFont val="Calibri"/>
        <family val="2"/>
      </rPr>
      <t>S</t>
    </r>
  </si>
  <si>
    <t>FORMATION PROFESSIONNELLE</t>
  </si>
  <si>
    <t>Montant</t>
  </si>
  <si>
    <t>% de la masse salariale</t>
  </si>
  <si>
    <t>Dont fonds propres</t>
  </si>
  <si>
    <t>Le montant est constitué des comptes 6333 et 6478</t>
  </si>
  <si>
    <t>6333 : participation des employeurs à la formation continue</t>
  </si>
  <si>
    <t>6478 : stages de formation et de perfectionnement</t>
  </si>
  <si>
    <t>La part fonds propres est constituée du compte 6478</t>
  </si>
  <si>
    <r>
      <t>INVESTISSEMENT MAT</t>
    </r>
    <r>
      <rPr>
        <b/>
        <sz val="11"/>
        <color theme="0"/>
        <rFont val="Calibri"/>
        <family val="2"/>
      </rPr>
      <t>ÉRIEL</t>
    </r>
  </si>
  <si>
    <t>ACTIFS NETS D'AMORTISSEMENT</t>
  </si>
  <si>
    <t>Actifs nets d'amortissement</t>
  </si>
  <si>
    <t>Immobilisations nettes (année N) - Immobilisations nettes (année N-1) + dotation aux amortissements et aux provisions + valeur comptable des éléments d'actifs cédés (compte 675)</t>
  </si>
  <si>
    <t>Capitaux propres</t>
  </si>
  <si>
    <t>Impôts et taxes</t>
  </si>
  <si>
    <t>Emprunts et dettes financières</t>
  </si>
  <si>
    <r>
      <t>RECHERCHE et D</t>
    </r>
    <r>
      <rPr>
        <sz val="11"/>
        <color theme="0"/>
        <rFont val="Calibri"/>
        <family val="2"/>
      </rPr>
      <t>ÉVELOPPEMENT</t>
    </r>
  </si>
  <si>
    <t>Dépense R&amp;D</t>
  </si>
  <si>
    <t>Evolution de la masse salariale par catégorie</t>
  </si>
  <si>
    <t>Employés / ouvriers</t>
  </si>
  <si>
    <t>Agents de maîtrise</t>
  </si>
  <si>
    <t>Cadres</t>
  </si>
  <si>
    <t>SALAIRE MINIMUM</t>
  </si>
  <si>
    <r>
      <t>SALAIRE M</t>
    </r>
    <r>
      <rPr>
        <sz val="11"/>
        <color theme="0"/>
        <rFont val="Calibri"/>
        <family val="2"/>
      </rPr>
      <t>ÉDIAN</t>
    </r>
  </si>
  <si>
    <t>Rémunération versée aux 5 personnes les mieux rémunérées</t>
  </si>
  <si>
    <t>Participation</t>
  </si>
  <si>
    <t>Intéressement</t>
  </si>
  <si>
    <t>Épargne salariale</t>
  </si>
  <si>
    <r>
      <t>ACTIVIT</t>
    </r>
    <r>
      <rPr>
        <b/>
        <sz val="11"/>
        <color theme="0"/>
        <rFont val="Calibri"/>
        <family val="2"/>
      </rPr>
      <t>ÉS SOCIALES ET CULTURELLES</t>
    </r>
  </si>
  <si>
    <t>FONDS PROPRES, IMPÔTS, ENDETTEMENT</t>
  </si>
  <si>
    <r>
      <t>R</t>
    </r>
    <r>
      <rPr>
        <b/>
        <sz val="11"/>
        <color theme="0"/>
        <rFont val="Calibri"/>
        <family val="2"/>
      </rPr>
      <t>ÉMUNÉRATION</t>
    </r>
  </si>
  <si>
    <t>Mécénat</t>
  </si>
  <si>
    <t>Montant de la contribution aux activités sociales et culturelles</t>
  </si>
  <si>
    <r>
      <t xml:space="preserve">FLUX FINANCIERS </t>
    </r>
    <r>
      <rPr>
        <b/>
        <sz val="11"/>
        <color theme="0"/>
        <rFont val="Calibri"/>
        <family val="2"/>
      </rPr>
      <t>À DESTNATION DE L'ENTREPRISE</t>
    </r>
  </si>
  <si>
    <t>Réductions d'impôts</t>
  </si>
  <si>
    <t>Exonérations et réductions de cotisations sociales</t>
  </si>
  <si>
    <t>Crédits d'impôts</t>
  </si>
  <si>
    <t>Aides publiques</t>
  </si>
  <si>
    <t>ON N'en a pas</t>
  </si>
  <si>
    <t>ANNUELLE</t>
  </si>
  <si>
    <t>MEDIAN MENSUEL</t>
  </si>
  <si>
    <t>MENS</t>
  </si>
  <si>
    <t>mens</t>
  </si>
  <si>
    <t>EVOLUTION DES REMUNERATIONS PAR  SEXE</t>
  </si>
  <si>
    <t>Date anniversaire: 30/11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</si>
</sst>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.0"/>
    <numFmt numFmtId="165" formatCode="_-* #,##0\ [$€-40C]_-;\-* #,##0\ [$€-40C]_-;_-* &quot;-&quot;??\ [$€-40C]_-;_-@_-"/>
    <numFmt numFmtId="166" formatCode="_-* #,##0\ &quot;€&quot;_-;\-* #,##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0" borderId="0" xfId="0" applyFont="1"/>
    <xf numFmtId="0" fontId="5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/>
    <xf numFmtId="0" fontId="0" fillId="0" borderId="3" xfId="0" applyFont="1" applyBorder="1" applyAlignment="1">
      <alignment horizontal="center" vertical="center"/>
    </xf>
    <xf numFmtId="0" fontId="0" fillId="0" borderId="0" xfId="0" applyFont="1"/>
    <xf numFmtId="0" fontId="4" fillId="5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46" fontId="7" fillId="0" borderId="0" xfId="0" applyNumberFormat="1" applyFont="1"/>
    <xf numFmtId="0" fontId="4" fillId="9" borderId="3" xfId="0" applyFont="1" applyFill="1" applyBorder="1" applyAlignment="1">
      <alignment horizontal="center" vertical="center"/>
    </xf>
    <xf numFmtId="164" fontId="4" fillId="10" borderId="0" xfId="0" applyNumberFormat="1" applyFont="1" applyFill="1" applyAlignment="1">
      <alignment horizontal="center" vertical="center"/>
    </xf>
    <xf numFmtId="164" fontId="4" fillId="10" borderId="3" xfId="0" applyNumberFormat="1" applyFont="1" applyFill="1" applyBorder="1" applyAlignment="1">
      <alignment horizontal="center" vertical="center"/>
    </xf>
    <xf numFmtId="164" fontId="0" fillId="10" borderId="3" xfId="0" applyNumberFormat="1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165" fontId="4" fillId="10" borderId="3" xfId="0" applyNumberFormat="1" applyFont="1" applyFill="1" applyBorder="1" applyAlignment="1">
      <alignment horizontal="center" vertical="center"/>
    </xf>
    <xf numFmtId="166" fontId="0" fillId="10" borderId="2" xfId="1" applyNumberFormat="1" applyFont="1" applyFill="1" applyBorder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6" fontId="0" fillId="10" borderId="0" xfId="1" applyNumberFormat="1" applyFont="1" applyFill="1" applyAlignment="1">
      <alignment horizontal="center" vertical="center"/>
    </xf>
    <xf numFmtId="166" fontId="4" fillId="0" borderId="3" xfId="1" applyNumberFormat="1" applyFont="1" applyBorder="1" applyAlignment="1">
      <alignment horizontal="center" vertical="center"/>
    </xf>
    <xf numFmtId="166" fontId="4" fillId="7" borderId="3" xfId="1" applyNumberFormat="1" applyFont="1" applyFill="1" applyBorder="1" applyAlignment="1">
      <alignment horizontal="center" vertical="center"/>
    </xf>
    <xf numFmtId="166" fontId="4" fillId="10" borderId="3" xfId="1" applyNumberFormat="1" applyFont="1" applyFill="1" applyBorder="1" applyAlignment="1">
      <alignment horizontal="center" vertical="center"/>
    </xf>
    <xf numFmtId="166" fontId="0" fillId="0" borderId="0" xfId="1" applyNumberFormat="1" applyFont="1"/>
    <xf numFmtId="166" fontId="0" fillId="0" borderId="0" xfId="1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9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5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Style de tableau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10</xdr:row>
      <xdr:rowOff>76200</xdr:rowOff>
    </xdr:from>
    <xdr:to>
      <xdr:col>5</xdr:col>
      <xdr:colOff>742950</xdr:colOff>
      <xdr:row>11</xdr:row>
      <xdr:rowOff>352425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A8E8D4FB-645A-42CF-8E96-38142F661FFA}"/>
            </a:ext>
          </a:extLst>
        </xdr:cNvPr>
        <xdr:cNvSpPr txBox="1"/>
      </xdr:nvSpPr>
      <xdr:spPr>
        <a:xfrm>
          <a:off x="4276725" y="4829175"/>
          <a:ext cx="24479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EN ETP AVEC 1 DECIMALE</a:t>
          </a:r>
        </a:p>
      </xdr:txBody>
    </xdr:sp>
    <xdr:clientData/>
  </xdr:twoCellAnchor>
  <xdr:twoCellAnchor>
    <xdr:from>
      <xdr:col>9</xdr:col>
      <xdr:colOff>209550</xdr:colOff>
      <xdr:row>6</xdr:row>
      <xdr:rowOff>419100</xdr:rowOff>
    </xdr:from>
    <xdr:to>
      <xdr:col>12</xdr:col>
      <xdr:colOff>371475</xdr:colOff>
      <xdr:row>8</xdr:row>
      <xdr:rowOff>238125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BFC990F0-B5E1-41D1-96F4-51B5A57624B7}"/>
            </a:ext>
          </a:extLst>
        </xdr:cNvPr>
        <xdr:cNvSpPr txBox="1"/>
      </xdr:nvSpPr>
      <xdr:spPr>
        <a:xfrm>
          <a:off x="9629775" y="3352800"/>
          <a:ext cx="24479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EN ETP AVEC 1 DECIMALE</a:t>
          </a:r>
        </a:p>
      </xdr:txBody>
    </xdr:sp>
    <xdr:clientData/>
  </xdr:twoCellAnchor>
  <xdr:twoCellAnchor>
    <xdr:from>
      <xdr:col>17</xdr:col>
      <xdr:colOff>381000</xdr:colOff>
      <xdr:row>12</xdr:row>
      <xdr:rowOff>304800</xdr:rowOff>
    </xdr:from>
    <xdr:to>
      <xdr:col>20</xdr:col>
      <xdr:colOff>542925</xdr:colOff>
      <xdr:row>14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xmlns="" id="{FC71B0E7-5D5E-4C26-9053-F3CD5215D16A}"/>
            </a:ext>
          </a:extLst>
        </xdr:cNvPr>
        <xdr:cNvSpPr txBox="1"/>
      </xdr:nvSpPr>
      <xdr:spPr>
        <a:xfrm>
          <a:off x="16097250" y="5972175"/>
          <a:ext cx="24479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 strike="noStrike"/>
            <a:t>EN </a:t>
          </a:r>
          <a:r>
            <a:rPr lang="fr-FR" sz="2000" strike="noStrike" baseline="0"/>
            <a:t>ETP</a:t>
          </a:r>
          <a:r>
            <a:rPr lang="fr-FR" sz="2000" strike="noStrike"/>
            <a:t> </a:t>
          </a:r>
          <a:r>
            <a:rPr lang="fr-FR" sz="2000"/>
            <a:t>AVEC 1 DECIMALE</a:t>
          </a:r>
        </a:p>
      </xdr:txBody>
    </xdr:sp>
    <xdr:clientData/>
  </xdr:twoCellAnchor>
  <xdr:twoCellAnchor>
    <xdr:from>
      <xdr:col>25</xdr:col>
      <xdr:colOff>419100</xdr:colOff>
      <xdr:row>15</xdr:row>
      <xdr:rowOff>142875</xdr:rowOff>
    </xdr:from>
    <xdr:to>
      <xdr:col>28</xdr:col>
      <xdr:colOff>581025</xdr:colOff>
      <xdr:row>16</xdr:row>
      <xdr:rowOff>409575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xmlns="" id="{700C34D0-6FC5-4156-BA7A-3C20E0EEA216}"/>
            </a:ext>
          </a:extLst>
        </xdr:cNvPr>
        <xdr:cNvSpPr txBox="1"/>
      </xdr:nvSpPr>
      <xdr:spPr>
        <a:xfrm>
          <a:off x="22402800" y="7181850"/>
          <a:ext cx="244792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EN </a:t>
          </a:r>
          <a:r>
            <a:rPr lang="fr-FR" sz="2000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ETP</a:t>
          </a:r>
          <a:r>
            <a:rPr lang="fr-FR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2000"/>
            <a:t>AVEC 1 DECIMALE</a:t>
          </a:r>
        </a:p>
      </xdr:txBody>
    </xdr:sp>
    <xdr:clientData/>
  </xdr:twoCellAnchor>
  <xdr:twoCellAnchor>
    <xdr:from>
      <xdr:col>33</xdr:col>
      <xdr:colOff>133350</xdr:colOff>
      <xdr:row>9</xdr:row>
      <xdr:rowOff>333375</xdr:rowOff>
    </xdr:from>
    <xdr:to>
      <xdr:col>36</xdr:col>
      <xdr:colOff>295275</xdr:colOff>
      <xdr:row>11</xdr:row>
      <xdr:rowOff>180975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xmlns="" id="{FBC7D126-D86A-43C0-A124-0A5997E08586}"/>
            </a:ext>
          </a:extLst>
        </xdr:cNvPr>
        <xdr:cNvSpPr txBox="1"/>
      </xdr:nvSpPr>
      <xdr:spPr>
        <a:xfrm>
          <a:off x="28336875" y="4638675"/>
          <a:ext cx="2447925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EN ETP AVEC 1 DECIMALE</a:t>
          </a:r>
        </a:p>
      </xdr:txBody>
    </xdr:sp>
    <xdr:clientData/>
  </xdr:twoCellAnchor>
  <xdr:twoCellAnchor>
    <xdr:from>
      <xdr:col>41</xdr:col>
      <xdr:colOff>628650</xdr:colOff>
      <xdr:row>7</xdr:row>
      <xdr:rowOff>371475</xdr:rowOff>
    </xdr:from>
    <xdr:to>
      <xdr:col>45</xdr:col>
      <xdr:colOff>28575</xdr:colOff>
      <xdr:row>9</xdr:row>
      <xdr:rowOff>209550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xmlns="" id="{16605EF1-CDBC-44EC-AC27-777C7092DEB3}"/>
            </a:ext>
          </a:extLst>
        </xdr:cNvPr>
        <xdr:cNvSpPr txBox="1"/>
      </xdr:nvSpPr>
      <xdr:spPr>
        <a:xfrm>
          <a:off x="35232975" y="3762375"/>
          <a:ext cx="2447925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EN NOMBRE AVEC 0 DECIMALE</a:t>
          </a:r>
        </a:p>
      </xdr:txBody>
    </xdr:sp>
    <xdr:clientData/>
  </xdr:twoCellAnchor>
  <xdr:twoCellAnchor>
    <xdr:from>
      <xdr:col>48</xdr:col>
      <xdr:colOff>314325</xdr:colOff>
      <xdr:row>5</xdr:row>
      <xdr:rowOff>371475</xdr:rowOff>
    </xdr:from>
    <xdr:to>
      <xdr:col>51</xdr:col>
      <xdr:colOff>476250</xdr:colOff>
      <xdr:row>7</xdr:row>
      <xdr:rowOff>209550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xmlns="" id="{162F058C-5C45-47F4-8969-13E17A8CC35E}"/>
            </a:ext>
          </a:extLst>
        </xdr:cNvPr>
        <xdr:cNvSpPr txBox="1"/>
      </xdr:nvSpPr>
      <xdr:spPr>
        <a:xfrm>
          <a:off x="40405050" y="2847975"/>
          <a:ext cx="2447925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EN NOMBRE AVEC 0 DECIMALE</a:t>
          </a:r>
        </a:p>
      </xdr:txBody>
    </xdr:sp>
    <xdr:clientData/>
  </xdr:twoCellAnchor>
  <xdr:twoCellAnchor>
    <xdr:from>
      <xdr:col>55</xdr:col>
      <xdr:colOff>962025</xdr:colOff>
      <xdr:row>5</xdr:row>
      <xdr:rowOff>66675</xdr:rowOff>
    </xdr:from>
    <xdr:to>
      <xdr:col>57</xdr:col>
      <xdr:colOff>752475</xdr:colOff>
      <xdr:row>6</xdr:row>
      <xdr:rowOff>9524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xmlns="" id="{D7C80EB2-FFDD-4E3C-BB9B-B88FA2B1A04B}"/>
            </a:ext>
          </a:extLst>
        </xdr:cNvPr>
        <xdr:cNvSpPr txBox="1"/>
      </xdr:nvSpPr>
      <xdr:spPr>
        <a:xfrm>
          <a:off x="46539150" y="2543175"/>
          <a:ext cx="1524000" cy="400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EN €</a:t>
          </a:r>
        </a:p>
      </xdr:txBody>
    </xdr:sp>
    <xdr:clientData/>
  </xdr:twoCellAnchor>
  <xdr:twoCellAnchor>
    <xdr:from>
      <xdr:col>56</xdr:col>
      <xdr:colOff>628651</xdr:colOff>
      <xdr:row>12</xdr:row>
      <xdr:rowOff>123825</xdr:rowOff>
    </xdr:from>
    <xdr:to>
      <xdr:col>59</xdr:col>
      <xdr:colOff>381001</xdr:colOff>
      <xdr:row>13</xdr:row>
      <xdr:rowOff>419100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xmlns="" id="{4F3A4C4A-58A4-43FD-9FC8-76B3B18483F4}"/>
            </a:ext>
          </a:extLst>
        </xdr:cNvPr>
        <xdr:cNvSpPr txBox="1"/>
      </xdr:nvSpPr>
      <xdr:spPr>
        <a:xfrm>
          <a:off x="47177326" y="5791200"/>
          <a:ext cx="2038350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EN ETP AVEC 1 DECIMALE</a:t>
          </a:r>
        </a:p>
      </xdr:txBody>
    </xdr:sp>
    <xdr:clientData/>
  </xdr:twoCellAnchor>
  <xdr:twoCellAnchor>
    <xdr:from>
      <xdr:col>65</xdr:col>
      <xdr:colOff>19050</xdr:colOff>
      <xdr:row>7</xdr:row>
      <xdr:rowOff>390526</xdr:rowOff>
    </xdr:from>
    <xdr:to>
      <xdr:col>68</xdr:col>
      <xdr:colOff>180975</xdr:colOff>
      <xdr:row>8</xdr:row>
      <xdr:rowOff>352426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xmlns="" id="{C73DE363-9B9B-4871-B532-419DFA4E9454}"/>
            </a:ext>
          </a:extLst>
        </xdr:cNvPr>
        <xdr:cNvSpPr txBox="1"/>
      </xdr:nvSpPr>
      <xdr:spPr>
        <a:xfrm>
          <a:off x="55206900" y="3781426"/>
          <a:ext cx="244792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EN €</a:t>
          </a:r>
        </a:p>
      </xdr:txBody>
    </xdr:sp>
    <xdr:clientData/>
  </xdr:twoCellAnchor>
  <xdr:twoCellAnchor>
    <xdr:from>
      <xdr:col>71</xdr:col>
      <xdr:colOff>676275</xdr:colOff>
      <xdr:row>5</xdr:row>
      <xdr:rowOff>57151</xdr:rowOff>
    </xdr:from>
    <xdr:to>
      <xdr:col>75</xdr:col>
      <xdr:colOff>76200</xdr:colOff>
      <xdr:row>6</xdr:row>
      <xdr:rowOff>19051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xmlns="" id="{A04B6909-783E-4CBA-B88F-6E0244E8EFCA}"/>
            </a:ext>
          </a:extLst>
        </xdr:cNvPr>
        <xdr:cNvSpPr txBox="1"/>
      </xdr:nvSpPr>
      <xdr:spPr>
        <a:xfrm>
          <a:off x="60588525" y="2533651"/>
          <a:ext cx="244792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EN 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6</xdr:row>
      <xdr:rowOff>180975</xdr:rowOff>
    </xdr:from>
    <xdr:to>
      <xdr:col>5</xdr:col>
      <xdr:colOff>114300</xdr:colOff>
      <xdr:row>7</xdr:row>
      <xdr:rowOff>123824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7ED0F186-A40D-4077-AEBF-6E940B2526E6}"/>
            </a:ext>
          </a:extLst>
        </xdr:cNvPr>
        <xdr:cNvSpPr txBox="1"/>
      </xdr:nvSpPr>
      <xdr:spPr>
        <a:xfrm>
          <a:off x="4572000" y="3133725"/>
          <a:ext cx="1524000" cy="400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EN €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6</xdr:row>
      <xdr:rowOff>238124</xdr:rowOff>
    </xdr:from>
    <xdr:to>
      <xdr:col>5</xdr:col>
      <xdr:colOff>542925</xdr:colOff>
      <xdr:row>8</xdr:row>
      <xdr:rowOff>142875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BC4AE2EE-D384-454B-B71E-4A6680303DCA}"/>
            </a:ext>
          </a:extLst>
        </xdr:cNvPr>
        <xdr:cNvSpPr txBox="1"/>
      </xdr:nvSpPr>
      <xdr:spPr>
        <a:xfrm>
          <a:off x="4419600" y="3190874"/>
          <a:ext cx="2447925" cy="8191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Masse salariale chargée, en €</a:t>
          </a:r>
        </a:p>
      </xdr:txBody>
    </xdr:sp>
    <xdr:clientData/>
  </xdr:twoCellAnchor>
  <xdr:twoCellAnchor>
    <xdr:from>
      <xdr:col>11</xdr:col>
      <xdr:colOff>123825</xdr:colOff>
      <xdr:row>10</xdr:row>
      <xdr:rowOff>0</xdr:rowOff>
    </xdr:from>
    <xdr:to>
      <xdr:col>14</xdr:col>
      <xdr:colOff>285750</xdr:colOff>
      <xdr:row>14</xdr:row>
      <xdr:rowOff>66675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xmlns="" id="{52A3AFB4-7CF8-45B0-A352-A8A54221D446}"/>
            </a:ext>
          </a:extLst>
        </xdr:cNvPr>
        <xdr:cNvSpPr txBox="1"/>
      </xdr:nvSpPr>
      <xdr:spPr>
        <a:xfrm>
          <a:off x="11172825" y="4514850"/>
          <a:ext cx="2447925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Masse salariale chargée, en €</a:t>
          </a:r>
        </a:p>
      </xdr:txBody>
    </xdr:sp>
    <xdr:clientData/>
  </xdr:twoCellAnchor>
  <xdr:twoCellAnchor>
    <xdr:from>
      <xdr:col>19</xdr:col>
      <xdr:colOff>114300</xdr:colOff>
      <xdr:row>11</xdr:row>
      <xdr:rowOff>123826</xdr:rowOff>
    </xdr:from>
    <xdr:to>
      <xdr:col>22</xdr:col>
      <xdr:colOff>276225</xdr:colOff>
      <xdr:row>13</xdr:row>
      <xdr:rowOff>161926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xmlns="" id="{6035342B-EDF4-4C85-BB5F-F116396B9911}"/>
            </a:ext>
          </a:extLst>
        </xdr:cNvPr>
        <xdr:cNvSpPr txBox="1"/>
      </xdr:nvSpPr>
      <xdr:spPr>
        <a:xfrm>
          <a:off x="17411700" y="4829176"/>
          <a:ext cx="244792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Montant chargé, en €</a:t>
          </a:r>
        </a:p>
      </xdr:txBody>
    </xdr:sp>
    <xdr:clientData/>
  </xdr:twoCellAnchor>
  <xdr:twoCellAnchor>
    <xdr:from>
      <xdr:col>26</xdr:col>
      <xdr:colOff>723900</xdr:colOff>
      <xdr:row>11</xdr:row>
      <xdr:rowOff>66676</xdr:rowOff>
    </xdr:from>
    <xdr:to>
      <xdr:col>30</xdr:col>
      <xdr:colOff>123825</xdr:colOff>
      <xdr:row>13</xdr:row>
      <xdr:rowOff>104776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xmlns="" id="{7ACB3CF1-6D54-4079-9314-4E72937FB2CF}"/>
            </a:ext>
          </a:extLst>
        </xdr:cNvPr>
        <xdr:cNvSpPr txBox="1"/>
      </xdr:nvSpPr>
      <xdr:spPr>
        <a:xfrm>
          <a:off x="23507700" y="4772026"/>
          <a:ext cx="244792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Montant chargé, en €</a:t>
          </a:r>
        </a:p>
      </xdr:txBody>
    </xdr:sp>
    <xdr:clientData/>
  </xdr:twoCellAnchor>
  <xdr:twoCellAnchor>
    <xdr:from>
      <xdr:col>33</xdr:col>
      <xdr:colOff>371475</xdr:colOff>
      <xdr:row>4</xdr:row>
      <xdr:rowOff>390525</xdr:rowOff>
    </xdr:from>
    <xdr:to>
      <xdr:col>36</xdr:col>
      <xdr:colOff>533400</xdr:colOff>
      <xdr:row>6</xdr:row>
      <xdr:rowOff>304800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xmlns="" id="{F312728B-62D5-42CE-9A1D-7B8D38C270FB}"/>
            </a:ext>
          </a:extLst>
        </xdr:cNvPr>
        <xdr:cNvSpPr txBox="1"/>
      </xdr:nvSpPr>
      <xdr:spPr>
        <a:xfrm>
          <a:off x="28641675" y="2428875"/>
          <a:ext cx="2447925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Masse salariale chargée, en €</a:t>
          </a:r>
        </a:p>
      </xdr:txBody>
    </xdr:sp>
    <xdr:clientData/>
  </xdr:twoCellAnchor>
  <xdr:twoCellAnchor>
    <xdr:from>
      <xdr:col>40</xdr:col>
      <xdr:colOff>466725</xdr:colOff>
      <xdr:row>6</xdr:row>
      <xdr:rowOff>38100</xdr:rowOff>
    </xdr:from>
    <xdr:to>
      <xdr:col>44</xdr:col>
      <xdr:colOff>57150</xdr:colOff>
      <xdr:row>6</xdr:row>
      <xdr:rowOff>447676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xmlns="" id="{C6B76497-76D5-44A0-978A-51B3137970EC}"/>
            </a:ext>
          </a:extLst>
        </xdr:cNvPr>
        <xdr:cNvSpPr txBox="1"/>
      </xdr:nvSpPr>
      <xdr:spPr>
        <a:xfrm>
          <a:off x="34223325" y="2990850"/>
          <a:ext cx="2638425" cy="409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Montants</a:t>
          </a:r>
          <a:r>
            <a:rPr lang="fr-FR" sz="2000" baseline="0"/>
            <a:t> versés</a:t>
          </a:r>
          <a:r>
            <a:rPr lang="fr-FR" sz="2000"/>
            <a:t>, en €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</xdr:row>
      <xdr:rowOff>190500</xdr:rowOff>
    </xdr:from>
    <xdr:to>
      <xdr:col>5</xdr:col>
      <xdr:colOff>47625</xdr:colOff>
      <xdr:row>6</xdr:row>
      <xdr:rowOff>133349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1779FCAD-3B83-4339-A831-D8D8EFC002AF}"/>
            </a:ext>
          </a:extLst>
        </xdr:cNvPr>
        <xdr:cNvSpPr txBox="1"/>
      </xdr:nvSpPr>
      <xdr:spPr>
        <a:xfrm>
          <a:off x="5267325" y="2686050"/>
          <a:ext cx="1524000" cy="400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EN €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8</xdr:row>
      <xdr:rowOff>228600</xdr:rowOff>
    </xdr:from>
    <xdr:to>
      <xdr:col>5</xdr:col>
      <xdr:colOff>266700</xdr:colOff>
      <xdr:row>9</xdr:row>
      <xdr:rowOff>171449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677FA2DD-8433-4AFA-931B-EB41F3422B3B}"/>
            </a:ext>
          </a:extLst>
        </xdr:cNvPr>
        <xdr:cNvSpPr txBox="1"/>
      </xdr:nvSpPr>
      <xdr:spPr>
        <a:xfrm>
          <a:off x="5095875" y="4095750"/>
          <a:ext cx="1524000" cy="400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/>
            <a:t>EN €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chiers%20calculs%20B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matricules"/>
      <sheetName val="Liste effectif brute"/>
      <sheetName val="Informations"/>
      <sheetName val="Type contrat"/>
      <sheetName val="Statut"/>
      <sheetName val="Tranche d'âge"/>
      <sheetName val="Ancienneté"/>
      <sheetName val="Sexe"/>
      <sheetName val="Temps partiel"/>
      <sheetName val="Handicap"/>
      <sheetName val="Coût salarial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Étiquettes de lignes</v>
          </cell>
        </row>
      </sheetData>
      <sheetData sheetId="4">
        <row r="1">
          <cell r="A1" t="str">
            <v>ETP</v>
          </cell>
        </row>
      </sheetData>
      <sheetData sheetId="5">
        <row r="1">
          <cell r="A1" t="str">
            <v>ETP</v>
          </cell>
        </row>
      </sheetData>
      <sheetData sheetId="6">
        <row r="1">
          <cell r="A1" t="str">
            <v>ETP</v>
          </cell>
        </row>
      </sheetData>
      <sheetData sheetId="7">
        <row r="1">
          <cell r="A1" t="str">
            <v>ETP</v>
          </cell>
        </row>
      </sheetData>
      <sheetData sheetId="8">
        <row r="1">
          <cell r="A1" t="str">
            <v>ETP</v>
          </cell>
        </row>
      </sheetData>
      <sheetData sheetId="9">
        <row r="1">
          <cell r="A1" t="str">
            <v>ETP</v>
          </cell>
        </row>
      </sheetData>
      <sheetData sheetId="10">
        <row r="3">
          <cell r="A3" t="str">
            <v>Étiquettes de lignes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au1" displayName="Tableau1" ref="B2:G9" totalsRowShown="0" headerRowDxfId="55" dataDxfId="54">
  <tableColumns count="6">
    <tableColumn id="1" name=" " dataDxfId="53"/>
    <tableColumn id="2" name="n-2" dataDxfId="52"/>
    <tableColumn id="3" name="n-1" dataDxfId="51"/>
    <tableColumn id="4" name="n" dataDxfId="50"/>
    <tableColumn id="5" name="n+1" dataDxfId="49"/>
    <tableColumn id="6" name="n+2" dataDxfId="48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2" name="Tableau13" displayName="Tableau13" ref="B2:G10" totalsRowShown="0" headerRowDxfId="47" dataDxfId="46">
  <tableColumns count="6">
    <tableColumn id="1" name="EVOLUTION DES EFFECTIFS PAR TYPE DE CONTRAT" dataDxfId="45"/>
    <tableColumn id="2" name="n-2" dataDxfId="44"/>
    <tableColumn id="3" name="n-1" dataDxfId="43"/>
    <tableColumn id="4" name="n" dataDxfId="42"/>
    <tableColumn id="5" name="n+1" dataDxfId="41"/>
    <tableColumn id="6" name="n+2" dataDxfId="40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3" name="Tableau134" displayName="Tableau134" ref="I2:N6" totalsRowShown="0" headerRowDxfId="39" dataDxfId="38">
  <tableColumns count="6">
    <tableColumn id="1" name="EVOLUTION DES EFFECTIFS PAR  CATEGORIE PROFESSIONNELLE" dataDxfId="37"/>
    <tableColumn id="2" name="n-2" dataDxfId="36"/>
    <tableColumn id="3" name="n-1" dataDxfId="35"/>
    <tableColumn id="4" name="n" dataDxfId="34"/>
    <tableColumn id="5" name="n+1" dataDxfId="33"/>
    <tableColumn id="6" name="n+2" dataDxfId="32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ableau15" displayName="Tableau15" ref="B2:G6" totalsRowShown="0" headerRowDxfId="31" dataDxfId="30">
  <tableColumns count="6">
    <tableColumn id="1" name=" " dataDxfId="29"/>
    <tableColumn id="2" name="n-2" dataDxfId="28"/>
    <tableColumn id="3" name="n-1" dataDxfId="27"/>
    <tableColumn id="4" name="n" dataDxfId="26"/>
    <tableColumn id="5" name="n+1" dataDxfId="25"/>
    <tableColumn id="6" name="n+2" dataDxfId="24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id="5" name="Tableau156" displayName="Tableau156" ref="B2:G6" totalsRowShown="0" headerRowDxfId="23" dataDxfId="22">
  <tableColumns count="6">
    <tableColumn id="1" name="Evolution de la masse salariale par catégorie" dataDxfId="21"/>
    <tableColumn id="2" name="n-2" dataDxfId="20"/>
    <tableColumn id="3" name="n-1" dataDxfId="19"/>
    <tableColumn id="4" name="n" dataDxfId="18"/>
    <tableColumn id="5" name="n+1" dataDxfId="17"/>
    <tableColumn id="6" name="n+2" dataDxfId="16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7" name="Tableau18" displayName="Tableau18" ref="B2:G5" totalsRowShown="0" headerRowDxfId="15" dataDxfId="14">
  <tableColumns count="6">
    <tableColumn id="1" name=" " dataDxfId="13"/>
    <tableColumn id="2" name="n-2" dataDxfId="12"/>
    <tableColumn id="3" name="n-1" dataDxfId="11"/>
    <tableColumn id="4" name="n" dataDxfId="10"/>
    <tableColumn id="5" name="n+1" dataDxfId="9"/>
    <tableColumn id="6" name="n+2" dataDxfId="8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id="8" name="Tableau19" displayName="Tableau19" ref="B2:G8" totalsRowShown="0" headerRowDxfId="7" dataDxfId="6">
  <tableColumns count="6">
    <tableColumn id="1" name=" " dataDxfId="5"/>
    <tableColumn id="2" name="n-2" dataDxfId="4"/>
    <tableColumn id="3" name="n-1" dataDxfId="3"/>
    <tableColumn id="4" name="n" dataDxfId="2"/>
    <tableColumn id="5" name="n+1" dataDxfId="1"/>
    <tableColumn id="6" name="n+2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>
      <selection activeCell="C4" sqref="C4:G9"/>
    </sheetView>
  </sheetViews>
  <sheetFormatPr baseColWidth="10" defaultRowHeight="15" x14ac:dyDescent="0.25"/>
  <cols>
    <col min="1" max="1" width="32.7109375" style="1" customWidth="1"/>
    <col min="2" max="2" width="22.7109375" style="1" customWidth="1"/>
    <col min="3" max="7" width="15.28515625" style="1" bestFit="1" customWidth="1"/>
    <col min="8" max="16384" width="11.42578125" style="1"/>
  </cols>
  <sheetData>
    <row r="1" spans="1:7" ht="36.75" customHeight="1" x14ac:dyDescent="0.25">
      <c r="A1" s="4" t="s">
        <v>23</v>
      </c>
    </row>
    <row r="2" spans="1:7" ht="51" customHeight="1" x14ac:dyDescent="0.25">
      <c r="A2" s="1" t="s">
        <v>87</v>
      </c>
      <c r="B2" s="1" t="s">
        <v>9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1:7" ht="36.75" customHeight="1" x14ac:dyDescent="0.25">
      <c r="C3" s="1">
        <v>2015</v>
      </c>
      <c r="D3" s="1">
        <v>2016</v>
      </c>
      <c r="E3" s="1">
        <v>2017</v>
      </c>
      <c r="F3" s="1">
        <v>2018</v>
      </c>
      <c r="G3" s="1">
        <v>2019</v>
      </c>
    </row>
    <row r="4" spans="1:7" ht="36" customHeight="1" x14ac:dyDescent="0.25">
      <c r="B4" s="1" t="s">
        <v>5</v>
      </c>
      <c r="C4" s="47"/>
      <c r="D4" s="47"/>
      <c r="E4" s="47"/>
      <c r="F4" s="47"/>
      <c r="G4" s="47"/>
    </row>
    <row r="5" spans="1:7" ht="36" customHeight="1" x14ac:dyDescent="0.25">
      <c r="B5" s="1" t="s">
        <v>6</v>
      </c>
      <c r="C5" s="47"/>
      <c r="D5" s="47"/>
      <c r="E5" s="47"/>
      <c r="F5" s="47"/>
      <c r="G5" s="53"/>
    </row>
    <row r="6" spans="1:7" ht="36" customHeight="1" x14ac:dyDescent="0.25">
      <c r="B6" s="1" t="s">
        <v>7</v>
      </c>
      <c r="C6" s="47"/>
      <c r="D6" s="47"/>
      <c r="E6" s="47"/>
      <c r="F6" s="47"/>
      <c r="G6" s="47"/>
    </row>
    <row r="7" spans="1:7" s="3" customFormat="1" ht="36" customHeight="1" x14ac:dyDescent="0.25">
      <c r="B7" s="3" t="s">
        <v>21</v>
      </c>
      <c r="C7" s="47"/>
      <c r="D7" s="47"/>
      <c r="E7" s="47"/>
      <c r="F7" s="47"/>
      <c r="G7" s="47"/>
    </row>
    <row r="8" spans="1:7" s="3" customFormat="1" ht="36" customHeight="1" x14ac:dyDescent="0.25">
      <c r="B8" s="3" t="s">
        <v>22</v>
      </c>
      <c r="C8" s="47"/>
      <c r="D8" s="47"/>
      <c r="E8" s="47"/>
      <c r="F8" s="47"/>
      <c r="G8" s="47"/>
    </row>
    <row r="9" spans="1:7" ht="36" customHeight="1" x14ac:dyDescent="0.25">
      <c r="B9" s="1" t="s">
        <v>8</v>
      </c>
      <c r="C9" s="47"/>
      <c r="D9" s="47"/>
      <c r="E9" s="47"/>
      <c r="F9" s="47"/>
      <c r="G9" s="47"/>
    </row>
    <row r="11" spans="1:7" x14ac:dyDescent="0.25">
      <c r="B11" s="2" t="s">
        <v>16</v>
      </c>
      <c r="G11"/>
    </row>
    <row r="12" spans="1:7" x14ac:dyDescent="0.25">
      <c r="B12" s="2" t="s">
        <v>17</v>
      </c>
    </row>
    <row r="13" spans="1:7" x14ac:dyDescent="0.25">
      <c r="B13" s="2" t="s">
        <v>18</v>
      </c>
    </row>
    <row r="14" spans="1:7" x14ac:dyDescent="0.25">
      <c r="B14" s="2" t="s">
        <v>19</v>
      </c>
    </row>
    <row r="15" spans="1:7" x14ac:dyDescent="0.25">
      <c r="B15" s="2" t="s">
        <v>20</v>
      </c>
    </row>
    <row r="16" spans="1:7" x14ac:dyDescent="0.25">
      <c r="B16" s="2"/>
    </row>
    <row r="17" spans="2:2" x14ac:dyDescent="0.25">
      <c r="B17" s="2"/>
    </row>
    <row r="18" spans="2:2" x14ac:dyDescent="0.25">
      <c r="B18" s="2"/>
    </row>
    <row r="19" spans="2:2" x14ac:dyDescent="0.25">
      <c r="B19" s="2"/>
    </row>
    <row r="20" spans="2:2" x14ac:dyDescent="0.25">
      <c r="B20" s="2"/>
    </row>
  </sheetData>
  <pageMargins left="0.7" right="0.7" top="0.75" bottom="0.75" header="0.3" footer="0.3"/>
  <pageSetup paperSize="9" orientation="landscape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45"/>
  <sheetViews>
    <sheetView topLeftCell="AZ10" workbookViewId="0">
      <selection activeCell="BM4" sqref="BM4:BQ4"/>
    </sheetView>
  </sheetViews>
  <sheetFormatPr baseColWidth="10" defaultRowHeight="15" x14ac:dyDescent="0.25"/>
  <cols>
    <col min="1" max="1" width="32.7109375" style="6" customWidth="1"/>
    <col min="2" max="2" width="22.7109375" style="6" customWidth="1"/>
    <col min="3" max="7" width="11.42578125" style="6"/>
    <col min="8" max="8" width="2.28515625" style="6" customWidth="1"/>
    <col min="9" max="9" width="26.42578125" style="6" customWidth="1"/>
    <col min="10" max="14" width="11.42578125" style="6"/>
    <col min="15" max="15" width="2.28515625" style="6" customWidth="1"/>
    <col min="16" max="16" width="23.5703125" style="6" customWidth="1"/>
    <col min="17" max="22" width="11.42578125" style="6"/>
    <col min="23" max="23" width="2.28515625" style="6" customWidth="1"/>
    <col min="24" max="24" width="23.140625" style="6" customWidth="1"/>
    <col min="25" max="30" width="11.42578125" style="6"/>
    <col min="31" max="31" width="2.28515625" style="6" customWidth="1"/>
    <col min="32" max="32" width="22.42578125" style="6" customWidth="1"/>
    <col min="33" max="38" width="11.42578125" style="6"/>
    <col min="39" max="39" width="2.28515625" style="6" customWidth="1"/>
    <col min="40" max="40" width="25.140625" style="6" customWidth="1"/>
    <col min="41" max="46" width="11.42578125" style="6"/>
    <col min="47" max="47" width="2.28515625" style="6" customWidth="1"/>
    <col min="48" max="48" width="22.85546875" style="6" customWidth="1"/>
    <col min="49" max="53" width="11.42578125" style="6"/>
    <col min="54" max="54" width="2.28515625" style="6" customWidth="1"/>
    <col min="55" max="55" width="22.85546875" style="6" customWidth="1"/>
    <col min="56" max="56" width="14.5703125" style="6" customWidth="1"/>
    <col min="57" max="61" width="11.42578125" style="6"/>
    <col min="62" max="62" width="2.28515625" style="6" customWidth="1"/>
    <col min="63" max="63" width="32.7109375" style="6" customWidth="1"/>
    <col min="64" max="64" width="26" style="6" customWidth="1"/>
    <col min="65" max="69" width="11.42578125" style="6"/>
    <col min="70" max="70" width="2.28515625" style="6" customWidth="1"/>
    <col min="71" max="71" width="22.85546875" style="6" customWidth="1"/>
    <col min="72" max="16384" width="11.42578125" style="6"/>
  </cols>
  <sheetData>
    <row r="1" spans="1:76" ht="36" customHeight="1" thickBot="1" x14ac:dyDescent="0.3">
      <c r="A1" s="5" t="s">
        <v>24</v>
      </c>
      <c r="BK1" s="4" t="s">
        <v>52</v>
      </c>
    </row>
    <row r="2" spans="1:76" ht="51" customHeight="1" thickBot="1" x14ac:dyDescent="0.3">
      <c r="B2" s="7" t="s">
        <v>25</v>
      </c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I2" s="7" t="s">
        <v>27</v>
      </c>
      <c r="J2" s="8" t="s">
        <v>0</v>
      </c>
      <c r="K2" s="8" t="s">
        <v>1</v>
      </c>
      <c r="L2" s="8" t="s">
        <v>2</v>
      </c>
      <c r="M2" s="8" t="s">
        <v>3</v>
      </c>
      <c r="N2" s="8" t="s">
        <v>4</v>
      </c>
      <c r="P2" s="7" t="s">
        <v>31</v>
      </c>
      <c r="Q2" s="9"/>
      <c r="R2" s="10" t="s">
        <v>0</v>
      </c>
      <c r="S2" s="10" t="s">
        <v>1</v>
      </c>
      <c r="T2" s="10" t="s">
        <v>2</v>
      </c>
      <c r="U2" s="10" t="s">
        <v>3</v>
      </c>
      <c r="V2" s="10" t="s">
        <v>4</v>
      </c>
      <c r="X2" s="7" t="s">
        <v>34</v>
      </c>
      <c r="Y2" s="9"/>
      <c r="Z2" s="10" t="s">
        <v>0</v>
      </c>
      <c r="AA2" s="10" t="s">
        <v>1</v>
      </c>
      <c r="AB2" s="10" t="s">
        <v>2</v>
      </c>
      <c r="AC2" s="10" t="s">
        <v>3</v>
      </c>
      <c r="AD2" s="10" t="s">
        <v>4</v>
      </c>
      <c r="AF2" s="7" t="s">
        <v>39</v>
      </c>
      <c r="AG2" s="9"/>
      <c r="AH2" s="10" t="s">
        <v>0</v>
      </c>
      <c r="AI2" s="10" t="s">
        <v>1</v>
      </c>
      <c r="AJ2" s="10" t="s">
        <v>2</v>
      </c>
      <c r="AK2" s="10" t="s">
        <v>3</v>
      </c>
      <c r="AL2" s="10" t="s">
        <v>4</v>
      </c>
      <c r="AN2" s="7" t="s">
        <v>42</v>
      </c>
      <c r="AO2" s="9"/>
      <c r="AP2" s="10" t="s">
        <v>0</v>
      </c>
      <c r="AQ2" s="10" t="s">
        <v>1</v>
      </c>
      <c r="AR2" s="10" t="s">
        <v>2</v>
      </c>
      <c r="AS2" s="10" t="s">
        <v>3</v>
      </c>
      <c r="AT2" s="10" t="s">
        <v>4</v>
      </c>
      <c r="AV2" s="7" t="s">
        <v>43</v>
      </c>
      <c r="AW2" s="10" t="s">
        <v>0</v>
      </c>
      <c r="AX2" s="10" t="s">
        <v>1</v>
      </c>
      <c r="AY2" s="10" t="s">
        <v>2</v>
      </c>
      <c r="AZ2" s="10" t="s">
        <v>3</v>
      </c>
      <c r="BA2" s="10" t="s">
        <v>4</v>
      </c>
      <c r="BC2" s="7" t="s">
        <v>44</v>
      </c>
      <c r="BD2" s="7"/>
      <c r="BE2" s="10" t="s">
        <v>0</v>
      </c>
      <c r="BF2" s="10" t="s">
        <v>1</v>
      </c>
      <c r="BG2" s="10" t="s">
        <v>2</v>
      </c>
      <c r="BH2" s="10" t="s">
        <v>3</v>
      </c>
      <c r="BI2" s="10" t="s">
        <v>4</v>
      </c>
      <c r="BL2" s="7" t="s">
        <v>53</v>
      </c>
      <c r="BM2" s="10" t="s">
        <v>0</v>
      </c>
      <c r="BN2" s="10" t="s">
        <v>1</v>
      </c>
      <c r="BO2" s="10" t="s">
        <v>2</v>
      </c>
      <c r="BP2" s="10" t="s">
        <v>3</v>
      </c>
      <c r="BQ2" s="10" t="s">
        <v>4</v>
      </c>
      <c r="BS2" s="7" t="s">
        <v>59</v>
      </c>
      <c r="BT2" s="10" t="s">
        <v>0</v>
      </c>
      <c r="BU2" s="10" t="s">
        <v>1</v>
      </c>
      <c r="BV2" s="10" t="s">
        <v>2</v>
      </c>
      <c r="BW2" s="10" t="s">
        <v>3</v>
      </c>
      <c r="BX2" s="10" t="s">
        <v>4</v>
      </c>
    </row>
    <row r="3" spans="1:76" ht="36" customHeight="1" x14ac:dyDescent="0.25">
      <c r="B3" s="8"/>
      <c r="C3" s="8">
        <v>2015</v>
      </c>
      <c r="D3" s="8">
        <v>2016</v>
      </c>
      <c r="E3" s="8">
        <v>2017</v>
      </c>
      <c r="F3" s="8">
        <v>2018</v>
      </c>
      <c r="G3" s="8">
        <v>2019</v>
      </c>
      <c r="I3" s="8"/>
      <c r="J3" s="8">
        <v>2015</v>
      </c>
      <c r="K3" s="8">
        <v>2016</v>
      </c>
      <c r="L3" s="8">
        <v>2017</v>
      </c>
      <c r="M3" s="8">
        <v>2018</v>
      </c>
      <c r="N3" s="8">
        <v>2019</v>
      </c>
      <c r="P3" s="55"/>
      <c r="Q3" s="56"/>
      <c r="R3" s="11">
        <v>2015</v>
      </c>
      <c r="S3" s="11">
        <v>2016</v>
      </c>
      <c r="T3" s="11">
        <v>2017</v>
      </c>
      <c r="U3" s="11">
        <v>2018</v>
      </c>
      <c r="V3" s="11">
        <v>2019</v>
      </c>
      <c r="X3" s="55"/>
      <c r="Y3" s="56"/>
      <c r="Z3" s="11">
        <v>2015</v>
      </c>
      <c r="AA3" s="11">
        <v>2016</v>
      </c>
      <c r="AB3" s="11">
        <v>2017</v>
      </c>
      <c r="AC3" s="11">
        <v>2018</v>
      </c>
      <c r="AD3" s="11">
        <v>2019</v>
      </c>
      <c r="AF3" s="55"/>
      <c r="AG3" s="56"/>
      <c r="AH3" s="11">
        <v>2015</v>
      </c>
      <c r="AI3" s="11">
        <v>2016</v>
      </c>
      <c r="AJ3" s="11">
        <v>2017</v>
      </c>
      <c r="AK3" s="11">
        <v>2018</v>
      </c>
      <c r="AL3" s="11">
        <v>2019</v>
      </c>
      <c r="AN3" s="55"/>
      <c r="AO3" s="56"/>
      <c r="AP3" s="11">
        <v>2015</v>
      </c>
      <c r="AQ3" s="11">
        <v>2016</v>
      </c>
      <c r="AR3" s="11">
        <v>2017</v>
      </c>
      <c r="AS3" s="11">
        <v>2018</v>
      </c>
      <c r="AT3" s="11">
        <v>2019</v>
      </c>
      <c r="AV3" s="18"/>
      <c r="AW3" s="11">
        <v>2015</v>
      </c>
      <c r="AX3" s="11">
        <v>2016</v>
      </c>
      <c r="AY3" s="11">
        <v>2017</v>
      </c>
      <c r="AZ3" s="11">
        <v>2018</v>
      </c>
      <c r="BA3" s="11">
        <v>2019</v>
      </c>
      <c r="BC3" s="19"/>
      <c r="BD3" s="29"/>
      <c r="BE3" s="11">
        <v>2015</v>
      </c>
      <c r="BF3" s="11">
        <v>2016</v>
      </c>
      <c r="BG3" s="11">
        <v>2017</v>
      </c>
      <c r="BH3" s="32">
        <v>2018</v>
      </c>
      <c r="BI3" s="32">
        <v>2019</v>
      </c>
      <c r="BL3" s="19"/>
      <c r="BM3" s="11">
        <v>2015</v>
      </c>
      <c r="BN3" s="11">
        <v>2016</v>
      </c>
      <c r="BO3" s="11">
        <v>2017</v>
      </c>
      <c r="BP3" s="11">
        <v>2018</v>
      </c>
      <c r="BQ3" s="11">
        <v>2019</v>
      </c>
      <c r="BS3" s="19"/>
      <c r="BT3" s="11">
        <v>2015</v>
      </c>
      <c r="BU3" s="11">
        <v>2016</v>
      </c>
      <c r="BV3" s="11">
        <v>2017</v>
      </c>
      <c r="BW3" s="11">
        <v>2018</v>
      </c>
      <c r="BX3" s="11">
        <v>2019</v>
      </c>
    </row>
    <row r="4" spans="1:76" ht="36" customHeight="1" x14ac:dyDescent="0.25">
      <c r="B4" s="8" t="s">
        <v>10</v>
      </c>
      <c r="C4" s="36"/>
      <c r="D4" s="36"/>
      <c r="E4" s="8"/>
      <c r="F4" s="41"/>
      <c r="G4" s="8"/>
      <c r="I4" s="8" t="s">
        <v>28</v>
      </c>
      <c r="J4" s="36"/>
      <c r="K4" s="36"/>
      <c r="L4" s="8"/>
      <c r="M4" s="41"/>
      <c r="N4" s="8"/>
      <c r="P4" s="57" t="s">
        <v>28</v>
      </c>
      <c r="Q4" s="12" t="s">
        <v>32</v>
      </c>
      <c r="R4" s="37"/>
      <c r="S4" s="37"/>
      <c r="T4" s="13">
        <v>27.4</v>
      </c>
      <c r="U4" s="42">
        <f>+GETPIVOTDATA("ETP",'[1]Tranche d''âge'!$A$1,"STATUT","EMPLOYE","TRANCHE D'ÂGE","&lt;30 ans")+GETPIVOTDATA("ETP",'[1]Tranche d''âge'!$A$1,"STATUT","OUVRIER","TRANCHE D'ÂGE","&lt;30 ans")</f>
        <v>27.581518357187306</v>
      </c>
      <c r="V4" s="13"/>
      <c r="X4" s="57" t="s">
        <v>28</v>
      </c>
      <c r="Y4" s="12" t="s">
        <v>14</v>
      </c>
      <c r="Z4" s="37"/>
      <c r="AA4" s="37"/>
      <c r="AB4" s="13">
        <v>7.9</v>
      </c>
      <c r="AC4" s="42">
        <f>+GETPIVOTDATA("ETP",[1]Ancienneté!$A$1,"STATUT","EMPLOYE","TRANCHE D'ANCIENNETE","&lt; 1 an")+GETPIVOTDATA("ETP",[1]Ancienneté!$A$1,"STATUT","OUVRIER","TRANCHE D'ANCIENNETE","&lt; 1 an")</f>
        <v>10.636938394523956</v>
      </c>
      <c r="AD4" s="13"/>
      <c r="AF4" s="57" t="s">
        <v>28</v>
      </c>
      <c r="AG4" s="12" t="s">
        <v>37</v>
      </c>
      <c r="AH4" s="37"/>
      <c r="AI4" s="37"/>
      <c r="AJ4" s="13"/>
      <c r="AK4" s="42"/>
      <c r="AL4" s="13"/>
      <c r="AN4" s="57" t="s">
        <v>40</v>
      </c>
      <c r="AO4" s="12" t="s">
        <v>37</v>
      </c>
      <c r="AP4" s="37"/>
      <c r="AQ4" s="37"/>
      <c r="AR4" s="13"/>
      <c r="AS4" s="44"/>
      <c r="AT4" s="13"/>
      <c r="AV4" s="13" t="s">
        <v>37</v>
      </c>
      <c r="AW4" s="37"/>
      <c r="AX4" s="37"/>
      <c r="AY4" s="13"/>
      <c r="AZ4" s="44"/>
      <c r="BA4" s="13"/>
      <c r="BC4" s="61" t="s">
        <v>45</v>
      </c>
      <c r="BD4" s="62"/>
      <c r="BE4" s="13"/>
      <c r="BF4" s="13"/>
      <c r="BG4" s="13"/>
      <c r="BH4" s="13"/>
      <c r="BI4" s="13"/>
      <c r="BL4" s="27" t="s">
        <v>54</v>
      </c>
      <c r="BM4" s="13"/>
      <c r="BN4" s="13"/>
      <c r="BO4" s="40"/>
      <c r="BP4" s="40"/>
      <c r="BQ4" s="13"/>
      <c r="BS4" s="27" t="s">
        <v>60</v>
      </c>
      <c r="BT4" s="13"/>
      <c r="BU4" s="13"/>
      <c r="BV4" s="37"/>
      <c r="BW4" s="37"/>
      <c r="BX4" s="13"/>
    </row>
    <row r="5" spans="1:76" ht="36" customHeight="1" x14ac:dyDescent="0.25">
      <c r="B5" s="8" t="s">
        <v>11</v>
      </c>
      <c r="C5" s="36"/>
      <c r="D5" s="36"/>
      <c r="E5" s="8"/>
      <c r="F5" s="41"/>
      <c r="I5" s="8" t="s">
        <v>29</v>
      </c>
      <c r="J5" s="36"/>
      <c r="K5" s="36"/>
      <c r="L5" s="8"/>
      <c r="M5" s="41"/>
      <c r="N5" s="8"/>
      <c r="P5" s="58"/>
      <c r="Q5" s="14" t="s">
        <v>33</v>
      </c>
      <c r="R5" s="37"/>
      <c r="S5" s="37"/>
      <c r="T5" s="15">
        <v>33.299999999999997</v>
      </c>
      <c r="U5" s="42">
        <f>+GETPIVOTDATA("ETP",'[1]Tranche d''âge'!$A$1,"STATUT","EMPLOYE","TRANCHE D'ÂGE","Entre 30 et 50 ans")+GETPIVOTDATA("ETP",'[1]Tranche d''âge'!$A$1,"STATUT","OUVRIER","TRANCHE D'ÂGE","Entre 30 et 50 ans")</f>
        <v>44.742420659614176</v>
      </c>
      <c r="V5" s="15"/>
      <c r="X5" s="58"/>
      <c r="Y5" s="16" t="s">
        <v>35</v>
      </c>
      <c r="Z5" s="37"/>
      <c r="AA5" s="37"/>
      <c r="AB5" s="17">
        <v>28.8</v>
      </c>
      <c r="AC5" s="42">
        <f>+GETPIVOTDATA("ETP",[1]Ancienneté!$A$1,"STATUT","EMPLOYE","TRANCHE D'ANCIENNETE","Entre 1 et 5 ans")+GETPIVOTDATA("ETP",[1]Ancienneté!$A$1,"STATUT","OUVRIER","TRANCHE D'ANCIENNETE","Entre 1 et 5 ans")</f>
        <v>26.763752333540751</v>
      </c>
      <c r="AD5" s="17"/>
      <c r="AF5" s="58"/>
      <c r="AG5" s="16" t="s">
        <v>38</v>
      </c>
      <c r="AH5" s="37"/>
      <c r="AI5" s="37"/>
      <c r="AJ5" s="17"/>
      <c r="AK5" s="42"/>
      <c r="AL5" s="17"/>
      <c r="AN5" s="58"/>
      <c r="AO5" s="16" t="s">
        <v>38</v>
      </c>
      <c r="AP5" s="37"/>
      <c r="AQ5" s="37"/>
      <c r="AR5" s="17"/>
      <c r="AS5" s="44"/>
      <c r="AT5" s="17"/>
      <c r="AV5" s="17" t="s">
        <v>38</v>
      </c>
      <c r="AW5" s="37"/>
      <c r="AX5" s="37"/>
      <c r="AY5" s="17"/>
      <c r="AZ5" s="44"/>
      <c r="BA5" s="17"/>
      <c r="BC5" s="63" t="s">
        <v>46</v>
      </c>
      <c r="BD5" s="64"/>
      <c r="BE5" s="17"/>
      <c r="BF5" s="17"/>
      <c r="BG5" s="17"/>
      <c r="BH5" s="17"/>
      <c r="BI5" s="17"/>
    </row>
    <row r="6" spans="1:76" ht="36" customHeight="1" x14ac:dyDescent="0.25">
      <c r="B6" s="8" t="s">
        <v>26</v>
      </c>
      <c r="C6" s="36"/>
      <c r="D6" s="36"/>
      <c r="E6" s="8"/>
      <c r="F6" s="41"/>
      <c r="G6" s="8"/>
      <c r="I6" s="8" t="s">
        <v>30</v>
      </c>
      <c r="J6" s="36"/>
      <c r="K6" s="36"/>
      <c r="L6" s="8"/>
      <c r="M6" s="41"/>
      <c r="P6" s="59"/>
      <c r="Q6" s="12" t="s">
        <v>13</v>
      </c>
      <c r="R6" s="37"/>
      <c r="S6" s="37"/>
      <c r="T6" s="13">
        <v>12.1</v>
      </c>
      <c r="U6" s="42">
        <f>+GETPIVOTDATA("ETP",'[1]Tranche d''âge'!$A$1,"STATUT","EMPLOYE","TRANCHE D'ÂGE","&gt;50 ans")+GETPIVOTDATA("ETP",'[1]Tranche d''âge'!$A$1,"STATUT","OUVRIER","TRANCHE D'ÂGE","&gt;50 ans")</f>
        <v>9.1626882389545727</v>
      </c>
      <c r="V6" s="13"/>
      <c r="X6" s="58"/>
      <c r="Y6" s="12" t="s">
        <v>15</v>
      </c>
      <c r="Z6" s="37"/>
      <c r="AA6" s="37"/>
      <c r="AB6" s="13">
        <v>21.9</v>
      </c>
      <c r="AC6" s="42">
        <f>+GETPIVOTDATA("ETP",[1]Ancienneté!$A$1,"STATUT","EMPLOYE","TRANCHE D'ANCIENNETE","Entre 5 et 10 ans")+GETPIVOTDATA("ETP",[1]Ancienneté!$A$1,"STATUT","OUVRIER","TRANCHE D'ANCIENNETE","Entre 5 et 10 ans")</f>
        <v>22.673279402613566</v>
      </c>
      <c r="AD6" s="13"/>
      <c r="AF6" s="57" t="s">
        <v>29</v>
      </c>
      <c r="AG6" s="12" t="s">
        <v>37</v>
      </c>
      <c r="AH6" s="37"/>
      <c r="AI6" s="37"/>
      <c r="AJ6" s="13"/>
      <c r="AK6" s="42"/>
      <c r="AL6" s="13"/>
      <c r="AN6" s="57" t="s">
        <v>41</v>
      </c>
      <c r="AO6" s="12" t="s">
        <v>37</v>
      </c>
      <c r="AP6" s="37"/>
      <c r="AQ6" s="37"/>
      <c r="AR6" s="13"/>
      <c r="AS6" s="44"/>
      <c r="AT6" s="13"/>
      <c r="BC6" s="61" t="s">
        <v>47</v>
      </c>
      <c r="BD6" s="62"/>
      <c r="BE6" s="13"/>
      <c r="BF6" s="13"/>
      <c r="BG6" s="13"/>
      <c r="BH6" s="13"/>
      <c r="BI6" s="13"/>
      <c r="BL6" s="60" t="s">
        <v>55</v>
      </c>
      <c r="BM6" s="60"/>
      <c r="BN6" s="60"/>
      <c r="BO6" s="60"/>
      <c r="BP6" s="60"/>
      <c r="BQ6" s="60"/>
    </row>
    <row r="7" spans="1:76" ht="36" customHeight="1" x14ac:dyDescent="0.25">
      <c r="B7" s="8" t="s">
        <v>12</v>
      </c>
      <c r="C7" s="36"/>
      <c r="D7" s="36"/>
      <c r="E7" s="8"/>
      <c r="F7" s="41"/>
      <c r="G7" s="8"/>
      <c r="P7" s="57" t="s">
        <v>29</v>
      </c>
      <c r="Q7" s="14" t="s">
        <v>32</v>
      </c>
      <c r="R7" s="37"/>
      <c r="S7" s="37"/>
      <c r="T7" s="15">
        <v>1.4</v>
      </c>
      <c r="U7" s="42">
        <f>+GETPIVOTDATA("ETP",'[1]Tranche d''âge'!$A$1,"STATUT","ETAM","TRANCHE D'ÂGE","&lt;30 ans")</f>
        <v>1.3131425015556937</v>
      </c>
      <c r="V7" s="15"/>
      <c r="X7" s="59"/>
      <c r="Y7" s="16" t="s">
        <v>36</v>
      </c>
      <c r="Z7" s="37"/>
      <c r="AA7" s="37"/>
      <c r="AB7" s="17">
        <v>14.2</v>
      </c>
      <c r="AC7" s="42">
        <f>+GETPIVOTDATA("ETP",[1]Ancienneté!$A$1,"STATUT","EMPLOYE","TRANCHE D'ANCIENNETE","&gt; 10 ans")+GETPIVOTDATA("ETP",[1]Ancienneté!$A$1,"STATUT","OUVRIER","TRANCHE D'ANCIENNETE","&gt; 10 ans")</f>
        <v>13.03902924704418</v>
      </c>
      <c r="AD7" s="17"/>
      <c r="AF7" s="58"/>
      <c r="AG7" s="16" t="s">
        <v>38</v>
      </c>
      <c r="AH7" s="37"/>
      <c r="AI7" s="37"/>
      <c r="AJ7" s="17"/>
      <c r="AK7" s="42"/>
      <c r="AL7" s="17"/>
      <c r="AN7" s="59"/>
      <c r="AO7" s="16" t="s">
        <v>38</v>
      </c>
      <c r="AP7" s="37"/>
      <c r="AQ7" s="37"/>
      <c r="AR7" s="17"/>
      <c r="AS7" s="44"/>
      <c r="AT7" s="17"/>
      <c r="BC7" s="57" t="s">
        <v>28</v>
      </c>
      <c r="BD7" s="14" t="s">
        <v>37</v>
      </c>
      <c r="BE7" s="15"/>
      <c r="BF7" s="15"/>
      <c r="BG7" s="15"/>
      <c r="BH7" s="15"/>
      <c r="BI7" s="15"/>
      <c r="BL7" s="60"/>
      <c r="BM7" s="60"/>
      <c r="BN7" s="60"/>
      <c r="BO7" s="60"/>
      <c r="BP7" s="60"/>
      <c r="BQ7" s="60"/>
    </row>
    <row r="8" spans="1:76" ht="36" customHeight="1" x14ac:dyDescent="0.25">
      <c r="P8" s="58"/>
      <c r="Q8" s="12" t="s">
        <v>33</v>
      </c>
      <c r="R8" s="37"/>
      <c r="S8" s="37"/>
      <c r="T8" s="13">
        <v>9.5</v>
      </c>
      <c r="U8" s="42">
        <f>+GETPIVOTDATA("ETP",'[1]Tranche d''âge'!$A$1,"STATUT","ETAM","TRANCHE D'ÂGE","Entre 30 et 50 ans")</f>
        <v>7.2346608587430001</v>
      </c>
      <c r="V8" s="13"/>
      <c r="X8" s="57" t="s">
        <v>29</v>
      </c>
      <c r="Y8" s="12" t="s">
        <v>14</v>
      </c>
      <c r="Z8" s="37"/>
      <c r="AA8" s="37"/>
      <c r="AB8" s="13">
        <v>0</v>
      </c>
      <c r="AC8" s="42">
        <f>+GETPIVOTDATA("ETP",[1]Ancienneté!$A$1,"STATUT","ETAM","TRANCHE D'ANCIENNETE","&lt; 1 an")</f>
        <v>0</v>
      </c>
      <c r="AD8" s="13"/>
      <c r="AF8" s="57" t="s">
        <v>30</v>
      </c>
      <c r="AG8" s="12" t="s">
        <v>37</v>
      </c>
      <c r="AH8" s="37"/>
      <c r="AI8" s="37"/>
      <c r="AJ8" s="13"/>
      <c r="AK8" s="42"/>
      <c r="AL8" s="13"/>
      <c r="BC8" s="58"/>
      <c r="BD8" s="30" t="s">
        <v>38</v>
      </c>
      <c r="BE8" s="31"/>
      <c r="BF8" s="31"/>
      <c r="BG8" s="31"/>
      <c r="BH8" s="31"/>
      <c r="BI8" s="31"/>
    </row>
    <row r="9" spans="1:76" ht="36" customHeight="1" x14ac:dyDescent="0.25">
      <c r="P9" s="59"/>
      <c r="Q9" s="14" t="s">
        <v>13</v>
      </c>
      <c r="R9" s="37"/>
      <c r="S9" s="37"/>
      <c r="T9" s="15">
        <v>1.5</v>
      </c>
      <c r="U9" s="42">
        <f>+GETPIVOTDATA("ETP",'[1]Tranche d''âge'!$A$1,"STATUT","ETAM","TRANCHE D'ÂGE","&gt;50 ans")</f>
        <v>1.5507405102675793</v>
      </c>
      <c r="V9" s="15"/>
      <c r="X9" s="58"/>
      <c r="Y9" s="16" t="s">
        <v>35</v>
      </c>
      <c r="Z9" s="37"/>
      <c r="AA9" s="37"/>
      <c r="AB9" s="17">
        <v>3.6</v>
      </c>
      <c r="AC9" s="42">
        <f>+GETPIVOTDATA("ETP",[1]Ancienneté!$A$1,"STATUT","ETAM","TRANCHE D'ANCIENNETE","Entre 1 et 5 ans")</f>
        <v>3.1507218419415057</v>
      </c>
      <c r="AD9" s="17"/>
      <c r="AF9" s="59"/>
      <c r="AG9" s="16" t="s">
        <v>38</v>
      </c>
      <c r="AH9" s="37"/>
      <c r="AI9" s="37"/>
      <c r="AJ9" s="17"/>
      <c r="AK9" s="42"/>
      <c r="AL9" s="17"/>
      <c r="BC9" s="57" t="s">
        <v>29</v>
      </c>
      <c r="BD9" s="14" t="s">
        <v>37</v>
      </c>
      <c r="BE9" s="15"/>
      <c r="BF9" s="15"/>
      <c r="BG9" s="15"/>
      <c r="BH9" s="15"/>
      <c r="BI9" s="15"/>
    </row>
    <row r="10" spans="1:76" ht="35.25" customHeight="1" x14ac:dyDescent="0.25">
      <c r="P10" s="57" t="s">
        <v>30</v>
      </c>
      <c r="Q10" s="12" t="s">
        <v>32</v>
      </c>
      <c r="R10" s="37"/>
      <c r="S10" s="37"/>
      <c r="T10" s="13">
        <v>0.5</v>
      </c>
      <c r="U10" s="42">
        <f>+GETPIVOTDATA("ETP",'[1]Tranche d''âge'!$A$1,"STATUT","CADRE","TRANCHE D'ÂGE","&lt;30 ans")</f>
        <v>1.1282140634723086</v>
      </c>
      <c r="V10" s="13"/>
      <c r="X10" s="58"/>
      <c r="Y10" s="12" t="s">
        <v>15</v>
      </c>
      <c r="Z10" s="37"/>
      <c r="AA10" s="37"/>
      <c r="AB10" s="13">
        <v>0</v>
      </c>
      <c r="AC10" s="42">
        <f>+GETPIVOTDATA("ETP",[1]Ancienneté!$A$1,"STATUT","ETAM","TRANCHE D'ANCIENNETE","Entre 5 et 10 ans")</f>
        <v>0</v>
      </c>
      <c r="AD10" s="13"/>
      <c r="BC10" s="58"/>
      <c r="BD10" s="30" t="s">
        <v>38</v>
      </c>
      <c r="BE10" s="31"/>
      <c r="BF10" s="31"/>
      <c r="BG10" s="31"/>
      <c r="BH10" s="31"/>
      <c r="BI10" s="31"/>
    </row>
    <row r="11" spans="1:76" ht="36" customHeight="1" x14ac:dyDescent="0.25">
      <c r="P11" s="58"/>
      <c r="Q11" s="14" t="s">
        <v>33</v>
      </c>
      <c r="R11" s="37"/>
      <c r="S11" s="37"/>
      <c r="T11" s="15">
        <v>2.4</v>
      </c>
      <c r="U11" s="42">
        <f>+GETPIVOTDATA("ETP",'[1]Tranche d''âge'!$A$1,"STATUT","CADRE","TRANCHE D'ÂGE","Entre 30 et 50 ans")</f>
        <v>2.7562041070317362</v>
      </c>
      <c r="V11" s="15"/>
      <c r="X11" s="58"/>
      <c r="Y11" s="16" t="s">
        <v>36</v>
      </c>
      <c r="Z11" s="37"/>
      <c r="AA11" s="37"/>
      <c r="AB11" s="17">
        <v>8.8000000000000007</v>
      </c>
      <c r="AC11" s="42">
        <f>+GETPIVOTDATA("ETP",[1]Ancienneté!$A$1,"STATUT","ETAM","TRANCHE D'ANCIENNETE","&gt; 10 ans")</f>
        <v>6.9478220286247669</v>
      </c>
      <c r="AD11" s="17"/>
      <c r="BC11" s="57" t="s">
        <v>30</v>
      </c>
      <c r="BD11" s="14" t="s">
        <v>37</v>
      </c>
      <c r="BE11" s="15"/>
      <c r="BF11" s="15"/>
      <c r="BG11" s="15"/>
      <c r="BH11" s="15"/>
      <c r="BI11" s="15"/>
    </row>
    <row r="12" spans="1:76" ht="36" customHeight="1" x14ac:dyDescent="0.25">
      <c r="P12" s="59"/>
      <c r="Q12" s="12" t="s">
        <v>13</v>
      </c>
      <c r="R12" s="37"/>
      <c r="S12" s="37"/>
      <c r="T12" s="13">
        <v>2.8</v>
      </c>
      <c r="U12" s="42">
        <f>+GETPIVOTDATA("ETP",'[1]Tranche d''âge'!$A$1,"STATUT","CADRE","TRANCHE D'ÂGE","&gt;50 ans")</f>
        <v>3.064542626011201</v>
      </c>
      <c r="V12" s="13"/>
      <c r="X12" s="57" t="s">
        <v>30</v>
      </c>
      <c r="Y12" s="12" t="s">
        <v>14</v>
      </c>
      <c r="Z12" s="37"/>
      <c r="AA12" s="37"/>
      <c r="AB12" s="13">
        <v>0.5</v>
      </c>
      <c r="AC12" s="42">
        <f>+GETPIVOTDATA("ETP",[1]Ancienneté!$A$1,"STATUT","CADRE","TRANCHE D'ANCIENNETE","&lt; 1 an")</f>
        <v>0.56628500311138763</v>
      </c>
      <c r="AD12" s="13"/>
      <c r="BC12" s="59"/>
      <c r="BD12" s="30" t="s">
        <v>38</v>
      </c>
      <c r="BE12" s="31"/>
      <c r="BF12" s="31"/>
      <c r="BG12" s="31"/>
      <c r="BH12" s="31"/>
      <c r="BI12" s="31"/>
    </row>
    <row r="13" spans="1:76" ht="36" customHeight="1" x14ac:dyDescent="0.25">
      <c r="X13" s="58"/>
      <c r="Y13" s="16" t="s">
        <v>35</v>
      </c>
      <c r="Z13" s="37"/>
      <c r="AA13" s="37"/>
      <c r="AB13" s="17">
        <v>0.4</v>
      </c>
      <c r="AC13" s="42">
        <f>+GETPIVOTDATA("ETP",[1]Ancienneté!$A$1,"STATUT","CADRE","TRANCHE D'ANCIENNETE","Entre 1 et 5 ans")</f>
        <v>1.1282140634723086</v>
      </c>
      <c r="AD13" s="17"/>
    </row>
    <row r="14" spans="1:76" ht="36" customHeight="1" x14ac:dyDescent="0.25">
      <c r="X14" s="58"/>
      <c r="Y14" s="12" t="s">
        <v>15</v>
      </c>
      <c r="Z14" s="37"/>
      <c r="AA14" s="37"/>
      <c r="AB14" s="13">
        <v>0</v>
      </c>
      <c r="AC14" s="43">
        <f>+GETPIVOTDATA("ETP",[1]Ancienneté!$A$1,"STATUT","CADRE","TRANCHE D'ANCIENNETE","Entre 5 et 10 ans")</f>
        <v>0</v>
      </c>
      <c r="AD14" s="13"/>
      <c r="BC14" s="28" t="s">
        <v>48</v>
      </c>
    </row>
    <row r="15" spans="1:76" ht="36" customHeight="1" x14ac:dyDescent="0.25">
      <c r="X15" s="59"/>
      <c r="Y15" s="16" t="s">
        <v>36</v>
      </c>
      <c r="Z15" s="37"/>
      <c r="AA15" s="37"/>
      <c r="AB15" s="17">
        <v>4.8</v>
      </c>
      <c r="AC15" s="42">
        <f>+GETPIVOTDATA("ETP",[1]Ancienneté!$A$1,"STATUT","CADRE","TRANCHE D'ANCIENNETE","&gt; 10 ans")</f>
        <v>4.6823646546359665</v>
      </c>
      <c r="AD15" s="17"/>
      <c r="BD15" s="28" t="s">
        <v>49</v>
      </c>
    </row>
    <row r="16" spans="1:76" ht="36" customHeight="1" x14ac:dyDescent="0.25">
      <c r="BD16" s="39" t="s">
        <v>50</v>
      </c>
      <c r="BH16" s="28" t="s">
        <v>81</v>
      </c>
    </row>
    <row r="17" spans="55:55" ht="36" customHeight="1" x14ac:dyDescent="0.25">
      <c r="BC17" s="28" t="s">
        <v>51</v>
      </c>
    </row>
    <row r="18" spans="55:55" ht="36" customHeight="1" x14ac:dyDescent="0.25"/>
    <row r="19" spans="55:55" ht="36" customHeight="1" x14ac:dyDescent="0.25"/>
    <row r="20" spans="55:55" ht="36" customHeight="1" x14ac:dyDescent="0.25"/>
    <row r="21" spans="55:55" ht="36" customHeight="1" x14ac:dyDescent="0.25"/>
    <row r="22" spans="55:55" ht="36" customHeight="1" x14ac:dyDescent="0.25"/>
    <row r="23" spans="55:55" ht="36" customHeight="1" x14ac:dyDescent="0.25"/>
    <row r="24" spans="55:55" ht="36" customHeight="1" x14ac:dyDescent="0.25"/>
    <row r="25" spans="55:55" ht="36" customHeight="1" x14ac:dyDescent="0.25"/>
    <row r="26" spans="55:55" ht="36" customHeight="1" x14ac:dyDescent="0.25"/>
    <row r="27" spans="55:55" ht="36" customHeight="1" x14ac:dyDescent="0.25"/>
    <row r="28" spans="55:55" ht="36" customHeight="1" x14ac:dyDescent="0.25"/>
    <row r="29" spans="55:55" ht="36" customHeight="1" x14ac:dyDescent="0.25"/>
    <row r="30" spans="55:55" ht="36" customHeight="1" x14ac:dyDescent="0.25"/>
    <row r="31" spans="55:55" ht="36" customHeight="1" x14ac:dyDescent="0.25"/>
    <row r="32" spans="55:55" ht="36" customHeight="1" x14ac:dyDescent="0.25"/>
    <row r="33" ht="36" customHeight="1" x14ac:dyDescent="0.25"/>
    <row r="34" ht="36" customHeight="1" x14ac:dyDescent="0.25"/>
    <row r="35" ht="36" customHeight="1" x14ac:dyDescent="0.25"/>
    <row r="36" ht="36" customHeight="1" x14ac:dyDescent="0.25"/>
    <row r="37" ht="36" customHeight="1" x14ac:dyDescent="0.25"/>
    <row r="38" ht="36" customHeight="1" x14ac:dyDescent="0.25"/>
    <row r="39" ht="36" customHeight="1" x14ac:dyDescent="0.25"/>
    <row r="40" ht="36" customHeight="1" x14ac:dyDescent="0.25"/>
    <row r="41" ht="36" customHeight="1" x14ac:dyDescent="0.25"/>
    <row r="42" ht="36" customHeight="1" x14ac:dyDescent="0.25"/>
    <row r="43" ht="36" customHeight="1" x14ac:dyDescent="0.25"/>
    <row r="44" ht="36" customHeight="1" x14ac:dyDescent="0.25"/>
    <row r="45" ht="36" customHeight="1" x14ac:dyDescent="0.25"/>
    <row r="46" ht="36" customHeight="1" x14ac:dyDescent="0.25"/>
    <row r="47" ht="36" customHeight="1" x14ac:dyDescent="0.25"/>
    <row r="48" ht="36" customHeight="1" x14ac:dyDescent="0.25"/>
    <row r="49" ht="36" customHeight="1" x14ac:dyDescent="0.25"/>
    <row r="50" ht="36" customHeight="1" x14ac:dyDescent="0.25"/>
    <row r="51" ht="36" customHeight="1" x14ac:dyDescent="0.25"/>
    <row r="52" ht="36" customHeight="1" x14ac:dyDescent="0.25"/>
    <row r="53" ht="36" customHeight="1" x14ac:dyDescent="0.25"/>
    <row r="54" ht="36" customHeight="1" x14ac:dyDescent="0.25"/>
    <row r="55" ht="36" customHeight="1" x14ac:dyDescent="0.25"/>
    <row r="56" ht="36" customHeight="1" x14ac:dyDescent="0.25"/>
    <row r="57" ht="36" customHeight="1" x14ac:dyDescent="0.25"/>
    <row r="58" ht="36" customHeight="1" x14ac:dyDescent="0.25"/>
    <row r="59" ht="36" customHeight="1" x14ac:dyDescent="0.25"/>
    <row r="60" ht="36" customHeight="1" x14ac:dyDescent="0.25"/>
    <row r="61" ht="36" customHeight="1" x14ac:dyDescent="0.25"/>
    <row r="62" ht="36" customHeight="1" x14ac:dyDescent="0.25"/>
    <row r="63" ht="36" customHeight="1" x14ac:dyDescent="0.25"/>
    <row r="64" ht="36" customHeight="1" x14ac:dyDescent="0.25"/>
    <row r="65" ht="36" customHeight="1" x14ac:dyDescent="0.25"/>
    <row r="66" ht="36" customHeight="1" x14ac:dyDescent="0.25"/>
    <row r="67" ht="36" customHeight="1" x14ac:dyDescent="0.25"/>
    <row r="68" ht="36" customHeight="1" x14ac:dyDescent="0.25"/>
    <row r="69" ht="36" customHeight="1" x14ac:dyDescent="0.25"/>
    <row r="70" ht="36" customHeight="1" x14ac:dyDescent="0.25"/>
    <row r="71" ht="36" customHeight="1" x14ac:dyDescent="0.25"/>
    <row r="72" ht="36" customHeight="1" x14ac:dyDescent="0.25"/>
    <row r="73" ht="36" customHeight="1" x14ac:dyDescent="0.25"/>
    <row r="74" ht="36" customHeight="1" x14ac:dyDescent="0.25"/>
    <row r="75" ht="36" customHeight="1" x14ac:dyDescent="0.25"/>
    <row r="76" ht="36" customHeight="1" x14ac:dyDescent="0.25"/>
    <row r="77" ht="36" customHeight="1" x14ac:dyDescent="0.25"/>
    <row r="78" ht="36" customHeight="1" x14ac:dyDescent="0.25"/>
    <row r="79" ht="36" customHeight="1" x14ac:dyDescent="0.25"/>
    <row r="80" ht="36" customHeight="1" x14ac:dyDescent="0.25"/>
    <row r="81" ht="36" customHeight="1" x14ac:dyDescent="0.25"/>
    <row r="82" ht="36" customHeight="1" x14ac:dyDescent="0.25"/>
    <row r="83" ht="36" customHeight="1" x14ac:dyDescent="0.25"/>
    <row r="84" ht="36" customHeight="1" x14ac:dyDescent="0.25"/>
    <row r="85" ht="36" customHeight="1" x14ac:dyDescent="0.25"/>
    <row r="86" ht="36" customHeight="1" x14ac:dyDescent="0.25"/>
    <row r="87" ht="36" customHeight="1" x14ac:dyDescent="0.25"/>
    <row r="88" ht="36" customHeight="1" x14ac:dyDescent="0.25"/>
    <row r="89" ht="36" customHeight="1" x14ac:dyDescent="0.25"/>
    <row r="90" ht="36" customHeight="1" x14ac:dyDescent="0.25"/>
    <row r="91" ht="36" customHeight="1" x14ac:dyDescent="0.25"/>
    <row r="92" ht="36" customHeight="1" x14ac:dyDescent="0.25"/>
    <row r="93" ht="36" customHeight="1" x14ac:dyDescent="0.25"/>
    <row r="94" ht="36" customHeight="1" x14ac:dyDescent="0.25"/>
    <row r="95" ht="36" customHeight="1" x14ac:dyDescent="0.25"/>
    <row r="96" ht="36" customHeight="1" x14ac:dyDescent="0.25"/>
    <row r="97" ht="36" customHeight="1" x14ac:dyDescent="0.25"/>
    <row r="98" ht="36" customHeight="1" x14ac:dyDescent="0.25"/>
    <row r="99" ht="36" customHeight="1" x14ac:dyDescent="0.25"/>
    <row r="100" ht="36" customHeight="1" x14ac:dyDescent="0.25"/>
    <row r="101" ht="36" customHeight="1" x14ac:dyDescent="0.25"/>
    <row r="102" ht="36" customHeight="1" x14ac:dyDescent="0.25"/>
    <row r="103" ht="36" customHeight="1" x14ac:dyDescent="0.25"/>
    <row r="104" ht="36" customHeight="1" x14ac:dyDescent="0.25"/>
    <row r="105" ht="36" customHeight="1" x14ac:dyDescent="0.25"/>
    <row r="106" ht="36" customHeight="1" x14ac:dyDescent="0.25"/>
    <row r="107" ht="36" customHeight="1" x14ac:dyDescent="0.25"/>
    <row r="108" ht="36" customHeight="1" x14ac:dyDescent="0.25"/>
    <row r="109" ht="36" customHeight="1" x14ac:dyDescent="0.25"/>
    <row r="110" ht="36" customHeight="1" x14ac:dyDescent="0.25"/>
    <row r="111" ht="36" customHeight="1" x14ac:dyDescent="0.25"/>
    <row r="112" ht="36" customHeight="1" x14ac:dyDescent="0.25"/>
    <row r="113" ht="36" customHeight="1" x14ac:dyDescent="0.25"/>
    <row r="114" ht="36" customHeight="1" x14ac:dyDescent="0.25"/>
    <row r="115" ht="36" customHeight="1" x14ac:dyDescent="0.25"/>
    <row r="116" ht="36" customHeight="1" x14ac:dyDescent="0.25"/>
    <row r="117" ht="36" customHeight="1" x14ac:dyDescent="0.25"/>
    <row r="118" ht="36" customHeight="1" x14ac:dyDescent="0.25"/>
    <row r="119" ht="36" customHeight="1" x14ac:dyDescent="0.25"/>
    <row r="120" ht="36" customHeight="1" x14ac:dyDescent="0.25"/>
    <row r="121" ht="36" customHeight="1" x14ac:dyDescent="0.25"/>
    <row r="122" ht="36" customHeight="1" x14ac:dyDescent="0.25"/>
    <row r="123" ht="36" customHeight="1" x14ac:dyDescent="0.25"/>
    <row r="124" ht="36" customHeight="1" x14ac:dyDescent="0.25"/>
    <row r="125" ht="36" customHeight="1" x14ac:dyDescent="0.25"/>
    <row r="126" ht="36" customHeight="1" x14ac:dyDescent="0.25"/>
    <row r="127" ht="36" customHeight="1" x14ac:dyDescent="0.25"/>
    <row r="128" ht="36" customHeight="1" x14ac:dyDescent="0.25"/>
    <row r="129" ht="36" customHeight="1" x14ac:dyDescent="0.25"/>
    <row r="130" ht="36" customHeight="1" x14ac:dyDescent="0.25"/>
    <row r="131" ht="36" customHeight="1" x14ac:dyDescent="0.25"/>
    <row r="132" ht="36" customHeight="1" x14ac:dyDescent="0.25"/>
    <row r="133" ht="36" customHeight="1" x14ac:dyDescent="0.25"/>
    <row r="134" ht="36" customHeight="1" x14ac:dyDescent="0.25"/>
    <row r="135" ht="36" customHeight="1" x14ac:dyDescent="0.25"/>
    <row r="136" ht="36" customHeight="1" x14ac:dyDescent="0.25"/>
    <row r="137" ht="36" customHeight="1" x14ac:dyDescent="0.25"/>
    <row r="138" ht="36" customHeight="1" x14ac:dyDescent="0.25"/>
    <row r="139" ht="36" customHeight="1" x14ac:dyDescent="0.25"/>
    <row r="140" ht="36" customHeight="1" x14ac:dyDescent="0.25"/>
    <row r="141" ht="36" customHeight="1" x14ac:dyDescent="0.25"/>
    <row r="142" ht="36" customHeight="1" x14ac:dyDescent="0.25"/>
    <row r="143" ht="36" customHeight="1" x14ac:dyDescent="0.25"/>
    <row r="144" ht="36" customHeight="1" x14ac:dyDescent="0.25"/>
    <row r="145" ht="36" customHeight="1" x14ac:dyDescent="0.25"/>
    <row r="146" ht="36" customHeight="1" x14ac:dyDescent="0.25"/>
    <row r="147" ht="36" customHeight="1" x14ac:dyDescent="0.25"/>
    <row r="148" ht="36" customHeight="1" x14ac:dyDescent="0.25"/>
    <row r="149" ht="36" customHeight="1" x14ac:dyDescent="0.25"/>
    <row r="150" ht="36" customHeight="1" x14ac:dyDescent="0.25"/>
    <row r="151" ht="36" customHeight="1" x14ac:dyDescent="0.25"/>
    <row r="152" ht="36" customHeight="1" x14ac:dyDescent="0.25"/>
    <row r="153" ht="36" customHeight="1" x14ac:dyDescent="0.25"/>
    <row r="154" ht="36" customHeight="1" x14ac:dyDescent="0.25"/>
    <row r="155" ht="36" customHeight="1" x14ac:dyDescent="0.25"/>
    <row r="156" ht="36" customHeight="1" x14ac:dyDescent="0.25"/>
    <row r="157" ht="36" customHeight="1" x14ac:dyDescent="0.25"/>
    <row r="158" ht="36" customHeight="1" x14ac:dyDescent="0.25"/>
    <row r="159" ht="36" customHeight="1" x14ac:dyDescent="0.25"/>
    <row r="160" ht="36" customHeight="1" x14ac:dyDescent="0.25"/>
    <row r="161" ht="36" customHeight="1" x14ac:dyDescent="0.25"/>
    <row r="162" ht="36" customHeight="1" x14ac:dyDescent="0.25"/>
    <row r="163" ht="36" customHeight="1" x14ac:dyDescent="0.25"/>
    <row r="164" ht="36" customHeight="1" x14ac:dyDescent="0.25"/>
    <row r="165" ht="36" customHeight="1" x14ac:dyDescent="0.25"/>
    <row r="166" ht="36" customHeight="1" x14ac:dyDescent="0.25"/>
    <row r="167" ht="36" customHeight="1" x14ac:dyDescent="0.25"/>
    <row r="168" ht="36" customHeight="1" x14ac:dyDescent="0.25"/>
    <row r="169" ht="36" customHeight="1" x14ac:dyDescent="0.25"/>
    <row r="170" ht="36" customHeight="1" x14ac:dyDescent="0.25"/>
    <row r="171" ht="36" customHeight="1" x14ac:dyDescent="0.25"/>
    <row r="172" ht="36" customHeight="1" x14ac:dyDescent="0.25"/>
    <row r="173" ht="36" customHeight="1" x14ac:dyDescent="0.25"/>
    <row r="174" ht="36" customHeight="1" x14ac:dyDescent="0.25"/>
    <row r="175" ht="36" customHeight="1" x14ac:dyDescent="0.25"/>
    <row r="176" ht="36" customHeight="1" x14ac:dyDescent="0.25"/>
    <row r="177" ht="36" customHeight="1" x14ac:dyDescent="0.25"/>
    <row r="178" ht="36" customHeight="1" x14ac:dyDescent="0.25"/>
    <row r="179" ht="36" customHeight="1" x14ac:dyDescent="0.25"/>
    <row r="180" ht="36" customHeight="1" x14ac:dyDescent="0.25"/>
    <row r="181" ht="36" customHeight="1" x14ac:dyDescent="0.25"/>
    <row r="182" ht="36" customHeight="1" x14ac:dyDescent="0.25"/>
    <row r="183" ht="36" customHeight="1" x14ac:dyDescent="0.25"/>
    <row r="184" ht="36" customHeight="1" x14ac:dyDescent="0.25"/>
    <row r="185" ht="36" customHeight="1" x14ac:dyDescent="0.25"/>
    <row r="186" ht="36" customHeight="1" x14ac:dyDescent="0.25"/>
    <row r="187" ht="36" customHeight="1" x14ac:dyDescent="0.25"/>
    <row r="188" ht="36" customHeight="1" x14ac:dyDescent="0.25"/>
    <row r="189" ht="36" customHeight="1" x14ac:dyDescent="0.25"/>
    <row r="190" ht="36" customHeight="1" x14ac:dyDescent="0.25"/>
    <row r="191" ht="36" customHeight="1" x14ac:dyDescent="0.25"/>
    <row r="192" ht="36" customHeight="1" x14ac:dyDescent="0.25"/>
    <row r="193" ht="36" customHeight="1" x14ac:dyDescent="0.25"/>
    <row r="194" ht="36" customHeight="1" x14ac:dyDescent="0.25"/>
    <row r="195" ht="36" customHeight="1" x14ac:dyDescent="0.25"/>
    <row r="196" ht="36" customHeight="1" x14ac:dyDescent="0.25"/>
    <row r="197" ht="36" customHeight="1" x14ac:dyDescent="0.25"/>
    <row r="198" ht="36" customHeight="1" x14ac:dyDescent="0.25"/>
    <row r="199" ht="36" customHeight="1" x14ac:dyDescent="0.25"/>
    <row r="200" ht="36" customHeight="1" x14ac:dyDescent="0.25"/>
    <row r="201" ht="36" customHeight="1" x14ac:dyDescent="0.25"/>
    <row r="202" ht="36" customHeight="1" x14ac:dyDescent="0.25"/>
    <row r="203" ht="36" customHeight="1" x14ac:dyDescent="0.25"/>
    <row r="204" ht="36" customHeight="1" x14ac:dyDescent="0.25"/>
    <row r="205" ht="36" customHeight="1" x14ac:dyDescent="0.25"/>
    <row r="206" ht="36" customHeight="1" x14ac:dyDescent="0.25"/>
    <row r="207" ht="36" customHeight="1" x14ac:dyDescent="0.25"/>
    <row r="208" ht="36" customHeight="1" x14ac:dyDescent="0.25"/>
    <row r="209" ht="36" customHeight="1" x14ac:dyDescent="0.25"/>
    <row r="210" ht="36" customHeight="1" x14ac:dyDescent="0.25"/>
    <row r="211" ht="36" customHeight="1" x14ac:dyDescent="0.25"/>
    <row r="212" ht="36" customHeight="1" x14ac:dyDescent="0.25"/>
    <row r="213" ht="36" customHeight="1" x14ac:dyDescent="0.25"/>
    <row r="214" ht="36" customHeight="1" x14ac:dyDescent="0.25"/>
    <row r="215" ht="36" customHeight="1" x14ac:dyDescent="0.25"/>
    <row r="216" ht="36" customHeight="1" x14ac:dyDescent="0.25"/>
    <row r="217" ht="36" customHeight="1" x14ac:dyDescent="0.25"/>
    <row r="218" ht="36" customHeight="1" x14ac:dyDescent="0.25"/>
    <row r="219" ht="36" customHeight="1" x14ac:dyDescent="0.25"/>
    <row r="220" ht="36" customHeight="1" x14ac:dyDescent="0.25"/>
    <row r="221" ht="36" customHeight="1" x14ac:dyDescent="0.25"/>
    <row r="222" ht="36" customHeight="1" x14ac:dyDescent="0.25"/>
    <row r="223" ht="36" customHeight="1" x14ac:dyDescent="0.25"/>
    <row r="224" ht="36" customHeight="1" x14ac:dyDescent="0.25"/>
    <row r="225" ht="36" customHeight="1" x14ac:dyDescent="0.25"/>
    <row r="226" ht="36" customHeight="1" x14ac:dyDescent="0.25"/>
    <row r="227" ht="36" customHeight="1" x14ac:dyDescent="0.25"/>
    <row r="228" ht="36" customHeight="1" x14ac:dyDescent="0.25"/>
    <row r="229" ht="36" customHeight="1" x14ac:dyDescent="0.25"/>
    <row r="230" ht="36" customHeight="1" x14ac:dyDescent="0.25"/>
    <row r="231" ht="36" customHeight="1" x14ac:dyDescent="0.25"/>
    <row r="232" ht="36" customHeight="1" x14ac:dyDescent="0.25"/>
    <row r="233" ht="36" customHeight="1" x14ac:dyDescent="0.25"/>
    <row r="234" ht="36" customHeight="1" x14ac:dyDescent="0.25"/>
    <row r="235" ht="36" customHeight="1" x14ac:dyDescent="0.25"/>
    <row r="236" ht="36" customHeight="1" x14ac:dyDescent="0.25"/>
    <row r="237" ht="36" customHeight="1" x14ac:dyDescent="0.25"/>
    <row r="238" ht="36" customHeight="1" x14ac:dyDescent="0.25"/>
    <row r="239" ht="36" customHeight="1" x14ac:dyDescent="0.25"/>
    <row r="240" ht="36" customHeight="1" x14ac:dyDescent="0.25"/>
    <row r="241" ht="36" customHeight="1" x14ac:dyDescent="0.25"/>
    <row r="242" ht="36" customHeight="1" x14ac:dyDescent="0.25"/>
    <row r="243" ht="36" customHeight="1" x14ac:dyDescent="0.25"/>
    <row r="244" ht="36" customHeight="1" x14ac:dyDescent="0.25"/>
    <row r="245" ht="36" customHeight="1" x14ac:dyDescent="0.25"/>
  </sheetData>
  <mergeCells count="22">
    <mergeCell ref="BL6:BQ7"/>
    <mergeCell ref="BC7:BC8"/>
    <mergeCell ref="BC9:BC10"/>
    <mergeCell ref="BC11:BC12"/>
    <mergeCell ref="BC4:BD4"/>
    <mergeCell ref="BC5:BD5"/>
    <mergeCell ref="BC6:BD6"/>
    <mergeCell ref="AF8:AF9"/>
    <mergeCell ref="X8:X11"/>
    <mergeCell ref="X12:X15"/>
    <mergeCell ref="P3:Q3"/>
    <mergeCell ref="P4:P6"/>
    <mergeCell ref="P7:P9"/>
    <mergeCell ref="P10:P12"/>
    <mergeCell ref="X3:Y3"/>
    <mergeCell ref="X4:X7"/>
    <mergeCell ref="AN3:AO3"/>
    <mergeCell ref="AN4:AN5"/>
    <mergeCell ref="AN6:AN7"/>
    <mergeCell ref="AF3:AG3"/>
    <mergeCell ref="AF4:AF5"/>
    <mergeCell ref="AF6:AF7"/>
  </mergeCells>
  <pageMargins left="0.7" right="0.7" top="0.75" bottom="0.75" header="0.3" footer="0.3"/>
  <pageSetup paperSize="9" orientation="landscape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4" sqref="C4:G6"/>
    </sheetView>
  </sheetViews>
  <sheetFormatPr baseColWidth="10" defaultRowHeight="15" x14ac:dyDescent="0.25"/>
  <cols>
    <col min="1" max="1" width="32.7109375" style="20" customWidth="1"/>
    <col min="2" max="2" width="22.7109375" style="20" customWidth="1"/>
    <col min="3" max="7" width="14.28515625" style="20" bestFit="1" customWidth="1"/>
    <col min="8" max="16384" width="11.42578125" style="20"/>
  </cols>
  <sheetData>
    <row r="1" spans="1:7" ht="36.75" customHeight="1" x14ac:dyDescent="0.25">
      <c r="A1" s="33" t="s">
        <v>72</v>
      </c>
    </row>
    <row r="2" spans="1:7" ht="51" customHeight="1" x14ac:dyDescent="0.25">
      <c r="B2" s="20" t="s">
        <v>9</v>
      </c>
      <c r="C2" s="20" t="s">
        <v>0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ht="36.75" customHeight="1" x14ac:dyDescent="0.25">
      <c r="C3" s="20">
        <v>2015</v>
      </c>
      <c r="D3" s="20">
        <v>2016</v>
      </c>
      <c r="E3" s="20">
        <v>2017</v>
      </c>
      <c r="F3" s="20">
        <v>2018</v>
      </c>
      <c r="G3" s="20">
        <v>2019</v>
      </c>
    </row>
    <row r="4" spans="1:7" ht="36" customHeight="1" x14ac:dyDescent="0.25">
      <c r="B4" s="20" t="s">
        <v>56</v>
      </c>
      <c r="C4" s="47"/>
      <c r="D4" s="47"/>
      <c r="E4" s="47"/>
      <c r="F4" s="47"/>
      <c r="G4" s="47"/>
    </row>
    <row r="5" spans="1:7" ht="36" customHeight="1" x14ac:dyDescent="0.25">
      <c r="B5" s="20" t="s">
        <v>57</v>
      </c>
      <c r="C5" s="47"/>
      <c r="D5" s="47"/>
      <c r="E5" s="47"/>
      <c r="F5" s="47"/>
      <c r="G5" s="47"/>
    </row>
    <row r="6" spans="1:7" ht="36" customHeight="1" x14ac:dyDescent="0.25">
      <c r="B6" s="22" t="s">
        <v>58</v>
      </c>
      <c r="C6" s="47"/>
      <c r="D6" s="47"/>
      <c r="E6" s="47"/>
      <c r="F6" s="47"/>
      <c r="G6" s="47"/>
    </row>
    <row r="7" spans="1:7" ht="36" customHeight="1" x14ac:dyDescent="0.25"/>
    <row r="8" spans="1:7" ht="36" customHeight="1" x14ac:dyDescent="0.25">
      <c r="B8" s="2"/>
      <c r="G8" s="21"/>
    </row>
    <row r="9" spans="1:7" ht="36" customHeight="1" x14ac:dyDescent="0.25">
      <c r="B9" s="2"/>
    </row>
    <row r="10" spans="1:7" x14ac:dyDescent="0.25">
      <c r="B10" s="2"/>
    </row>
    <row r="11" spans="1:7" x14ac:dyDescent="0.25">
      <c r="B11" s="2"/>
    </row>
    <row r="12" spans="1:7" x14ac:dyDescent="0.25">
      <c r="B12" s="2"/>
    </row>
    <row r="13" spans="1:7" x14ac:dyDescent="0.25">
      <c r="B13" s="2"/>
    </row>
    <row r="14" spans="1:7" x14ac:dyDescent="0.25">
      <c r="B14" s="2"/>
    </row>
    <row r="15" spans="1:7" x14ac:dyDescent="0.25">
      <c r="B15" s="2"/>
    </row>
    <row r="16" spans="1:7" x14ac:dyDescent="0.25">
      <c r="B16" s="2"/>
    </row>
    <row r="17" spans="2:2" x14ac:dyDescent="0.25">
      <c r="B17" s="2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7"/>
  <sheetViews>
    <sheetView workbookViewId="0">
      <selection activeCell="V4" sqref="V4:V9"/>
    </sheetView>
  </sheetViews>
  <sheetFormatPr baseColWidth="10" defaultRowHeight="15" x14ac:dyDescent="0.25"/>
  <cols>
    <col min="1" max="1" width="32.7109375" style="20" customWidth="1"/>
    <col min="2" max="2" width="27.85546875" style="20" customWidth="1"/>
    <col min="3" max="5" width="11.42578125" style="20"/>
    <col min="6" max="6" width="14.28515625" style="20" bestFit="1" customWidth="1"/>
    <col min="7" max="7" width="11.42578125" style="20"/>
    <col min="8" max="8" width="2.28515625" style="20" customWidth="1"/>
    <col min="9" max="9" width="22.85546875" style="20" customWidth="1"/>
    <col min="10" max="12" width="11.42578125" style="20"/>
    <col min="13" max="13" width="11.7109375" style="20" bestFit="1" customWidth="1"/>
    <col min="14" max="14" width="14.28515625" style="20" bestFit="1" customWidth="1"/>
    <col min="15" max="15" width="11.42578125" style="20"/>
    <col min="16" max="16" width="2.28515625" style="20" customWidth="1"/>
    <col min="17" max="17" width="22.85546875" style="20" customWidth="1"/>
    <col min="18" max="23" width="11.42578125" style="20"/>
    <col min="24" max="24" width="2.28515625" style="20" customWidth="1"/>
    <col min="25" max="25" width="22.85546875" style="20" customWidth="1"/>
    <col min="26" max="29" width="11.42578125" style="20"/>
    <col min="30" max="30" width="14.28515625" style="20" bestFit="1" customWidth="1"/>
    <col min="31" max="31" width="11.42578125" style="20"/>
    <col min="32" max="32" width="2.28515625" style="20" customWidth="1"/>
    <col min="33" max="33" width="22.85546875" style="20" customWidth="1"/>
    <col min="34" max="36" width="11.42578125" style="20"/>
    <col min="37" max="37" width="12.85546875" style="20" bestFit="1" customWidth="1"/>
    <col min="38" max="38" width="11.42578125" style="20"/>
    <col min="39" max="39" width="2.28515625" style="20" customWidth="1"/>
    <col min="40" max="40" width="22.85546875" style="20" customWidth="1"/>
    <col min="41" max="45" width="11.42578125" style="20"/>
    <col min="46" max="46" width="2.28515625" style="20" customWidth="1"/>
    <col min="47" max="16384" width="11.42578125" style="20"/>
  </cols>
  <sheetData>
    <row r="1" spans="1:45" ht="36.75" customHeight="1" thickBot="1" x14ac:dyDescent="0.3">
      <c r="A1" s="4" t="s">
        <v>73</v>
      </c>
    </row>
    <row r="2" spans="1:45" ht="51" customHeight="1" thickBot="1" x14ac:dyDescent="0.3">
      <c r="B2" s="22" t="s">
        <v>61</v>
      </c>
      <c r="C2" s="20" t="s">
        <v>0</v>
      </c>
      <c r="D2" s="20" t="s">
        <v>1</v>
      </c>
      <c r="E2" s="20" t="s">
        <v>2</v>
      </c>
      <c r="F2" s="20" t="s">
        <v>3</v>
      </c>
      <c r="G2" s="20" t="s">
        <v>4</v>
      </c>
      <c r="I2" s="7" t="s">
        <v>86</v>
      </c>
      <c r="J2" s="9"/>
      <c r="K2" s="10" t="s">
        <v>0</v>
      </c>
      <c r="L2" s="10" t="s">
        <v>1</v>
      </c>
      <c r="M2" s="10" t="s">
        <v>2</v>
      </c>
      <c r="N2" s="10" t="s">
        <v>3</v>
      </c>
      <c r="O2" s="10" t="s">
        <v>4</v>
      </c>
      <c r="Q2" s="7" t="s">
        <v>65</v>
      </c>
      <c r="R2" s="9"/>
      <c r="S2" s="10" t="s">
        <v>0</v>
      </c>
      <c r="T2" s="10" t="s">
        <v>1</v>
      </c>
      <c r="U2" s="10" t="s">
        <v>2</v>
      </c>
      <c r="V2" s="10" t="s">
        <v>3</v>
      </c>
      <c r="W2" s="10" t="s">
        <v>4</v>
      </c>
      <c r="Y2" s="7" t="s">
        <v>66</v>
      </c>
      <c r="Z2" s="9"/>
      <c r="AA2" s="10" t="s">
        <v>0</v>
      </c>
      <c r="AB2" s="10" t="s">
        <v>1</v>
      </c>
      <c r="AC2" s="10" t="s">
        <v>2</v>
      </c>
      <c r="AD2" s="10" t="s">
        <v>3</v>
      </c>
      <c r="AE2" s="10" t="s">
        <v>4</v>
      </c>
      <c r="AG2" s="34" t="s">
        <v>67</v>
      </c>
      <c r="AH2" s="23" t="s">
        <v>0</v>
      </c>
      <c r="AI2" s="23" t="s">
        <v>1</v>
      </c>
      <c r="AJ2" s="23" t="s">
        <v>2</v>
      </c>
      <c r="AK2" s="23" t="s">
        <v>3</v>
      </c>
      <c r="AL2" s="23" t="s">
        <v>4</v>
      </c>
      <c r="AN2" s="35" t="s">
        <v>70</v>
      </c>
      <c r="AO2" s="23" t="s">
        <v>0</v>
      </c>
      <c r="AP2" s="23" t="s">
        <v>1</v>
      </c>
      <c r="AQ2" s="23" t="s">
        <v>2</v>
      </c>
      <c r="AR2" s="23" t="s">
        <v>3</v>
      </c>
      <c r="AS2" s="23" t="s">
        <v>4</v>
      </c>
    </row>
    <row r="3" spans="1:45" ht="36.75" customHeight="1" x14ac:dyDescent="0.25">
      <c r="C3" s="20">
        <v>2015</v>
      </c>
      <c r="D3" s="20">
        <v>2016</v>
      </c>
      <c r="E3" s="20">
        <v>2017</v>
      </c>
      <c r="F3" s="20">
        <v>2018</v>
      </c>
      <c r="G3" s="20">
        <v>2019</v>
      </c>
      <c r="I3" s="55"/>
      <c r="J3" s="56"/>
      <c r="K3" s="11">
        <v>2015</v>
      </c>
      <c r="L3" s="11">
        <v>2016</v>
      </c>
      <c r="M3" s="11">
        <v>2017</v>
      </c>
      <c r="N3" s="11">
        <v>2018</v>
      </c>
      <c r="O3" s="11">
        <v>2019</v>
      </c>
      <c r="Q3" s="55"/>
      <c r="R3" s="56"/>
      <c r="S3" s="11">
        <v>2015</v>
      </c>
      <c r="T3" s="11">
        <v>2016</v>
      </c>
      <c r="U3" s="11">
        <v>2017</v>
      </c>
      <c r="V3" s="11">
        <v>2018</v>
      </c>
      <c r="W3" s="11">
        <v>2019</v>
      </c>
      <c r="Y3" s="55"/>
      <c r="Z3" s="56"/>
      <c r="AA3" s="11">
        <v>2015</v>
      </c>
      <c r="AB3" s="11">
        <v>2016</v>
      </c>
      <c r="AC3" s="11">
        <v>2017</v>
      </c>
      <c r="AD3" s="11">
        <v>2018</v>
      </c>
      <c r="AE3" s="11">
        <v>2019</v>
      </c>
      <c r="AG3" s="24"/>
      <c r="AH3" s="24">
        <v>2015</v>
      </c>
      <c r="AI3" s="24">
        <v>2016</v>
      </c>
      <c r="AJ3" s="24">
        <v>2017</v>
      </c>
      <c r="AK3" s="24">
        <v>2018</v>
      </c>
      <c r="AL3" s="24">
        <v>2019</v>
      </c>
      <c r="AN3" s="24"/>
      <c r="AO3" s="24">
        <v>2015</v>
      </c>
      <c r="AP3" s="24">
        <v>2016</v>
      </c>
      <c r="AQ3" s="24">
        <v>2017</v>
      </c>
      <c r="AR3" s="24">
        <v>2018</v>
      </c>
      <c r="AS3" s="24">
        <v>2019</v>
      </c>
    </row>
    <row r="4" spans="1:45" ht="36" customHeight="1" x14ac:dyDescent="0.25">
      <c r="B4" s="20" t="s">
        <v>62</v>
      </c>
      <c r="C4" s="38"/>
      <c r="D4" s="38"/>
      <c r="E4" s="54"/>
      <c r="F4" s="48"/>
      <c r="I4" s="57" t="s">
        <v>28</v>
      </c>
      <c r="J4" s="12" t="s">
        <v>37</v>
      </c>
      <c r="K4" s="37"/>
      <c r="L4" s="37"/>
      <c r="M4" s="49"/>
      <c r="N4" s="51"/>
      <c r="O4" s="49"/>
      <c r="Q4" s="57" t="s">
        <v>28</v>
      </c>
      <c r="R4" s="12" t="s">
        <v>37</v>
      </c>
      <c r="S4" s="37"/>
      <c r="T4" s="37"/>
      <c r="U4" s="49"/>
      <c r="V4" s="51"/>
      <c r="W4" s="49"/>
      <c r="Y4" s="57" t="s">
        <v>28</v>
      </c>
      <c r="Z4" s="12" t="s">
        <v>37</v>
      </c>
      <c r="AA4" s="37"/>
      <c r="AB4" s="37"/>
      <c r="AC4" s="13"/>
      <c r="AD4" s="45"/>
      <c r="AE4" s="13"/>
      <c r="AG4" s="25"/>
      <c r="AH4" s="25"/>
      <c r="AI4" s="25"/>
      <c r="AJ4" s="25"/>
      <c r="AK4" s="46"/>
      <c r="AL4" s="25"/>
      <c r="AN4" s="25" t="s">
        <v>68</v>
      </c>
      <c r="AO4" s="25"/>
      <c r="AP4" s="25"/>
      <c r="AQ4" s="25"/>
      <c r="AR4" s="25"/>
      <c r="AS4" s="25"/>
    </row>
    <row r="5" spans="1:45" ht="36" customHeight="1" x14ac:dyDescent="0.25">
      <c r="B5" s="20" t="s">
        <v>63</v>
      </c>
      <c r="C5" s="38"/>
      <c r="D5" s="38"/>
      <c r="E5" s="54"/>
      <c r="F5" s="48"/>
      <c r="G5" s="21"/>
      <c r="I5" s="58"/>
      <c r="J5" s="16" t="s">
        <v>38</v>
      </c>
      <c r="K5" s="37"/>
      <c r="L5" s="37"/>
      <c r="M5" s="50"/>
      <c r="N5" s="51"/>
      <c r="O5" s="50"/>
      <c r="Q5" s="58"/>
      <c r="R5" s="16" t="s">
        <v>38</v>
      </c>
      <c r="S5" s="37"/>
      <c r="T5" s="37"/>
      <c r="U5" s="50"/>
      <c r="V5" s="51"/>
      <c r="W5" s="50"/>
      <c r="Y5" s="58"/>
      <c r="Z5" s="16" t="s">
        <v>38</v>
      </c>
      <c r="AA5" s="37"/>
      <c r="AB5" s="37"/>
      <c r="AC5" s="17"/>
      <c r="AD5" s="45"/>
      <c r="AE5" s="17"/>
      <c r="AG5" s="20" t="s">
        <v>84</v>
      </c>
      <c r="AN5" s="24" t="s">
        <v>69</v>
      </c>
      <c r="AO5" s="24"/>
      <c r="AP5" s="24"/>
      <c r="AQ5" s="24"/>
      <c r="AR5" s="24"/>
      <c r="AS5" s="26"/>
    </row>
    <row r="6" spans="1:45" ht="36" customHeight="1" x14ac:dyDescent="0.25">
      <c r="B6" s="22" t="s">
        <v>64</v>
      </c>
      <c r="C6" s="38"/>
      <c r="D6" s="38"/>
      <c r="E6" s="54"/>
      <c r="F6" s="48"/>
      <c r="I6" s="57" t="s">
        <v>29</v>
      </c>
      <c r="J6" s="12" t="s">
        <v>37</v>
      </c>
      <c r="K6" s="37"/>
      <c r="L6" s="37"/>
      <c r="M6" s="49"/>
      <c r="N6" s="51"/>
      <c r="O6" s="49"/>
      <c r="Q6" s="57" t="s">
        <v>29</v>
      </c>
      <c r="R6" s="12" t="s">
        <v>37</v>
      </c>
      <c r="S6" s="37"/>
      <c r="T6" s="37"/>
      <c r="U6" s="49"/>
      <c r="V6" s="51"/>
      <c r="W6" s="49"/>
      <c r="Y6" s="57" t="s">
        <v>29</v>
      </c>
      <c r="Z6" s="12" t="s">
        <v>37</v>
      </c>
      <c r="AA6" s="37"/>
      <c r="AB6" s="37"/>
      <c r="AC6" s="13"/>
      <c r="AD6" s="45"/>
      <c r="AE6" s="13"/>
    </row>
    <row r="7" spans="1:45" ht="36" customHeight="1" x14ac:dyDescent="0.25">
      <c r="I7" s="58"/>
      <c r="J7" s="16" t="s">
        <v>38</v>
      </c>
      <c r="K7" s="37"/>
      <c r="L7" s="37"/>
      <c r="M7" s="50"/>
      <c r="N7" s="51"/>
      <c r="O7" s="50"/>
      <c r="Q7" s="58"/>
      <c r="R7" s="16" t="s">
        <v>38</v>
      </c>
      <c r="S7" s="37"/>
      <c r="T7" s="37"/>
      <c r="U7" s="50"/>
      <c r="V7" s="51"/>
      <c r="W7" s="50"/>
      <c r="Y7" s="58"/>
      <c r="Z7" s="16" t="s">
        <v>38</v>
      </c>
      <c r="AA7" s="37"/>
      <c r="AB7" s="37"/>
      <c r="AC7" s="17"/>
      <c r="AD7" s="45"/>
      <c r="AE7" s="17"/>
    </row>
    <row r="8" spans="1:45" ht="36" customHeight="1" x14ac:dyDescent="0.25">
      <c r="B8" s="2"/>
      <c r="G8" s="21"/>
      <c r="I8" s="57" t="s">
        <v>30</v>
      </c>
      <c r="J8" s="12" t="s">
        <v>37</v>
      </c>
      <c r="K8" s="37"/>
      <c r="L8" s="37"/>
      <c r="M8" s="49"/>
      <c r="N8" s="51"/>
      <c r="O8" s="49"/>
      <c r="Q8" s="57" t="s">
        <v>30</v>
      </c>
      <c r="R8" s="12" t="s">
        <v>37</v>
      </c>
      <c r="S8" s="37"/>
      <c r="T8" s="37"/>
      <c r="U8" s="49"/>
      <c r="V8" s="51"/>
      <c r="W8" s="49"/>
      <c r="Y8" s="57" t="s">
        <v>30</v>
      </c>
      <c r="Z8" s="12" t="s">
        <v>37</v>
      </c>
      <c r="AA8" s="37"/>
      <c r="AB8" s="37"/>
      <c r="AC8" s="13"/>
      <c r="AD8" s="45"/>
      <c r="AE8" s="13"/>
    </row>
    <row r="9" spans="1:45" ht="36" customHeight="1" x14ac:dyDescent="0.25">
      <c r="B9" s="2" t="s">
        <v>82</v>
      </c>
      <c r="I9" s="59"/>
      <c r="J9" s="16" t="s">
        <v>38</v>
      </c>
      <c r="K9" s="37"/>
      <c r="L9" s="37"/>
      <c r="M9" s="50"/>
      <c r="N9" s="51"/>
      <c r="O9" s="50"/>
      <c r="Q9" s="59"/>
      <c r="R9" s="16" t="s">
        <v>38</v>
      </c>
      <c r="S9" s="37"/>
      <c r="T9" s="37"/>
      <c r="U9" s="50"/>
      <c r="V9" s="51"/>
      <c r="W9" s="50"/>
      <c r="Y9" s="59"/>
      <c r="Z9" s="16" t="s">
        <v>38</v>
      </c>
      <c r="AA9" s="37"/>
      <c r="AB9" s="37"/>
      <c r="AC9" s="17"/>
      <c r="AD9" s="45"/>
      <c r="AE9" s="17"/>
    </row>
    <row r="10" spans="1:45" x14ac:dyDescent="0.25">
      <c r="B10" s="2"/>
    </row>
    <row r="11" spans="1:45" x14ac:dyDescent="0.25">
      <c r="B11" s="2"/>
      <c r="I11" s="20" t="s">
        <v>82</v>
      </c>
      <c r="Q11" s="20" t="s">
        <v>85</v>
      </c>
      <c r="Y11" s="20" t="s">
        <v>83</v>
      </c>
    </row>
    <row r="12" spans="1:45" x14ac:dyDescent="0.25">
      <c r="B12" s="2"/>
    </row>
    <row r="13" spans="1:45" x14ac:dyDescent="0.25">
      <c r="B13" s="2"/>
    </row>
    <row r="14" spans="1:45" x14ac:dyDescent="0.25">
      <c r="B14" s="2"/>
    </row>
    <row r="15" spans="1:45" x14ac:dyDescent="0.25">
      <c r="B15" s="2"/>
    </row>
    <row r="16" spans="1:45" x14ac:dyDescent="0.25">
      <c r="B16" s="2"/>
    </row>
    <row r="17" spans="2:2" x14ac:dyDescent="0.25">
      <c r="B17" s="2"/>
    </row>
  </sheetData>
  <mergeCells count="12">
    <mergeCell ref="Y3:Z3"/>
    <mergeCell ref="Y4:Y5"/>
    <mergeCell ref="Y6:Y7"/>
    <mergeCell ref="Y8:Y9"/>
    <mergeCell ref="I3:J3"/>
    <mergeCell ref="I4:I5"/>
    <mergeCell ref="I6:I7"/>
    <mergeCell ref="I8:I9"/>
    <mergeCell ref="Q3:R3"/>
    <mergeCell ref="Q4:Q5"/>
    <mergeCell ref="Q6:Q7"/>
    <mergeCell ref="Q8:Q9"/>
  </mergeCells>
  <pageMargins left="0.7" right="0.7" top="0.75" bottom="0.75" header="0.3" footer="0.3"/>
  <pageSetup paperSize="9" fitToHeight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C4" sqref="C4:G5"/>
    </sheetView>
  </sheetViews>
  <sheetFormatPr baseColWidth="10" defaultRowHeight="15" x14ac:dyDescent="0.25"/>
  <cols>
    <col min="1" max="1" width="32.7109375" style="20" customWidth="1"/>
    <col min="2" max="2" width="34.140625" style="20" customWidth="1"/>
    <col min="3" max="16384" width="11.42578125" style="20"/>
  </cols>
  <sheetData>
    <row r="1" spans="1:7" ht="36.75" customHeight="1" x14ac:dyDescent="0.25">
      <c r="A1" s="33" t="s">
        <v>71</v>
      </c>
    </row>
    <row r="2" spans="1:7" ht="51" customHeight="1" x14ac:dyDescent="0.25">
      <c r="B2" s="20" t="s">
        <v>9</v>
      </c>
      <c r="C2" s="20" t="s">
        <v>0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ht="36.75" customHeight="1" x14ac:dyDescent="0.25">
      <c r="C3" s="20">
        <v>2015</v>
      </c>
      <c r="D3" s="20">
        <v>2016</v>
      </c>
      <c r="E3" s="20">
        <v>2017</v>
      </c>
      <c r="F3" s="20">
        <v>2018</v>
      </c>
      <c r="G3" s="20">
        <v>2019</v>
      </c>
    </row>
    <row r="4" spans="1:7" ht="36" customHeight="1" x14ac:dyDescent="0.25">
      <c r="B4" s="22" t="s">
        <v>75</v>
      </c>
      <c r="C4" s="47"/>
      <c r="D4" s="47"/>
      <c r="E4" s="47"/>
      <c r="F4" s="47"/>
      <c r="G4" s="47"/>
    </row>
    <row r="5" spans="1:7" ht="36" customHeight="1" x14ac:dyDescent="0.25">
      <c r="B5" s="20" t="s">
        <v>74</v>
      </c>
      <c r="C5" s="47"/>
      <c r="D5" s="47"/>
      <c r="E5" s="47"/>
      <c r="F5" s="47"/>
      <c r="G5" s="52"/>
    </row>
    <row r="6" spans="1:7" ht="36" customHeight="1" x14ac:dyDescent="0.25">
      <c r="B6" s="2"/>
    </row>
    <row r="7" spans="1:7" ht="36" customHeight="1" x14ac:dyDescent="0.25">
      <c r="B7" s="2"/>
    </row>
    <row r="8" spans="1:7" ht="36" customHeight="1" x14ac:dyDescent="0.25">
      <c r="B8" s="2"/>
    </row>
    <row r="9" spans="1:7" ht="36" customHeight="1" x14ac:dyDescent="0.25">
      <c r="B9" s="2"/>
    </row>
    <row r="10" spans="1:7" x14ac:dyDescent="0.25">
      <c r="B10" s="2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workbookViewId="0">
      <selection activeCell="I13" sqref="I13"/>
    </sheetView>
  </sheetViews>
  <sheetFormatPr baseColWidth="10" defaultRowHeight="15" x14ac:dyDescent="0.25"/>
  <cols>
    <col min="1" max="1" width="32.7109375" style="20" customWidth="1"/>
    <col min="2" max="2" width="28.28515625" style="20" customWidth="1"/>
    <col min="3" max="16384" width="11.42578125" style="20"/>
  </cols>
  <sheetData>
    <row r="1" spans="1:7" ht="36.75" customHeight="1" x14ac:dyDescent="0.25">
      <c r="A1" s="33" t="s">
        <v>76</v>
      </c>
    </row>
    <row r="2" spans="1:7" ht="51" customHeight="1" x14ac:dyDescent="0.25">
      <c r="B2" s="20" t="s">
        <v>9</v>
      </c>
      <c r="C2" s="20" t="s">
        <v>0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ht="36.75" customHeight="1" x14ac:dyDescent="0.25">
      <c r="C3" s="20">
        <v>2015</v>
      </c>
      <c r="D3" s="20">
        <v>2016</v>
      </c>
      <c r="E3" s="20">
        <v>2017</v>
      </c>
      <c r="F3" s="20">
        <v>2018</v>
      </c>
      <c r="G3" s="20">
        <v>2019</v>
      </c>
    </row>
    <row r="4" spans="1:7" ht="36" customHeight="1" x14ac:dyDescent="0.25">
      <c r="B4" s="20" t="s">
        <v>80</v>
      </c>
      <c r="C4" s="47"/>
      <c r="D4" s="47"/>
      <c r="E4" s="47"/>
      <c r="F4" s="47"/>
      <c r="G4" s="47"/>
    </row>
    <row r="5" spans="1:7" ht="36" customHeight="1" x14ac:dyDescent="0.25">
      <c r="B5" s="20" t="s">
        <v>77</v>
      </c>
      <c r="C5" s="47"/>
      <c r="D5" s="47"/>
      <c r="E5" s="47"/>
      <c r="F5" s="47"/>
      <c r="G5" s="52"/>
    </row>
    <row r="6" spans="1:7" ht="36" customHeight="1" x14ac:dyDescent="0.25">
      <c r="B6" s="22" t="s">
        <v>78</v>
      </c>
      <c r="C6" s="47"/>
      <c r="D6" s="47"/>
      <c r="E6" s="47"/>
      <c r="F6" s="47"/>
      <c r="G6" s="47"/>
    </row>
    <row r="7" spans="1:7" ht="36" customHeight="1" x14ac:dyDescent="0.25">
      <c r="B7" s="20" t="s">
        <v>79</v>
      </c>
      <c r="C7" s="47"/>
      <c r="D7" s="47"/>
      <c r="E7" s="47"/>
      <c r="F7" s="47"/>
      <c r="G7" s="47"/>
    </row>
    <row r="8" spans="1:7" ht="36" customHeight="1" x14ac:dyDescent="0.25">
      <c r="B8" s="20" t="s">
        <v>74</v>
      </c>
      <c r="C8" s="47"/>
      <c r="D8" s="47"/>
      <c r="E8" s="47"/>
      <c r="F8" s="47"/>
      <c r="G8" s="47"/>
    </row>
    <row r="9" spans="1:7" ht="36" customHeight="1" x14ac:dyDescent="0.25"/>
    <row r="10" spans="1:7" x14ac:dyDescent="0.25">
      <c r="B10" s="2"/>
      <c r="G10" s="21"/>
    </row>
    <row r="11" spans="1:7" x14ac:dyDescent="0.25">
      <c r="B11" s="2"/>
    </row>
    <row r="12" spans="1:7" x14ac:dyDescent="0.25">
      <c r="B12" s="2"/>
    </row>
    <row r="13" spans="1:7" x14ac:dyDescent="0.25">
      <c r="B13" s="2"/>
    </row>
    <row r="14" spans="1:7" x14ac:dyDescent="0.25">
      <c r="B14" s="2"/>
    </row>
    <row r="15" spans="1:7" x14ac:dyDescent="0.25">
      <c r="B15" s="2"/>
    </row>
    <row r="16" spans="1:7" x14ac:dyDescent="0.25">
      <c r="B16" s="2"/>
    </row>
    <row r="17" spans="2:2" x14ac:dyDescent="0.25">
      <c r="B17" s="2"/>
    </row>
    <row r="18" spans="2:2" x14ac:dyDescent="0.25">
      <c r="B18" s="2"/>
    </row>
    <row r="19" spans="2:2" x14ac:dyDescent="0.25">
      <c r="B19" s="2"/>
    </row>
  </sheetData>
  <pageMargins left="0.7" right="0.7" top="0.75" bottom="0.75" header="0.3" footer="0.3"/>
  <pageSetup paperSize="9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Entreprise</vt:lpstr>
      <vt:lpstr>Investissement</vt:lpstr>
      <vt:lpstr>Endettement</vt:lpstr>
      <vt:lpstr>Rémunération</vt:lpstr>
      <vt:lpstr>Culture</vt:lpstr>
      <vt:lpstr>Flux financiers</vt:lpstr>
      <vt:lpstr>Culture!Zone_d_impression</vt:lpstr>
      <vt:lpstr>Endettement!Zone_d_impression</vt:lpstr>
      <vt:lpstr>Entreprise!Zone_d_impression</vt:lpstr>
      <vt:lpstr>'Flux financiers'!Zone_d_impression</vt:lpstr>
      <vt:lpstr>Investissement!Zone_d_impression</vt:lpstr>
      <vt:lpstr>Rémunération!Zone_d_impression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Clerc</dc:creator>
  <cp:lastModifiedBy>Cyrielle</cp:lastModifiedBy>
  <cp:lastPrinted>2018-07-04T06:53:37Z</cp:lastPrinted>
  <dcterms:created xsi:type="dcterms:W3CDTF">2017-07-10T11:28:45Z</dcterms:created>
  <dcterms:modified xsi:type="dcterms:W3CDTF">2019-05-06T14:51:35Z</dcterms:modified>
</cp:coreProperties>
</file>