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752" windowHeight="94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76" i="1"/>
  <c r="K76" s="1"/>
  <c r="G64"/>
  <c r="F60"/>
  <c r="G60" s="1"/>
  <c r="G59"/>
  <c r="F59"/>
  <c r="G55"/>
  <c r="F53"/>
  <c r="G53" s="1"/>
  <c r="G52"/>
  <c r="F52"/>
  <c r="F51"/>
  <c r="G51" s="1"/>
  <c r="G50"/>
  <c r="F50"/>
  <c r="F44"/>
  <c r="F45" s="1"/>
  <c r="K43"/>
  <c r="J43"/>
  <c r="K42"/>
  <c r="J42"/>
  <c r="K41"/>
  <c r="J41"/>
  <c r="J40"/>
  <c r="K40" s="1"/>
  <c r="K39"/>
  <c r="J39"/>
  <c r="K38"/>
  <c r="J38"/>
  <c r="K37"/>
  <c r="J37"/>
  <c r="J36"/>
  <c r="K36" s="1"/>
  <c r="K35"/>
  <c r="J35"/>
  <c r="K34"/>
  <c r="J34"/>
  <c r="K33"/>
  <c r="J33"/>
  <c r="J32"/>
  <c r="K32" s="1"/>
  <c r="K31"/>
  <c r="J31"/>
  <c r="K30"/>
  <c r="J30"/>
  <c r="K29"/>
  <c r="J29"/>
  <c r="J28"/>
  <c r="K28" s="1"/>
  <c r="K27"/>
  <c r="J27"/>
  <c r="K26"/>
  <c r="J26"/>
  <c r="K25"/>
  <c r="J25"/>
  <c r="J24"/>
  <c r="K24" s="1"/>
  <c r="K23"/>
  <c r="J23"/>
  <c r="K22"/>
  <c r="J22"/>
  <c r="K21"/>
  <c r="J21"/>
  <c r="J20"/>
  <c r="K20" s="1"/>
  <c r="K19"/>
  <c r="J19"/>
  <c r="K18"/>
  <c r="J18"/>
  <c r="K17"/>
  <c r="J17"/>
  <c r="J16"/>
  <c r="K16" s="1"/>
  <c r="K15"/>
  <c r="J15"/>
  <c r="G12"/>
  <c r="K4"/>
  <c r="K3"/>
  <c r="F2"/>
  <c r="K46" l="1"/>
  <c r="F46" s="1"/>
  <c r="F47" s="1"/>
  <c r="F9" s="1"/>
  <c r="F62"/>
  <c r="G62" s="1"/>
  <c r="F61"/>
  <c r="G61" s="1"/>
  <c r="K2"/>
</calcChain>
</file>

<file path=xl/sharedStrings.xml><?xml version="1.0" encoding="utf-8"?>
<sst xmlns="http://schemas.openxmlformats.org/spreadsheetml/2006/main" count="223" uniqueCount="104">
  <si>
    <t>JANVIER 2019 - 5 Févr.</t>
  </si>
  <si>
    <t xml:space="preserve">  Saisies</t>
  </si>
  <si>
    <t xml:space="preserve">  Somm. Fourn.</t>
  </si>
  <si>
    <t xml:space="preserve">  Somm. Dépenses</t>
  </si>
  <si>
    <r>
      <t xml:space="preserve">Virement bancaire, Comptant + Interac, Autres cartes:  </t>
    </r>
    <r>
      <rPr>
        <b/>
        <sz val="8"/>
        <color theme="1"/>
        <rFont val="Arial"/>
        <family val="2"/>
      </rPr>
      <t xml:space="preserve"> A + B + C</t>
    </r>
  </si>
  <si>
    <t>Récup. -</t>
  </si>
  <si>
    <t>TOTAL =</t>
  </si>
  <si>
    <t>TRANSACTIONS INSCRITES AU COMPTE</t>
  </si>
  <si>
    <t>Solde courant M/C concilié</t>
  </si>
  <si>
    <r>
      <rPr>
        <b/>
        <sz val="10"/>
        <color rgb="FFC00000"/>
        <rFont val="Arial"/>
        <family val="2"/>
      </rPr>
      <t>Concilié</t>
    </r>
    <r>
      <rPr>
        <b/>
        <sz val="10"/>
        <color indexed="10"/>
        <rFont val="Arial"/>
        <family val="2"/>
      </rPr>
      <t xml:space="preserve"> à </t>
    </r>
    <r>
      <rPr>
        <b/>
        <sz val="10"/>
        <rFont val="Arial"/>
        <family val="2"/>
      </rPr>
      <t>$          le 2019.02.05</t>
    </r>
  </si>
  <si>
    <t>Ref</t>
  </si>
  <si>
    <t>Date de la transaction</t>
  </si>
  <si>
    <t>Hre</t>
  </si>
  <si>
    <t>Réf.</t>
  </si>
  <si>
    <t>Description</t>
  </si>
  <si>
    <t>Montant</t>
  </si>
  <si>
    <t>G J</t>
  </si>
  <si>
    <t>Fact.</t>
  </si>
  <si>
    <t>Formule</t>
  </si>
  <si>
    <r>
      <t xml:space="preserve">SOLDE PRÉCÉDENT </t>
    </r>
    <r>
      <rPr>
        <b/>
        <sz val="9"/>
        <color indexed="12"/>
        <rFont val="Arial"/>
        <family val="2"/>
      </rPr>
      <t>(PAIEMENT EN TRANSIT)</t>
    </r>
  </si>
  <si>
    <t>P</t>
  </si>
  <si>
    <t>X</t>
  </si>
  <si>
    <r>
      <t xml:space="preserve">PAIEMENT via </t>
    </r>
    <r>
      <rPr>
        <b/>
        <sz val="14"/>
        <rFont val="Arial"/>
        <family val="2"/>
      </rPr>
      <t>Master Card</t>
    </r>
    <r>
      <rPr>
        <b/>
        <sz val="14"/>
        <color indexed="10"/>
        <rFont val="Arial"/>
        <family val="2"/>
      </rPr>
      <t xml:space="preserve"> CANADIAN TIRE</t>
    </r>
  </si>
  <si>
    <t>2019.01.05</t>
  </si>
  <si>
    <t>UNIPRIX</t>
  </si>
  <si>
    <t>J</t>
  </si>
  <si>
    <t>A.01.01.01</t>
  </si>
  <si>
    <t>Tissu cage</t>
  </si>
  <si>
    <t>TONITEX</t>
  </si>
  <si>
    <t>A.01.02.01</t>
  </si>
  <si>
    <t>Tissu indien</t>
  </si>
  <si>
    <t>A.01.02.02</t>
  </si>
  <si>
    <t>A.01.02.03</t>
  </si>
  <si>
    <t>A.01.02.04</t>
  </si>
  <si>
    <t>A.01.02.05</t>
  </si>
  <si>
    <t>2019.01.04</t>
  </si>
  <si>
    <t>OLD NAVY</t>
  </si>
  <si>
    <t>A.01.03.01</t>
  </si>
  <si>
    <t>A.01.03.02</t>
  </si>
  <si>
    <t>JEAN COUTU</t>
  </si>
  <si>
    <t>A.01.04.1</t>
  </si>
  <si>
    <t>A.01.04.2</t>
  </si>
  <si>
    <t>A.01.04.3</t>
  </si>
  <si>
    <t>A.01.04.4</t>
  </si>
  <si>
    <t>2019.01.14</t>
  </si>
  <si>
    <t>IGA</t>
  </si>
  <si>
    <t>A.01.05.1</t>
  </si>
  <si>
    <t>A.01.05.2</t>
  </si>
  <si>
    <t>2019.02.02</t>
  </si>
  <si>
    <t>ADONIS</t>
  </si>
  <si>
    <t>2019.01.23</t>
  </si>
  <si>
    <t>BULK BARN</t>
  </si>
  <si>
    <t>Lave-glace SG</t>
  </si>
  <si>
    <t>CANADIAN TIRE</t>
  </si>
  <si>
    <t>Gants VILEDA, etc</t>
  </si>
  <si>
    <t>41.549L @ $1.059</t>
  </si>
  <si>
    <t>2019.01.08</t>
  </si>
  <si>
    <t>COUCHE TARD</t>
  </si>
  <si>
    <t>2019.01.31</t>
  </si>
  <si>
    <t>DE SERRES</t>
  </si>
  <si>
    <t>2019.01.21</t>
  </si>
  <si>
    <t>HOP. VET. PFDS</t>
  </si>
  <si>
    <t>2019.01.18</t>
  </si>
  <si>
    <t>MARCHE SHENG TAI</t>
  </si>
  <si>
    <t>2019..01.22</t>
  </si>
  <si>
    <t>METRO</t>
  </si>
  <si>
    <t>TRANSACTIONS COURANTES</t>
  </si>
  <si>
    <t>SOUS-TOTAL DÛ</t>
  </si>
  <si>
    <r>
      <t xml:space="preserve">Ajustements </t>
    </r>
    <r>
      <rPr>
        <b/>
        <sz val="8"/>
        <color indexed="10"/>
        <rFont val="Arial"/>
        <family val="2"/>
      </rPr>
      <t xml:space="preserve">- </t>
    </r>
    <r>
      <rPr>
        <b/>
        <sz val="8"/>
        <color indexed="12"/>
        <rFont val="Arial"/>
        <family val="2"/>
      </rPr>
      <t>pas encore portés au compte</t>
    </r>
  </si>
  <si>
    <t>&lt;------------------</t>
  </si>
  <si>
    <t>TOTAL selon CTC</t>
  </si>
  <si>
    <r>
      <t xml:space="preserve">SOMMAIRE par fournisseur - </t>
    </r>
    <r>
      <rPr>
        <b/>
        <sz val="14"/>
        <color indexed="10"/>
        <rFont val="Arial"/>
        <family val="2"/>
      </rPr>
      <t>M/C</t>
    </r>
  </si>
  <si>
    <t>123 INK CARTRIDGES</t>
  </si>
  <si>
    <t>A &amp; W</t>
  </si>
  <si>
    <t>ABCO BATTERIES</t>
  </si>
  <si>
    <t>ACCES ELECTRONIQUE</t>
  </si>
  <si>
    <t>MASTER CARD Cdn Tire</t>
  </si>
  <si>
    <r>
      <t xml:space="preserve">SOMMAIRE par Poste de dépenses - </t>
    </r>
    <r>
      <rPr>
        <b/>
        <sz val="14"/>
        <color indexed="10"/>
        <rFont val="Arial"/>
        <family val="2"/>
      </rPr>
      <t>M/C</t>
    </r>
  </si>
  <si>
    <r>
      <t xml:space="preserve">Transport - Auto - </t>
    </r>
    <r>
      <rPr>
        <b/>
        <sz val="8"/>
        <color indexed="10"/>
        <rFont val="Arial"/>
        <family val="2"/>
      </rPr>
      <t>ASSURANCES</t>
    </r>
  </si>
  <si>
    <t xml:space="preserve">Transport - Auto - Chang. d'huile, </t>
  </si>
  <si>
    <t>Transport - Auto - Chang. Pneus</t>
  </si>
  <si>
    <t>Transport - Auto - Lave-glaces</t>
  </si>
  <si>
    <t>TOTAL DU SOMMAIRE M/C</t>
  </si>
  <si>
    <t>COMPTANT - Transfert bancaire</t>
  </si>
  <si>
    <t>Période</t>
  </si>
  <si>
    <t>Date</t>
  </si>
  <si>
    <t>Payé le</t>
  </si>
  <si>
    <t>ASSURANCES AUTO</t>
  </si>
  <si>
    <t>MAISON - ASSURANCES HABITATION</t>
  </si>
  <si>
    <t>2019.02.19</t>
  </si>
  <si>
    <r>
      <t xml:space="preserve">MAISON - </t>
    </r>
    <r>
      <rPr>
        <b/>
        <sz val="8"/>
        <color indexed="10"/>
        <rFont val="Arial"/>
        <family val="2"/>
      </rPr>
      <t>ÉLECTRICITÉ</t>
    </r>
  </si>
  <si>
    <t xml:space="preserve">via iPhone </t>
  </si>
  <si>
    <t>2019.01.29</t>
  </si>
  <si>
    <t>2019.02.13</t>
  </si>
  <si>
    <r>
      <t xml:space="preserve">MAISON - </t>
    </r>
    <r>
      <rPr>
        <b/>
        <sz val="8"/>
        <color indexed="10"/>
        <rFont val="Arial"/>
        <family val="2"/>
      </rPr>
      <t>GAZ</t>
    </r>
  </si>
  <si>
    <r>
      <t xml:space="preserve">MAISON - </t>
    </r>
    <r>
      <rPr>
        <b/>
        <sz val="8"/>
        <color indexed="10"/>
        <rFont val="Arial"/>
        <family val="2"/>
      </rPr>
      <t>TAXES municipales</t>
    </r>
  </si>
  <si>
    <r>
      <t xml:space="preserve">MAISON - </t>
    </r>
    <r>
      <rPr>
        <b/>
        <sz val="8"/>
        <color indexed="10"/>
        <rFont val="Arial"/>
        <family val="2"/>
      </rPr>
      <t>TAXES scolaires</t>
    </r>
  </si>
  <si>
    <t>2019.01.06</t>
  </si>
  <si>
    <t xml:space="preserve">MAISON - TÉLÉPHONES CELLULAIRES </t>
  </si>
  <si>
    <t>2018.02.01</t>
  </si>
  <si>
    <t>2019.02.15</t>
  </si>
  <si>
    <r>
      <t xml:space="preserve">MAISON - </t>
    </r>
    <r>
      <rPr>
        <b/>
        <sz val="8"/>
        <color indexed="10"/>
        <rFont val="Arial"/>
        <family val="2"/>
      </rPr>
      <t>VIDÉOTRON - Internet et câbles</t>
    </r>
  </si>
  <si>
    <t>(A)</t>
  </si>
  <si>
    <t>COMPTANT - Dollars $$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</si>
</sst>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5" formatCode="_ * #,##0.000_)\ _$_ ;_ * \(#,##0.000\)\ _$_ ;_ * &quot;-&quot;??_)\ _$_ ;_ @_ "/>
    <numFmt numFmtId="166" formatCode="#,##0.00_);[Red]\(#,##0.00\)"/>
    <numFmt numFmtId="167" formatCode="#,##0.00;[Red]#,##0.00"/>
    <numFmt numFmtId="168" formatCode="0.00_);[Red]\(0.00\)"/>
    <numFmt numFmtId="169" formatCode="#,##0.0000000000000;[Red]#,##0.0000000000000"/>
    <numFmt numFmtId="170" formatCode="0.0%;[Red]\(0.0%\)"/>
    <numFmt numFmtId="171" formatCode="0.0%"/>
  </numFmts>
  <fonts count="38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2"/>
      <color rgb="FFFF0000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color indexed="12"/>
      <name val="Arial"/>
      <family val="2"/>
    </font>
    <font>
      <b/>
      <sz val="12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rgb="FFC0000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b/>
      <u/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Wingdings 2"/>
      <family val="1"/>
      <charset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8"/>
      <color indexed="6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7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48"/>
      </left>
      <right/>
      <top/>
      <bottom/>
      <diagonal/>
    </border>
    <border>
      <left style="double">
        <color indexed="29"/>
      </left>
      <right style="double">
        <color indexed="48"/>
      </right>
      <top/>
      <bottom style="double">
        <color indexed="29"/>
      </bottom>
      <diagonal/>
    </border>
    <border>
      <left style="double">
        <color indexed="29"/>
      </left>
      <right style="double">
        <color indexed="48"/>
      </right>
      <top style="double">
        <color indexed="29"/>
      </top>
      <bottom style="double">
        <color indexed="29"/>
      </bottom>
      <diagonal/>
    </border>
    <border>
      <left style="double">
        <color indexed="48"/>
      </left>
      <right/>
      <top/>
      <bottom style="double">
        <color indexed="48"/>
      </bottom>
      <diagonal/>
    </border>
    <border>
      <left/>
      <right/>
      <top/>
      <bottom style="double">
        <color indexed="48"/>
      </bottom>
      <diagonal/>
    </border>
    <border>
      <left style="double">
        <color indexed="29"/>
      </left>
      <right style="double">
        <color indexed="48"/>
      </right>
      <top style="double">
        <color indexed="29"/>
      </top>
      <bottom style="double">
        <color indexed="4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double">
        <color indexed="29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thick">
        <color indexed="19"/>
      </left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hair">
        <color indexed="12"/>
      </right>
      <top style="thick">
        <color indexed="12"/>
      </top>
      <bottom style="thick">
        <color indexed="12"/>
      </bottom>
      <diagonal/>
    </border>
    <border>
      <left/>
      <right style="thick">
        <color indexed="19"/>
      </right>
      <top style="thick">
        <color indexed="12"/>
      </top>
      <bottom style="thick">
        <color indexed="12"/>
      </bottom>
      <diagonal/>
    </border>
    <border>
      <left/>
      <right style="thick">
        <color indexed="10"/>
      </right>
      <top style="thick">
        <color indexed="12"/>
      </top>
      <bottom style="thick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thick">
        <color indexed="19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/>
      <right style="thick">
        <color indexed="19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mediumDashDot">
        <color rgb="FFC00000"/>
      </top>
      <bottom style="mediumDashDot">
        <color rgb="FFC00000"/>
      </bottom>
      <diagonal/>
    </border>
    <border>
      <left style="thick">
        <color indexed="19"/>
      </left>
      <right style="hair">
        <color indexed="12"/>
      </right>
      <top style="mediumDashDot">
        <color rgb="FFC00000"/>
      </top>
      <bottom style="mediumDashDot">
        <color rgb="FFC00000"/>
      </bottom>
      <diagonal/>
    </border>
    <border>
      <left style="hair">
        <color indexed="12"/>
      </left>
      <right style="hair">
        <color indexed="12"/>
      </right>
      <top style="mediumDashDot">
        <color rgb="FFC00000"/>
      </top>
      <bottom style="mediumDashDot">
        <color rgb="FFC00000"/>
      </bottom>
      <diagonal/>
    </border>
    <border>
      <left/>
      <right/>
      <top style="mediumDashDot">
        <color rgb="FFC00000"/>
      </top>
      <bottom style="mediumDashDot">
        <color rgb="FFC00000"/>
      </bottom>
      <diagonal/>
    </border>
    <border>
      <left/>
      <right style="thick">
        <color indexed="19"/>
      </right>
      <top style="mediumDashDot">
        <color rgb="FFC00000"/>
      </top>
      <bottom style="mediumDashDot">
        <color rgb="FFC00000"/>
      </bottom>
      <diagonal/>
    </border>
    <border>
      <left/>
      <right style="thick">
        <color indexed="10"/>
      </right>
      <top style="mediumDashDot">
        <color rgb="FFC00000"/>
      </top>
      <bottom style="mediumDashDot">
        <color rgb="FFC00000"/>
      </bottom>
      <diagonal/>
    </border>
    <border>
      <left style="hair">
        <color indexed="12"/>
      </left>
      <right style="thick">
        <color indexed="19"/>
      </right>
      <top style="hair">
        <color indexed="12"/>
      </top>
      <bottom style="hair">
        <color indexed="12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hair">
        <color indexed="12"/>
      </top>
      <bottom/>
      <diagonal/>
    </border>
    <border>
      <left style="thick">
        <color indexed="19"/>
      </left>
      <right/>
      <top style="hair">
        <color indexed="1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9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/>
      <top/>
      <bottom style="thick">
        <color indexed="19"/>
      </bottom>
      <diagonal/>
    </border>
    <border>
      <left/>
      <right/>
      <top style="thin">
        <color indexed="64"/>
      </top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 style="double">
        <color indexed="29"/>
      </left>
      <right/>
      <top style="double">
        <color indexed="29"/>
      </top>
      <bottom style="thick">
        <color indexed="12"/>
      </bottom>
      <diagonal/>
    </border>
    <border>
      <left/>
      <right/>
      <top style="double">
        <color indexed="29"/>
      </top>
      <bottom style="thick">
        <color indexed="12"/>
      </bottom>
      <diagonal/>
    </border>
    <border>
      <left/>
      <right style="thick">
        <color indexed="12"/>
      </right>
      <top style="double">
        <color indexed="29"/>
      </top>
      <bottom style="thick">
        <color indexed="12"/>
      </bottom>
      <diagonal/>
    </border>
    <border>
      <left/>
      <right style="hair">
        <color indexed="12"/>
      </right>
      <top style="double">
        <color indexed="29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29"/>
      </top>
      <bottom style="hair">
        <color indexed="12"/>
      </bottom>
      <diagonal/>
    </border>
    <border>
      <left/>
      <right style="double">
        <color indexed="29"/>
      </right>
      <top style="double">
        <color indexed="29"/>
      </top>
      <bottom/>
      <diagonal/>
    </border>
    <border>
      <left style="double">
        <color indexed="2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29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0"/>
      </bottom>
      <diagonal/>
    </border>
    <border>
      <left/>
      <right style="medium">
        <color indexed="64"/>
      </right>
      <top/>
      <bottom/>
      <diagonal/>
    </border>
    <border>
      <left style="hair">
        <color indexed="12"/>
      </left>
      <right style="medium">
        <color theme="4" tint="-0.24994659260841701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64"/>
      </bottom>
      <diagonal/>
    </border>
    <border>
      <left style="double">
        <color indexed="29"/>
      </left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uble">
        <color indexed="29"/>
      </left>
      <right/>
      <top/>
      <bottom style="double">
        <color indexed="29"/>
      </bottom>
      <diagonal/>
    </border>
    <border>
      <left/>
      <right/>
      <top/>
      <bottom style="double">
        <color indexed="29"/>
      </bottom>
      <diagonal/>
    </border>
    <border>
      <left style="medium">
        <color indexed="64"/>
      </left>
      <right/>
      <top/>
      <bottom style="double">
        <color indexed="29"/>
      </bottom>
      <diagonal/>
    </border>
    <border>
      <left/>
      <right style="medium">
        <color indexed="64"/>
      </right>
      <top/>
      <bottom style="double">
        <color indexed="29"/>
      </bottom>
      <diagonal/>
    </border>
    <border>
      <left/>
      <right style="double">
        <color indexed="29"/>
      </right>
      <top/>
      <bottom style="double">
        <color indexed="29"/>
      </bottom>
      <diagonal/>
    </border>
    <border>
      <left style="thick">
        <color indexed="48"/>
      </left>
      <right/>
      <top style="thick">
        <color indexed="48"/>
      </top>
      <bottom style="thick">
        <color indexed="12"/>
      </bottom>
      <diagonal/>
    </border>
    <border>
      <left/>
      <right/>
      <top style="thick">
        <color indexed="48"/>
      </top>
      <bottom style="thick">
        <color indexed="12"/>
      </bottom>
      <diagonal/>
    </border>
    <border>
      <left/>
      <right style="thick">
        <color indexed="12"/>
      </right>
      <top style="thick">
        <color indexed="48"/>
      </top>
      <bottom style="thick">
        <color indexed="12"/>
      </bottom>
      <diagonal/>
    </border>
    <border>
      <left style="hair">
        <color indexed="12"/>
      </left>
      <right style="hair">
        <color indexed="12"/>
      </right>
      <top style="thick">
        <color indexed="48"/>
      </top>
      <bottom style="hair">
        <color indexed="12"/>
      </bottom>
      <diagonal/>
    </border>
    <border>
      <left/>
      <right style="thick">
        <color indexed="48"/>
      </right>
      <top style="thick">
        <color indexed="4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0" fontId="5" fillId="2" borderId="0" xfId="0" applyFont="1" applyFill="1"/>
    <xf numFmtId="49" fontId="6" fillId="0" borderId="1" xfId="1" applyNumberFormat="1" applyFont="1" applyBorder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Continuous" vertical="center"/>
    </xf>
    <xf numFmtId="49" fontId="7" fillId="0" borderId="1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166" fontId="9" fillId="3" borderId="2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166" fontId="9" fillId="4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1" applyNumberFormat="1" applyFont="1" applyAlignment="1">
      <alignment horizontal="center"/>
    </xf>
    <xf numFmtId="167" fontId="10" fillId="0" borderId="0" xfId="0" applyNumberFormat="1" applyFont="1" applyAlignment="1">
      <alignment horizontal="right"/>
    </xf>
    <xf numFmtId="166" fontId="9" fillId="5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/>
      <protection locked="0"/>
    </xf>
    <xf numFmtId="166" fontId="9" fillId="5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166" fontId="9" fillId="3" borderId="9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166" fontId="0" fillId="0" borderId="0" xfId="0" applyNumberFormat="1" applyFill="1"/>
    <xf numFmtId="166" fontId="9" fillId="6" borderId="9" xfId="0" applyNumberFormat="1" applyFont="1" applyFill="1" applyBorder="1" applyAlignment="1">
      <alignment horizontal="right"/>
    </xf>
    <xf numFmtId="166" fontId="12" fillId="0" borderId="0" xfId="0" applyNumberFormat="1" applyFont="1" applyAlignment="1" applyProtection="1">
      <alignment horizontal="center"/>
      <protection locked="0"/>
    </xf>
    <xf numFmtId="168" fontId="15" fillId="0" borderId="0" xfId="1" applyNumberFormat="1" applyFont="1" applyFill="1" applyAlignment="1">
      <alignment horizontal="center"/>
    </xf>
    <xf numFmtId="166" fontId="3" fillId="0" borderId="0" xfId="1" applyNumberFormat="1" applyFont="1"/>
    <xf numFmtId="0" fontId="16" fillId="0" borderId="0" xfId="0" applyFont="1" applyFill="1" applyAlignment="1">
      <alignment horizontal="center"/>
    </xf>
    <xf numFmtId="0" fontId="17" fillId="2" borderId="10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7" borderId="0" xfId="0" applyFont="1" applyFill="1" applyAlignment="1">
      <alignment horizontal="right"/>
    </xf>
    <xf numFmtId="166" fontId="18" fillId="8" borderId="9" xfId="0" applyNumberFormat="1" applyFont="1" applyFill="1" applyBorder="1" applyAlignment="1">
      <alignment horizontal="right"/>
    </xf>
    <xf numFmtId="0" fontId="19" fillId="8" borderId="0" xfId="0" applyFont="1" applyFill="1" applyAlignment="1">
      <alignment horizontal="left"/>
    </xf>
    <xf numFmtId="0" fontId="19" fillId="8" borderId="0" xfId="0" applyFont="1" applyFill="1" applyAlignment="1">
      <alignment horizontal="center" vertical="center"/>
    </xf>
    <xf numFmtId="14" fontId="0" fillId="2" borderId="0" xfId="0" applyNumberFormat="1" applyFill="1"/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right"/>
    </xf>
    <xf numFmtId="0" fontId="11" fillId="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5" fontId="4" fillId="0" borderId="12" xfId="1" applyNumberFormat="1" applyFont="1" applyBorder="1" applyAlignment="1">
      <alignment horizontal="center" vertical="center" wrapText="1"/>
    </xf>
    <xf numFmtId="166" fontId="11" fillId="0" borderId="12" xfId="1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6" fontId="21" fillId="9" borderId="13" xfId="1" applyNumberFormat="1" applyFont="1" applyFill="1" applyBorder="1" applyAlignment="1">
      <alignment horizontal="center" vertical="center" wrapText="1"/>
    </xf>
    <xf numFmtId="166" fontId="21" fillId="9" borderId="14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22" fillId="0" borderId="0" xfId="0" applyFont="1" applyAlignment="1">
      <alignment horizontal="left" wrapText="1"/>
    </xf>
    <xf numFmtId="166" fontId="22" fillId="8" borderId="0" xfId="1" applyNumberFormat="1" applyFont="1" applyFill="1" applyBorder="1" applyAlignment="1"/>
    <xf numFmtId="0" fontId="24" fillId="0" borderId="0" xfId="1" applyNumberFormat="1" applyFont="1" applyFill="1" applyBorder="1" applyAlignment="1">
      <alignment horizontal="center"/>
    </xf>
    <xf numFmtId="0" fontId="22" fillId="6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wrapText="1"/>
      <protection locked="0"/>
    </xf>
    <xf numFmtId="0" fontId="10" fillId="0" borderId="18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6" fillId="2" borderId="0" xfId="3" applyFont="1" applyFill="1" applyAlignment="1" applyProtection="1">
      <alignment horizontal="center" wrapText="1"/>
    </xf>
    <xf numFmtId="0" fontId="27" fillId="2" borderId="0" xfId="0" applyFont="1" applyFill="1" applyAlignment="1">
      <alignment horizontal="center" vertical="center" wrapText="1"/>
    </xf>
    <xf numFmtId="169" fontId="14" fillId="0" borderId="0" xfId="0" applyNumberFormat="1" applyFont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28" fillId="2" borderId="19" xfId="0" applyFont="1" applyFill="1" applyBorder="1" applyAlignment="1">
      <alignment horizontal="center" vertical="center"/>
    </xf>
    <xf numFmtId="166" fontId="10" fillId="0" borderId="18" xfId="0" applyNumberFormat="1" applyFont="1" applyFill="1" applyBorder="1" applyAlignment="1">
      <alignment horizontal="center" wrapText="1"/>
    </xf>
    <xf numFmtId="0" fontId="10" fillId="6" borderId="20" xfId="0" applyFont="1" applyFill="1" applyBorder="1" applyAlignment="1">
      <alignment horizontal="center" wrapText="1"/>
    </xf>
    <xf numFmtId="0" fontId="8" fillId="6" borderId="21" xfId="0" applyFont="1" applyFill="1" applyBorder="1" applyAlignment="1">
      <alignment horizontal="left" vertical="center"/>
    </xf>
    <xf numFmtId="165" fontId="4" fillId="6" borderId="22" xfId="1" applyNumberFormat="1" applyFont="1" applyFill="1" applyBorder="1" applyAlignment="1">
      <alignment horizontal="left" vertical="center"/>
    </xf>
    <xf numFmtId="0" fontId="30" fillId="6" borderId="21" xfId="0" applyFont="1" applyFill="1" applyBorder="1" applyAlignment="1">
      <alignment horizontal="left" vertical="center"/>
    </xf>
    <xf numFmtId="166" fontId="24" fillId="10" borderId="23" xfId="1" applyNumberFormat="1" applyFont="1" applyFill="1" applyBorder="1" applyAlignment="1">
      <alignment vertical="center"/>
    </xf>
    <xf numFmtId="0" fontId="14" fillId="6" borderId="22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6" borderId="24" xfId="0" applyFont="1" applyFill="1" applyBorder="1" applyAlignment="1">
      <alignment horizontal="center" wrapText="1"/>
    </xf>
    <xf numFmtId="0" fontId="12" fillId="6" borderId="22" xfId="0" applyFont="1" applyFill="1" applyBorder="1" applyAlignment="1" applyProtection="1">
      <alignment horizontal="center" wrapText="1"/>
      <protection locked="0"/>
    </xf>
    <xf numFmtId="0" fontId="10" fillId="6" borderId="25" xfId="0" applyFont="1" applyFill="1" applyBorder="1" applyAlignment="1">
      <alignment horizontal="center" wrapText="1"/>
    </xf>
    <xf numFmtId="0" fontId="31" fillId="6" borderId="21" xfId="0" applyFont="1" applyFill="1" applyBorder="1" applyAlignment="1">
      <alignment horizontal="center" wrapText="1"/>
    </xf>
    <xf numFmtId="0" fontId="3" fillId="2" borderId="26" xfId="0" applyFont="1" applyFill="1" applyBorder="1"/>
    <xf numFmtId="14" fontId="3" fillId="0" borderId="27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3" fillId="0" borderId="16" xfId="0" applyFont="1" applyBorder="1"/>
    <xf numFmtId="166" fontId="32" fillId="4" borderId="28" xfId="1" applyNumberFormat="1" applyFont="1" applyFill="1" applyBorder="1"/>
    <xf numFmtId="0" fontId="14" fillId="2" borderId="28" xfId="0" applyFont="1" applyFill="1" applyBorder="1" applyAlignment="1">
      <alignment horizontal="center"/>
    </xf>
    <xf numFmtId="0" fontId="28" fillId="11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2" fillId="9" borderId="0" xfId="0" applyFont="1" applyFill="1" applyBorder="1" applyAlignment="1" applyProtection="1">
      <alignment horizontal="center"/>
      <protection locked="0"/>
    </xf>
    <xf numFmtId="166" fontId="14" fillId="12" borderId="18" xfId="1" applyNumberFormat="1" applyFont="1" applyFill="1" applyBorder="1" applyAlignment="1" applyProtection="1">
      <protection locked="0"/>
    </xf>
    <xf numFmtId="49" fontId="10" fillId="0" borderId="0" xfId="0" applyNumberFormat="1" applyFont="1" applyAlignment="1">
      <alignment horizontal="center"/>
    </xf>
    <xf numFmtId="0" fontId="3" fillId="0" borderId="0" xfId="0" applyFont="1"/>
    <xf numFmtId="165" fontId="4" fillId="0" borderId="16" xfId="1" applyNumberFormat="1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3" fillId="2" borderId="30" xfId="0" applyFont="1" applyFill="1" applyBorder="1"/>
    <xf numFmtId="0" fontId="3" fillId="2" borderId="31" xfId="0" applyFont="1" applyFill="1" applyBorder="1"/>
    <xf numFmtId="165" fontId="4" fillId="0" borderId="0" xfId="1" applyNumberFormat="1" applyFont="1" applyFill="1" applyBorder="1" applyAlignment="1">
      <alignment horizontal="center"/>
    </xf>
    <xf numFmtId="0" fontId="3" fillId="2" borderId="32" xfId="0" applyFont="1" applyFill="1" applyBorder="1"/>
    <xf numFmtId="14" fontId="3" fillId="0" borderId="33" xfId="0" applyNumberFormat="1" applyFont="1" applyFill="1" applyBorder="1" applyAlignment="1">
      <alignment horizontal="center"/>
    </xf>
    <xf numFmtId="14" fontId="3" fillId="0" borderId="34" xfId="0" applyNumberFormat="1" applyFont="1" applyFill="1" applyBorder="1" applyAlignment="1">
      <alignment horizontal="center"/>
    </xf>
    <xf numFmtId="165" fontId="4" fillId="0" borderId="35" xfId="1" applyNumberFormat="1" applyFont="1" applyFill="1" applyBorder="1" applyAlignment="1">
      <alignment horizontal="center"/>
    </xf>
    <xf numFmtId="0" fontId="3" fillId="0" borderId="34" xfId="0" applyFont="1" applyFill="1" applyBorder="1"/>
    <xf numFmtId="166" fontId="32" fillId="0" borderId="34" xfId="1" applyNumberFormat="1" applyFont="1" applyFill="1" applyBorder="1"/>
    <xf numFmtId="0" fontId="14" fillId="0" borderId="34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2" fillId="0" borderId="35" xfId="0" applyFont="1" applyFill="1" applyBorder="1" applyAlignment="1" applyProtection="1">
      <alignment horizontal="center"/>
      <protection locked="0"/>
    </xf>
    <xf numFmtId="166" fontId="14" fillId="0" borderId="37" xfId="1" applyNumberFormat="1" applyFont="1" applyFill="1" applyBorder="1" applyAlignment="1" applyProtection="1">
      <protection locked="0"/>
    </xf>
    <xf numFmtId="14" fontId="3" fillId="2" borderId="34" xfId="0" applyNumberFormat="1" applyFont="1" applyFill="1" applyBorder="1" applyAlignment="1">
      <alignment horizontal="center"/>
    </xf>
    <xf numFmtId="0" fontId="3" fillId="0" borderId="22" xfId="0" applyFont="1" applyFill="1" applyBorder="1"/>
    <xf numFmtId="14" fontId="3" fillId="13" borderId="33" xfId="0" applyNumberFormat="1" applyFont="1" applyFill="1" applyBorder="1" applyAlignment="1">
      <alignment horizontal="center"/>
    </xf>
    <xf numFmtId="14" fontId="3" fillId="13" borderId="34" xfId="0" applyNumberFormat="1" applyFont="1" applyFill="1" applyBorder="1" applyAlignment="1">
      <alignment horizontal="center"/>
    </xf>
    <xf numFmtId="165" fontId="4" fillId="13" borderId="35" xfId="1" applyNumberFormat="1" applyFont="1" applyFill="1" applyBorder="1" applyAlignment="1">
      <alignment horizontal="center"/>
    </xf>
    <xf numFmtId="0" fontId="3" fillId="13" borderId="34" xfId="0" applyFont="1" applyFill="1" applyBorder="1"/>
    <xf numFmtId="166" fontId="32" fillId="13" borderId="34" xfId="1" applyNumberFormat="1" applyFont="1" applyFill="1" applyBorder="1"/>
    <xf numFmtId="49" fontId="10" fillId="0" borderId="35" xfId="0" applyNumberFormat="1" applyFont="1" applyFill="1" applyBorder="1" applyAlignment="1">
      <alignment horizontal="center"/>
    </xf>
    <xf numFmtId="14" fontId="3" fillId="14" borderId="27" xfId="0" applyNumberFormat="1" applyFont="1" applyFill="1" applyBorder="1" applyAlignment="1">
      <alignment horizontal="center"/>
    </xf>
    <xf numFmtId="14" fontId="3" fillId="14" borderId="16" xfId="0" applyNumberFormat="1" applyFont="1" applyFill="1" applyBorder="1" applyAlignment="1">
      <alignment horizontal="center"/>
    </xf>
    <xf numFmtId="165" fontId="4" fillId="14" borderId="0" xfId="1" applyNumberFormat="1" applyFont="1" applyFill="1" applyBorder="1" applyAlignment="1">
      <alignment horizontal="center"/>
    </xf>
    <xf numFmtId="0" fontId="3" fillId="14" borderId="16" xfId="0" applyFont="1" applyFill="1" applyBorder="1"/>
    <xf numFmtId="0" fontId="28" fillId="0" borderId="1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9" borderId="39" xfId="0" applyFont="1" applyFill="1" applyBorder="1" applyAlignment="1" applyProtection="1">
      <alignment horizontal="center"/>
      <protection locked="0"/>
    </xf>
    <xf numFmtId="166" fontId="14" fillId="12" borderId="40" xfId="1" applyNumberFormat="1" applyFont="1" applyFill="1" applyBorder="1" applyAlignment="1" applyProtection="1">
      <protection locked="0"/>
    </xf>
    <xf numFmtId="0" fontId="33" fillId="2" borderId="41" xfId="0" applyFont="1" applyFill="1" applyBorder="1"/>
    <xf numFmtId="14" fontId="33" fillId="0" borderId="42" xfId="0" applyNumberFormat="1" applyFont="1" applyBorder="1" applyAlignment="1">
      <alignment horizontal="center"/>
    </xf>
    <xf numFmtId="14" fontId="33" fillId="0" borderId="41" xfId="0" applyNumberFormat="1" applyFont="1" applyBorder="1" applyAlignment="1">
      <alignment horizontal="center"/>
    </xf>
    <xf numFmtId="0" fontId="19" fillId="0" borderId="41" xfId="0" applyFont="1" applyBorder="1"/>
    <xf numFmtId="166" fontId="24" fillId="3" borderId="43" xfId="1" applyNumberFormat="1" applyFont="1" applyFill="1" applyBorder="1"/>
    <xf numFmtId="0" fontId="23" fillId="0" borderId="41" xfId="0" applyFont="1" applyFill="1" applyBorder="1" applyAlignment="1">
      <alignment horizontal="center"/>
    </xf>
    <xf numFmtId="0" fontId="33" fillId="0" borderId="0" xfId="0" applyFont="1" applyBorder="1"/>
    <xf numFmtId="0" fontId="34" fillId="0" borderId="29" xfId="0" applyFont="1" applyFill="1" applyBorder="1" applyAlignment="1">
      <alignment vertical="center"/>
    </xf>
    <xf numFmtId="166" fontId="3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3" fillId="2" borderId="0" xfId="0" applyFont="1" applyFill="1"/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15" borderId="0" xfId="0" applyFont="1" applyFill="1" applyBorder="1"/>
    <xf numFmtId="166" fontId="24" fillId="0" borderId="0" xfId="1" applyNumberFormat="1" applyFont="1" applyBorder="1"/>
    <xf numFmtId="0" fontId="14" fillId="0" borderId="0" xfId="0" applyFont="1" applyFill="1" applyBorder="1" applyAlignment="1">
      <alignment horizontal="center"/>
    </xf>
    <xf numFmtId="166" fontId="14" fillId="12" borderId="0" xfId="1" applyNumberFormat="1" applyFont="1" applyFill="1" applyBorder="1" applyAlignment="1" applyProtection="1">
      <protection locked="0"/>
    </xf>
    <xf numFmtId="0" fontId="19" fillId="0" borderId="0" xfId="0" applyFont="1" applyBorder="1"/>
    <xf numFmtId="166" fontId="35" fillId="16" borderId="10" xfId="1" applyNumberFormat="1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 locked="0"/>
    </xf>
    <xf numFmtId="166" fontId="35" fillId="16" borderId="43" xfId="1" applyNumberFormat="1" applyFont="1" applyFill="1" applyBorder="1"/>
    <xf numFmtId="166" fontId="24" fillId="0" borderId="45" xfId="1" applyNumberFormat="1" applyFont="1" applyBorder="1"/>
    <xf numFmtId="166" fontId="10" fillId="0" borderId="0" xfId="0" applyNumberFormat="1" applyFont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5" fontId="4" fillId="6" borderId="0" xfId="1" applyNumberFormat="1" applyFont="1" applyFill="1" applyBorder="1" applyAlignment="1">
      <alignment horizontal="center"/>
    </xf>
    <xf numFmtId="0" fontId="19" fillId="6" borderId="0" xfId="0" applyFont="1" applyFill="1" applyBorder="1"/>
    <xf numFmtId="166" fontId="24" fillId="6" borderId="0" xfId="1" applyNumberFormat="1" applyFont="1" applyFill="1" applyBorder="1"/>
    <xf numFmtId="0" fontId="14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 vertical="center"/>
    </xf>
    <xf numFmtId="0" fontId="12" fillId="6" borderId="0" xfId="0" applyFont="1" applyFill="1" applyBorder="1" applyAlignment="1" applyProtection="1">
      <alignment horizontal="center"/>
      <protection locked="0"/>
    </xf>
    <xf numFmtId="166" fontId="0" fillId="6" borderId="0" xfId="0" applyNumberFormat="1" applyFill="1"/>
    <xf numFmtId="0" fontId="34" fillId="2" borderId="0" xfId="0" applyFont="1" applyFill="1"/>
    <xf numFmtId="0" fontId="36" fillId="6" borderId="46" xfId="0" applyFont="1" applyFill="1" applyBorder="1" applyAlignment="1">
      <alignment horizontal="left"/>
    </xf>
    <xf numFmtId="166" fontId="3" fillId="6" borderId="46" xfId="1" applyNumberFormat="1" applyFont="1" applyFill="1" applyBorder="1"/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Fill="1" applyBorder="1"/>
    <xf numFmtId="166" fontId="3" fillId="0" borderId="28" xfId="1" applyNumberFormat="1" applyFont="1" applyBorder="1"/>
    <xf numFmtId="170" fontId="14" fillId="0" borderId="0" xfId="2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4" fillId="0" borderId="0" xfId="0" applyFont="1"/>
    <xf numFmtId="0" fontId="3" fillId="2" borderId="0" xfId="0" applyFont="1" applyFill="1" applyBorder="1"/>
    <xf numFmtId="0" fontId="3" fillId="0" borderId="0" xfId="0" applyFont="1" applyBorder="1"/>
    <xf numFmtId="166" fontId="3" fillId="0" borderId="0" xfId="1" applyNumberFormat="1" applyFont="1" applyBorder="1"/>
    <xf numFmtId="171" fontId="1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66" fontId="30" fillId="0" borderId="0" xfId="0" applyNumberFormat="1" applyFont="1" applyBorder="1"/>
    <xf numFmtId="166" fontId="24" fillId="17" borderId="45" xfId="1" applyNumberFormat="1" applyFont="1" applyFill="1" applyBorder="1"/>
    <xf numFmtId="166" fontId="0" fillId="0" borderId="0" xfId="0" applyNumberFormat="1" applyFill="1" applyBorder="1"/>
    <xf numFmtId="166" fontId="10" fillId="0" borderId="0" xfId="0" applyNumberFormat="1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/>
    <xf numFmtId="166" fontId="24" fillId="0" borderId="0" xfId="1" applyNumberFormat="1" applyFont="1" applyFill="1" applyBorder="1"/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0" fillId="0" borderId="0" xfId="0" applyFill="1"/>
    <xf numFmtId="166" fontId="36" fillId="6" borderId="46" xfId="0" applyNumberFormat="1" applyFont="1" applyFill="1" applyBorder="1"/>
    <xf numFmtId="166" fontId="24" fillId="6" borderId="46" xfId="1" applyNumberFormat="1" applyFont="1" applyFill="1" applyBorder="1"/>
    <xf numFmtId="0" fontId="3" fillId="16" borderId="28" xfId="0" applyFont="1" applyFill="1" applyBorder="1"/>
    <xf numFmtId="166" fontId="3" fillId="0" borderId="16" xfId="1" applyNumberFormat="1" applyFont="1" applyBorder="1"/>
    <xf numFmtId="0" fontId="3" fillId="16" borderId="16" xfId="0" applyFont="1" applyFill="1" applyBorder="1"/>
    <xf numFmtId="0" fontId="34" fillId="0" borderId="0" xfId="0" applyFont="1" applyFill="1"/>
    <xf numFmtId="0" fontId="34" fillId="0" borderId="4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65" fontId="4" fillId="0" borderId="48" xfId="1" applyNumberFormat="1" applyFont="1" applyBorder="1" applyAlignment="1">
      <alignment horizontal="center"/>
    </xf>
    <xf numFmtId="166" fontId="8" fillId="0" borderId="48" xfId="0" applyNumberFormat="1" applyFont="1" applyBorder="1"/>
    <xf numFmtId="166" fontId="24" fillId="17" borderId="49" xfId="1" applyNumberFormat="1" applyFont="1" applyFill="1" applyBorder="1"/>
    <xf numFmtId="171" fontId="14" fillId="0" borderId="48" xfId="2" applyNumberFormat="1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1" fillId="0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3" fillId="2" borderId="0" xfId="0" applyFont="1" applyFill="1" applyAlignment="1">
      <alignment vertical="center"/>
    </xf>
    <xf numFmtId="0" fontId="10" fillId="6" borderId="51" xfId="0" applyFont="1" applyFill="1" applyBorder="1" applyAlignment="1">
      <alignment horizontal="center" wrapText="1"/>
    </xf>
    <xf numFmtId="0" fontId="8" fillId="6" borderId="52" xfId="0" applyFont="1" applyFill="1" applyBorder="1" applyAlignment="1">
      <alignment horizontal="left" vertical="center"/>
    </xf>
    <xf numFmtId="165" fontId="4" fillId="6" borderId="52" xfId="1" applyNumberFormat="1" applyFont="1" applyFill="1" applyBorder="1" applyAlignment="1">
      <alignment horizontal="left" vertical="center"/>
    </xf>
    <xf numFmtId="0" fontId="30" fillId="6" borderId="52" xfId="0" applyFont="1" applyFill="1" applyBorder="1" applyAlignment="1">
      <alignment horizontal="left" vertical="center"/>
    </xf>
    <xf numFmtId="0" fontId="30" fillId="6" borderId="53" xfId="0" applyFont="1" applyFill="1" applyBorder="1" applyAlignment="1">
      <alignment vertical="center"/>
    </xf>
    <xf numFmtId="0" fontId="14" fillId="0" borderId="54" xfId="0" applyFont="1" applyFill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57" xfId="0" applyFont="1" applyBorder="1" applyAlignment="1">
      <alignment horizontal="center" vertical="center" wrapText="1"/>
    </xf>
    <xf numFmtId="165" fontId="4" fillId="18" borderId="58" xfId="1" applyNumberFormat="1" applyFont="1" applyFill="1" applyBorder="1" applyAlignment="1">
      <alignment horizontal="center"/>
    </xf>
    <xf numFmtId="0" fontId="3" fillId="18" borderId="0" xfId="0" applyFont="1" applyFill="1" applyBorder="1"/>
    <xf numFmtId="166" fontId="3" fillId="18" borderId="0" xfId="0" applyNumberFormat="1" applyFont="1" applyFill="1" applyBorder="1"/>
    <xf numFmtId="0" fontId="14" fillId="18" borderId="59" xfId="0" applyFont="1" applyFill="1" applyBorder="1" applyAlignment="1">
      <alignment horizontal="center"/>
    </xf>
    <xf numFmtId="0" fontId="10" fillId="18" borderId="60" xfId="0" applyFont="1" applyFill="1" applyBorder="1" applyAlignment="1">
      <alignment horizontal="center"/>
    </xf>
    <xf numFmtId="0" fontId="37" fillId="0" borderId="61" xfId="0" applyFont="1" applyFill="1" applyBorder="1" applyAlignment="1">
      <alignment horizontal="center" vertical="center"/>
    </xf>
    <xf numFmtId="0" fontId="32" fillId="9" borderId="16" xfId="0" applyFont="1" applyFill="1" applyBorder="1"/>
    <xf numFmtId="166" fontId="32" fillId="4" borderId="62" xfId="0" applyNumberFormat="1" applyFont="1" applyFill="1" applyBorder="1"/>
    <xf numFmtId="0" fontId="10" fillId="18" borderId="63" xfId="0" applyFont="1" applyFill="1" applyBorder="1" applyAlignment="1">
      <alignment horizontal="center"/>
    </xf>
    <xf numFmtId="0" fontId="3" fillId="0" borderId="0" xfId="0" applyFont="1" applyFill="1"/>
    <xf numFmtId="166" fontId="32" fillId="4" borderId="16" xfId="0" applyNumberFormat="1" applyFont="1" applyFill="1" applyBorder="1"/>
    <xf numFmtId="0" fontId="28" fillId="19" borderId="64" xfId="0" applyFont="1" applyFill="1" applyBorder="1" applyAlignment="1">
      <alignment horizontal="center" vertical="center"/>
    </xf>
    <xf numFmtId="166" fontId="32" fillId="6" borderId="65" xfId="0" applyNumberFormat="1" applyFont="1" applyFill="1" applyBorder="1"/>
    <xf numFmtId="0" fontId="3" fillId="0" borderId="26" xfId="0" applyFont="1" applyBorder="1"/>
    <xf numFmtId="166" fontId="32" fillId="4" borderId="66" xfId="0" applyNumberFormat="1" applyFont="1" applyFill="1" applyBorder="1"/>
    <xf numFmtId="0" fontId="2" fillId="0" borderId="6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17" borderId="0" xfId="0" applyFont="1" applyFill="1" applyBorder="1" applyAlignment="1">
      <alignment horizontal="right"/>
    </xf>
    <xf numFmtId="166" fontId="29" fillId="17" borderId="45" xfId="1" applyNumberFormat="1" applyFont="1" applyFill="1" applyBorder="1"/>
    <xf numFmtId="171" fontId="23" fillId="0" borderId="0" xfId="2" applyNumberFormat="1" applyFont="1" applyFill="1" applyBorder="1" applyAlignment="1">
      <alignment horizontal="center"/>
    </xf>
    <xf numFmtId="0" fontId="8" fillId="18" borderId="63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 vertical="center"/>
    </xf>
    <xf numFmtId="0" fontId="36" fillId="0" borderId="0" xfId="0" applyFont="1" applyAlignment="1" applyProtection="1">
      <alignment horizontal="center"/>
      <protection locked="0"/>
    </xf>
    <xf numFmtId="166" fontId="24" fillId="17" borderId="68" xfId="1" applyNumberFormat="1" applyFont="1" applyFill="1" applyBorder="1" applyAlignment="1">
      <alignment horizontal="right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165" fontId="4" fillId="18" borderId="71" xfId="1" applyNumberFormat="1" applyFont="1" applyFill="1" applyBorder="1" applyAlignment="1">
      <alignment horizontal="center"/>
    </xf>
    <xf numFmtId="0" fontId="3" fillId="18" borderId="70" xfId="0" applyFont="1" applyFill="1" applyBorder="1"/>
    <xf numFmtId="166" fontId="3" fillId="18" borderId="70" xfId="0" applyNumberFormat="1" applyFont="1" applyFill="1" applyBorder="1"/>
    <xf numFmtId="0" fontId="14" fillId="18" borderId="70" xfId="0" applyFont="1" applyFill="1" applyBorder="1" applyAlignment="1">
      <alignment horizontal="center"/>
    </xf>
    <xf numFmtId="0" fontId="10" fillId="18" borderId="72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166" fontId="3" fillId="0" borderId="0" xfId="0" applyNumberFormat="1" applyFont="1" applyFill="1" applyBorder="1"/>
    <xf numFmtId="0" fontId="12" fillId="0" borderId="0" xfId="0" applyFont="1" applyFill="1" applyAlignment="1" applyProtection="1">
      <alignment horizontal="center"/>
      <protection locked="0"/>
    </xf>
    <xf numFmtId="0" fontId="10" fillId="6" borderId="74" xfId="0" applyFont="1" applyFill="1" applyBorder="1" applyAlignment="1">
      <alignment horizontal="center" vertical="center" wrapText="1"/>
    </xf>
    <xf numFmtId="0" fontId="30" fillId="6" borderId="75" xfId="0" applyFont="1" applyFill="1" applyBorder="1" applyAlignment="1">
      <alignment horizontal="left" vertical="center"/>
    </xf>
    <xf numFmtId="165" fontId="4" fillId="6" borderId="75" xfId="1" applyNumberFormat="1" applyFont="1" applyFill="1" applyBorder="1" applyAlignment="1">
      <alignment horizontal="left" vertical="center"/>
    </xf>
    <xf numFmtId="0" fontId="30" fillId="6" borderId="76" xfId="0" applyFont="1" applyFill="1" applyBorder="1" applyAlignment="1">
      <alignment vertical="center"/>
    </xf>
    <xf numFmtId="0" fontId="14" fillId="0" borderId="77" xfId="0" applyFont="1" applyFill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50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theme="9"/>
      </font>
    </dxf>
    <dxf>
      <font>
        <color theme="9"/>
      </font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80"/>
  <sheetViews>
    <sheetView tabSelected="1" topLeftCell="A13" workbookViewId="0">
      <selection sqref="A1:XFD1048576"/>
    </sheetView>
  </sheetViews>
  <sheetFormatPr defaultColWidth="0" defaultRowHeight="12"/>
  <cols>
    <col min="1" max="1" width="28.85546875" style="11" customWidth="1"/>
    <col min="2" max="3" width="10.85546875" style="20" customWidth="1"/>
    <col min="4" max="4" width="12" style="21" bestFit="1" customWidth="1"/>
    <col min="5" max="5" width="61.5703125" customWidth="1"/>
    <col min="6" max="6" width="16.28515625" style="39" customWidth="1"/>
    <col min="7" max="7" width="8" style="32" customWidth="1"/>
    <col min="8" max="8" width="5.7109375" style="19" customWidth="1"/>
    <col min="9" max="9" width="2.7109375" style="33" customWidth="1"/>
    <col min="10" max="10" width="5.7109375" style="34" customWidth="1"/>
    <col min="11" max="11" width="15.42578125" style="200" customWidth="1"/>
    <col min="12" max="12" width="10" style="19" bestFit="1" customWidth="1"/>
    <col min="13" max="169" width="9.140625" hidden="1"/>
    <col min="173" max="16384" width="9.140625" hidden="1"/>
  </cols>
  <sheetData>
    <row r="1" spans="1:12" s="10" customFormat="1" ht="20.25" customHeight="1" thickBot="1">
      <c r="A1" s="1"/>
      <c r="B1" s="2"/>
      <c r="C1" s="2"/>
      <c r="D1" s="3"/>
      <c r="E1" s="4"/>
      <c r="F1" s="5" t="s">
        <v>0</v>
      </c>
      <c r="G1" s="6"/>
      <c r="H1" s="7"/>
      <c r="I1" s="6"/>
      <c r="J1" s="8"/>
      <c r="K1" s="6"/>
      <c r="L1" s="9"/>
    </row>
    <row r="2" spans="1:12" ht="15" customHeight="1" thickTop="1" thickBot="1">
      <c r="B2" s="12"/>
      <c r="C2" s="12"/>
      <c r="D2" s="3"/>
      <c r="E2" s="4"/>
      <c r="F2" s="13">
        <f>+F44</f>
        <v>426.90000000000003</v>
      </c>
      <c r="G2" s="14" t="s">
        <v>1</v>
      </c>
      <c r="H2" s="15"/>
      <c r="I2" s="16"/>
      <c r="J2" s="17"/>
      <c r="K2" s="18">
        <f>+F44</f>
        <v>426.90000000000003</v>
      </c>
    </row>
    <row r="3" spans="1:12" ht="15" customHeight="1" thickTop="1" thickBot="1">
      <c r="A3"/>
      <c r="E3" s="22"/>
      <c r="F3" s="19"/>
      <c r="G3" s="14" t="s">
        <v>2</v>
      </c>
      <c r="H3" s="15"/>
      <c r="I3" s="16"/>
      <c r="J3" s="17"/>
      <c r="K3" s="23">
        <f>+F55</f>
        <v>0</v>
      </c>
    </row>
    <row r="4" spans="1:12" ht="15" customHeight="1" thickTop="1" thickBot="1">
      <c r="A4"/>
      <c r="E4" s="24"/>
      <c r="F4" s="19"/>
      <c r="G4" s="25" t="s">
        <v>3</v>
      </c>
      <c r="H4" s="26"/>
      <c r="I4" s="27"/>
      <c r="J4" s="28"/>
      <c r="K4" s="29">
        <f>+F64</f>
        <v>0</v>
      </c>
    </row>
    <row r="5" spans="1:12" ht="15" customHeight="1" thickTop="1" thickBot="1">
      <c r="A5"/>
      <c r="E5" s="30" t="s">
        <v>4</v>
      </c>
      <c r="F5" s="31"/>
      <c r="K5" s="35"/>
    </row>
    <row r="6" spans="1:12" ht="15" customHeight="1" thickTop="1" thickBot="1">
      <c r="A6"/>
      <c r="E6" s="24" t="s">
        <v>5</v>
      </c>
      <c r="F6" s="36"/>
      <c r="K6" s="37"/>
    </row>
    <row r="7" spans="1:12" ht="15" customHeight="1" thickTop="1" thickBot="1">
      <c r="A7"/>
      <c r="E7" s="24" t="s">
        <v>6</v>
      </c>
      <c r="F7" s="31"/>
      <c r="K7" s="38"/>
    </row>
    <row r="8" spans="1:12" ht="9" customHeight="1" thickTop="1" thickBot="1">
      <c r="A8"/>
      <c r="K8" s="40"/>
    </row>
    <row r="9" spans="1:12" ht="16.8" thickTop="1" thickBot="1">
      <c r="A9" s="41" t="s">
        <v>7</v>
      </c>
      <c r="B9" s="42"/>
      <c r="C9" s="43"/>
      <c r="E9" s="44" t="s">
        <v>8</v>
      </c>
      <c r="F9" s="45">
        <f>+F47</f>
        <v>308.62</v>
      </c>
      <c r="G9" s="46" t="s">
        <v>9</v>
      </c>
      <c r="H9" s="47"/>
      <c r="I9" s="47"/>
      <c r="J9" s="47"/>
      <c r="K9" s="47"/>
    </row>
    <row r="10" spans="1:12" ht="3.75" customHeight="1" thickTop="1" thickBot="1">
      <c r="A10" s="48"/>
      <c r="B10" s="49"/>
      <c r="E10" s="50"/>
      <c r="K10" s="51"/>
    </row>
    <row r="11" spans="1:12" s="60" customFormat="1" ht="25.8" customHeight="1" thickTop="1">
      <c r="A11" s="52" t="s">
        <v>10</v>
      </c>
      <c r="B11" s="53" t="s">
        <v>11</v>
      </c>
      <c r="C11" s="53" t="s">
        <v>12</v>
      </c>
      <c r="D11" s="54" t="s">
        <v>13</v>
      </c>
      <c r="E11" s="53" t="s">
        <v>14</v>
      </c>
      <c r="F11" s="55" t="s">
        <v>15</v>
      </c>
      <c r="G11" s="56" t="s">
        <v>16</v>
      </c>
      <c r="H11" s="53" t="s">
        <v>17</v>
      </c>
      <c r="I11" s="57"/>
      <c r="J11" s="58" t="s">
        <v>18</v>
      </c>
      <c r="K11" s="59"/>
    </row>
    <row r="12" spans="1:12" s="71" customFormat="1" ht="15" customHeight="1">
      <c r="A12" s="61"/>
      <c r="B12" s="62"/>
      <c r="C12" s="63"/>
      <c r="D12" s="21"/>
      <c r="E12" s="64" t="s">
        <v>19</v>
      </c>
      <c r="F12" s="65"/>
      <c r="G12" s="66">
        <f>IF(COUNTA(G15:G41)=H12,"",COUNTA(G15:G41))</f>
        <v>25</v>
      </c>
      <c r="H12" s="67"/>
      <c r="I12" s="68"/>
      <c r="J12" s="69"/>
      <c r="K12" s="70"/>
    </row>
    <row r="13" spans="1:12" s="71" customFormat="1" ht="15" customHeight="1" thickBot="1">
      <c r="A13" s="72"/>
      <c r="D13" s="21"/>
      <c r="E13" s="73"/>
      <c r="F13" s="74"/>
      <c r="G13" s="75"/>
      <c r="H13" s="76" t="s">
        <v>20</v>
      </c>
      <c r="I13" s="16" t="s">
        <v>21</v>
      </c>
      <c r="J13" s="69"/>
      <c r="K13" s="77"/>
    </row>
    <row r="14" spans="1:12" s="71" customFormat="1" ht="27.75" customHeight="1" thickTop="1" thickBot="1">
      <c r="A14" s="61"/>
      <c r="B14" s="78"/>
      <c r="C14" s="79" t="s">
        <v>22</v>
      </c>
      <c r="D14" s="80"/>
      <c r="E14" s="81"/>
      <c r="F14" s="82"/>
      <c r="G14" s="83"/>
      <c r="H14" s="84"/>
      <c r="I14" s="85"/>
      <c r="J14" s="86"/>
      <c r="K14" s="87"/>
      <c r="L14" s="88"/>
    </row>
    <row r="15" spans="1:12" s="101" customFormat="1" ht="15.6" thickTop="1">
      <c r="A15" s="89"/>
      <c r="B15" s="90" t="s">
        <v>23</v>
      </c>
      <c r="C15" s="91">
        <v>0.72638888888888886</v>
      </c>
      <c r="D15" s="92">
        <v>12</v>
      </c>
      <c r="E15" s="93" t="s">
        <v>24</v>
      </c>
      <c r="F15" s="94">
        <v>3</v>
      </c>
      <c r="G15" s="95" t="s">
        <v>25</v>
      </c>
      <c r="H15" s="96" t="s">
        <v>20</v>
      </c>
      <c r="I15" s="97" t="s">
        <v>21</v>
      </c>
      <c r="J15" s="98" t="str">
        <f>IF(AND(F15="",I15=""),"",IF(AND(F15&lt;&gt;0,I15=""),"Ajust",""))</f>
        <v/>
      </c>
      <c r="K15" s="99" t="str">
        <f>IF(J15="Ajust",+F15,"")</f>
        <v/>
      </c>
      <c r="L15" s="100" t="s">
        <v>26</v>
      </c>
    </row>
    <row r="16" spans="1:12" s="101" customFormat="1" ht="15" customHeight="1">
      <c r="A16" s="89"/>
      <c r="B16" s="90" t="s">
        <v>23</v>
      </c>
      <c r="C16" s="91">
        <v>0.72638888888888886</v>
      </c>
      <c r="D16" s="102">
        <v>10</v>
      </c>
      <c r="E16" s="93" t="s">
        <v>24</v>
      </c>
      <c r="F16" s="94">
        <v>18.34</v>
      </c>
      <c r="G16" s="95" t="s">
        <v>25</v>
      </c>
      <c r="H16" s="96" t="s">
        <v>20</v>
      </c>
      <c r="I16" s="97" t="s">
        <v>21</v>
      </c>
      <c r="J16" s="98" t="str">
        <f>IF(AND(F16="",I16=""),"",IF(AND(F16&lt;&gt;0,I16=""),"Ajust",""))</f>
        <v/>
      </c>
      <c r="K16" s="99" t="str">
        <f>IF(J16="Ajust",+F16,"")</f>
        <v/>
      </c>
      <c r="L16" s="100" t="s">
        <v>26</v>
      </c>
    </row>
    <row r="17" spans="1:12" s="101" customFormat="1" ht="15" customHeight="1">
      <c r="A17" s="89" t="s">
        <v>27</v>
      </c>
      <c r="B17" s="90" t="s">
        <v>23</v>
      </c>
      <c r="C17" s="91">
        <v>0.64166666666666672</v>
      </c>
      <c r="D17" s="102">
        <v>97</v>
      </c>
      <c r="E17" s="93" t="s">
        <v>28</v>
      </c>
      <c r="F17" s="94">
        <v>8.0500000000000007</v>
      </c>
      <c r="G17" s="95" t="s">
        <v>25</v>
      </c>
      <c r="H17" s="96" t="s">
        <v>20</v>
      </c>
      <c r="I17" s="97" t="s">
        <v>21</v>
      </c>
      <c r="J17" s="98" t="str">
        <f>IF(AND(F17="",I17=""),"",IF(AND(F17&lt;&gt;0,I17=""),"Ajust",""))</f>
        <v/>
      </c>
      <c r="K17" s="99" t="str">
        <f>IF(J17="Ajust",+F17,"")</f>
        <v/>
      </c>
      <c r="L17" s="100" t="s">
        <v>29</v>
      </c>
    </row>
    <row r="18" spans="1:12" s="101" customFormat="1" ht="15" customHeight="1">
      <c r="A18" s="89" t="s">
        <v>30</v>
      </c>
      <c r="B18" s="90" t="s">
        <v>23</v>
      </c>
      <c r="C18" s="91">
        <v>0.64166666666666672</v>
      </c>
      <c r="D18" s="102">
        <v>71.12</v>
      </c>
      <c r="E18" s="93" t="s">
        <v>28</v>
      </c>
      <c r="F18" s="94">
        <v>8.0500000000000007</v>
      </c>
      <c r="G18" s="95" t="s">
        <v>25</v>
      </c>
      <c r="H18" s="96" t="s">
        <v>20</v>
      </c>
      <c r="I18" s="97" t="s">
        <v>21</v>
      </c>
      <c r="J18" s="98" t="str">
        <f>IF(AND(F18="",I18=""),"",IF(AND(F18&lt;&gt;0,I18=""),"Ajust",""))</f>
        <v/>
      </c>
      <c r="K18" s="99" t="str">
        <f>IF(J18="Ajust",+F18,"")</f>
        <v/>
      </c>
      <c r="L18" s="100" t="s">
        <v>31</v>
      </c>
    </row>
    <row r="19" spans="1:12" s="101" customFormat="1" ht="15" customHeight="1">
      <c r="A19" s="89" t="s">
        <v>30</v>
      </c>
      <c r="B19" s="90" t="s">
        <v>23</v>
      </c>
      <c r="C19" s="91">
        <v>0.64166666666666672</v>
      </c>
      <c r="D19" s="102">
        <v>71.13</v>
      </c>
      <c r="E19" s="93" t="s">
        <v>28</v>
      </c>
      <c r="F19" s="94">
        <v>8.0500000000000007</v>
      </c>
      <c r="G19" s="95" t="s">
        <v>25</v>
      </c>
      <c r="H19" s="96" t="s">
        <v>20</v>
      </c>
      <c r="I19" s="97" t="s">
        <v>21</v>
      </c>
      <c r="J19" s="98" t="str">
        <f>IF(AND(F19="",I19=""),"",IF(AND(F19&lt;&gt;0,I19=""),"Ajust",""))</f>
        <v/>
      </c>
      <c r="K19" s="99" t="str">
        <f>IF(J19="Ajust",+F19,"")</f>
        <v/>
      </c>
      <c r="L19" s="100" t="s">
        <v>32</v>
      </c>
    </row>
    <row r="20" spans="1:12" s="101" customFormat="1" ht="15" customHeight="1">
      <c r="A20" s="89"/>
      <c r="B20" s="90" t="s">
        <v>23</v>
      </c>
      <c r="C20" s="91">
        <v>0.64166666666666672</v>
      </c>
      <c r="D20" s="102">
        <v>40</v>
      </c>
      <c r="E20" s="93" t="s">
        <v>28</v>
      </c>
      <c r="F20" s="94">
        <v>8.6199999999999992</v>
      </c>
      <c r="G20" s="95" t="s">
        <v>25</v>
      </c>
      <c r="H20" s="96" t="s">
        <v>20</v>
      </c>
      <c r="I20" s="97" t="s">
        <v>21</v>
      </c>
      <c r="J20" s="98" t="str">
        <f>IF(AND(F20="",I20=""),"",IF(AND(F20&lt;&gt;0,I20=""),"Ajust",""))</f>
        <v/>
      </c>
      <c r="K20" s="99" t="str">
        <f>IF(J20="Ajust",+F20,"")</f>
        <v/>
      </c>
      <c r="L20" s="100" t="s">
        <v>33</v>
      </c>
    </row>
    <row r="21" spans="1:12" s="101" customFormat="1" ht="15" customHeight="1">
      <c r="A21" s="89"/>
      <c r="B21" s="90" t="s">
        <v>23</v>
      </c>
      <c r="C21" s="91">
        <v>0.64166666666666672</v>
      </c>
      <c r="D21" s="102">
        <v>91</v>
      </c>
      <c r="E21" s="93" t="s">
        <v>28</v>
      </c>
      <c r="F21" s="94">
        <v>4.57</v>
      </c>
      <c r="G21" s="95" t="s">
        <v>25</v>
      </c>
      <c r="H21" s="96" t="s">
        <v>20</v>
      </c>
      <c r="I21" s="97" t="s">
        <v>21</v>
      </c>
      <c r="J21" s="98" t="str">
        <f>IF(AND(F21="",I21=""),"",IF(AND(F21&lt;&gt;0,I21=""),"Ajust",""))</f>
        <v/>
      </c>
      <c r="K21" s="99" t="str">
        <f>IF(J21="Ajust",+F21,"")</f>
        <v/>
      </c>
      <c r="L21" s="100" t="s">
        <v>34</v>
      </c>
    </row>
    <row r="22" spans="1:12" s="101" customFormat="1" ht="15" customHeight="1">
      <c r="A22" s="89"/>
      <c r="B22" s="90" t="s">
        <v>35</v>
      </c>
      <c r="C22" s="91">
        <v>0.82291666666666663</v>
      </c>
      <c r="D22" s="102">
        <v>40</v>
      </c>
      <c r="E22" s="93" t="s">
        <v>36</v>
      </c>
      <c r="F22" s="94">
        <v>24.1</v>
      </c>
      <c r="G22" s="103" t="s">
        <v>25</v>
      </c>
      <c r="H22" s="96" t="s">
        <v>20</v>
      </c>
      <c r="I22" s="97" t="s">
        <v>21</v>
      </c>
      <c r="J22" s="98" t="str">
        <f>IF(AND(F22="",I22=""),"",IF(AND(F22&lt;&gt;0,I22=""),"Ajust",""))</f>
        <v/>
      </c>
      <c r="K22" s="99" t="str">
        <f>IF(J22="Ajust",+F22,"")</f>
        <v/>
      </c>
      <c r="L22" s="100" t="s">
        <v>37</v>
      </c>
    </row>
    <row r="23" spans="1:12" s="101" customFormat="1" ht="15">
      <c r="A23" s="89"/>
      <c r="B23" s="90" t="s">
        <v>35</v>
      </c>
      <c r="C23" s="91">
        <v>0.82291666666666663</v>
      </c>
      <c r="D23" s="102">
        <v>40</v>
      </c>
      <c r="E23" s="93" t="s">
        <v>36</v>
      </c>
      <c r="F23" s="94">
        <v>4.59</v>
      </c>
      <c r="G23" s="103" t="s">
        <v>25</v>
      </c>
      <c r="H23" s="96" t="s">
        <v>20</v>
      </c>
      <c r="I23" s="97" t="s">
        <v>21</v>
      </c>
      <c r="J23" s="98" t="str">
        <f>IF(AND(F23="",I23=""),"",IF(AND(F23&lt;&gt;0,I23=""),"Ajust",""))</f>
        <v/>
      </c>
      <c r="K23" s="99" t="str">
        <f>IF(J23="Ajust",+F23,"")</f>
        <v/>
      </c>
      <c r="L23" s="100" t="s">
        <v>38</v>
      </c>
    </row>
    <row r="24" spans="1:12" s="101" customFormat="1" ht="15" customHeight="1">
      <c r="A24" s="89"/>
      <c r="B24" s="90" t="s">
        <v>35</v>
      </c>
      <c r="C24" s="91">
        <v>0.49583333333333335</v>
      </c>
      <c r="D24" s="102">
        <v>10</v>
      </c>
      <c r="E24" s="93" t="s">
        <v>39</v>
      </c>
      <c r="F24" s="94">
        <v>4.59</v>
      </c>
      <c r="G24" s="104" t="s">
        <v>25</v>
      </c>
      <c r="H24" s="96" t="s">
        <v>20</v>
      </c>
      <c r="I24" s="97" t="s">
        <v>21</v>
      </c>
      <c r="J24" s="98" t="str">
        <f>IF(AND(F24="",I24=""),"",IF(AND(F24&lt;&gt;0,I24=""),"Ajust",""))</f>
        <v/>
      </c>
      <c r="K24" s="99" t="str">
        <f>IF(J24="Ajust",+F24,"")</f>
        <v/>
      </c>
      <c r="L24" s="100" t="s">
        <v>40</v>
      </c>
    </row>
    <row r="25" spans="1:12" s="101" customFormat="1" ht="15" customHeight="1">
      <c r="A25" s="89"/>
      <c r="B25" s="90" t="s">
        <v>35</v>
      </c>
      <c r="C25" s="91">
        <v>0.49583333333333335</v>
      </c>
      <c r="D25" s="102">
        <v>34</v>
      </c>
      <c r="E25" s="93" t="s">
        <v>39</v>
      </c>
      <c r="F25" s="94">
        <v>0</v>
      </c>
      <c r="G25" s="104" t="s">
        <v>25</v>
      </c>
      <c r="H25" s="96" t="s">
        <v>20</v>
      </c>
      <c r="I25" s="97" t="s">
        <v>21</v>
      </c>
      <c r="J25" s="98" t="str">
        <f>IF(AND(F25="",I25=""),"",IF(AND(F25&lt;&gt;0,I25=""),"Ajust",""))</f>
        <v/>
      </c>
      <c r="K25" s="99" t="str">
        <f>IF(J25="Ajust",+F25,"")</f>
        <v/>
      </c>
      <c r="L25" s="100" t="s">
        <v>41</v>
      </c>
    </row>
    <row r="26" spans="1:12" s="101" customFormat="1" ht="15" customHeight="1">
      <c r="A26" s="89"/>
      <c r="B26" s="90" t="s">
        <v>35</v>
      </c>
      <c r="C26" s="91">
        <v>0.49583333333333335</v>
      </c>
      <c r="D26" s="102">
        <v>34</v>
      </c>
      <c r="E26" s="93" t="s">
        <v>39</v>
      </c>
      <c r="F26" s="94">
        <v>0</v>
      </c>
      <c r="G26" s="104" t="s">
        <v>25</v>
      </c>
      <c r="H26" s="96" t="s">
        <v>20</v>
      </c>
      <c r="I26" s="97" t="s">
        <v>21</v>
      </c>
      <c r="J26" s="98" t="str">
        <f>IF(AND(F26="",I26=""),"",IF(AND(F26&lt;&gt;0,I26=""),"Ajust",""))</f>
        <v/>
      </c>
      <c r="K26" s="99" t="str">
        <f>IF(J26="Ajust",+F26,"")</f>
        <v/>
      </c>
      <c r="L26" s="100" t="s">
        <v>42</v>
      </c>
    </row>
    <row r="27" spans="1:12" s="101" customFormat="1" ht="15" customHeight="1">
      <c r="A27" s="89"/>
      <c r="B27" s="90" t="s">
        <v>35</v>
      </c>
      <c r="C27" s="91">
        <v>0.49583333333333335</v>
      </c>
      <c r="D27" s="102">
        <v>34</v>
      </c>
      <c r="E27" s="93" t="s">
        <v>39</v>
      </c>
      <c r="F27" s="94">
        <v>0</v>
      </c>
      <c r="G27" s="104" t="s">
        <v>25</v>
      </c>
      <c r="H27" s="96" t="s">
        <v>20</v>
      </c>
      <c r="I27" s="97" t="s">
        <v>21</v>
      </c>
      <c r="J27" s="98" t="str">
        <f>IF(AND(F27="",I27=""),"",IF(AND(F27&lt;&gt;0,I27=""),"Ajust",""))</f>
        <v/>
      </c>
      <c r="K27" s="99" t="str">
        <f>IF(J27="Ajust",+F27,"")</f>
        <v/>
      </c>
      <c r="L27" s="100" t="s">
        <v>43</v>
      </c>
    </row>
    <row r="28" spans="1:12" s="101" customFormat="1" ht="15" customHeight="1">
      <c r="A28" s="89"/>
      <c r="B28" s="90" t="s">
        <v>44</v>
      </c>
      <c r="C28" s="91">
        <v>0.62291666666666667</v>
      </c>
      <c r="D28" s="102">
        <v>10</v>
      </c>
      <c r="E28" s="93" t="s">
        <v>45</v>
      </c>
      <c r="F28" s="94">
        <v>4.99</v>
      </c>
      <c r="G28" s="104" t="s">
        <v>25</v>
      </c>
      <c r="H28" s="96" t="s">
        <v>20</v>
      </c>
      <c r="I28" s="97" t="s">
        <v>21</v>
      </c>
      <c r="J28" s="98" t="str">
        <f>IF(AND(F28="",I28=""),"",IF(AND(F28&lt;&gt;0,I28=""),"Ajust",""))</f>
        <v/>
      </c>
      <c r="K28" s="99" t="str">
        <f>IF(J28="Ajust",+F28,"")</f>
        <v/>
      </c>
      <c r="L28" s="100" t="s">
        <v>46</v>
      </c>
    </row>
    <row r="29" spans="1:12" s="101" customFormat="1" ht="15" customHeight="1">
      <c r="A29" s="89"/>
      <c r="B29" s="90" t="s">
        <v>44</v>
      </c>
      <c r="C29" s="91">
        <v>0.62291666666666667</v>
      </c>
      <c r="D29" s="102">
        <v>98</v>
      </c>
      <c r="E29" s="93" t="s">
        <v>45</v>
      </c>
      <c r="F29" s="94">
        <v>6.73</v>
      </c>
      <c r="G29" s="104" t="s">
        <v>25</v>
      </c>
      <c r="H29" s="96" t="s">
        <v>20</v>
      </c>
      <c r="I29" s="97" t="s">
        <v>21</v>
      </c>
      <c r="J29" s="98" t="str">
        <f>IF(AND(F29="",I29=""),"",IF(AND(F29&lt;&gt;0,I29=""),"Ajust",""))</f>
        <v/>
      </c>
      <c r="K29" s="99" t="str">
        <f>IF(J29="Ajust",+F29,"")</f>
        <v/>
      </c>
      <c r="L29" s="100" t="s">
        <v>47</v>
      </c>
    </row>
    <row r="30" spans="1:12" s="101" customFormat="1" ht="15" customHeight="1">
      <c r="A30" s="89"/>
      <c r="B30" s="90" t="s">
        <v>48</v>
      </c>
      <c r="C30" s="91">
        <v>0.55902777777777779</v>
      </c>
      <c r="D30" s="102">
        <v>10</v>
      </c>
      <c r="E30" s="93" t="s">
        <v>49</v>
      </c>
      <c r="F30" s="94">
        <v>65.98</v>
      </c>
      <c r="G30" s="105" t="s">
        <v>25</v>
      </c>
      <c r="H30" s="96" t="s">
        <v>20</v>
      </c>
      <c r="I30" s="97"/>
      <c r="J30" s="98" t="str">
        <f>IF(AND(F30="",I30=""),"",IF(AND(F30&lt;&gt;0,I30=""),"Ajust",""))</f>
        <v>Ajust</v>
      </c>
      <c r="K30" s="99">
        <f>IF(J30="Ajust",+F30,"")</f>
        <v>65.98</v>
      </c>
      <c r="L30" s="100"/>
    </row>
    <row r="31" spans="1:12" s="101" customFormat="1" ht="15" customHeight="1">
      <c r="A31" s="106"/>
      <c r="B31" s="90" t="s">
        <v>50</v>
      </c>
      <c r="C31" s="91">
        <v>0.65138888888888891</v>
      </c>
      <c r="D31" s="102">
        <v>10.1</v>
      </c>
      <c r="E31" s="93" t="s">
        <v>51</v>
      </c>
      <c r="F31" s="94">
        <v>4.88</v>
      </c>
      <c r="G31" s="104" t="s">
        <v>25</v>
      </c>
      <c r="H31" s="96" t="s">
        <v>20</v>
      </c>
      <c r="I31" s="97"/>
      <c r="J31" s="98" t="str">
        <f>IF(AND(F31="",I31=""),"",IF(AND(F31&lt;&gt;0,I31=""),"Ajust",""))</f>
        <v>Ajust</v>
      </c>
      <c r="K31" s="99">
        <f>IF(J31="Ajust",+F31,"")</f>
        <v>4.88</v>
      </c>
      <c r="L31" s="100"/>
    </row>
    <row r="32" spans="1:12" s="101" customFormat="1" ht="15">
      <c r="A32" s="107" t="s">
        <v>52</v>
      </c>
      <c r="B32" s="90" t="s">
        <v>50</v>
      </c>
      <c r="C32" s="91">
        <v>0.69861111111111107</v>
      </c>
      <c r="D32" s="102">
        <v>5</v>
      </c>
      <c r="E32" s="93" t="s">
        <v>53</v>
      </c>
      <c r="F32" s="94">
        <v>5.05</v>
      </c>
      <c r="G32" s="104" t="s">
        <v>25</v>
      </c>
      <c r="H32" s="96" t="s">
        <v>20</v>
      </c>
      <c r="I32" s="97"/>
      <c r="J32" s="98" t="str">
        <f>IF(AND(F32="",I32=""),"",IF(AND(F32&lt;&gt;0,I32=""),"Ajust",""))</f>
        <v>Ajust</v>
      </c>
      <c r="K32" s="99">
        <f>IF(J32="Ajust",+F32,"")</f>
        <v>5.05</v>
      </c>
      <c r="L32" s="100"/>
    </row>
    <row r="33" spans="1:12" s="101" customFormat="1" ht="15">
      <c r="A33" s="89" t="s">
        <v>54</v>
      </c>
      <c r="B33" s="90" t="s">
        <v>50</v>
      </c>
      <c r="C33" s="91">
        <v>0.69444444444444453</v>
      </c>
      <c r="D33" s="102">
        <v>10</v>
      </c>
      <c r="E33" s="93" t="s">
        <v>53</v>
      </c>
      <c r="F33" s="94">
        <v>42.37</v>
      </c>
      <c r="G33" s="104" t="s">
        <v>25</v>
      </c>
      <c r="H33" s="96" t="s">
        <v>20</v>
      </c>
      <c r="I33" s="97"/>
      <c r="J33" s="98" t="str">
        <f>IF(AND(F33="",I33=""),"",IF(AND(F33&lt;&gt;0,I33=""),"Ajust",""))</f>
        <v>Ajust</v>
      </c>
      <c r="K33" s="99">
        <f>IF(J33="Ajust",+F33,"")</f>
        <v>42.37</v>
      </c>
      <c r="L33" s="100"/>
    </row>
    <row r="34" spans="1:12" s="101" customFormat="1" ht="15" customHeight="1">
      <c r="A34" s="89" t="s">
        <v>55</v>
      </c>
      <c r="B34" s="90" t="s">
        <v>56</v>
      </c>
      <c r="C34" s="91">
        <v>0.53541666666666665</v>
      </c>
      <c r="D34" s="92">
        <v>5</v>
      </c>
      <c r="E34" s="93" t="s">
        <v>57</v>
      </c>
      <c r="F34" s="94">
        <v>44</v>
      </c>
      <c r="G34" s="104" t="s">
        <v>25</v>
      </c>
      <c r="H34" s="96" t="s">
        <v>20</v>
      </c>
      <c r="I34" s="97" t="s">
        <v>21</v>
      </c>
      <c r="J34" s="98" t="str">
        <f>IF(AND(F34="",I34=""),"",IF(AND(F34&lt;&gt;0,I34=""),"Ajust",""))</f>
        <v/>
      </c>
      <c r="K34" s="99" t="str">
        <f>IF(J34="Ajust",+F34,"")</f>
        <v/>
      </c>
      <c r="L34" s="100"/>
    </row>
    <row r="35" spans="1:12" s="101" customFormat="1" ht="15" customHeight="1">
      <c r="A35" s="89"/>
      <c r="B35" s="90" t="s">
        <v>58</v>
      </c>
      <c r="C35" s="91">
        <v>0.60069444444444442</v>
      </c>
      <c r="D35" s="108">
        <v>73.099999999999994</v>
      </c>
      <c r="E35" s="93" t="s">
        <v>59</v>
      </c>
      <c r="F35" s="94">
        <v>11.75</v>
      </c>
      <c r="G35" s="104" t="s">
        <v>25</v>
      </c>
      <c r="H35" s="96" t="s">
        <v>20</v>
      </c>
      <c r="I35" s="97" t="s">
        <v>21</v>
      </c>
      <c r="J35" s="98" t="str">
        <f>IF(AND(F35="",I35=""),"",IF(AND(F35&lt;&gt;0,I35=""),"Ajust",""))</f>
        <v/>
      </c>
      <c r="K35" s="99" t="str">
        <f>IF(J35="Ajust",+F35,"")</f>
        <v/>
      </c>
      <c r="L35" s="100"/>
    </row>
    <row r="36" spans="1:12" s="101" customFormat="1" ht="15" customHeight="1">
      <c r="A36" s="89"/>
      <c r="B36" s="90" t="s">
        <v>60</v>
      </c>
      <c r="C36" s="91">
        <v>0.43333333333333335</v>
      </c>
      <c r="D36" s="92">
        <v>98</v>
      </c>
      <c r="E36" s="93" t="s">
        <v>61</v>
      </c>
      <c r="F36" s="94">
        <v>52.45</v>
      </c>
      <c r="G36" s="105" t="s">
        <v>25</v>
      </c>
      <c r="H36" s="96" t="s">
        <v>20</v>
      </c>
      <c r="I36" s="97" t="s">
        <v>21</v>
      </c>
      <c r="J36" s="98" t="str">
        <f>IF(AND(F36="",I36=""),"",IF(AND(F36&lt;&gt;0,I36=""),"Ajust",""))</f>
        <v/>
      </c>
      <c r="K36" s="99" t="str">
        <f>IF(J36="Ajust",+F36,"")</f>
        <v/>
      </c>
      <c r="L36" s="100"/>
    </row>
    <row r="37" spans="1:12" s="101" customFormat="1" ht="15" customHeight="1">
      <c r="A37" s="89"/>
      <c r="B37" s="90" t="s">
        <v>62</v>
      </c>
      <c r="C37" s="91">
        <v>0.5805555555555556</v>
      </c>
      <c r="D37" s="92">
        <v>10</v>
      </c>
      <c r="E37" s="93" t="s">
        <v>63</v>
      </c>
      <c r="F37" s="94">
        <v>10.86</v>
      </c>
      <c r="G37" s="105" t="s">
        <v>25</v>
      </c>
      <c r="H37" s="96" t="s">
        <v>20</v>
      </c>
      <c r="I37" s="97" t="s">
        <v>21</v>
      </c>
      <c r="J37" s="98" t="str">
        <f>IF(AND(F37="",I37=""),"",IF(AND(F37&lt;&gt;0,I37=""),"Ajust",""))</f>
        <v/>
      </c>
      <c r="K37" s="99" t="str">
        <f>IF(J37="Ajust",+F37,"")</f>
        <v/>
      </c>
      <c r="L37" s="100"/>
    </row>
    <row r="38" spans="1:12" s="101" customFormat="1" ht="15" customHeight="1">
      <c r="A38" s="89"/>
      <c r="B38" s="90" t="s">
        <v>64</v>
      </c>
      <c r="C38" s="91">
        <v>0.66180555555555554</v>
      </c>
      <c r="D38" s="92">
        <v>10</v>
      </c>
      <c r="E38" s="93" t="s">
        <v>65</v>
      </c>
      <c r="F38" s="94">
        <v>43.13</v>
      </c>
      <c r="G38" s="104" t="s">
        <v>25</v>
      </c>
      <c r="H38" s="96" t="s">
        <v>20</v>
      </c>
      <c r="I38" s="97" t="s">
        <v>21</v>
      </c>
      <c r="J38" s="98" t="str">
        <f>IF(AND(F38="",I38=""),"",IF(AND(F38&lt;&gt;0,I38=""),"Ajust",""))</f>
        <v/>
      </c>
      <c r="K38" s="99" t="str">
        <f>IF(J38="Ajust",+F38,"")</f>
        <v/>
      </c>
      <c r="L38" s="100"/>
    </row>
    <row r="39" spans="1:12" s="101" customFormat="1" ht="15" customHeight="1">
      <c r="A39" s="89"/>
      <c r="B39" s="90" t="s">
        <v>23</v>
      </c>
      <c r="C39" s="91">
        <v>0.72291666666666676</v>
      </c>
      <c r="D39" s="102">
        <v>30</v>
      </c>
      <c r="E39" s="93" t="s">
        <v>24</v>
      </c>
      <c r="F39" s="94">
        <v>42.75</v>
      </c>
      <c r="G39" s="105" t="s">
        <v>25</v>
      </c>
      <c r="H39" s="96" t="s">
        <v>20</v>
      </c>
      <c r="I39" s="97" t="s">
        <v>21</v>
      </c>
      <c r="J39" s="98" t="str">
        <f>IF(AND(F39="",I39=""),"",IF(AND(F39&lt;&gt;0,I39=""),"Ajust",""))</f>
        <v/>
      </c>
      <c r="K39" s="99" t="str">
        <f>IF(J39="Ajust",+F39,"")</f>
        <v/>
      </c>
      <c r="L39" s="100"/>
    </row>
    <row r="40" spans="1:12" s="101" customFormat="1" ht="15" customHeight="1" thickBot="1">
      <c r="A40" s="89"/>
      <c r="B40" s="90"/>
      <c r="C40" s="91"/>
      <c r="D40" s="102"/>
      <c r="E40" s="93"/>
      <c r="F40" s="94"/>
      <c r="G40" s="104"/>
      <c r="H40" s="76"/>
      <c r="I40" s="97"/>
      <c r="J40" s="98" t="str">
        <f t="shared" ref="J40:J42" si="0">IF(AND(F40="",I40=""),"",IF(AND(F40&lt;&gt;0,I40=""),"Ajust",""))</f>
        <v/>
      </c>
      <c r="K40" s="99" t="str">
        <f t="shared" ref="K40:K42" si="1">IF(J40="Ajust",+F40,"")</f>
        <v/>
      </c>
      <c r="L40" s="100"/>
    </row>
    <row r="41" spans="1:12" s="121" customFormat="1" ht="11.1" customHeight="1" thickTop="1" thickBot="1">
      <c r="A41" s="109"/>
      <c r="B41" s="110"/>
      <c r="C41" s="111"/>
      <c r="D41" s="112"/>
      <c r="E41" s="113"/>
      <c r="F41" s="114"/>
      <c r="G41" s="115"/>
      <c r="H41" s="116"/>
      <c r="I41" s="117"/>
      <c r="J41" s="118" t="str">
        <f t="shared" si="0"/>
        <v/>
      </c>
      <c r="K41" s="119" t="str">
        <f t="shared" si="1"/>
        <v/>
      </c>
      <c r="L41" s="120"/>
    </row>
    <row r="42" spans="1:12" s="121" customFormat="1" ht="8.25" customHeight="1" thickTop="1" thickBot="1">
      <c r="A42" s="109"/>
      <c r="B42" s="122"/>
      <c r="C42" s="123"/>
      <c r="D42" s="124"/>
      <c r="E42" s="125"/>
      <c r="F42" s="126"/>
      <c r="G42" s="115"/>
      <c r="H42" s="116"/>
      <c r="I42" s="117"/>
      <c r="J42" s="118" t="str">
        <f t="shared" si="0"/>
        <v/>
      </c>
      <c r="K42" s="119" t="str">
        <f t="shared" si="1"/>
        <v/>
      </c>
      <c r="L42" s="127"/>
    </row>
    <row r="43" spans="1:12" s="101" customFormat="1" ht="7.5" customHeight="1" thickBot="1">
      <c r="A43" s="89"/>
      <c r="B43" s="128"/>
      <c r="C43" s="129"/>
      <c r="D43" s="130"/>
      <c r="E43" s="131"/>
      <c r="F43" s="94"/>
      <c r="G43" s="103"/>
      <c r="H43" s="132"/>
      <c r="I43" s="133"/>
      <c r="J43" s="134" t="str">
        <f>IF(AND(F43="",I43=""),"",IF(AND(F43&lt;&gt;0,I43=""),"Ajust",""))</f>
        <v/>
      </c>
      <c r="K43" s="135" t="str">
        <f>IF(J43="Ajust",+F43,"")</f>
        <v/>
      </c>
      <c r="L43" s="19"/>
    </row>
    <row r="44" spans="1:12" s="142" customFormat="1" ht="15.75" customHeight="1" thickTop="1">
      <c r="A44" s="136"/>
      <c r="B44" s="137"/>
      <c r="C44" s="138"/>
      <c r="D44" s="92"/>
      <c r="E44" s="139" t="s">
        <v>66</v>
      </c>
      <c r="F44" s="140">
        <f>SUM(F$15:F43)</f>
        <v>426.90000000000003</v>
      </c>
      <c r="G44" s="141"/>
      <c r="I44" s="143"/>
      <c r="J44" s="17"/>
      <c r="K44" s="144"/>
      <c r="L44" s="145"/>
    </row>
    <row r="45" spans="1:12" ht="15.75" customHeight="1">
      <c r="A45" s="146"/>
      <c r="B45" s="147"/>
      <c r="C45" s="148"/>
      <c r="D45" s="92"/>
      <c r="E45" s="149" t="s">
        <v>67</v>
      </c>
      <c r="F45" s="150">
        <f>+F12+F14+F44</f>
        <v>426.90000000000003</v>
      </c>
      <c r="G45" s="151"/>
      <c r="H45" s="15"/>
      <c r="I45" s="97"/>
      <c r="J45" s="17"/>
      <c r="K45" s="152"/>
    </row>
    <row r="46" spans="1:12" ht="15.75" customHeight="1">
      <c r="A46" s="146"/>
      <c r="B46" s="147"/>
      <c r="C46" s="148"/>
      <c r="D46" s="92"/>
      <c r="E46" s="153" t="s">
        <v>68</v>
      </c>
      <c r="F46" s="154">
        <f>-K46</f>
        <v>-118.28</v>
      </c>
      <c r="G46" s="155" t="s">
        <v>69</v>
      </c>
      <c r="H46" s="156"/>
      <c r="I46" s="157"/>
      <c r="J46" s="158"/>
      <c r="K46" s="159">
        <f>SUM(K$15:K44)</f>
        <v>118.28</v>
      </c>
    </row>
    <row r="47" spans="1:12" ht="15.75" customHeight="1" thickBot="1">
      <c r="A47" s="146"/>
      <c r="B47" s="147"/>
      <c r="C47" s="148"/>
      <c r="D47" s="92"/>
      <c r="E47" s="153" t="s">
        <v>70</v>
      </c>
      <c r="F47" s="160">
        <f>SUM(F45:F46)</f>
        <v>308.62</v>
      </c>
      <c r="G47" s="151"/>
      <c r="H47" s="15"/>
      <c r="I47" s="97"/>
      <c r="J47" s="17"/>
      <c r="K47" s="35"/>
      <c r="L47" s="161"/>
    </row>
    <row r="48" spans="1:12" ht="5.25" customHeight="1" thickTop="1">
      <c r="A48" s="146"/>
      <c r="B48" s="162"/>
      <c r="C48" s="163"/>
      <c r="D48" s="164"/>
      <c r="E48" s="165"/>
      <c r="F48" s="166"/>
      <c r="G48" s="167"/>
      <c r="H48" s="168"/>
      <c r="I48" s="169"/>
      <c r="J48" s="170"/>
      <c r="K48" s="171"/>
    </row>
    <row r="49" spans="1:12" ht="18" thickBot="1">
      <c r="A49" s="172" t="s">
        <v>21</v>
      </c>
      <c r="B49" s="147"/>
      <c r="C49" s="148"/>
      <c r="D49" s="92"/>
      <c r="E49" s="173" t="s">
        <v>71</v>
      </c>
      <c r="F49" s="174"/>
      <c r="G49" s="151"/>
      <c r="H49" s="15"/>
      <c r="I49" s="97"/>
      <c r="J49" s="17"/>
      <c r="K49" s="35"/>
    </row>
    <row r="50" spans="1:12" s="182" customFormat="1" ht="13.5" customHeight="1">
      <c r="A50" s="146"/>
      <c r="B50" s="175"/>
      <c r="C50" s="176"/>
      <c r="D50" s="92"/>
      <c r="E50" s="177" t="s">
        <v>72</v>
      </c>
      <c r="F50" s="178">
        <f ca="1">SUMIF(E$15:F42,E50,F$15:F42)</f>
        <v>0</v>
      </c>
      <c r="G50" s="179" t="str">
        <f ca="1">IF(F50&lt;&gt;0,+F50/F$55,"")</f>
        <v/>
      </c>
      <c r="H50" s="180"/>
      <c r="I50" s="97"/>
      <c r="J50" s="17"/>
      <c r="K50" s="35"/>
      <c r="L50" s="181"/>
    </row>
    <row r="51" spans="1:12" s="182" customFormat="1" ht="13.5" customHeight="1">
      <c r="A51" s="146"/>
      <c r="B51" s="175"/>
      <c r="C51" s="176"/>
      <c r="D51" s="92"/>
      <c r="E51" s="177" t="s">
        <v>73</v>
      </c>
      <c r="F51" s="178">
        <f ca="1">SUMIF(E$15:F42,E51,F$15:F42)</f>
        <v>0</v>
      </c>
      <c r="G51" s="179" t="str">
        <f ca="1">IF(F51&lt;&gt;0,+F51/F$55,"")</f>
        <v/>
      </c>
      <c r="H51" s="180"/>
      <c r="I51" s="97"/>
      <c r="J51" s="17"/>
      <c r="K51" s="35"/>
      <c r="L51" s="181"/>
    </row>
    <row r="52" spans="1:12" s="182" customFormat="1" ht="13.5" customHeight="1">
      <c r="A52" s="146"/>
      <c r="B52" s="175"/>
      <c r="C52" s="176"/>
      <c r="D52" s="92"/>
      <c r="E52" s="177" t="s">
        <v>74</v>
      </c>
      <c r="F52" s="178">
        <f ca="1">SUMIF(E$15:F43,E52,F$15:F43)</f>
        <v>0</v>
      </c>
      <c r="G52" s="179" t="str">
        <f ca="1">IF(F52&lt;&gt;0,+F52/F$55,"")</f>
        <v/>
      </c>
      <c r="H52" s="180"/>
      <c r="I52" s="97"/>
      <c r="J52" s="17"/>
      <c r="K52" s="35"/>
      <c r="L52" s="181"/>
    </row>
    <row r="53" spans="1:12" s="182" customFormat="1" ht="13.5" customHeight="1">
      <c r="A53" s="146"/>
      <c r="B53" s="175"/>
      <c r="C53" s="176"/>
      <c r="D53" s="92"/>
      <c r="E53" s="177" t="s">
        <v>75</v>
      </c>
      <c r="F53" s="178">
        <f ca="1">SUMIF(E$15:F44,E53,F$15:F44)</f>
        <v>0</v>
      </c>
      <c r="G53" s="179" t="str">
        <f ca="1">IF(F53&lt;&gt;0,+F53/F$55,"")</f>
        <v/>
      </c>
      <c r="H53" s="180"/>
      <c r="I53" s="97"/>
      <c r="J53" s="17"/>
      <c r="K53" s="35"/>
      <c r="L53" s="181"/>
    </row>
    <row r="54" spans="1:12" s="188" customFormat="1" ht="6.75" customHeight="1">
      <c r="A54" s="183"/>
      <c r="B54" s="175"/>
      <c r="C54" s="176"/>
      <c r="D54" s="92"/>
      <c r="E54" s="184"/>
      <c r="F54" s="185"/>
      <c r="G54" s="186"/>
      <c r="H54" s="15"/>
      <c r="I54" s="97"/>
      <c r="J54" s="34"/>
      <c r="K54" s="187"/>
      <c r="L54" s="15"/>
    </row>
    <row r="55" spans="1:12" s="188" customFormat="1" ht="21.6" thickBot="1">
      <c r="A55" s="183"/>
      <c r="B55" s="175"/>
      <c r="C55" s="176"/>
      <c r="D55" s="92"/>
      <c r="E55" s="189" t="s">
        <v>76</v>
      </c>
      <c r="F55" s="190"/>
      <c r="G55" s="186" t="str">
        <f>IF(F55&gt;0,+F55/F$55,"")</f>
        <v/>
      </c>
      <c r="H55" s="15"/>
      <c r="I55" s="97"/>
      <c r="J55" s="34"/>
      <c r="K55" s="191"/>
      <c r="L55" s="192"/>
    </row>
    <row r="56" spans="1:12" ht="5.25" customHeight="1" thickTop="1">
      <c r="A56" s="146"/>
      <c r="B56" s="162"/>
      <c r="C56" s="163"/>
      <c r="D56" s="164"/>
      <c r="E56" s="165"/>
      <c r="F56" s="166"/>
      <c r="G56" s="167"/>
      <c r="H56" s="168"/>
      <c r="I56" s="169"/>
      <c r="J56" s="170"/>
      <c r="K56" s="171"/>
      <c r="L56" s="171"/>
    </row>
    <row r="57" spans="1:12" s="200" customFormat="1" ht="15.75" customHeight="1">
      <c r="A57" s="146"/>
      <c r="B57" s="193"/>
      <c r="C57" s="194"/>
      <c r="D57" s="108"/>
      <c r="E57" s="195"/>
      <c r="F57" s="196"/>
      <c r="G57" s="151"/>
      <c r="H57" s="197"/>
      <c r="I57" s="97"/>
      <c r="J57" s="198"/>
      <c r="K57" s="35"/>
      <c r="L57" s="199"/>
    </row>
    <row r="58" spans="1:12" s="200" customFormat="1" ht="24" customHeight="1" thickBot="1">
      <c r="A58" s="146"/>
      <c r="B58" s="193"/>
      <c r="C58" s="194"/>
      <c r="D58" s="108"/>
      <c r="E58" s="201" t="s">
        <v>77</v>
      </c>
      <c r="F58" s="202"/>
      <c r="G58" s="151"/>
      <c r="H58" s="197"/>
      <c r="I58" s="97"/>
      <c r="J58" s="198"/>
      <c r="K58" s="35"/>
      <c r="L58" s="199"/>
    </row>
    <row r="59" spans="1:12" s="182" customFormat="1" ht="13.5" customHeight="1">
      <c r="A59" s="146"/>
      <c r="B59" s="175"/>
      <c r="C59" s="176"/>
      <c r="D59" s="102">
        <v>1</v>
      </c>
      <c r="E59" s="203" t="s">
        <v>78</v>
      </c>
      <c r="F59" s="204">
        <f ca="1">SUMIF(D$15:F43,D59,F$15:F43)</f>
        <v>0</v>
      </c>
      <c r="G59" s="179" t="str">
        <f ca="1">IF(F59&lt;&gt;0,+F59/F$64,"")</f>
        <v/>
      </c>
      <c r="H59" s="180"/>
      <c r="I59" s="97"/>
      <c r="J59" s="17"/>
      <c r="K59" s="191"/>
      <c r="L59" s="15"/>
    </row>
    <row r="60" spans="1:12" s="182" customFormat="1" ht="13.5" customHeight="1">
      <c r="A60" s="146"/>
      <c r="B60" s="175"/>
      <c r="C60" s="176"/>
      <c r="D60" s="102">
        <v>2.2000000000000002</v>
      </c>
      <c r="E60" s="205" t="s">
        <v>79</v>
      </c>
      <c r="F60" s="204">
        <f ca="1">SUMIF(D$15:F43,D60,F$15:F43)</f>
        <v>0</v>
      </c>
      <c r="G60" s="179" t="str">
        <f ca="1">IF(F60&lt;&gt;0,+F60/F$64,"")</f>
        <v/>
      </c>
      <c r="H60" s="180"/>
      <c r="I60" s="97"/>
      <c r="J60" s="17"/>
      <c r="K60" s="206"/>
      <c r="L60" s="181"/>
    </row>
    <row r="61" spans="1:12" s="182" customFormat="1" ht="13.5" customHeight="1">
      <c r="A61" s="146"/>
      <c r="B61" s="175"/>
      <c r="C61" s="176"/>
      <c r="D61" s="102">
        <v>2.4</v>
      </c>
      <c r="E61" s="205" t="s">
        <v>80</v>
      </c>
      <c r="F61" s="204">
        <f ca="1">SUMIF(D$15:F44,D61,F$15:F44)</f>
        <v>0</v>
      </c>
      <c r="G61" s="179" t="str">
        <f ca="1">IF(F61&lt;&gt;0,+F61/F$64,"")</f>
        <v/>
      </c>
      <c r="H61" s="180"/>
      <c r="I61" s="97"/>
      <c r="J61" s="17"/>
      <c r="K61" s="206"/>
      <c r="L61" s="181"/>
    </row>
    <row r="62" spans="1:12" s="182" customFormat="1" ht="13.5" customHeight="1">
      <c r="A62" s="146"/>
      <c r="B62" s="175"/>
      <c r="C62" s="176"/>
      <c r="D62" s="102">
        <v>2.6</v>
      </c>
      <c r="E62" s="205" t="s">
        <v>81</v>
      </c>
      <c r="F62" s="204">
        <f ca="1">SUMIF(D$15:F45,D62,F$15:F45)</f>
        <v>0</v>
      </c>
      <c r="G62" s="179" t="str">
        <f ca="1">IF(F62&lt;&gt;0,+F62/F$64,"")</f>
        <v/>
      </c>
      <c r="H62" s="180"/>
      <c r="I62" s="97"/>
      <c r="J62" s="17"/>
      <c r="K62" s="206"/>
      <c r="L62" s="181"/>
    </row>
    <row r="63" spans="1:12" s="182" customFormat="1" ht="6" customHeight="1">
      <c r="A63" s="172"/>
      <c r="B63" s="207"/>
      <c r="C63" s="208"/>
      <c r="D63" s="92"/>
      <c r="E63" s="184"/>
      <c r="F63" s="185"/>
      <c r="G63" s="186"/>
      <c r="H63" s="180"/>
      <c r="I63" s="97"/>
      <c r="J63" s="17"/>
      <c r="K63" s="206"/>
      <c r="L63" s="181"/>
    </row>
    <row r="64" spans="1:12" ht="18" thickBot="1">
      <c r="A64" s="146"/>
      <c r="B64" s="209"/>
      <c r="C64" s="210"/>
      <c r="D64" s="211"/>
      <c r="E64" s="212" t="s">
        <v>82</v>
      </c>
      <c r="F64" s="213"/>
      <c r="G64" s="214" t="str">
        <f>IF(F64&gt;0,+F64/F$64,"")</f>
        <v/>
      </c>
      <c r="H64" s="215"/>
      <c r="I64" s="216"/>
      <c r="J64" s="17"/>
    </row>
    <row r="65" spans="1:12" ht="13.2" thickTop="1" thickBot="1">
      <c r="A65" s="146"/>
      <c r="B65" s="217"/>
      <c r="C65" s="217"/>
      <c r="E65" s="101"/>
      <c r="F65" s="218"/>
    </row>
    <row r="66" spans="1:12" s="231" customFormat="1" ht="26.25" customHeight="1" thickTop="1" thickBot="1">
      <c r="A66" s="219"/>
      <c r="B66" s="220"/>
      <c r="C66" s="221" t="s">
        <v>83</v>
      </c>
      <c r="D66" s="222"/>
      <c r="E66" s="223"/>
      <c r="F66" s="224"/>
      <c r="G66" s="225" t="s">
        <v>25</v>
      </c>
      <c r="H66" s="226" t="s">
        <v>20</v>
      </c>
      <c r="I66" s="227"/>
      <c r="J66" s="228"/>
      <c r="K66" s="229"/>
      <c r="L66" s="230"/>
    </row>
    <row r="67" spans="1:12" ht="14.25" customHeight="1" thickTop="1">
      <c r="A67" s="146" t="s">
        <v>84</v>
      </c>
      <c r="B67" s="232" t="s">
        <v>85</v>
      </c>
      <c r="C67" s="53" t="s">
        <v>86</v>
      </c>
      <c r="D67" s="233"/>
      <c r="E67" s="234"/>
      <c r="F67" s="235"/>
      <c r="G67" s="236"/>
      <c r="H67" s="237"/>
      <c r="I67" s="238"/>
    </row>
    <row r="68" spans="1:12" ht="15" customHeight="1">
      <c r="A68" s="89"/>
      <c r="B68" s="62"/>
      <c r="C68" s="63"/>
      <c r="D68" s="233">
        <v>1</v>
      </c>
      <c r="E68" s="239" t="s">
        <v>87</v>
      </c>
      <c r="F68" s="240"/>
      <c r="G68" s="104" t="s">
        <v>25</v>
      </c>
      <c r="H68" s="241"/>
      <c r="I68" s="238"/>
      <c r="K68" s="242"/>
    </row>
    <row r="69" spans="1:12" ht="15" customHeight="1">
      <c r="A69" s="89"/>
      <c r="B69" s="62"/>
      <c r="C69" s="63"/>
      <c r="D69" s="233">
        <v>25</v>
      </c>
      <c r="E69" s="239" t="s">
        <v>88</v>
      </c>
      <c r="F69" s="240"/>
      <c r="G69" s="104" t="s">
        <v>25</v>
      </c>
      <c r="H69" s="241"/>
      <c r="I69" s="238"/>
    </row>
    <row r="70" spans="1:12" ht="15" customHeight="1">
      <c r="A70" s="89"/>
      <c r="B70" s="62" t="s">
        <v>58</v>
      </c>
      <c r="C70" s="63" t="s">
        <v>89</v>
      </c>
      <c r="D70" s="233">
        <v>26</v>
      </c>
      <c r="E70" s="239" t="s">
        <v>90</v>
      </c>
      <c r="F70" s="243">
        <v>243.79</v>
      </c>
      <c r="G70" s="104" t="s">
        <v>25</v>
      </c>
      <c r="H70" s="244" t="s">
        <v>20</v>
      </c>
      <c r="I70" s="238"/>
      <c r="K70" s="242" t="s">
        <v>91</v>
      </c>
    </row>
    <row r="71" spans="1:12" ht="15" customHeight="1">
      <c r="A71" s="89"/>
      <c r="B71" s="62" t="s">
        <v>92</v>
      </c>
      <c r="C71" s="63" t="s">
        <v>93</v>
      </c>
      <c r="D71" s="233">
        <v>26</v>
      </c>
      <c r="E71" s="239" t="s">
        <v>94</v>
      </c>
      <c r="F71" s="243">
        <v>171.87</v>
      </c>
      <c r="G71" s="104" t="s">
        <v>25</v>
      </c>
      <c r="H71" s="244" t="s">
        <v>20</v>
      </c>
      <c r="I71" s="238"/>
      <c r="K71" s="242" t="s">
        <v>91</v>
      </c>
    </row>
    <row r="72" spans="1:12" ht="15" customHeight="1">
      <c r="A72" s="89"/>
      <c r="B72" s="62"/>
      <c r="C72" s="63"/>
      <c r="D72" s="233">
        <v>27</v>
      </c>
      <c r="E72" s="239" t="s">
        <v>95</v>
      </c>
      <c r="F72" s="245"/>
      <c r="G72" s="104" t="s">
        <v>25</v>
      </c>
      <c r="H72" s="241"/>
      <c r="I72" s="238"/>
      <c r="K72" s="242"/>
    </row>
    <row r="73" spans="1:12" ht="15" customHeight="1">
      <c r="A73" s="89"/>
      <c r="B73" s="62"/>
      <c r="C73" s="63"/>
      <c r="D73" s="233">
        <v>27</v>
      </c>
      <c r="E73" s="239" t="s">
        <v>96</v>
      </c>
      <c r="F73" s="245"/>
      <c r="G73" s="104"/>
      <c r="H73" s="241"/>
      <c r="I73" s="238"/>
    </row>
    <row r="74" spans="1:12" ht="15" customHeight="1">
      <c r="A74" s="246"/>
      <c r="B74" s="62" t="s">
        <v>97</v>
      </c>
      <c r="C74" s="63" t="s">
        <v>58</v>
      </c>
      <c r="D74" s="233">
        <v>28</v>
      </c>
      <c r="E74" s="239" t="s">
        <v>98</v>
      </c>
      <c r="F74" s="243">
        <v>155.47</v>
      </c>
      <c r="G74" s="104" t="s">
        <v>25</v>
      </c>
      <c r="H74" s="244" t="s">
        <v>20</v>
      </c>
      <c r="I74" s="238"/>
      <c r="K74" s="242" t="s">
        <v>91</v>
      </c>
    </row>
    <row r="75" spans="1:12" ht="15" customHeight="1" thickBot="1">
      <c r="A75" s="89"/>
      <c r="B75" s="62" t="s">
        <v>99</v>
      </c>
      <c r="C75" s="63" t="s">
        <v>100</v>
      </c>
      <c r="D75" s="233">
        <v>29</v>
      </c>
      <c r="E75" s="239" t="s">
        <v>101</v>
      </c>
      <c r="F75" s="247">
        <v>139.03</v>
      </c>
      <c r="G75" s="104" t="s">
        <v>25</v>
      </c>
      <c r="H75" s="244" t="s">
        <v>20</v>
      </c>
      <c r="I75" s="238"/>
      <c r="K75" s="242" t="s">
        <v>91</v>
      </c>
    </row>
    <row r="76" spans="1:12" s="10" customFormat="1" ht="18" thickBot="1">
      <c r="A76" s="1"/>
      <c r="B76" s="248"/>
      <c r="C76" s="249"/>
      <c r="D76" s="233"/>
      <c r="E76" s="250" t="s">
        <v>102</v>
      </c>
      <c r="F76" s="251">
        <f>SUM(F68:F75)</f>
        <v>710.16</v>
      </c>
      <c r="G76" s="252"/>
      <c r="H76" s="253"/>
      <c r="I76" s="254"/>
      <c r="J76" s="255"/>
      <c r="K76" s="256">
        <f>+F76</f>
        <v>710.16</v>
      </c>
      <c r="L76" s="9"/>
    </row>
    <row r="77" spans="1:12" ht="14.25" customHeight="1" thickTop="1" thickBot="1">
      <c r="A77" s="146"/>
      <c r="B77" s="257"/>
      <c r="C77" s="258"/>
      <c r="D77" s="259"/>
      <c r="E77" s="260"/>
      <c r="F77" s="261"/>
      <c r="G77" s="262"/>
      <c r="H77" s="263"/>
      <c r="I77" s="264"/>
    </row>
    <row r="78" spans="1:12" s="200" customFormat="1" ht="14.25" customHeight="1" thickTop="1" thickBot="1">
      <c r="A78" s="146"/>
      <c r="B78" s="265"/>
      <c r="C78" s="265"/>
      <c r="D78" s="108"/>
      <c r="E78" s="266"/>
      <c r="F78" s="267"/>
      <c r="G78" s="151"/>
      <c r="H78" s="197"/>
      <c r="I78" s="33"/>
      <c r="J78" s="268"/>
      <c r="L78" s="199"/>
    </row>
    <row r="79" spans="1:12" s="231" customFormat="1" ht="27" customHeight="1" thickTop="1" thickBot="1">
      <c r="A79" s="219"/>
      <c r="B79" s="269"/>
      <c r="C79" s="270" t="s">
        <v>103</v>
      </c>
      <c r="D79" s="271"/>
      <c r="E79" s="270"/>
      <c r="F79" s="272"/>
      <c r="G79" s="273"/>
      <c r="H79" s="274" t="s">
        <v>20</v>
      </c>
      <c r="I79" s="275"/>
      <c r="J79" s="228"/>
      <c r="K79" s="229"/>
      <c r="L79" s="230"/>
    </row>
    <row r="80" spans="1:12" ht="12.6" thickTop="1"/>
  </sheetData>
  <mergeCells count="1">
    <mergeCell ref="J11:K11"/>
  </mergeCells>
  <conditionalFormatting sqref="E42:F43 F15:F41">
    <cfRule type="expression" dxfId="49" priority="25" stopIfTrue="1">
      <formula>AND($F15&lt;&gt;0,$H15="")</formula>
    </cfRule>
  </conditionalFormatting>
  <conditionalFormatting sqref="E15:E21 E24:E34 E36:E42">
    <cfRule type="expression" dxfId="47" priority="24" stopIfTrue="1">
      <formula>AND(F15&lt;&gt;0,D15="")</formula>
    </cfRule>
  </conditionalFormatting>
  <conditionalFormatting sqref="I13 I15:I43">
    <cfRule type="cellIs" dxfId="45" priority="23" stopIfTrue="1" operator="equal">
      <formula>"x"</formula>
    </cfRule>
  </conditionalFormatting>
  <conditionalFormatting sqref="G68:G75 G15:G43">
    <cfRule type="cellIs" dxfId="43" priority="20" stopIfTrue="1" operator="equal">
      <formula>"G"</formula>
    </cfRule>
    <cfRule type="cellIs" dxfId="42" priority="21" stopIfTrue="1" operator="equal">
      <formula>"J"</formula>
    </cfRule>
    <cfRule type="cellIs" dxfId="41" priority="22" stopIfTrue="1" operator="equal">
      <formula>"S"</formula>
    </cfRule>
  </conditionalFormatting>
  <conditionalFormatting sqref="G14">
    <cfRule type="cellIs" dxfId="37" priority="18" stopIfTrue="1" operator="equal">
      <formula>"G"</formula>
    </cfRule>
    <cfRule type="cellIs" dxfId="36" priority="19" stopIfTrue="1" operator="equal">
      <formula>"J"</formula>
    </cfRule>
  </conditionalFormatting>
  <conditionalFormatting sqref="G44">
    <cfRule type="cellIs" dxfId="33" priority="17" stopIfTrue="1" operator="equal">
      <formula>"G"</formula>
    </cfRule>
  </conditionalFormatting>
  <conditionalFormatting sqref="F24:F40">
    <cfRule type="expression" dxfId="31" priority="16" stopIfTrue="1">
      <formula>AND(F24&lt;&gt;0,H24="")</formula>
    </cfRule>
  </conditionalFormatting>
  <conditionalFormatting sqref="E42">
    <cfRule type="expression" dxfId="29" priority="15" stopIfTrue="1">
      <formula>AND(F42&lt;&gt;0,D42="")</formula>
    </cfRule>
  </conditionalFormatting>
  <conditionalFormatting sqref="K2">
    <cfRule type="expression" dxfId="27" priority="14" stopIfTrue="1">
      <formula>"If(K2&lt;&gt;OR(K3,K4))"</formula>
    </cfRule>
  </conditionalFormatting>
  <conditionalFormatting sqref="E23">
    <cfRule type="expression" dxfId="25" priority="13" stopIfTrue="1">
      <formula>AND(F22&lt;&gt;0,D23="")</formula>
    </cfRule>
  </conditionalFormatting>
  <conditionalFormatting sqref="K2">
    <cfRule type="expression" dxfId="23" priority="10" stopIfTrue="1">
      <formula>K2&lt;&gt;K3</formula>
    </cfRule>
    <cfRule type="expression" dxfId="22" priority="11" stopIfTrue="1">
      <formula>K3&lt;&gt;K4</formula>
    </cfRule>
    <cfRule type="expression" dxfId="21" priority="12" stopIfTrue="1">
      <formula>K2&lt;&gt;K4</formula>
    </cfRule>
  </conditionalFormatting>
  <conditionalFormatting sqref="F32:F33">
    <cfRule type="expression" dxfId="17" priority="9" stopIfTrue="1">
      <formula>AND($F32&lt;&gt;0,$H32="")</formula>
    </cfRule>
  </conditionalFormatting>
  <conditionalFormatting sqref="F32:F33">
    <cfRule type="expression" dxfId="15" priority="8" stopIfTrue="1">
      <formula>AND(F32&lt;&gt;0,H32="")</formula>
    </cfRule>
  </conditionalFormatting>
  <conditionalFormatting sqref="E21">
    <cfRule type="expression" dxfId="13" priority="7" stopIfTrue="1">
      <formula>AND(F21&lt;&gt;0,D21="")</formula>
    </cfRule>
  </conditionalFormatting>
  <conditionalFormatting sqref="E20">
    <cfRule type="expression" dxfId="11" priority="6" stopIfTrue="1">
      <formula>AND(F20&lt;&gt;0,D20="")</formula>
    </cfRule>
  </conditionalFormatting>
  <conditionalFormatting sqref="E22">
    <cfRule type="expression" dxfId="9" priority="5" stopIfTrue="1">
      <formula>AND(F22&lt;&gt;0,D22="")</formula>
    </cfRule>
  </conditionalFormatting>
  <conditionalFormatting sqref="F22">
    <cfRule type="expression" dxfId="7" priority="4" stopIfTrue="1">
      <formula>AND(F22&lt;&gt;0,H22="")</formula>
    </cfRule>
  </conditionalFormatting>
  <conditionalFormatting sqref="E22">
    <cfRule type="expression" dxfId="5" priority="3" stopIfTrue="1">
      <formula>AND(F22&lt;&gt;0,D22="")</formula>
    </cfRule>
  </conditionalFormatting>
  <conditionalFormatting sqref="E22">
    <cfRule type="expression" dxfId="3" priority="2" stopIfTrue="1">
      <formula>AND(F22&lt;&gt;0,D22="")</formula>
    </cfRule>
  </conditionalFormatting>
  <conditionalFormatting sqref="G12">
    <cfRule type="expression" dxfId="1" priority="1" stopIfTrue="1">
      <formula>COUNTA(G15:G41)&lt;&gt;H12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GG</cp:lastModifiedBy>
  <dcterms:created xsi:type="dcterms:W3CDTF">2019-05-03T04:28:34Z</dcterms:created>
  <dcterms:modified xsi:type="dcterms:W3CDTF">2019-05-03T04:29:10Z</dcterms:modified>
</cp:coreProperties>
</file>