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Newnewnew oph\OptiPousseHaie\projet\Poubelles\Gestion poubelles\"/>
    </mc:Choice>
  </mc:AlternateContent>
  <bookViews>
    <workbookView xWindow="-120" yWindow="-120" windowWidth="20730" windowHeight="11760" activeTab="2"/>
  </bookViews>
  <sheets>
    <sheet name="Legende" sheetId="11" r:id="rId1"/>
    <sheet name=" source liste" sheetId="2" r:id="rId2"/>
    <sheet name="collecte taxe foyer" sheetId="10" r:id="rId3"/>
    <sheet name="bac volé dégradé" sheetId="8" r:id="rId4"/>
    <sheet name="imprimé collecteur" sheetId="5" r:id="rId5"/>
  </sheets>
  <definedNames>
    <definedName name="_xlnm.Print_Titles" localSheetId="4">'imprimé collecteur'!$B:$B,'imprimé collecteur'!$1:$2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5" i="10" l="1"/>
  <c r="R6" i="10"/>
  <c r="R7" i="10"/>
  <c r="R9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R99" i="10"/>
  <c r="R100" i="10"/>
  <c r="R101" i="10"/>
  <c r="R102" i="10"/>
  <c r="R103" i="10"/>
  <c r="R104" i="10"/>
  <c r="R105" i="10"/>
  <c r="R106" i="10"/>
  <c r="R107" i="10"/>
  <c r="R108" i="10"/>
  <c r="R109" i="10"/>
  <c r="R110" i="10"/>
  <c r="R111" i="10"/>
  <c r="R112" i="10"/>
  <c r="R113" i="10"/>
  <c r="R114" i="10"/>
  <c r="R115" i="10"/>
  <c r="R116" i="10"/>
  <c r="R117" i="10"/>
  <c r="R118" i="10"/>
  <c r="R119" i="10"/>
  <c r="R120" i="10"/>
  <c r="R121" i="10"/>
  <c r="R122" i="10"/>
  <c r="R123" i="10"/>
  <c r="R124" i="10"/>
  <c r="R125" i="10"/>
  <c r="R126" i="10"/>
  <c r="R127" i="10"/>
  <c r="R128" i="10"/>
  <c r="R129" i="10"/>
  <c r="R130" i="10"/>
  <c r="R131" i="10"/>
  <c r="R132" i="10"/>
  <c r="R133" i="10"/>
  <c r="R134" i="10"/>
  <c r="R135" i="10"/>
  <c r="R136" i="10"/>
  <c r="R137" i="10"/>
  <c r="R138" i="10"/>
  <c r="R139" i="10"/>
  <c r="R140" i="10"/>
  <c r="R141" i="10"/>
  <c r="R142" i="10"/>
  <c r="R143" i="10"/>
  <c r="R144" i="10"/>
  <c r="R145" i="10"/>
  <c r="R146" i="10"/>
  <c r="R147" i="10"/>
  <c r="R148" i="10"/>
  <c r="R149" i="10"/>
  <c r="R150" i="10"/>
  <c r="R151" i="10"/>
  <c r="R152" i="10"/>
  <c r="R153" i="10"/>
  <c r="R154" i="10"/>
  <c r="R155" i="10"/>
  <c r="R156" i="10"/>
  <c r="R157" i="10"/>
  <c r="R158" i="10"/>
  <c r="R159" i="10"/>
  <c r="R160" i="10"/>
  <c r="R161" i="10"/>
  <c r="R162" i="10"/>
  <c r="R163" i="10"/>
  <c r="R164" i="10"/>
  <c r="R165" i="10"/>
  <c r="R166" i="10"/>
  <c r="R167" i="10"/>
  <c r="R168" i="10"/>
  <c r="R169" i="10"/>
  <c r="R170" i="10"/>
  <c r="R171" i="10"/>
  <c r="R172" i="10"/>
  <c r="R173" i="10"/>
  <c r="R174" i="10"/>
  <c r="R175" i="10"/>
  <c r="R176" i="10"/>
  <c r="R177" i="10"/>
  <c r="R178" i="10"/>
  <c r="R179" i="10"/>
  <c r="R180" i="10"/>
  <c r="R181" i="10"/>
  <c r="R182" i="10"/>
  <c r="R183" i="10"/>
  <c r="R184" i="10"/>
  <c r="R185" i="10"/>
  <c r="R186" i="10"/>
  <c r="R187" i="10"/>
  <c r="R188" i="10"/>
  <c r="R189" i="10"/>
  <c r="R190" i="10"/>
  <c r="R191" i="10"/>
  <c r="R192" i="10"/>
  <c r="R193" i="10"/>
  <c r="R194" i="10"/>
  <c r="R195" i="10"/>
  <c r="R196" i="10"/>
  <c r="R197" i="10"/>
  <c r="R198" i="10"/>
  <c r="R199" i="10"/>
  <c r="R200" i="10"/>
  <c r="R201" i="10"/>
  <c r="R202" i="10"/>
  <c r="R203" i="10"/>
  <c r="R204" i="10"/>
  <c r="R205" i="10"/>
  <c r="R206" i="10"/>
  <c r="R207" i="10"/>
  <c r="R208" i="10"/>
  <c r="R209" i="10"/>
  <c r="R210" i="10"/>
  <c r="R211" i="10"/>
  <c r="R212" i="10"/>
  <c r="R213" i="10"/>
  <c r="R214" i="10"/>
  <c r="R215" i="10"/>
  <c r="R216" i="10"/>
  <c r="R217" i="10"/>
  <c r="R218" i="10"/>
  <c r="R219" i="10"/>
  <c r="R220" i="10"/>
  <c r="R221" i="10"/>
  <c r="R222" i="10"/>
  <c r="R223" i="10"/>
  <c r="R224" i="10"/>
  <c r="R225" i="10"/>
  <c r="R226" i="10"/>
  <c r="R227" i="10"/>
  <c r="R228" i="10"/>
  <c r="R229" i="10"/>
  <c r="R230" i="10"/>
  <c r="R231" i="10"/>
  <c r="R232" i="10"/>
  <c r="R233" i="10"/>
  <c r="R234" i="10"/>
  <c r="R235" i="10"/>
  <c r="R236" i="10"/>
  <c r="R237" i="10"/>
  <c r="R238" i="10"/>
  <c r="R239" i="10"/>
  <c r="R240" i="10"/>
  <c r="R241" i="10"/>
  <c r="R242" i="10"/>
  <c r="R243" i="10"/>
  <c r="R244" i="10"/>
  <c r="R245" i="10"/>
  <c r="R246" i="10"/>
  <c r="R247" i="10"/>
  <c r="R248" i="10"/>
  <c r="R249" i="10"/>
  <c r="R250" i="10"/>
  <c r="R251" i="10"/>
  <c r="R252" i="10"/>
  <c r="R253" i="10"/>
  <c r="R254" i="10"/>
  <c r="R255" i="10"/>
  <c r="R256" i="10"/>
  <c r="R257" i="10"/>
  <c r="R258" i="10"/>
  <c r="R259" i="10"/>
  <c r="R260" i="10"/>
  <c r="R261" i="10"/>
  <c r="R262" i="10"/>
  <c r="R263" i="10"/>
  <c r="R264" i="10"/>
  <c r="R265" i="10"/>
  <c r="R266" i="10"/>
  <c r="R267" i="10"/>
  <c r="R268" i="10"/>
  <c r="R269" i="10"/>
  <c r="R270" i="10"/>
  <c r="R271" i="10"/>
  <c r="R272" i="10"/>
  <c r="R273" i="10"/>
  <c r="R274" i="10"/>
  <c r="R275" i="10"/>
  <c r="R276" i="10"/>
  <c r="R277" i="10"/>
  <c r="R278" i="10"/>
  <c r="R279" i="10"/>
  <c r="R280" i="10"/>
  <c r="R281" i="10"/>
  <c r="R282" i="10"/>
  <c r="R283" i="10"/>
  <c r="R284" i="10"/>
  <c r="R285" i="10"/>
  <c r="R286" i="10"/>
  <c r="R287" i="10"/>
  <c r="R288" i="10"/>
  <c r="R289" i="10"/>
  <c r="R290" i="10"/>
  <c r="R291" i="10"/>
  <c r="R292" i="10"/>
  <c r="R293" i="10"/>
  <c r="R294" i="10"/>
  <c r="R295" i="10"/>
  <c r="R296" i="10"/>
  <c r="R297" i="10"/>
  <c r="R298" i="10"/>
  <c r="R299" i="10"/>
  <c r="R300" i="10"/>
  <c r="R301" i="10"/>
  <c r="R302" i="10"/>
  <c r="R303" i="10"/>
  <c r="R304" i="10"/>
  <c r="R305" i="10"/>
  <c r="R306" i="10"/>
  <c r="R307" i="10"/>
  <c r="R308" i="10"/>
  <c r="R309" i="10"/>
  <c r="R310" i="10"/>
  <c r="R311" i="10"/>
  <c r="R312" i="10"/>
  <c r="R313" i="10"/>
  <c r="R314" i="10"/>
  <c r="R315" i="10"/>
  <c r="R316" i="10"/>
  <c r="R317" i="10"/>
  <c r="R318" i="10"/>
  <c r="R319" i="10"/>
  <c r="R320" i="10"/>
  <c r="R321" i="10"/>
  <c r="R322" i="10"/>
  <c r="R323" i="10"/>
  <c r="R324" i="10"/>
  <c r="R325" i="10"/>
  <c r="R326" i="10"/>
  <c r="R327" i="10"/>
  <c r="R328" i="10"/>
  <c r="R329" i="10"/>
  <c r="R330" i="10"/>
  <c r="R331" i="10"/>
  <c r="R332" i="10"/>
  <c r="R333" i="10"/>
  <c r="R334" i="10"/>
  <c r="R335" i="10"/>
  <c r="R336" i="10"/>
  <c r="R337" i="10"/>
  <c r="R338" i="10"/>
  <c r="R339" i="10"/>
  <c r="R340" i="10"/>
  <c r="R341" i="10"/>
  <c r="R342" i="10"/>
  <c r="R343" i="10"/>
  <c r="R344" i="10"/>
  <c r="R345" i="10"/>
  <c r="R346" i="10"/>
  <c r="R347" i="10"/>
  <c r="R348" i="10"/>
  <c r="R349" i="10"/>
  <c r="R350" i="10"/>
  <c r="R351" i="10"/>
  <c r="R352" i="10"/>
  <c r="R353" i="10"/>
  <c r="R354" i="10"/>
  <c r="R355" i="10"/>
  <c r="R356" i="10"/>
  <c r="R357" i="10"/>
  <c r="R358" i="10"/>
  <c r="R359" i="10"/>
  <c r="R360" i="10"/>
  <c r="R361" i="10"/>
  <c r="R362" i="10"/>
  <c r="R363" i="10"/>
  <c r="R364" i="10"/>
  <c r="R365" i="10"/>
  <c r="R366" i="10"/>
  <c r="R367" i="10"/>
  <c r="R368" i="10"/>
  <c r="R369" i="10"/>
  <c r="R370" i="10"/>
  <c r="R371" i="10"/>
  <c r="R372" i="10"/>
  <c r="R373" i="10"/>
  <c r="R374" i="10"/>
  <c r="R375" i="10"/>
  <c r="R376" i="10"/>
  <c r="R377" i="10"/>
  <c r="R378" i="10"/>
  <c r="R379" i="10"/>
  <c r="R380" i="10"/>
  <c r="R381" i="10"/>
  <c r="R382" i="10"/>
  <c r="R383" i="10"/>
  <c r="R384" i="10"/>
  <c r="R385" i="10"/>
  <c r="R386" i="10"/>
  <c r="R387" i="10"/>
  <c r="R388" i="10"/>
  <c r="R389" i="10"/>
  <c r="R390" i="10"/>
  <c r="R391" i="10"/>
  <c r="R392" i="10"/>
  <c r="R393" i="10"/>
  <c r="R394" i="10"/>
  <c r="R395" i="10"/>
  <c r="R396" i="10"/>
  <c r="R397" i="10"/>
  <c r="R398" i="10"/>
  <c r="R399" i="10"/>
  <c r="R400" i="10"/>
  <c r="R401" i="10"/>
  <c r="R402" i="10"/>
  <c r="R403" i="10"/>
  <c r="R404" i="10"/>
  <c r="R405" i="10"/>
  <c r="R406" i="10"/>
  <c r="R407" i="10"/>
  <c r="R408" i="10"/>
  <c r="R409" i="10"/>
  <c r="R410" i="10"/>
  <c r="R411" i="10"/>
  <c r="R412" i="10"/>
  <c r="R413" i="10"/>
  <c r="R414" i="10"/>
  <c r="R415" i="10"/>
  <c r="R416" i="10"/>
  <c r="R417" i="10"/>
  <c r="R418" i="10"/>
  <c r="R419" i="10"/>
  <c r="R420" i="10"/>
  <c r="R421" i="10"/>
  <c r="R422" i="10"/>
  <c r="R423" i="10"/>
  <c r="R424" i="10"/>
  <c r="R425" i="10"/>
  <c r="R426" i="10"/>
  <c r="R427" i="10"/>
  <c r="R428" i="10"/>
  <c r="R429" i="10"/>
  <c r="R430" i="10"/>
  <c r="R431" i="10"/>
  <c r="R432" i="10"/>
  <c r="R433" i="10"/>
  <c r="R434" i="10"/>
  <c r="R435" i="10"/>
  <c r="R436" i="10"/>
  <c r="R437" i="10"/>
  <c r="R438" i="10"/>
  <c r="R439" i="10"/>
  <c r="R440" i="10"/>
  <c r="R441" i="10"/>
  <c r="R442" i="10"/>
  <c r="R443" i="10"/>
  <c r="R444" i="10"/>
  <c r="R445" i="10"/>
  <c r="R446" i="10"/>
  <c r="R447" i="10"/>
  <c r="R448" i="10"/>
  <c r="R449" i="10"/>
  <c r="R450" i="10"/>
  <c r="R451" i="10"/>
  <c r="R452" i="10"/>
  <c r="R453" i="10"/>
  <c r="R454" i="10"/>
  <c r="R455" i="10"/>
  <c r="R456" i="10"/>
  <c r="R457" i="10"/>
  <c r="R458" i="10"/>
  <c r="R459" i="10"/>
  <c r="R460" i="10"/>
  <c r="R461" i="10"/>
  <c r="R462" i="10"/>
  <c r="R463" i="10"/>
  <c r="R464" i="10"/>
  <c r="R465" i="10"/>
  <c r="R466" i="10"/>
  <c r="R467" i="10"/>
  <c r="R468" i="10"/>
  <c r="R469" i="10"/>
  <c r="R470" i="10"/>
  <c r="R471" i="10"/>
  <c r="R472" i="10"/>
  <c r="R473" i="10"/>
  <c r="R474" i="10"/>
  <c r="R475" i="10"/>
  <c r="R476" i="10"/>
  <c r="R477" i="10"/>
  <c r="R478" i="10"/>
  <c r="R479" i="10"/>
  <c r="R480" i="10"/>
  <c r="R481" i="10"/>
  <c r="R482" i="10"/>
  <c r="R483" i="10"/>
  <c r="R484" i="10"/>
  <c r="R485" i="10"/>
  <c r="R486" i="10"/>
  <c r="R487" i="10"/>
  <c r="R488" i="10"/>
  <c r="R489" i="10"/>
  <c r="R490" i="10"/>
  <c r="R491" i="10"/>
  <c r="R492" i="10"/>
  <c r="R493" i="10"/>
  <c r="R494" i="10"/>
  <c r="R495" i="10"/>
  <c r="R496" i="10"/>
  <c r="R497" i="10"/>
  <c r="R498" i="10"/>
  <c r="R499" i="10"/>
  <c r="R500" i="10"/>
  <c r="R501" i="10"/>
  <c r="R502" i="10"/>
  <c r="R503" i="10"/>
  <c r="R504" i="10"/>
  <c r="R505" i="10"/>
  <c r="R506" i="10"/>
  <c r="R507" i="10"/>
  <c r="R508" i="10"/>
  <c r="R509" i="10"/>
  <c r="R510" i="10"/>
  <c r="R511" i="10"/>
  <c r="R512" i="10"/>
  <c r="R513" i="10"/>
  <c r="R514" i="10"/>
  <c r="R515" i="10"/>
  <c r="R516" i="10"/>
  <c r="R517" i="10"/>
  <c r="R518" i="10"/>
  <c r="R519" i="10"/>
  <c r="R520" i="10"/>
  <c r="R521" i="10"/>
  <c r="R522" i="10"/>
  <c r="R523" i="10"/>
  <c r="R524" i="10"/>
  <c r="R525" i="10"/>
  <c r="R526" i="10"/>
  <c r="R527" i="10"/>
  <c r="R528" i="10"/>
  <c r="R529" i="10"/>
  <c r="R530" i="10"/>
  <c r="R531" i="10"/>
  <c r="R532" i="10"/>
  <c r="R533" i="10"/>
  <c r="R534" i="10"/>
  <c r="R535" i="10"/>
  <c r="R536" i="10"/>
  <c r="R537" i="10"/>
  <c r="R538" i="10"/>
  <c r="R539" i="10"/>
  <c r="R540" i="10"/>
  <c r="R541" i="10"/>
  <c r="R542" i="10"/>
  <c r="R543" i="10"/>
  <c r="R544" i="10"/>
  <c r="R545" i="10"/>
  <c r="R546" i="10"/>
  <c r="R547" i="10"/>
  <c r="R548" i="10"/>
  <c r="R549" i="10"/>
  <c r="R550" i="10"/>
  <c r="R551" i="10"/>
  <c r="R552" i="10"/>
  <c r="R553" i="10"/>
  <c r="R554" i="10"/>
  <c r="R555" i="10"/>
  <c r="R556" i="10"/>
  <c r="R557" i="10"/>
  <c r="R558" i="10"/>
  <c r="R559" i="10"/>
  <c r="R560" i="10"/>
  <c r="R561" i="10"/>
  <c r="R562" i="10"/>
  <c r="R563" i="10"/>
  <c r="R564" i="10"/>
  <c r="R565" i="10"/>
  <c r="R566" i="10"/>
  <c r="R567" i="10"/>
  <c r="R568" i="10"/>
  <c r="R569" i="10"/>
  <c r="R570" i="10"/>
  <c r="R571" i="10"/>
  <c r="R572" i="10"/>
  <c r="R573" i="10"/>
  <c r="R574" i="10"/>
  <c r="R575" i="10"/>
  <c r="R576" i="10"/>
  <c r="R577" i="10"/>
  <c r="R578" i="10"/>
  <c r="R579" i="10"/>
  <c r="R580" i="10"/>
  <c r="R581" i="10"/>
  <c r="R582" i="10"/>
  <c r="R583" i="10"/>
  <c r="R584" i="10"/>
  <c r="R585" i="10"/>
  <c r="R586" i="10"/>
  <c r="R587" i="10"/>
  <c r="R588" i="10"/>
  <c r="R589" i="10"/>
  <c r="R590" i="10"/>
  <c r="R591" i="10"/>
  <c r="R592" i="10"/>
  <c r="R593" i="10"/>
  <c r="R594" i="10"/>
  <c r="R595" i="10"/>
  <c r="R596" i="10"/>
  <c r="R597" i="10"/>
  <c r="R598" i="10"/>
  <c r="R599" i="10"/>
  <c r="R600" i="10"/>
  <c r="R601" i="10"/>
  <c r="R602" i="10"/>
  <c r="R603" i="10"/>
  <c r="R604" i="10"/>
  <c r="R605" i="10"/>
  <c r="R606" i="10"/>
  <c r="R607" i="10"/>
  <c r="R608" i="10"/>
  <c r="R609" i="10"/>
  <c r="R610" i="10"/>
  <c r="R611" i="10"/>
  <c r="R612" i="10"/>
  <c r="R613" i="10"/>
  <c r="R614" i="10"/>
  <c r="R615" i="10"/>
  <c r="R616" i="10"/>
  <c r="R617" i="10"/>
  <c r="R618" i="10"/>
  <c r="R619" i="10"/>
  <c r="R620" i="10"/>
  <c r="R621" i="10"/>
  <c r="R622" i="10"/>
  <c r="R623" i="10"/>
  <c r="R624" i="10"/>
  <c r="R625" i="10"/>
  <c r="R626" i="10"/>
  <c r="R627" i="10"/>
  <c r="R628" i="10"/>
  <c r="R629" i="10"/>
  <c r="R630" i="10"/>
  <c r="R631" i="10"/>
  <c r="R632" i="10"/>
  <c r="R633" i="10"/>
  <c r="R634" i="10"/>
  <c r="R635" i="10"/>
  <c r="R636" i="10"/>
  <c r="R637" i="10"/>
  <c r="R638" i="10"/>
  <c r="R639" i="10"/>
  <c r="R640" i="10"/>
  <c r="R641" i="10"/>
  <c r="R642" i="10"/>
  <c r="R643" i="10"/>
  <c r="R644" i="10"/>
  <c r="R645" i="10"/>
  <c r="R646" i="10"/>
  <c r="R647" i="10"/>
  <c r="R648" i="10"/>
  <c r="R649" i="10"/>
  <c r="R650" i="10"/>
  <c r="R651" i="10"/>
  <c r="R652" i="10"/>
  <c r="R653" i="10"/>
  <c r="R654" i="10"/>
  <c r="R655" i="10"/>
  <c r="R656" i="10"/>
  <c r="R657" i="10"/>
  <c r="R658" i="10"/>
  <c r="R659" i="10"/>
  <c r="R660" i="10"/>
  <c r="R661" i="10"/>
  <c r="R662" i="10"/>
  <c r="R663" i="10"/>
  <c r="R664" i="10"/>
  <c r="R665" i="10"/>
  <c r="R666" i="10"/>
  <c r="R667" i="10"/>
  <c r="R668" i="10"/>
  <c r="R669" i="10"/>
  <c r="R670" i="10"/>
  <c r="R671" i="10"/>
  <c r="R672" i="10"/>
  <c r="R673" i="10"/>
  <c r="R674" i="10"/>
  <c r="R675" i="10"/>
  <c r="R676" i="10"/>
  <c r="R677" i="10"/>
  <c r="R678" i="10"/>
  <c r="R679" i="10"/>
  <c r="R680" i="10"/>
  <c r="R681" i="10"/>
  <c r="R682" i="10"/>
  <c r="R683" i="10"/>
  <c r="R684" i="10"/>
  <c r="R685" i="10"/>
  <c r="R686" i="10"/>
  <c r="R687" i="10"/>
  <c r="R688" i="10"/>
  <c r="R689" i="10"/>
  <c r="R690" i="10"/>
  <c r="R691" i="10"/>
  <c r="R692" i="10"/>
  <c r="R693" i="10"/>
  <c r="D4" i="8" l="1"/>
  <c r="K180" i="10" s="1"/>
  <c r="D5" i="8"/>
  <c r="K355" i="10" s="1"/>
  <c r="D6" i="8"/>
  <c r="K6" i="10" s="1"/>
  <c r="D7" i="8"/>
  <c r="K657" i="10" s="1"/>
  <c r="D8" i="8"/>
  <c r="K576" i="10" s="1"/>
  <c r="D9" i="8"/>
  <c r="K456" i="10" s="1"/>
  <c r="G4" i="10"/>
  <c r="G5" i="10"/>
  <c r="H5" i="10" s="1"/>
  <c r="G6" i="10"/>
  <c r="G7" i="10"/>
  <c r="G8" i="10"/>
  <c r="G9" i="10"/>
  <c r="G10" i="10"/>
  <c r="H10" i="10" s="1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H58" i="10" s="1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H71" i="10" s="1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H94" i="10" s="1"/>
  <c r="G95" i="10"/>
  <c r="H95" i="10" s="1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H121" i="10" s="1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H142" i="10" s="1"/>
  <c r="G143" i="10"/>
  <c r="G144" i="10"/>
  <c r="G145" i="10"/>
  <c r="G146" i="10"/>
  <c r="G147" i="10"/>
  <c r="G148" i="10"/>
  <c r="G149" i="10"/>
  <c r="G150" i="10"/>
  <c r="G151" i="10"/>
  <c r="H151" i="10" s="1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H170" i="10" s="1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H185" i="10" s="1"/>
  <c r="G186" i="10"/>
  <c r="H186" i="10" s="1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H247" i="10" s="1"/>
  <c r="G248" i="10"/>
  <c r="G249" i="10"/>
  <c r="G250" i="10"/>
  <c r="G251" i="10"/>
  <c r="G252" i="10"/>
  <c r="G253" i="10"/>
  <c r="G254" i="10"/>
  <c r="G255" i="10"/>
  <c r="G256" i="10"/>
  <c r="G257" i="10"/>
  <c r="G258" i="10"/>
  <c r="H258" i="10" s="1"/>
  <c r="G259" i="10"/>
  <c r="G260" i="10"/>
  <c r="G261" i="10"/>
  <c r="G262" i="10"/>
  <c r="G263" i="10"/>
  <c r="G264" i="10"/>
  <c r="G265" i="10"/>
  <c r="H265" i="10" s="1"/>
  <c r="G266" i="10"/>
  <c r="G267" i="10"/>
  <c r="G268" i="10"/>
  <c r="G269" i="10"/>
  <c r="G270" i="10"/>
  <c r="G271" i="10"/>
  <c r="G272" i="10"/>
  <c r="G273" i="10"/>
  <c r="G274" i="10"/>
  <c r="G275" i="10"/>
  <c r="H275" i="10" s="1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H329" i="10" s="1"/>
  <c r="G330" i="10"/>
  <c r="G331" i="10"/>
  <c r="G332" i="10"/>
  <c r="G333" i="10"/>
  <c r="G334" i="10"/>
  <c r="G335" i="10"/>
  <c r="G336" i="10"/>
  <c r="G337" i="10"/>
  <c r="G338" i="10"/>
  <c r="G339" i="10"/>
  <c r="G340" i="10"/>
  <c r="G341" i="10"/>
  <c r="G342" i="10"/>
  <c r="H342" i="10" s="1"/>
  <c r="G343" i="10"/>
  <c r="G344" i="10"/>
  <c r="G345" i="10"/>
  <c r="G346" i="10"/>
  <c r="G347" i="10"/>
  <c r="G348" i="10"/>
  <c r="G349" i="10"/>
  <c r="G350" i="10"/>
  <c r="G351" i="10"/>
  <c r="H351" i="10" s="1"/>
  <c r="G352" i="10"/>
  <c r="G353" i="10"/>
  <c r="G354" i="10"/>
  <c r="G355" i="10"/>
  <c r="G356" i="10"/>
  <c r="G357" i="10"/>
  <c r="G358" i="10"/>
  <c r="H358" i="10" s="1"/>
  <c r="G359" i="10"/>
  <c r="G360" i="10"/>
  <c r="G361" i="10"/>
  <c r="G362" i="10"/>
  <c r="G363" i="10"/>
  <c r="G364" i="10"/>
  <c r="G365" i="10"/>
  <c r="G366" i="10"/>
  <c r="G367" i="10"/>
  <c r="G368" i="10"/>
  <c r="G369" i="10"/>
  <c r="G370" i="10"/>
  <c r="G371" i="10"/>
  <c r="H371" i="10" s="1"/>
  <c r="G372" i="10"/>
  <c r="G373" i="10"/>
  <c r="G374" i="10"/>
  <c r="G375" i="10"/>
  <c r="G376" i="10"/>
  <c r="G377" i="10"/>
  <c r="G378" i="10"/>
  <c r="H378" i="10" s="1"/>
  <c r="G379" i="10"/>
  <c r="G380" i="10"/>
  <c r="G381" i="10"/>
  <c r="G382" i="10"/>
  <c r="G383" i="10"/>
  <c r="G384" i="10"/>
  <c r="G385" i="10"/>
  <c r="G386" i="10"/>
  <c r="G387" i="10"/>
  <c r="G388" i="10"/>
  <c r="G389" i="10"/>
  <c r="G390" i="10"/>
  <c r="G391" i="10"/>
  <c r="G392" i="10"/>
  <c r="G393" i="10"/>
  <c r="G394" i="10"/>
  <c r="H394" i="10" s="1"/>
  <c r="G395" i="10"/>
  <c r="G396" i="10"/>
  <c r="G397" i="10"/>
  <c r="G398" i="10"/>
  <c r="G399" i="10"/>
  <c r="H399" i="10" s="1"/>
  <c r="G400" i="10"/>
  <c r="G401" i="10"/>
  <c r="G402" i="10"/>
  <c r="G403" i="10"/>
  <c r="G404" i="10"/>
  <c r="G405" i="10"/>
  <c r="G406" i="10"/>
  <c r="G407" i="10"/>
  <c r="G408" i="10"/>
  <c r="G409" i="10"/>
  <c r="G410" i="10"/>
  <c r="H410" i="10" s="1"/>
  <c r="G411" i="10"/>
  <c r="H411" i="10" s="1"/>
  <c r="G412" i="10"/>
  <c r="G413" i="10"/>
  <c r="G414" i="10"/>
  <c r="G415" i="10"/>
  <c r="G416" i="10"/>
  <c r="G417" i="10"/>
  <c r="G418" i="10"/>
  <c r="G419" i="10"/>
  <c r="G420" i="10"/>
  <c r="G421" i="10"/>
  <c r="G422" i="10"/>
  <c r="H422" i="10" s="1"/>
  <c r="G423" i="10"/>
  <c r="G424" i="10"/>
  <c r="G425" i="10"/>
  <c r="G426" i="10"/>
  <c r="H426" i="10" s="1"/>
  <c r="G427" i="10"/>
  <c r="G428" i="10"/>
  <c r="G429" i="10"/>
  <c r="G430" i="10"/>
  <c r="G431" i="10"/>
  <c r="G432" i="10"/>
  <c r="G433" i="10"/>
  <c r="G434" i="10"/>
  <c r="G435" i="10"/>
  <c r="G436" i="10"/>
  <c r="G437" i="10"/>
  <c r="G438" i="10"/>
  <c r="H438" i="10" s="1"/>
  <c r="G439" i="10"/>
  <c r="G440" i="10"/>
  <c r="G441" i="10"/>
  <c r="G442" i="10"/>
  <c r="H442" i="10" s="1"/>
  <c r="G443" i="10"/>
  <c r="G444" i="10"/>
  <c r="G445" i="10"/>
  <c r="G446" i="10"/>
  <c r="G447" i="10"/>
  <c r="G448" i="10"/>
  <c r="G449" i="10"/>
  <c r="G450" i="10"/>
  <c r="G451" i="10"/>
  <c r="G452" i="10"/>
  <c r="G453" i="10"/>
  <c r="G454" i="10"/>
  <c r="G455" i="10"/>
  <c r="H455" i="10" s="1"/>
  <c r="G456" i="10"/>
  <c r="G457" i="10"/>
  <c r="G458" i="10"/>
  <c r="G459" i="10"/>
  <c r="G460" i="10"/>
  <c r="G461" i="10"/>
  <c r="G462" i="10"/>
  <c r="G463" i="10"/>
  <c r="G464" i="10"/>
  <c r="G465" i="10"/>
  <c r="G466" i="10"/>
  <c r="G467" i="10"/>
  <c r="H467" i="10" s="1"/>
  <c r="G468" i="10"/>
  <c r="G469" i="10"/>
  <c r="G470" i="10"/>
  <c r="H470" i="10" s="1"/>
  <c r="G471" i="10"/>
  <c r="G472" i="10"/>
  <c r="G473" i="10"/>
  <c r="G474" i="10"/>
  <c r="G475" i="10"/>
  <c r="G476" i="10"/>
  <c r="G477" i="10"/>
  <c r="G478" i="10"/>
  <c r="G479" i="10"/>
  <c r="G480" i="10"/>
  <c r="G481" i="10"/>
  <c r="G482" i="10"/>
  <c r="G483" i="10"/>
  <c r="G484" i="10"/>
  <c r="G485" i="10"/>
  <c r="G486" i="10"/>
  <c r="H486" i="10" s="1"/>
  <c r="G487" i="10"/>
  <c r="G488" i="10"/>
  <c r="G489" i="10"/>
  <c r="G490" i="10"/>
  <c r="H490" i="10" s="1"/>
  <c r="G491" i="10"/>
  <c r="G492" i="10"/>
  <c r="G493" i="10"/>
  <c r="G494" i="10"/>
  <c r="G495" i="10"/>
  <c r="H495" i="10" s="1"/>
  <c r="G496" i="10"/>
  <c r="G497" i="10"/>
  <c r="G498" i="10"/>
  <c r="G499" i="10"/>
  <c r="G500" i="10"/>
  <c r="G501" i="10"/>
  <c r="G502" i="10"/>
  <c r="G503" i="10"/>
  <c r="G504" i="10"/>
  <c r="G505" i="10"/>
  <c r="G506" i="10"/>
  <c r="H506" i="10" s="1"/>
  <c r="G507" i="10"/>
  <c r="H507" i="10" s="1"/>
  <c r="G508" i="10"/>
  <c r="G509" i="10"/>
  <c r="G510" i="10"/>
  <c r="G511" i="10"/>
  <c r="H511" i="10" s="1"/>
  <c r="G512" i="10"/>
  <c r="G513" i="10"/>
  <c r="G514" i="10"/>
  <c r="G515" i="10"/>
  <c r="G516" i="10"/>
  <c r="G517" i="10"/>
  <c r="G518" i="10"/>
  <c r="G519" i="10"/>
  <c r="G520" i="10"/>
  <c r="G521" i="10"/>
  <c r="G522" i="10"/>
  <c r="G523" i="10"/>
  <c r="G524" i="10"/>
  <c r="G525" i="10"/>
  <c r="G526" i="10"/>
  <c r="G527" i="10"/>
  <c r="G528" i="10"/>
  <c r="G529" i="10"/>
  <c r="G530" i="10"/>
  <c r="G531" i="10"/>
  <c r="G532" i="10"/>
  <c r="G533" i="10"/>
  <c r="G534" i="10"/>
  <c r="H534" i="10" s="1"/>
  <c r="G535" i="10"/>
  <c r="G536" i="10"/>
  <c r="G537" i="10"/>
  <c r="G538" i="10"/>
  <c r="H538" i="10" s="1"/>
  <c r="G539" i="10"/>
  <c r="G540" i="10"/>
  <c r="G541" i="10"/>
  <c r="G542" i="10"/>
  <c r="G543" i="10"/>
  <c r="G544" i="10"/>
  <c r="G545" i="10"/>
  <c r="G546" i="10"/>
  <c r="G547" i="10"/>
  <c r="G548" i="10"/>
  <c r="G549" i="10"/>
  <c r="G550" i="10"/>
  <c r="H550" i="10" s="1"/>
  <c r="G551" i="10"/>
  <c r="H551" i="10" s="1"/>
  <c r="G552" i="10"/>
  <c r="G553" i="10"/>
  <c r="G554" i="10"/>
  <c r="H554" i="10" s="1"/>
  <c r="G555" i="10"/>
  <c r="G556" i="10"/>
  <c r="G557" i="10"/>
  <c r="G558" i="10"/>
  <c r="G559" i="10"/>
  <c r="G560" i="10"/>
  <c r="G561" i="10"/>
  <c r="G562" i="10"/>
  <c r="G563" i="10"/>
  <c r="G564" i="10"/>
  <c r="G565" i="10"/>
  <c r="G566" i="10"/>
  <c r="G567" i="10"/>
  <c r="G568" i="10"/>
  <c r="G569" i="10"/>
  <c r="G570" i="10"/>
  <c r="H570" i="10" s="1"/>
  <c r="G571" i="10"/>
  <c r="G572" i="10"/>
  <c r="G573" i="10"/>
  <c r="G574" i="10"/>
  <c r="G575" i="10"/>
  <c r="G576" i="10"/>
  <c r="G577" i="10"/>
  <c r="G578" i="10"/>
  <c r="G579" i="10"/>
  <c r="G580" i="10"/>
  <c r="G581" i="10"/>
  <c r="G582" i="10"/>
  <c r="H582" i="10" s="1"/>
  <c r="G583" i="10"/>
  <c r="H583" i="10" s="1"/>
  <c r="G584" i="10"/>
  <c r="G585" i="10"/>
  <c r="G586" i="10"/>
  <c r="G587" i="10"/>
  <c r="G588" i="10"/>
  <c r="G589" i="10"/>
  <c r="G590" i="10"/>
  <c r="G591" i="10"/>
  <c r="G592" i="10"/>
  <c r="G593" i="10"/>
  <c r="G594" i="10"/>
  <c r="G595" i="10"/>
  <c r="G596" i="10"/>
  <c r="G597" i="10"/>
  <c r="G598" i="10"/>
  <c r="H598" i="10" s="1"/>
  <c r="G599" i="10"/>
  <c r="G600" i="10"/>
  <c r="G601" i="10"/>
  <c r="G602" i="10"/>
  <c r="G603" i="10"/>
  <c r="G604" i="10"/>
  <c r="G605" i="10"/>
  <c r="G606" i="10"/>
  <c r="G607" i="10"/>
  <c r="H607" i="10" s="1"/>
  <c r="G608" i="10"/>
  <c r="G609" i="10"/>
  <c r="G610" i="10"/>
  <c r="G611" i="10"/>
  <c r="G612" i="10"/>
  <c r="G613" i="10"/>
  <c r="G614" i="10"/>
  <c r="H614" i="10" s="1"/>
  <c r="G615" i="10"/>
  <c r="G616" i="10"/>
  <c r="G617" i="10"/>
  <c r="G618" i="10"/>
  <c r="G619" i="10"/>
  <c r="G620" i="10"/>
  <c r="G621" i="10"/>
  <c r="G622" i="10"/>
  <c r="G623" i="10"/>
  <c r="G624" i="10"/>
  <c r="G625" i="10"/>
  <c r="G626" i="10"/>
  <c r="G627" i="10"/>
  <c r="H627" i="10" s="1"/>
  <c r="G628" i="10"/>
  <c r="G629" i="10"/>
  <c r="G630" i="10"/>
  <c r="G631" i="10"/>
  <c r="G632" i="10"/>
  <c r="G633" i="10"/>
  <c r="G634" i="10"/>
  <c r="H634" i="10" s="1"/>
  <c r="G635" i="10"/>
  <c r="G636" i="10"/>
  <c r="G637" i="10"/>
  <c r="G638" i="10"/>
  <c r="G639" i="10"/>
  <c r="H639" i="10" s="1"/>
  <c r="G640" i="10"/>
  <c r="G641" i="10"/>
  <c r="G642" i="10"/>
  <c r="G643" i="10"/>
  <c r="G644" i="10"/>
  <c r="G645" i="10"/>
  <c r="G646" i="10"/>
  <c r="G647" i="10"/>
  <c r="G648" i="10"/>
  <c r="G649" i="10"/>
  <c r="G650" i="10"/>
  <c r="H650" i="10" s="1"/>
  <c r="G651" i="10"/>
  <c r="G652" i="10"/>
  <c r="G653" i="10"/>
  <c r="G654" i="10"/>
  <c r="G655" i="10"/>
  <c r="H655" i="10" s="1"/>
  <c r="G656" i="10"/>
  <c r="G657" i="10"/>
  <c r="G658" i="10"/>
  <c r="G659" i="10"/>
  <c r="G660" i="10"/>
  <c r="G661" i="10"/>
  <c r="G662" i="10"/>
  <c r="G663" i="10"/>
  <c r="G664" i="10"/>
  <c r="G665" i="10"/>
  <c r="G666" i="10"/>
  <c r="H666" i="10" s="1"/>
  <c r="G667" i="10"/>
  <c r="H667" i="10" s="1"/>
  <c r="G668" i="10"/>
  <c r="G669" i="10"/>
  <c r="G670" i="10"/>
  <c r="G671" i="10"/>
  <c r="G672" i="10"/>
  <c r="G673" i="10"/>
  <c r="G674" i="10"/>
  <c r="G675" i="10"/>
  <c r="G676" i="10"/>
  <c r="G677" i="10"/>
  <c r="G678" i="10"/>
  <c r="H678" i="10" s="1"/>
  <c r="G679" i="10"/>
  <c r="G680" i="10"/>
  <c r="G681" i="10"/>
  <c r="G682" i="10"/>
  <c r="H682" i="10" s="1"/>
  <c r="G683" i="10"/>
  <c r="G684" i="10"/>
  <c r="G685" i="10"/>
  <c r="G686" i="10"/>
  <c r="G687" i="10"/>
  <c r="G688" i="10"/>
  <c r="G689" i="10"/>
  <c r="G690" i="10"/>
  <c r="G691" i="10"/>
  <c r="G692" i="10"/>
  <c r="G693" i="10"/>
  <c r="F4" i="10"/>
  <c r="K537" i="10" l="1"/>
  <c r="K521" i="10"/>
  <c r="K505" i="10"/>
  <c r="K668" i="10"/>
  <c r="K560" i="10"/>
  <c r="K553" i="10"/>
  <c r="K485" i="10"/>
  <c r="K552" i="10"/>
  <c r="K536" i="10"/>
  <c r="K520" i="10"/>
  <c r="K504" i="10"/>
  <c r="K481" i="10"/>
  <c r="K545" i="10"/>
  <c r="K529" i="10"/>
  <c r="K513" i="10"/>
  <c r="K497" i="10"/>
  <c r="K469" i="10"/>
  <c r="K544" i="10"/>
  <c r="K528" i="10"/>
  <c r="K512" i="10"/>
  <c r="K496" i="10"/>
  <c r="K465" i="10"/>
  <c r="K450" i="10"/>
  <c r="K434" i="10"/>
  <c r="K386" i="10"/>
  <c r="K370" i="10"/>
  <c r="K637" i="10"/>
  <c r="K629" i="10"/>
  <c r="K676" i="10"/>
  <c r="K645" i="10"/>
  <c r="K684" i="10"/>
  <c r="K692" i="10"/>
  <c r="K624" i="10"/>
  <c r="K608" i="10"/>
  <c r="K584" i="10"/>
  <c r="K617" i="10"/>
  <c r="K601" i="10"/>
  <c r="K558" i="10"/>
  <c r="K561" i="10"/>
  <c r="K569" i="10"/>
  <c r="K577" i="10"/>
  <c r="K585" i="10"/>
  <c r="K593" i="10"/>
  <c r="K556" i="10"/>
  <c r="K564" i="10"/>
  <c r="K572" i="10"/>
  <c r="K580" i="10"/>
  <c r="K588" i="10"/>
  <c r="K596" i="10"/>
  <c r="K604" i="10"/>
  <c r="K612" i="10"/>
  <c r="K620" i="10"/>
  <c r="K557" i="10"/>
  <c r="K565" i="10"/>
  <c r="K573" i="10"/>
  <c r="K581" i="10"/>
  <c r="K589" i="10"/>
  <c r="K597" i="10"/>
  <c r="K605" i="10"/>
  <c r="K613" i="10"/>
  <c r="K621" i="10"/>
  <c r="K625" i="10"/>
  <c r="K592" i="10"/>
  <c r="K616" i="10"/>
  <c r="K600" i="10"/>
  <c r="K568" i="10"/>
  <c r="K609" i="10"/>
  <c r="K549" i="10"/>
  <c r="K541" i="10"/>
  <c r="K533" i="10"/>
  <c r="K525" i="10"/>
  <c r="K517" i="10"/>
  <c r="K509" i="10"/>
  <c r="K501" i="10"/>
  <c r="K493" i="10"/>
  <c r="K477" i="10"/>
  <c r="K461" i="10"/>
  <c r="K418" i="10"/>
  <c r="K548" i="10"/>
  <c r="K540" i="10"/>
  <c r="K532" i="10"/>
  <c r="K524" i="10"/>
  <c r="K516" i="10"/>
  <c r="K508" i="10"/>
  <c r="K500" i="10"/>
  <c r="K489" i="10"/>
  <c r="K473" i="10"/>
  <c r="K457" i="10"/>
  <c r="K402" i="10"/>
  <c r="K681" i="10"/>
  <c r="K665" i="10"/>
  <c r="K641" i="10"/>
  <c r="K689" i="10"/>
  <c r="K673" i="10"/>
  <c r="K656" i="10"/>
  <c r="K688" i="10"/>
  <c r="K680" i="10"/>
  <c r="K672" i="10"/>
  <c r="K664" i="10"/>
  <c r="K653" i="10"/>
  <c r="K628" i="10"/>
  <c r="K640" i="10"/>
  <c r="K652" i="10"/>
  <c r="K630" i="10"/>
  <c r="K634" i="10"/>
  <c r="K638" i="10"/>
  <c r="K642" i="10"/>
  <c r="K646" i="10"/>
  <c r="K650" i="10"/>
  <c r="K654" i="10"/>
  <c r="K658" i="10"/>
  <c r="K662" i="10"/>
  <c r="K666" i="10"/>
  <c r="K670" i="10"/>
  <c r="K674" i="10"/>
  <c r="K678" i="10"/>
  <c r="K682" i="10"/>
  <c r="K686" i="10"/>
  <c r="K690" i="10"/>
  <c r="K632" i="10"/>
  <c r="K648" i="10"/>
  <c r="K660" i="10"/>
  <c r="K631" i="10"/>
  <c r="K635" i="10"/>
  <c r="K639" i="10"/>
  <c r="K643" i="10"/>
  <c r="K647" i="10"/>
  <c r="K651" i="10"/>
  <c r="K655" i="10"/>
  <c r="K659" i="10"/>
  <c r="K663" i="10"/>
  <c r="K667" i="10"/>
  <c r="K671" i="10"/>
  <c r="K675" i="10"/>
  <c r="K679" i="10"/>
  <c r="K683" i="10"/>
  <c r="K687" i="10"/>
  <c r="K691" i="10"/>
  <c r="K636" i="10"/>
  <c r="K644" i="10"/>
  <c r="K693" i="10"/>
  <c r="K685" i="10"/>
  <c r="K677" i="10"/>
  <c r="K669" i="10"/>
  <c r="K661" i="10"/>
  <c r="K649" i="10"/>
  <c r="K633" i="10"/>
  <c r="K627" i="10"/>
  <c r="K623" i="10"/>
  <c r="K619" i="10"/>
  <c r="K615" i="10"/>
  <c r="K611" i="10"/>
  <c r="K607" i="10"/>
  <c r="K603" i="10"/>
  <c r="K599" i="10"/>
  <c r="K595" i="10"/>
  <c r="K591" i="10"/>
  <c r="K587" i="10"/>
  <c r="K583" i="10"/>
  <c r="K579" i="10"/>
  <c r="K575" i="10"/>
  <c r="K571" i="10"/>
  <c r="K567" i="10"/>
  <c r="K563" i="10"/>
  <c r="K559" i="10"/>
  <c r="K555" i="10"/>
  <c r="K551" i="10"/>
  <c r="K547" i="10"/>
  <c r="K543" i="10"/>
  <c r="K539" i="10"/>
  <c r="K535" i="10"/>
  <c r="K531" i="10"/>
  <c r="K527" i="10"/>
  <c r="K523" i="10"/>
  <c r="K519" i="10"/>
  <c r="K515" i="10"/>
  <c r="K511" i="10"/>
  <c r="K507" i="10"/>
  <c r="K503" i="10"/>
  <c r="K499" i="10"/>
  <c r="K495" i="10"/>
  <c r="K491" i="10"/>
  <c r="K487" i="10"/>
  <c r="K483" i="10"/>
  <c r="K479" i="10"/>
  <c r="K475" i="10"/>
  <c r="K471" i="10"/>
  <c r="K467" i="10"/>
  <c r="K463" i="10"/>
  <c r="K459" i="10"/>
  <c r="K455" i="10"/>
  <c r="K244" i="10"/>
  <c r="K220" i="10"/>
  <c r="K200" i="10"/>
  <c r="K165" i="10"/>
  <c r="K176" i="10"/>
  <c r="K192" i="10"/>
  <c r="K208" i="10"/>
  <c r="K224" i="10"/>
  <c r="K240" i="10"/>
  <c r="K256" i="10"/>
  <c r="K626" i="10"/>
  <c r="K622" i="10"/>
  <c r="K618" i="10"/>
  <c r="K614" i="10"/>
  <c r="K610" i="10"/>
  <c r="K606" i="10"/>
  <c r="K602" i="10"/>
  <c r="K598" i="10"/>
  <c r="K594" i="10"/>
  <c r="K590" i="10"/>
  <c r="K586" i="10"/>
  <c r="K582" i="10"/>
  <c r="K578" i="10"/>
  <c r="K574" i="10"/>
  <c r="K570" i="10"/>
  <c r="K566" i="10"/>
  <c r="K562" i="10"/>
  <c r="K554" i="10"/>
  <c r="K550" i="10"/>
  <c r="K546" i="10"/>
  <c r="K542" i="10"/>
  <c r="K538" i="10"/>
  <c r="K534" i="10"/>
  <c r="K530" i="10"/>
  <c r="K526" i="10"/>
  <c r="K522" i="10"/>
  <c r="K518" i="10"/>
  <c r="K514" i="10"/>
  <c r="K510" i="10"/>
  <c r="K506" i="10"/>
  <c r="K502" i="10"/>
  <c r="K498" i="10"/>
  <c r="K494" i="10"/>
  <c r="K490" i="10"/>
  <c r="K486" i="10"/>
  <c r="K482" i="10"/>
  <c r="K478" i="10"/>
  <c r="K474" i="10"/>
  <c r="K470" i="10"/>
  <c r="K466" i="10"/>
  <c r="K462" i="10"/>
  <c r="K458" i="10"/>
  <c r="K236" i="10"/>
  <c r="K216" i="10"/>
  <c r="K196" i="10"/>
  <c r="K172" i="10"/>
  <c r="K252" i="10"/>
  <c r="K232" i="10"/>
  <c r="K212" i="10"/>
  <c r="K188" i="10"/>
  <c r="K168" i="10"/>
  <c r="K492" i="10"/>
  <c r="K488" i="10"/>
  <c r="K484" i="10"/>
  <c r="K480" i="10"/>
  <c r="K476" i="10"/>
  <c r="K472" i="10"/>
  <c r="K468" i="10"/>
  <c r="K464" i="10"/>
  <c r="K460" i="10"/>
  <c r="K248" i="10"/>
  <c r="K228" i="10"/>
  <c r="K204" i="10"/>
  <c r="K184" i="10"/>
  <c r="K164" i="10"/>
  <c r="K446" i="10"/>
  <c r="K430" i="10"/>
  <c r="K414" i="10"/>
  <c r="K398" i="10"/>
  <c r="K382" i="10"/>
  <c r="K366" i="10"/>
  <c r="K442" i="10"/>
  <c r="K426" i="10"/>
  <c r="K410" i="10"/>
  <c r="K394" i="10"/>
  <c r="K378" i="10"/>
  <c r="K362" i="10"/>
  <c r="K454" i="10"/>
  <c r="K438" i="10"/>
  <c r="K422" i="10"/>
  <c r="K406" i="10"/>
  <c r="K390" i="10"/>
  <c r="K374" i="10"/>
  <c r="K358" i="10"/>
  <c r="K453" i="10"/>
  <c r="K449" i="10"/>
  <c r="K445" i="10"/>
  <c r="K441" i="10"/>
  <c r="K437" i="10"/>
  <c r="K433" i="10"/>
  <c r="K429" i="10"/>
  <c r="K425" i="10"/>
  <c r="K421" i="10"/>
  <c r="K417" i="10"/>
  <c r="K413" i="10"/>
  <c r="K409" i="10"/>
  <c r="K405" i="10"/>
  <c r="K401" i="10"/>
  <c r="K397" i="10"/>
  <c r="K393" i="10"/>
  <c r="K389" i="10"/>
  <c r="K385" i="10"/>
  <c r="K381" i="10"/>
  <c r="K377" i="10"/>
  <c r="K373" i="10"/>
  <c r="K369" i="10"/>
  <c r="K365" i="10"/>
  <c r="K361" i="10"/>
  <c r="K357" i="10"/>
  <c r="K452" i="10"/>
  <c r="K448" i="10"/>
  <c r="K444" i="10"/>
  <c r="K440" i="10"/>
  <c r="K436" i="10"/>
  <c r="K432" i="10"/>
  <c r="K428" i="10"/>
  <c r="K424" i="10"/>
  <c r="K420" i="10"/>
  <c r="K416" i="10"/>
  <c r="K412" i="10"/>
  <c r="K408" i="10"/>
  <c r="K404" i="10"/>
  <c r="K400" i="10"/>
  <c r="K396" i="10"/>
  <c r="K392" i="10"/>
  <c r="K388" i="10"/>
  <c r="K384" i="10"/>
  <c r="K380" i="10"/>
  <c r="K376" i="10"/>
  <c r="K372" i="10"/>
  <c r="K368" i="10"/>
  <c r="K364" i="10"/>
  <c r="K360" i="10"/>
  <c r="K356" i="10"/>
  <c r="K451" i="10"/>
  <c r="K447" i="10"/>
  <c r="K443" i="10"/>
  <c r="K439" i="10"/>
  <c r="K435" i="10"/>
  <c r="K431" i="10"/>
  <c r="K427" i="10"/>
  <c r="K423" i="10"/>
  <c r="K419" i="10"/>
  <c r="K415" i="10"/>
  <c r="K411" i="10"/>
  <c r="K407" i="10"/>
  <c r="K403" i="10"/>
  <c r="K399" i="10"/>
  <c r="K395" i="10"/>
  <c r="K391" i="10"/>
  <c r="K387" i="10"/>
  <c r="K383" i="10"/>
  <c r="K379" i="10"/>
  <c r="K375" i="10"/>
  <c r="K371" i="10"/>
  <c r="K367" i="10"/>
  <c r="K363" i="10"/>
  <c r="K359" i="10"/>
  <c r="K259" i="10"/>
  <c r="K255" i="10"/>
  <c r="K251" i="10"/>
  <c r="K247" i="10"/>
  <c r="K243" i="10"/>
  <c r="K239" i="10"/>
  <c r="K235" i="10"/>
  <c r="K231" i="10"/>
  <c r="K227" i="10"/>
  <c r="K223" i="10"/>
  <c r="K219" i="10"/>
  <c r="K215" i="10"/>
  <c r="K211" i="10"/>
  <c r="K207" i="10"/>
  <c r="K203" i="10"/>
  <c r="K199" i="10"/>
  <c r="K195" i="10"/>
  <c r="K191" i="10"/>
  <c r="K187" i="10"/>
  <c r="K183" i="10"/>
  <c r="K179" i="10"/>
  <c r="K175" i="10"/>
  <c r="K171" i="10"/>
  <c r="K167" i="10"/>
  <c r="K163" i="10"/>
  <c r="K258" i="10"/>
  <c r="K254" i="10"/>
  <c r="K250" i="10"/>
  <c r="K246" i="10"/>
  <c r="K242" i="10"/>
  <c r="K238" i="10"/>
  <c r="K234" i="10"/>
  <c r="K230" i="10"/>
  <c r="K226" i="10"/>
  <c r="K222" i="10"/>
  <c r="K218" i="10"/>
  <c r="K214" i="10"/>
  <c r="K210" i="10"/>
  <c r="K206" i="10"/>
  <c r="K202" i="10"/>
  <c r="K198" i="10"/>
  <c r="K194" i="10"/>
  <c r="K190" i="10"/>
  <c r="K186" i="10"/>
  <c r="K182" i="10"/>
  <c r="K178" i="10"/>
  <c r="K174" i="10"/>
  <c r="K170" i="10"/>
  <c r="K166" i="10"/>
  <c r="K162" i="10"/>
  <c r="K257" i="10"/>
  <c r="K253" i="10"/>
  <c r="K249" i="10"/>
  <c r="K245" i="10"/>
  <c r="K241" i="10"/>
  <c r="K237" i="10"/>
  <c r="K233" i="10"/>
  <c r="K229" i="10"/>
  <c r="K225" i="10"/>
  <c r="K221" i="10"/>
  <c r="K217" i="10"/>
  <c r="K213" i="10"/>
  <c r="K209" i="10"/>
  <c r="K205" i="10"/>
  <c r="K201" i="10"/>
  <c r="K197" i="10"/>
  <c r="K193" i="10"/>
  <c r="K189" i="10"/>
  <c r="K185" i="10"/>
  <c r="K181" i="10"/>
  <c r="K177" i="10"/>
  <c r="K173" i="10"/>
  <c r="K169" i="10"/>
  <c r="H685" i="10"/>
  <c r="H665" i="10"/>
  <c r="H637" i="10"/>
  <c r="H617" i="10"/>
  <c r="H597" i="10"/>
  <c r="H573" i="10"/>
  <c r="H549" i="10"/>
  <c r="H525" i="10"/>
  <c r="H505" i="10"/>
  <c r="H485" i="10"/>
  <c r="H457" i="10"/>
  <c r="H437" i="10"/>
  <c r="H413" i="10"/>
  <c r="H389" i="10"/>
  <c r="H369" i="10"/>
  <c r="H341" i="10"/>
  <c r="H321" i="10"/>
  <c r="H281" i="10"/>
  <c r="H193" i="10"/>
  <c r="H177" i="10"/>
  <c r="H165" i="10"/>
  <c r="H153" i="10"/>
  <c r="H145" i="10"/>
  <c r="H125" i="10"/>
  <c r="H113" i="10"/>
  <c r="H85" i="10"/>
  <c r="H77" i="10"/>
  <c r="H61" i="10"/>
  <c r="H53" i="10"/>
  <c r="H692" i="10"/>
  <c r="H684" i="10"/>
  <c r="H672" i="10"/>
  <c r="H664" i="10"/>
  <c r="H656" i="10"/>
  <c r="H640" i="10"/>
  <c r="H636" i="10"/>
  <c r="H628" i="10"/>
  <c r="H616" i="10"/>
  <c r="H604" i="10"/>
  <c r="H596" i="10"/>
  <c r="H584" i="10"/>
  <c r="H572" i="10"/>
  <c r="H568" i="10"/>
  <c r="H556" i="10"/>
  <c r="H548" i="10"/>
  <c r="H540" i="10"/>
  <c r="H528" i="10"/>
  <c r="H520" i="10"/>
  <c r="H512" i="10"/>
  <c r="H500" i="10"/>
  <c r="H492" i="10"/>
  <c r="H476" i="10"/>
  <c r="H472" i="10"/>
  <c r="H464" i="10"/>
  <c r="H452" i="10"/>
  <c r="H444" i="10"/>
  <c r="H432" i="10"/>
  <c r="H424" i="10"/>
  <c r="H412" i="10"/>
  <c r="H404" i="10"/>
  <c r="H392" i="10"/>
  <c r="H384" i="10"/>
  <c r="H368" i="10"/>
  <c r="H360" i="10"/>
  <c r="H356" i="10"/>
  <c r="H344" i="10"/>
  <c r="H336" i="10"/>
  <c r="H328" i="10"/>
  <c r="H312" i="10"/>
  <c r="H304" i="10"/>
  <c r="H292" i="10"/>
  <c r="H288" i="10"/>
  <c r="H276" i="10"/>
  <c r="H268" i="10"/>
  <c r="H256" i="10"/>
  <c r="H248" i="10"/>
  <c r="H240" i="10"/>
  <c r="H224" i="10"/>
  <c r="H220" i="10"/>
  <c r="H208" i="10"/>
  <c r="H196" i="10"/>
  <c r="H188" i="10"/>
  <c r="H180" i="10"/>
  <c r="H172" i="10"/>
  <c r="H160" i="10"/>
  <c r="H152" i="10"/>
  <c r="H136" i="10"/>
  <c r="H128" i="10"/>
  <c r="H120" i="10"/>
  <c r="H108" i="10"/>
  <c r="H104" i="10"/>
  <c r="H92" i="10"/>
  <c r="H84" i="10"/>
  <c r="H76" i="10"/>
  <c r="H68" i="10"/>
  <c r="H60" i="10"/>
  <c r="H44" i="10"/>
  <c r="H40" i="10"/>
  <c r="H32" i="10"/>
  <c r="H24" i="10"/>
  <c r="H16" i="10"/>
  <c r="H233" i="10"/>
  <c r="H69" i="10"/>
  <c r="H9" i="10"/>
  <c r="H693" i="10"/>
  <c r="H681" i="10"/>
  <c r="H669" i="10"/>
  <c r="H657" i="10"/>
  <c r="H649" i="10"/>
  <c r="H641" i="10"/>
  <c r="H629" i="10"/>
  <c r="H621" i="10"/>
  <c r="H609" i="10"/>
  <c r="H601" i="10"/>
  <c r="H589" i="10"/>
  <c r="H581" i="10"/>
  <c r="H569" i="10"/>
  <c r="H561" i="10"/>
  <c r="H553" i="10"/>
  <c r="H541" i="10"/>
  <c r="H533" i="10"/>
  <c r="H521" i="10"/>
  <c r="H509" i="10"/>
  <c r="H497" i="10"/>
  <c r="H489" i="10"/>
  <c r="H477" i="10"/>
  <c r="H469" i="10"/>
  <c r="H461" i="10"/>
  <c r="H453" i="10"/>
  <c r="H445" i="10"/>
  <c r="H433" i="10"/>
  <c r="H425" i="10"/>
  <c r="H417" i="10"/>
  <c r="H405" i="10"/>
  <c r="H397" i="10"/>
  <c r="H385" i="10"/>
  <c r="H377" i="10"/>
  <c r="H361" i="10"/>
  <c r="H353" i="10"/>
  <c r="H345" i="10"/>
  <c r="H325" i="10"/>
  <c r="H309" i="10"/>
  <c r="H297" i="10"/>
  <c r="H289" i="10"/>
  <c r="H277" i="10"/>
  <c r="H269" i="10"/>
  <c r="H257" i="10"/>
  <c r="H249" i="10"/>
  <c r="H241" i="10"/>
  <c r="H221" i="10"/>
  <c r="H209" i="10"/>
  <c r="H201" i="10"/>
  <c r="H173" i="10"/>
  <c r="H676" i="10"/>
  <c r="H648" i="10"/>
  <c r="H624" i="10"/>
  <c r="H608" i="10"/>
  <c r="H580" i="10"/>
  <c r="H560" i="10"/>
  <c r="H532" i="10"/>
  <c r="H504" i="10"/>
  <c r="H484" i="10"/>
  <c r="H460" i="10"/>
  <c r="H436" i="10"/>
  <c r="H416" i="10"/>
  <c r="H396" i="10"/>
  <c r="H376" i="10"/>
  <c r="H348" i="10"/>
  <c r="H320" i="10"/>
  <c r="H300" i="10"/>
  <c r="H280" i="10"/>
  <c r="H260" i="10"/>
  <c r="H232" i="10"/>
  <c r="H212" i="10"/>
  <c r="H184" i="10"/>
  <c r="H164" i="10"/>
  <c r="H144" i="10"/>
  <c r="H116" i="10"/>
  <c r="H96" i="10"/>
  <c r="H52" i="10"/>
  <c r="H691" i="10"/>
  <c r="H687" i="10"/>
  <c r="H675" i="10"/>
  <c r="H663" i="10"/>
  <c r="H659" i="10"/>
  <c r="H651" i="10"/>
  <c r="H647" i="10"/>
  <c r="H643" i="10"/>
  <c r="H615" i="10"/>
  <c r="H611" i="10"/>
  <c r="H603" i="10"/>
  <c r="H599" i="10"/>
  <c r="H591" i="10"/>
  <c r="H587" i="10"/>
  <c r="H575" i="10"/>
  <c r="H571" i="10"/>
  <c r="H563" i="10"/>
  <c r="H559" i="10"/>
  <c r="H543" i="10"/>
  <c r="H531" i="10"/>
  <c r="H519" i="10"/>
  <c r="H515" i="10"/>
  <c r="H503" i="10"/>
  <c r="H491" i="10"/>
  <c r="H487" i="10"/>
  <c r="H475" i="10"/>
  <c r="H471" i="10"/>
  <c r="H463" i="10"/>
  <c r="H459" i="10"/>
  <c r="H451" i="10"/>
  <c r="H447" i="10"/>
  <c r="H439" i="10"/>
  <c r="H435" i="10"/>
  <c r="H431" i="10"/>
  <c r="H419" i="10"/>
  <c r="H415" i="10"/>
  <c r="H407" i="10"/>
  <c r="H403" i="10"/>
  <c r="H395" i="10"/>
  <c r="H391" i="10"/>
  <c r="H375" i="10"/>
  <c r="H363" i="10"/>
  <c r="H355" i="10"/>
  <c r="H343" i="10"/>
  <c r="H331" i="10"/>
  <c r="H315" i="10"/>
  <c r="H311" i="10"/>
  <c r="H303" i="10"/>
  <c r="H299" i="10"/>
  <c r="H287" i="10"/>
  <c r="H283" i="10"/>
  <c r="H267" i="10"/>
  <c r="H255" i="10"/>
  <c r="H251" i="10"/>
  <c r="H239" i="10"/>
  <c r="H231" i="10"/>
  <c r="H227" i="10"/>
  <c r="H223" i="10"/>
  <c r="H211" i="10"/>
  <c r="H207" i="10"/>
  <c r="H195" i="10"/>
  <c r="H187" i="10"/>
  <c r="H179" i="10"/>
  <c r="H175" i="10"/>
  <c r="H167" i="10"/>
  <c r="H163" i="10"/>
  <c r="H155" i="10"/>
  <c r="H143" i="10"/>
  <c r="H139" i="10"/>
  <c r="H135" i="10"/>
  <c r="H127" i="10"/>
  <c r="H123" i="10"/>
  <c r="H111" i="10"/>
  <c r="H107" i="10"/>
  <c r="H99" i="10"/>
  <c r="H91" i="10"/>
  <c r="H83" i="10"/>
  <c r="H79" i="10"/>
  <c r="H67" i="10"/>
  <c r="H59" i="10"/>
  <c r="H55" i="10"/>
  <c r="H51" i="10"/>
  <c r="H43" i="10"/>
  <c r="H39" i="10"/>
  <c r="H35" i="10"/>
  <c r="H31" i="10"/>
  <c r="H27" i="10"/>
  <c r="H23" i="10"/>
  <c r="H19" i="10"/>
  <c r="H11" i="10"/>
  <c r="H7" i="10"/>
  <c r="H623" i="10"/>
  <c r="H527" i="10"/>
  <c r="H383" i="10"/>
  <c r="H367" i="10"/>
  <c r="H327" i="10"/>
  <c r="H295" i="10"/>
  <c r="H229" i="10"/>
  <c r="H199" i="10"/>
  <c r="H119" i="10"/>
  <c r="H21" i="10"/>
  <c r="H689" i="10"/>
  <c r="H677" i="10"/>
  <c r="H673" i="10"/>
  <c r="H661" i="10"/>
  <c r="H653" i="10"/>
  <c r="H645" i="10"/>
  <c r="H633" i="10"/>
  <c r="H625" i="10"/>
  <c r="H613" i="10"/>
  <c r="H605" i="10"/>
  <c r="H593" i="10"/>
  <c r="H585" i="10"/>
  <c r="H577" i="10"/>
  <c r="H565" i="10"/>
  <c r="H557" i="10"/>
  <c r="H545" i="10"/>
  <c r="H537" i="10"/>
  <c r="H529" i="10"/>
  <c r="H517" i="10"/>
  <c r="H513" i="10"/>
  <c r="H501" i="10"/>
  <c r="H493" i="10"/>
  <c r="H481" i="10"/>
  <c r="H473" i="10"/>
  <c r="H465" i="10"/>
  <c r="H449" i="10"/>
  <c r="H441" i="10"/>
  <c r="H429" i="10"/>
  <c r="H421" i="10"/>
  <c r="H409" i="10"/>
  <c r="H401" i="10"/>
  <c r="H393" i="10"/>
  <c r="H381" i="10"/>
  <c r="H373" i="10"/>
  <c r="H365" i="10"/>
  <c r="H357" i="10"/>
  <c r="H349" i="10"/>
  <c r="H337" i="10"/>
  <c r="H317" i="10"/>
  <c r="H305" i="10"/>
  <c r="H273" i="10"/>
  <c r="H253" i="10"/>
  <c r="H245" i="10"/>
  <c r="H225" i="10"/>
  <c r="H217" i="10"/>
  <c r="H189" i="10"/>
  <c r="H181" i="10"/>
  <c r="H161" i="10"/>
  <c r="H157" i="10"/>
  <c r="H141" i="10"/>
  <c r="H129" i="10"/>
  <c r="H117" i="10"/>
  <c r="H109" i="10"/>
  <c r="H97" i="10"/>
  <c r="H93" i="10"/>
  <c r="H89" i="10"/>
  <c r="H81" i="10"/>
  <c r="H65" i="10"/>
  <c r="H49" i="10"/>
  <c r="H45" i="10"/>
  <c r="H33" i="10"/>
  <c r="H29" i="10"/>
  <c r="H25" i="10"/>
  <c r="H17" i="10"/>
  <c r="H13" i="10"/>
  <c r="H333" i="10"/>
  <c r="H313" i="10"/>
  <c r="H285" i="10"/>
  <c r="H261" i="10"/>
  <c r="H237" i="10"/>
  <c r="H213" i="10"/>
  <c r="H133" i="10"/>
  <c r="H101" i="10"/>
  <c r="H41" i="10"/>
  <c r="H688" i="10"/>
  <c r="H680" i="10"/>
  <c r="H668" i="10"/>
  <c r="H660" i="10"/>
  <c r="H652" i="10"/>
  <c r="H644" i="10"/>
  <c r="H632" i="10"/>
  <c r="H620" i="10"/>
  <c r="H612" i="10"/>
  <c r="H600" i="10"/>
  <c r="H592" i="10"/>
  <c r="H588" i="10"/>
  <c r="H576" i="10"/>
  <c r="H564" i="10"/>
  <c r="H552" i="10"/>
  <c r="H544" i="10"/>
  <c r="H536" i="10"/>
  <c r="H524" i="10"/>
  <c r="H516" i="10"/>
  <c r="H508" i="10"/>
  <c r="H496" i="10"/>
  <c r="H488" i="10"/>
  <c r="H480" i="10"/>
  <c r="H468" i="10"/>
  <c r="H456" i="10"/>
  <c r="H448" i="10"/>
  <c r="H440" i="10"/>
  <c r="H428" i="10"/>
  <c r="H420" i="10"/>
  <c r="H408" i="10"/>
  <c r="H400" i="10"/>
  <c r="H388" i="10"/>
  <c r="H380" i="10"/>
  <c r="H372" i="10"/>
  <c r="H364" i="10"/>
  <c r="H352" i="10"/>
  <c r="H340" i="10"/>
  <c r="H332" i="10"/>
  <c r="H324" i="10"/>
  <c r="H316" i="10"/>
  <c r="H308" i="10"/>
  <c r="H296" i="10"/>
  <c r="H284" i="10"/>
  <c r="H272" i="10"/>
  <c r="H264" i="10"/>
  <c r="H252" i="10"/>
  <c r="H244" i="10"/>
  <c r="H236" i="10"/>
  <c r="H228" i="10"/>
  <c r="H216" i="10"/>
  <c r="H204" i="10"/>
  <c r="H200" i="10"/>
  <c r="H192" i="10"/>
  <c r="H176" i="10"/>
  <c r="H168" i="10"/>
  <c r="H156" i="10"/>
  <c r="H148" i="10"/>
  <c r="H140" i="10"/>
  <c r="H132" i="10"/>
  <c r="H124" i="10"/>
  <c r="H112" i="10"/>
  <c r="H100" i="10"/>
  <c r="H88" i="10"/>
  <c r="H80" i="10"/>
  <c r="H72" i="10"/>
  <c r="H64" i="10"/>
  <c r="H56" i="10"/>
  <c r="H48" i="10"/>
  <c r="H36" i="10"/>
  <c r="H28" i="10"/>
  <c r="H20" i="10"/>
  <c r="H12" i="10"/>
  <c r="H8" i="10"/>
  <c r="H301" i="10"/>
  <c r="H205" i="10"/>
  <c r="H149" i="10"/>
  <c r="H37" i="10"/>
  <c r="H683" i="10"/>
  <c r="H671" i="10"/>
  <c r="H631" i="10"/>
  <c r="H619" i="10"/>
  <c r="H579" i="10"/>
  <c r="H567" i="10"/>
  <c r="H555" i="10"/>
  <c r="H547" i="10"/>
  <c r="H535" i="10"/>
  <c r="H523" i="10"/>
  <c r="H483" i="10"/>
  <c r="H443" i="10"/>
  <c r="H427" i="10"/>
  <c r="H387" i="10"/>
  <c r="H359" i="10"/>
  <c r="H347" i="10"/>
  <c r="H335" i="10"/>
  <c r="H323" i="10"/>
  <c r="H307" i="10"/>
  <c r="H291" i="10"/>
  <c r="H279" i="10"/>
  <c r="H271" i="10"/>
  <c r="H259" i="10"/>
  <c r="H235" i="10"/>
  <c r="H219" i="10"/>
  <c r="H203" i="10"/>
  <c r="H191" i="10"/>
  <c r="H183" i="10"/>
  <c r="H171" i="10"/>
  <c r="H159" i="10"/>
  <c r="H147" i="10"/>
  <c r="H131" i="10"/>
  <c r="H115" i="10"/>
  <c r="H103" i="10"/>
  <c r="H87" i="10"/>
  <c r="H75" i="10"/>
  <c r="H63" i="10"/>
  <c r="H47" i="10"/>
  <c r="H15" i="10"/>
  <c r="H690" i="10"/>
  <c r="H686" i="10"/>
  <c r="H674" i="10"/>
  <c r="H670" i="10"/>
  <c r="H658" i="10"/>
  <c r="H654" i="10"/>
  <c r="H646" i="10"/>
  <c r="H642" i="10"/>
  <c r="H638" i="10"/>
  <c r="H630" i="10"/>
  <c r="H626" i="10"/>
  <c r="H622" i="10"/>
  <c r="H610" i="10"/>
  <c r="H606" i="10"/>
  <c r="H602" i="10"/>
  <c r="H594" i="10"/>
  <c r="H590" i="10"/>
  <c r="H586" i="10"/>
  <c r="H578" i="10"/>
  <c r="H574" i="10"/>
  <c r="H562" i="10"/>
  <c r="H558" i="10"/>
  <c r="H546" i="10"/>
  <c r="H542" i="10"/>
  <c r="H530" i="10"/>
  <c r="H526" i="10"/>
  <c r="H518" i="10"/>
  <c r="H514" i="10"/>
  <c r="H510" i="10"/>
  <c r="H502" i="10"/>
  <c r="H498" i="10"/>
  <c r="H494" i="10"/>
  <c r="H482" i="10"/>
  <c r="H478" i="10"/>
  <c r="H474" i="10"/>
  <c r="H466" i="10"/>
  <c r="H462" i="10"/>
  <c r="H458" i="10"/>
  <c r="H450" i="10"/>
  <c r="H446" i="10"/>
  <c r="H434" i="10"/>
  <c r="H430" i="10"/>
  <c r="H418" i="10"/>
  <c r="H414" i="10"/>
  <c r="H402" i="10"/>
  <c r="H398" i="10"/>
  <c r="H390" i="10"/>
  <c r="H386" i="10"/>
  <c r="H382" i="10"/>
  <c r="H374" i="10"/>
  <c r="H370" i="10"/>
  <c r="H366" i="10"/>
  <c r="H354" i="10"/>
  <c r="H350" i="10"/>
  <c r="H346" i="10"/>
  <c r="H338" i="10"/>
  <c r="H334" i="10"/>
  <c r="H330" i="10"/>
  <c r="H326" i="10"/>
  <c r="H322" i="10"/>
  <c r="H318" i="10"/>
  <c r="H314" i="10"/>
  <c r="H310" i="10"/>
  <c r="H306" i="10"/>
  <c r="H302" i="10"/>
  <c r="H298" i="10"/>
  <c r="H294" i="10"/>
  <c r="H290" i="10"/>
  <c r="H286" i="10"/>
  <c r="H282" i="10"/>
  <c r="H278" i="10"/>
  <c r="H274" i="10"/>
  <c r="H270" i="10"/>
  <c r="H266" i="10"/>
  <c r="H262" i="10"/>
  <c r="H254" i="10"/>
  <c r="H250" i="10"/>
  <c r="H246" i="10"/>
  <c r="H242" i="10"/>
  <c r="H238" i="10"/>
  <c r="H234" i="10"/>
  <c r="H230" i="10"/>
  <c r="H226" i="10"/>
  <c r="H222" i="10"/>
  <c r="H218" i="10"/>
  <c r="H214" i="10"/>
  <c r="H210" i="10"/>
  <c r="H206" i="10"/>
  <c r="H202" i="10"/>
  <c r="H198" i="10"/>
  <c r="H194" i="10"/>
  <c r="H190" i="10"/>
  <c r="H182" i="10"/>
  <c r="H178" i="10"/>
  <c r="H174" i="10"/>
  <c r="H166" i="10"/>
  <c r="H162" i="10"/>
  <c r="H158" i="10"/>
  <c r="H154" i="10"/>
  <c r="H150" i="10"/>
  <c r="H146" i="10"/>
  <c r="H138" i="10"/>
  <c r="H134" i="10"/>
  <c r="H130" i="10"/>
  <c r="H126" i="10"/>
  <c r="H122" i="10"/>
  <c r="H118" i="10"/>
  <c r="H114" i="10"/>
  <c r="H110" i="10"/>
  <c r="H106" i="10"/>
  <c r="H102" i="10"/>
  <c r="H98" i="10"/>
  <c r="H90" i="10"/>
  <c r="H86" i="10"/>
  <c r="H82" i="10"/>
  <c r="H78" i="10"/>
  <c r="H74" i="10"/>
  <c r="H70" i="10"/>
  <c r="H66" i="10"/>
  <c r="H62" i="10"/>
  <c r="H54" i="10"/>
  <c r="H50" i="10"/>
  <c r="H46" i="10"/>
  <c r="H42" i="10"/>
  <c r="H38" i="10"/>
  <c r="H34" i="10"/>
  <c r="H30" i="10"/>
  <c r="H26" i="10"/>
  <c r="H22" i="10"/>
  <c r="H18" i="10"/>
  <c r="H6" i="10"/>
  <c r="H679" i="10"/>
  <c r="H662" i="10"/>
  <c r="H635" i="10"/>
  <c r="H618" i="10"/>
  <c r="H595" i="10"/>
  <c r="H566" i="10"/>
  <c r="H539" i="10"/>
  <c r="H522" i="10"/>
  <c r="H499" i="10"/>
  <c r="H479" i="10"/>
  <c r="H454" i="10"/>
  <c r="H423" i="10"/>
  <c r="H406" i="10"/>
  <c r="H379" i="10"/>
  <c r="H362" i="10"/>
  <c r="H339" i="10"/>
  <c r="H319" i="10"/>
  <c r="H293" i="10"/>
  <c r="H263" i="10"/>
  <c r="H243" i="10"/>
  <c r="H215" i="10"/>
  <c r="H197" i="10"/>
  <c r="H169" i="10"/>
  <c r="H137" i="10"/>
  <c r="H105" i="10"/>
  <c r="H73" i="10"/>
  <c r="H57" i="10"/>
  <c r="H14" i="10"/>
  <c r="K81" i="10"/>
  <c r="K77" i="10"/>
  <c r="K73" i="10"/>
  <c r="K69" i="10"/>
  <c r="K65" i="10"/>
  <c r="K61" i="10"/>
  <c r="K57" i="10"/>
  <c r="K53" i="10"/>
  <c r="K49" i="10"/>
  <c r="K45" i="10"/>
  <c r="K41" i="10"/>
  <c r="K37" i="10"/>
  <c r="K33" i="10"/>
  <c r="L33" i="10" s="1"/>
  <c r="K29" i="10"/>
  <c r="K25" i="10"/>
  <c r="K21" i="10"/>
  <c r="K17" i="10"/>
  <c r="K13" i="10"/>
  <c r="K9" i="10"/>
  <c r="K5" i="10"/>
  <c r="K84" i="10"/>
  <c r="K80" i="10"/>
  <c r="K76" i="10"/>
  <c r="K72" i="10"/>
  <c r="K68" i="10"/>
  <c r="K64" i="10"/>
  <c r="K60" i="10"/>
  <c r="K56" i="10"/>
  <c r="K52" i="10"/>
  <c r="K48" i="10"/>
  <c r="K44" i="10"/>
  <c r="K40" i="10"/>
  <c r="K36" i="10"/>
  <c r="K32" i="10"/>
  <c r="L32" i="10" s="1"/>
  <c r="K28" i="10"/>
  <c r="K24" i="10"/>
  <c r="K20" i="10"/>
  <c r="K16" i="10"/>
  <c r="K12" i="10"/>
  <c r="K8" i="10"/>
  <c r="K4" i="10"/>
  <c r="K83" i="10"/>
  <c r="K79" i="10"/>
  <c r="K75" i="10"/>
  <c r="K71" i="10"/>
  <c r="K67" i="10"/>
  <c r="K63" i="10"/>
  <c r="K59" i="10"/>
  <c r="K55" i="10"/>
  <c r="K51" i="10"/>
  <c r="K47" i="10"/>
  <c r="K43" i="10"/>
  <c r="K39" i="10"/>
  <c r="K35" i="10"/>
  <c r="K31" i="10"/>
  <c r="L31" i="10" s="1"/>
  <c r="K27" i="10"/>
  <c r="K23" i="10"/>
  <c r="K19" i="10"/>
  <c r="K15" i="10"/>
  <c r="K11" i="10"/>
  <c r="K7" i="10"/>
  <c r="K82" i="10"/>
  <c r="K78" i="10"/>
  <c r="K74" i="10"/>
  <c r="K70" i="10"/>
  <c r="K66" i="10"/>
  <c r="K62" i="10"/>
  <c r="K58" i="10"/>
  <c r="K54" i="10"/>
  <c r="K50" i="10"/>
  <c r="K46" i="10"/>
  <c r="K42" i="10"/>
  <c r="K38" i="10"/>
  <c r="K34" i="10"/>
  <c r="K30" i="10"/>
  <c r="L30" i="10" s="1"/>
  <c r="K26" i="10"/>
  <c r="K22" i="10"/>
  <c r="K18" i="10"/>
  <c r="K14" i="10"/>
  <c r="K10" i="10"/>
  <c r="F699" i="10"/>
  <c r="H4" i="10"/>
  <c r="J4" i="10"/>
  <c r="J5" i="10"/>
  <c r="J6" i="10"/>
  <c r="L6" i="10" s="1"/>
  <c r="J7" i="10"/>
  <c r="J8" i="10"/>
  <c r="J9" i="10"/>
  <c r="J10" i="10"/>
  <c r="J11" i="10"/>
  <c r="J12" i="10"/>
  <c r="L12" i="10" s="1"/>
  <c r="J13" i="10"/>
  <c r="J14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478" i="10"/>
  <c r="F479" i="10"/>
  <c r="F480" i="10"/>
  <c r="F481" i="10"/>
  <c r="F482" i="10"/>
  <c r="F483" i="10"/>
  <c r="F484" i="10"/>
  <c r="F485" i="10"/>
  <c r="F486" i="10"/>
  <c r="F487" i="10"/>
  <c r="F488" i="10"/>
  <c r="F489" i="10"/>
  <c r="F490" i="10"/>
  <c r="F491" i="10"/>
  <c r="F492" i="10"/>
  <c r="F493" i="10"/>
  <c r="F494" i="10"/>
  <c r="F495" i="10"/>
  <c r="F496" i="10"/>
  <c r="F497" i="10"/>
  <c r="F498" i="10"/>
  <c r="F499" i="10"/>
  <c r="F500" i="10"/>
  <c r="F501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3" i="10"/>
  <c r="F524" i="10"/>
  <c r="F525" i="10"/>
  <c r="F526" i="10"/>
  <c r="F527" i="10"/>
  <c r="F528" i="10"/>
  <c r="F529" i="10"/>
  <c r="F530" i="10"/>
  <c r="F531" i="10"/>
  <c r="F532" i="10"/>
  <c r="F533" i="10"/>
  <c r="F534" i="10"/>
  <c r="F535" i="10"/>
  <c r="F536" i="10"/>
  <c r="F537" i="10"/>
  <c r="F538" i="10"/>
  <c r="F539" i="10"/>
  <c r="F540" i="10"/>
  <c r="F541" i="10"/>
  <c r="F542" i="10"/>
  <c r="F543" i="10"/>
  <c r="F544" i="10"/>
  <c r="F545" i="10"/>
  <c r="F546" i="10"/>
  <c r="F547" i="10"/>
  <c r="F548" i="10"/>
  <c r="F549" i="10"/>
  <c r="F550" i="10"/>
  <c r="F551" i="10"/>
  <c r="F552" i="10"/>
  <c r="F553" i="10"/>
  <c r="F554" i="10"/>
  <c r="F555" i="10"/>
  <c r="F556" i="10"/>
  <c r="F557" i="10"/>
  <c r="F558" i="10"/>
  <c r="F559" i="10"/>
  <c r="F560" i="10"/>
  <c r="F561" i="10"/>
  <c r="F562" i="10"/>
  <c r="F563" i="10"/>
  <c r="F564" i="10"/>
  <c r="F565" i="10"/>
  <c r="F566" i="10"/>
  <c r="F567" i="10"/>
  <c r="F568" i="10"/>
  <c r="F569" i="10"/>
  <c r="F570" i="10"/>
  <c r="F571" i="10"/>
  <c r="F572" i="10"/>
  <c r="F573" i="10"/>
  <c r="F574" i="10"/>
  <c r="F575" i="10"/>
  <c r="F576" i="10"/>
  <c r="F577" i="10"/>
  <c r="F578" i="10"/>
  <c r="F579" i="10"/>
  <c r="F580" i="10"/>
  <c r="F581" i="10"/>
  <c r="F582" i="10"/>
  <c r="F583" i="10"/>
  <c r="F584" i="10"/>
  <c r="F585" i="10"/>
  <c r="F586" i="10"/>
  <c r="F587" i="10"/>
  <c r="F588" i="10"/>
  <c r="F589" i="10"/>
  <c r="F590" i="10"/>
  <c r="F591" i="10"/>
  <c r="F592" i="10"/>
  <c r="F593" i="10"/>
  <c r="F594" i="10"/>
  <c r="F595" i="10"/>
  <c r="F596" i="10"/>
  <c r="F597" i="10"/>
  <c r="F598" i="10"/>
  <c r="F599" i="10"/>
  <c r="F600" i="10"/>
  <c r="F601" i="10"/>
  <c r="F602" i="10"/>
  <c r="F603" i="10"/>
  <c r="F604" i="10"/>
  <c r="F605" i="10"/>
  <c r="F606" i="10"/>
  <c r="F607" i="10"/>
  <c r="F608" i="10"/>
  <c r="F609" i="10"/>
  <c r="F610" i="10"/>
  <c r="F611" i="10"/>
  <c r="F612" i="10"/>
  <c r="F613" i="10"/>
  <c r="F614" i="10"/>
  <c r="F615" i="10"/>
  <c r="F616" i="10"/>
  <c r="F617" i="10"/>
  <c r="F618" i="10"/>
  <c r="F619" i="10"/>
  <c r="F620" i="10"/>
  <c r="F621" i="10"/>
  <c r="F622" i="10"/>
  <c r="F623" i="10"/>
  <c r="F624" i="10"/>
  <c r="F625" i="10"/>
  <c r="F626" i="10"/>
  <c r="F627" i="10"/>
  <c r="F628" i="10"/>
  <c r="F629" i="10"/>
  <c r="F630" i="10"/>
  <c r="F631" i="10"/>
  <c r="F632" i="10"/>
  <c r="F633" i="10"/>
  <c r="F634" i="10"/>
  <c r="F635" i="10"/>
  <c r="F636" i="10"/>
  <c r="F637" i="10"/>
  <c r="F638" i="10"/>
  <c r="F639" i="10"/>
  <c r="F640" i="10"/>
  <c r="F641" i="10"/>
  <c r="F642" i="10"/>
  <c r="F643" i="10"/>
  <c r="F644" i="10"/>
  <c r="F645" i="10"/>
  <c r="F646" i="10"/>
  <c r="F647" i="10"/>
  <c r="F648" i="10"/>
  <c r="F649" i="10"/>
  <c r="F650" i="10"/>
  <c r="F651" i="10"/>
  <c r="F652" i="10"/>
  <c r="F653" i="10"/>
  <c r="F654" i="10"/>
  <c r="F655" i="10"/>
  <c r="F656" i="10"/>
  <c r="F657" i="10"/>
  <c r="F658" i="10"/>
  <c r="F659" i="10"/>
  <c r="F660" i="10"/>
  <c r="F661" i="10"/>
  <c r="F662" i="10"/>
  <c r="F663" i="10"/>
  <c r="F664" i="10"/>
  <c r="F665" i="10"/>
  <c r="F666" i="10"/>
  <c r="F667" i="10"/>
  <c r="F668" i="10"/>
  <c r="F669" i="10"/>
  <c r="F670" i="10"/>
  <c r="F671" i="10"/>
  <c r="F672" i="10"/>
  <c r="F673" i="10"/>
  <c r="F674" i="10"/>
  <c r="F675" i="10"/>
  <c r="F676" i="10"/>
  <c r="F677" i="10"/>
  <c r="F678" i="10"/>
  <c r="F679" i="10"/>
  <c r="F680" i="10"/>
  <c r="F681" i="10"/>
  <c r="F682" i="10"/>
  <c r="F683" i="10"/>
  <c r="F684" i="10"/>
  <c r="F685" i="10"/>
  <c r="F686" i="10"/>
  <c r="F687" i="10"/>
  <c r="F688" i="10"/>
  <c r="F689" i="10"/>
  <c r="F690" i="10"/>
  <c r="F691" i="10"/>
  <c r="F692" i="10"/>
  <c r="F693" i="10"/>
  <c r="F5" i="10"/>
  <c r="F6" i="10"/>
  <c r="F7" i="10"/>
  <c r="F8" i="10"/>
  <c r="F9" i="10"/>
  <c r="F10" i="10"/>
  <c r="F11" i="10"/>
  <c r="F12" i="10"/>
  <c r="F13" i="10"/>
  <c r="J54" i="10"/>
  <c r="J55" i="10"/>
  <c r="J56" i="10"/>
  <c r="J57" i="10"/>
  <c r="J58" i="10"/>
  <c r="J59" i="10"/>
  <c r="L59" i="10" s="1"/>
  <c r="J60" i="10"/>
  <c r="J61" i="10"/>
  <c r="L61" i="10" s="1"/>
  <c r="J62" i="10"/>
  <c r="L62" i="10" s="1"/>
  <c r="J63" i="10"/>
  <c r="J64" i="10"/>
  <c r="J65" i="10"/>
  <c r="J66" i="10"/>
  <c r="J67" i="10"/>
  <c r="J68" i="10"/>
  <c r="L68" i="10" s="1"/>
  <c r="J69" i="10"/>
  <c r="J70" i="10"/>
  <c r="J71" i="10"/>
  <c r="J72" i="10"/>
  <c r="J73" i="10"/>
  <c r="J74" i="10"/>
  <c r="J75" i="10"/>
  <c r="L75" i="10" s="1"/>
  <c r="J76" i="10"/>
  <c r="J77" i="10"/>
  <c r="L77" i="10" s="1"/>
  <c r="J78" i="10"/>
  <c r="L78" i="10" s="1"/>
  <c r="J79" i="10"/>
  <c r="J80" i="10"/>
  <c r="J81" i="10"/>
  <c r="J82" i="10"/>
  <c r="J83" i="10"/>
  <c r="J84" i="10"/>
  <c r="L84" i="10" s="1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L164" i="10" s="1"/>
  <c r="J165" i="10"/>
  <c r="L165" i="10" s="1"/>
  <c r="J166" i="10"/>
  <c r="L166" i="10" s="1"/>
  <c r="J167" i="10"/>
  <c r="J168" i="10"/>
  <c r="J169" i="10"/>
  <c r="J170" i="10"/>
  <c r="J171" i="10"/>
  <c r="J172" i="10"/>
  <c r="J173" i="10"/>
  <c r="L173" i="10" s="1"/>
  <c r="J174" i="10"/>
  <c r="J175" i="10"/>
  <c r="L175" i="10" s="1"/>
  <c r="J176" i="10"/>
  <c r="J177" i="10"/>
  <c r="J178" i="10"/>
  <c r="J179" i="10"/>
  <c r="J180" i="10"/>
  <c r="L180" i="10" s="1"/>
  <c r="J181" i="10"/>
  <c r="J182" i="10"/>
  <c r="L182" i="10" s="1"/>
  <c r="J183" i="10"/>
  <c r="J184" i="10"/>
  <c r="J185" i="10"/>
  <c r="J186" i="10"/>
  <c r="J187" i="10"/>
  <c r="J188" i="10"/>
  <c r="J189" i="10"/>
  <c r="L189" i="10" s="1"/>
  <c r="J190" i="10"/>
  <c r="J191" i="10"/>
  <c r="L191" i="10" s="1"/>
  <c r="J192" i="10"/>
  <c r="J193" i="10"/>
  <c r="J194" i="10"/>
  <c r="J195" i="10"/>
  <c r="J196" i="10"/>
  <c r="L196" i="10" s="1"/>
  <c r="J197" i="10"/>
  <c r="J198" i="10"/>
  <c r="L198" i="10" s="1"/>
  <c r="J199" i="10"/>
  <c r="J200" i="10"/>
  <c r="L200" i="10" s="1"/>
  <c r="J201" i="10"/>
  <c r="J202" i="10"/>
  <c r="J203" i="10"/>
  <c r="J204" i="10"/>
  <c r="J205" i="10"/>
  <c r="L205" i="10" s="1"/>
  <c r="J206" i="10"/>
  <c r="J207" i="10"/>
  <c r="L207" i="10" s="1"/>
  <c r="J208" i="10"/>
  <c r="L208" i="10" s="1"/>
  <c r="J209" i="10"/>
  <c r="J210" i="10"/>
  <c r="J211" i="10"/>
  <c r="J212" i="10"/>
  <c r="L212" i="10" s="1"/>
  <c r="J213" i="10"/>
  <c r="J214" i="10"/>
  <c r="L214" i="10" s="1"/>
  <c r="J215" i="10"/>
  <c r="J216" i="10"/>
  <c r="J217" i="10"/>
  <c r="J218" i="10"/>
  <c r="J219" i="10"/>
  <c r="J220" i="10"/>
  <c r="J221" i="10"/>
  <c r="L221" i="10" s="1"/>
  <c r="J222" i="10"/>
  <c r="J223" i="10"/>
  <c r="L223" i="10" s="1"/>
  <c r="J224" i="10"/>
  <c r="J225" i="10"/>
  <c r="J226" i="10"/>
  <c r="J227" i="10"/>
  <c r="J228" i="10"/>
  <c r="J229" i="10"/>
  <c r="J230" i="10"/>
  <c r="L230" i="10" s="1"/>
  <c r="J231" i="10"/>
  <c r="J232" i="10"/>
  <c r="J233" i="10"/>
  <c r="J234" i="10"/>
  <c r="J235" i="10"/>
  <c r="J236" i="10"/>
  <c r="J237" i="10"/>
  <c r="L237" i="10" s="1"/>
  <c r="J238" i="10"/>
  <c r="J239" i="10"/>
  <c r="L239" i="10" s="1"/>
  <c r="J240" i="10"/>
  <c r="J241" i="10"/>
  <c r="J242" i="10"/>
  <c r="J243" i="10"/>
  <c r="J244" i="10"/>
  <c r="J245" i="10"/>
  <c r="J246" i="10"/>
  <c r="L246" i="10" s="1"/>
  <c r="J247" i="10"/>
  <c r="J248" i="10"/>
  <c r="L248" i="10" s="1"/>
  <c r="J249" i="10"/>
  <c r="J250" i="10"/>
  <c r="J251" i="10"/>
  <c r="J252" i="10"/>
  <c r="J253" i="10"/>
  <c r="J254" i="10"/>
  <c r="J255" i="10"/>
  <c r="L255" i="10" s="1"/>
  <c r="J256" i="10"/>
  <c r="J257" i="10"/>
  <c r="J258" i="10"/>
  <c r="J259" i="10"/>
  <c r="J260" i="10"/>
  <c r="J261" i="10"/>
  <c r="J262" i="10"/>
  <c r="J263" i="10"/>
  <c r="J264" i="10"/>
  <c r="J265" i="10"/>
  <c r="J266" i="10"/>
  <c r="J267" i="10"/>
  <c r="J268" i="10"/>
  <c r="J269" i="10"/>
  <c r="J270" i="10"/>
  <c r="J271" i="10"/>
  <c r="J272" i="10"/>
  <c r="J273" i="10"/>
  <c r="J274" i="10"/>
  <c r="J275" i="10"/>
  <c r="J276" i="10"/>
  <c r="J277" i="10"/>
  <c r="J278" i="10"/>
  <c r="J279" i="10"/>
  <c r="J280" i="10"/>
  <c r="J281" i="10"/>
  <c r="J282" i="10"/>
  <c r="J283" i="10"/>
  <c r="J284" i="10"/>
  <c r="J285" i="10"/>
  <c r="J286" i="10"/>
  <c r="J287" i="10"/>
  <c r="J288" i="10"/>
  <c r="J289" i="10"/>
  <c r="J290" i="10"/>
  <c r="J291" i="10"/>
  <c r="J292" i="10"/>
  <c r="J293" i="10"/>
  <c r="J294" i="10"/>
  <c r="J295" i="10"/>
  <c r="J296" i="10"/>
  <c r="J297" i="10"/>
  <c r="J298" i="10"/>
  <c r="J299" i="10"/>
  <c r="J300" i="10"/>
  <c r="J301" i="10"/>
  <c r="J302" i="10"/>
  <c r="J303" i="10"/>
  <c r="J304" i="10"/>
  <c r="J305" i="10"/>
  <c r="J306" i="10"/>
  <c r="J307" i="10"/>
  <c r="J308" i="10"/>
  <c r="J309" i="10"/>
  <c r="J310" i="10"/>
  <c r="J311" i="10"/>
  <c r="J312" i="10"/>
  <c r="J313" i="10"/>
  <c r="J314" i="10"/>
  <c r="J315" i="10"/>
  <c r="J316" i="10"/>
  <c r="J317" i="10"/>
  <c r="J318" i="10"/>
  <c r="J319" i="10"/>
  <c r="J320" i="10"/>
  <c r="J321" i="10"/>
  <c r="J322" i="10"/>
  <c r="J323" i="10"/>
  <c r="J324" i="10"/>
  <c r="J325" i="10"/>
  <c r="J326" i="10"/>
  <c r="J327" i="10"/>
  <c r="J328" i="10"/>
  <c r="J329" i="10"/>
  <c r="J330" i="10"/>
  <c r="J331" i="10"/>
  <c r="J332" i="10"/>
  <c r="J333" i="10"/>
  <c r="J334" i="10"/>
  <c r="J335" i="10"/>
  <c r="J336" i="10"/>
  <c r="J337" i="10"/>
  <c r="J338" i="10"/>
  <c r="J339" i="10"/>
  <c r="J340" i="10"/>
  <c r="J341" i="10"/>
  <c r="J342" i="10"/>
  <c r="J343" i="10"/>
  <c r="J344" i="10"/>
  <c r="J345" i="10"/>
  <c r="J346" i="10"/>
  <c r="J347" i="10"/>
  <c r="J348" i="10"/>
  <c r="J349" i="10"/>
  <c r="J350" i="10"/>
  <c r="J351" i="10"/>
  <c r="J352" i="10"/>
  <c r="J353" i="10"/>
  <c r="J354" i="10"/>
  <c r="J355" i="10"/>
  <c r="J356" i="10"/>
  <c r="J357" i="10"/>
  <c r="J358" i="10"/>
  <c r="J359" i="10"/>
  <c r="J360" i="10"/>
  <c r="L360" i="10" s="1"/>
  <c r="J361" i="10"/>
  <c r="J362" i="10"/>
  <c r="J363" i="10"/>
  <c r="J364" i="10"/>
  <c r="J365" i="10"/>
  <c r="J366" i="10"/>
  <c r="L366" i="10" s="1"/>
  <c r="J367" i="10"/>
  <c r="L367" i="10" s="1"/>
  <c r="J368" i="10"/>
  <c r="J369" i="10"/>
  <c r="L369" i="10" s="1"/>
  <c r="J370" i="10"/>
  <c r="J371" i="10"/>
  <c r="J372" i="10"/>
  <c r="J373" i="10"/>
  <c r="J374" i="10"/>
  <c r="L374" i="10" s="1"/>
  <c r="J375" i="10"/>
  <c r="J376" i="10"/>
  <c r="L376" i="10" s="1"/>
  <c r="J377" i="10"/>
  <c r="J378" i="10"/>
  <c r="J379" i="10"/>
  <c r="J380" i="10"/>
  <c r="J381" i="10"/>
  <c r="J382" i="10"/>
  <c r="J383" i="10"/>
  <c r="L383" i="10" s="1"/>
  <c r="J384" i="10"/>
  <c r="J385" i="10"/>
  <c r="L385" i="10" s="1"/>
  <c r="J386" i="10"/>
  <c r="J387" i="10"/>
  <c r="J388" i="10"/>
  <c r="J389" i="10"/>
  <c r="J390" i="10"/>
  <c r="J391" i="10"/>
  <c r="J392" i="10"/>
  <c r="L392" i="10" s="1"/>
  <c r="J393" i="10"/>
  <c r="J394" i="10"/>
  <c r="L394" i="10" s="1"/>
  <c r="J395" i="10"/>
  <c r="J396" i="10"/>
  <c r="J397" i="10"/>
  <c r="J398" i="10"/>
  <c r="J399" i="10"/>
  <c r="L399" i="10" s="1"/>
  <c r="J400" i="10"/>
  <c r="J401" i="10"/>
  <c r="L401" i="10" s="1"/>
  <c r="J402" i="10"/>
  <c r="J403" i="10"/>
  <c r="J404" i="10"/>
  <c r="J405" i="10"/>
  <c r="J406" i="10"/>
  <c r="J407" i="10"/>
  <c r="J408" i="10"/>
  <c r="L408" i="10" s="1"/>
  <c r="J409" i="10"/>
  <c r="J410" i="10"/>
  <c r="J411" i="10"/>
  <c r="J412" i="10"/>
  <c r="J413" i="10"/>
  <c r="J414" i="10"/>
  <c r="J415" i="10"/>
  <c r="L415" i="10" s="1"/>
  <c r="J416" i="10"/>
  <c r="J417" i="10"/>
  <c r="L417" i="10" s="1"/>
  <c r="J418" i="10"/>
  <c r="J419" i="10"/>
  <c r="J420" i="10"/>
  <c r="J421" i="10"/>
  <c r="J422" i="10"/>
  <c r="J423" i="10"/>
  <c r="J424" i="10"/>
  <c r="L424" i="10" s="1"/>
  <c r="J425" i="10"/>
  <c r="J426" i="10"/>
  <c r="J427" i="10"/>
  <c r="J428" i="10"/>
  <c r="J429" i="10"/>
  <c r="J430" i="10"/>
  <c r="L430" i="10" s="1"/>
  <c r="J431" i="10"/>
  <c r="L431" i="10" s="1"/>
  <c r="J432" i="10"/>
  <c r="J433" i="10"/>
  <c r="L433" i="10" s="1"/>
  <c r="J434" i="10"/>
  <c r="L434" i="10" s="1"/>
  <c r="J435" i="10"/>
  <c r="J436" i="10"/>
  <c r="J437" i="10"/>
  <c r="J438" i="10"/>
  <c r="L438" i="10" s="1"/>
  <c r="J439" i="10"/>
  <c r="J440" i="10"/>
  <c r="L440" i="10" s="1"/>
  <c r="J441" i="10"/>
  <c r="J442" i="10"/>
  <c r="J443" i="10"/>
  <c r="J444" i="10"/>
  <c r="J445" i="10"/>
  <c r="J446" i="10"/>
  <c r="J447" i="10"/>
  <c r="L447" i="10" s="1"/>
  <c r="J448" i="10"/>
  <c r="J449" i="10"/>
  <c r="L449" i="10" s="1"/>
  <c r="J450" i="10"/>
  <c r="J451" i="10"/>
  <c r="J452" i="10"/>
  <c r="J453" i="10"/>
  <c r="J454" i="10"/>
  <c r="J455" i="10"/>
  <c r="J456" i="10"/>
  <c r="L456" i="10" s="1"/>
  <c r="J457" i="10"/>
  <c r="J458" i="10"/>
  <c r="J459" i="10"/>
  <c r="J460" i="10"/>
  <c r="J461" i="10"/>
  <c r="J462" i="10"/>
  <c r="J463" i="10"/>
  <c r="L463" i="10" s="1"/>
  <c r="J464" i="10"/>
  <c r="J465" i="10"/>
  <c r="J466" i="10"/>
  <c r="J467" i="10"/>
  <c r="J468" i="10"/>
  <c r="J469" i="10"/>
  <c r="J470" i="10"/>
  <c r="L470" i="10" s="1"/>
  <c r="J471" i="10"/>
  <c r="J472" i="10"/>
  <c r="L472" i="10" s="1"/>
  <c r="J473" i="10"/>
  <c r="L473" i="10" s="1"/>
  <c r="J474" i="10"/>
  <c r="J475" i="10"/>
  <c r="J476" i="10"/>
  <c r="J477" i="10"/>
  <c r="J478" i="10"/>
  <c r="J479" i="10"/>
  <c r="L479" i="10" s="1"/>
  <c r="J480" i="10"/>
  <c r="J481" i="10"/>
  <c r="J482" i="10"/>
  <c r="J483" i="10"/>
  <c r="J484" i="10"/>
  <c r="J485" i="10"/>
  <c r="L485" i="10" s="1"/>
  <c r="J486" i="10"/>
  <c r="L486" i="10" s="1"/>
  <c r="J487" i="10"/>
  <c r="J488" i="10"/>
  <c r="L488" i="10" s="1"/>
  <c r="J489" i="10"/>
  <c r="J490" i="10"/>
  <c r="J491" i="10"/>
  <c r="J492" i="10"/>
  <c r="J493" i="10"/>
  <c r="L493" i="10" s="1"/>
  <c r="J494" i="10"/>
  <c r="J495" i="10"/>
  <c r="L495" i="10" s="1"/>
  <c r="J496" i="10"/>
  <c r="L496" i="10" s="1"/>
  <c r="J497" i="10"/>
  <c r="J498" i="10"/>
  <c r="J499" i="10"/>
  <c r="J500" i="10"/>
  <c r="L500" i="10" s="1"/>
  <c r="J501" i="10"/>
  <c r="J502" i="10"/>
  <c r="L502" i="10" s="1"/>
  <c r="J503" i="10"/>
  <c r="J504" i="10"/>
  <c r="J505" i="10"/>
  <c r="L505" i="10" s="1"/>
  <c r="J506" i="10"/>
  <c r="J507" i="10"/>
  <c r="J508" i="10"/>
  <c r="J509" i="10"/>
  <c r="J510" i="10"/>
  <c r="J511" i="10"/>
  <c r="L511" i="10" s="1"/>
  <c r="J512" i="10"/>
  <c r="J513" i="10"/>
  <c r="L513" i="10" s="1"/>
  <c r="J514" i="10"/>
  <c r="J515" i="10"/>
  <c r="J516" i="10"/>
  <c r="J517" i="10"/>
  <c r="J518" i="10"/>
  <c r="L518" i="10" s="1"/>
  <c r="J519" i="10"/>
  <c r="J520" i="10"/>
  <c r="L520" i="10" s="1"/>
  <c r="J521" i="10"/>
  <c r="L521" i="10" s="1"/>
  <c r="J522" i="10"/>
  <c r="J523" i="10"/>
  <c r="J524" i="10"/>
  <c r="L524" i="10" s="1"/>
  <c r="J525" i="10"/>
  <c r="L525" i="10" s="1"/>
  <c r="J526" i="10"/>
  <c r="J527" i="10"/>
  <c r="L527" i="10" s="1"/>
  <c r="J528" i="10"/>
  <c r="J529" i="10"/>
  <c r="J530" i="10"/>
  <c r="J531" i="10"/>
  <c r="J532" i="10"/>
  <c r="L532" i="10" s="1"/>
  <c r="J533" i="10"/>
  <c r="J534" i="10"/>
  <c r="L534" i="10" s="1"/>
  <c r="J535" i="10"/>
  <c r="J536" i="10"/>
  <c r="L536" i="10" s="1"/>
  <c r="J537" i="10"/>
  <c r="L537" i="10" s="1"/>
  <c r="J538" i="10"/>
  <c r="J539" i="10"/>
  <c r="J540" i="10"/>
  <c r="J541" i="10"/>
  <c r="J542" i="10"/>
  <c r="J543" i="10"/>
  <c r="L543" i="10" s="1"/>
  <c r="J544" i="10"/>
  <c r="L544" i="10" s="1"/>
  <c r="J545" i="10"/>
  <c r="J546" i="10"/>
  <c r="J547" i="10"/>
  <c r="J548" i="10"/>
  <c r="J549" i="10"/>
  <c r="J550" i="10"/>
  <c r="L550" i="10" s="1"/>
  <c r="J551" i="10"/>
  <c r="J552" i="10"/>
  <c r="J553" i="10"/>
  <c r="J554" i="10"/>
  <c r="J555" i="10"/>
  <c r="J556" i="10"/>
  <c r="J557" i="10"/>
  <c r="J558" i="10"/>
  <c r="J559" i="10"/>
  <c r="L559" i="10" s="1"/>
  <c r="J560" i="10"/>
  <c r="L560" i="10" s="1"/>
  <c r="J561" i="10"/>
  <c r="L561" i="10" s="1"/>
  <c r="J562" i="10"/>
  <c r="J563" i="10"/>
  <c r="J564" i="10"/>
  <c r="L564" i="10" s="1"/>
  <c r="J565" i="10"/>
  <c r="J566" i="10"/>
  <c r="J567" i="10"/>
  <c r="J568" i="10"/>
  <c r="L568" i="10" s="1"/>
  <c r="J569" i="10"/>
  <c r="J570" i="10"/>
  <c r="L570" i="10" s="1"/>
  <c r="J571" i="10"/>
  <c r="J572" i="10"/>
  <c r="L572" i="10" s="1"/>
  <c r="J573" i="10"/>
  <c r="L573" i="10" s="1"/>
  <c r="J574" i="10"/>
  <c r="J575" i="10"/>
  <c r="L575" i="10" s="1"/>
  <c r="J576" i="10"/>
  <c r="L576" i="10" s="1"/>
  <c r="J577" i="10"/>
  <c r="J578" i="10"/>
  <c r="J579" i="10"/>
  <c r="J580" i="10"/>
  <c r="J581" i="10"/>
  <c r="J582" i="10"/>
  <c r="J583" i="10"/>
  <c r="J584" i="10"/>
  <c r="J585" i="10"/>
  <c r="J586" i="10"/>
  <c r="L586" i="10" s="1"/>
  <c r="J587" i="10"/>
  <c r="J588" i="10"/>
  <c r="J589" i="10"/>
  <c r="J590" i="10"/>
  <c r="J591" i="10"/>
  <c r="L591" i="10" s="1"/>
  <c r="J592" i="10"/>
  <c r="J593" i="10"/>
  <c r="L593" i="10" s="1"/>
  <c r="J594" i="10"/>
  <c r="J595" i="10"/>
  <c r="J596" i="10"/>
  <c r="L596" i="10" s="1"/>
  <c r="J597" i="10"/>
  <c r="J598" i="10"/>
  <c r="J599" i="10"/>
  <c r="J600" i="10"/>
  <c r="L600" i="10" s="1"/>
  <c r="J601" i="10"/>
  <c r="J602" i="10"/>
  <c r="L602" i="10" s="1"/>
  <c r="J603" i="10"/>
  <c r="J604" i="10"/>
  <c r="L604" i="10" s="1"/>
  <c r="J605" i="10"/>
  <c r="L605" i="10" s="1"/>
  <c r="J606" i="10"/>
  <c r="J607" i="10"/>
  <c r="L607" i="10" s="1"/>
  <c r="J608" i="10"/>
  <c r="L608" i="10" s="1"/>
  <c r="J609" i="10"/>
  <c r="L609" i="10" s="1"/>
  <c r="J610" i="10"/>
  <c r="J611" i="10"/>
  <c r="J612" i="10"/>
  <c r="J613" i="10"/>
  <c r="J614" i="10"/>
  <c r="J615" i="10"/>
  <c r="J616" i="10"/>
  <c r="J617" i="10"/>
  <c r="J618" i="10"/>
  <c r="L618" i="10" s="1"/>
  <c r="J619" i="10"/>
  <c r="J620" i="10"/>
  <c r="J621" i="10"/>
  <c r="J622" i="10"/>
  <c r="J623" i="10"/>
  <c r="L623" i="10" s="1"/>
  <c r="J624" i="10"/>
  <c r="L624" i="10" s="1"/>
  <c r="J625" i="10"/>
  <c r="J626" i="10"/>
  <c r="J627" i="10"/>
  <c r="J628" i="10"/>
  <c r="J629" i="10"/>
  <c r="J630" i="10"/>
  <c r="L630" i="10" s="1"/>
  <c r="J631" i="10"/>
  <c r="J632" i="10"/>
  <c r="J633" i="10"/>
  <c r="L633" i="10" s="1"/>
  <c r="J634" i="10"/>
  <c r="J635" i="10"/>
  <c r="J636" i="10"/>
  <c r="J637" i="10"/>
  <c r="L637" i="10" s="1"/>
  <c r="J638" i="10"/>
  <c r="J639" i="10"/>
  <c r="L639" i="10" s="1"/>
  <c r="J640" i="10"/>
  <c r="L640" i="10" s="1"/>
  <c r="J641" i="10"/>
  <c r="J642" i="10"/>
  <c r="J643" i="10"/>
  <c r="J644" i="10"/>
  <c r="J645" i="10"/>
  <c r="J646" i="10"/>
  <c r="L646" i="10" s="1"/>
  <c r="J647" i="10"/>
  <c r="J648" i="10"/>
  <c r="J649" i="10"/>
  <c r="J650" i="10"/>
  <c r="J651" i="10"/>
  <c r="J652" i="10"/>
  <c r="J653" i="10"/>
  <c r="J654" i="10"/>
  <c r="J655" i="10"/>
  <c r="L655" i="10" s="1"/>
  <c r="J656" i="10"/>
  <c r="J657" i="10"/>
  <c r="L657" i="10" s="1"/>
  <c r="J658" i="10"/>
  <c r="J659" i="10"/>
  <c r="J660" i="10"/>
  <c r="L660" i="10" s="1"/>
  <c r="J661" i="10"/>
  <c r="J662" i="10"/>
  <c r="L662" i="10" s="1"/>
  <c r="J663" i="10"/>
  <c r="J664" i="10"/>
  <c r="J665" i="10"/>
  <c r="L665" i="10" s="1"/>
  <c r="J666" i="10"/>
  <c r="J667" i="10"/>
  <c r="J668" i="10"/>
  <c r="J669" i="10"/>
  <c r="J670" i="10"/>
  <c r="J671" i="10"/>
  <c r="L671" i="10" s="1"/>
  <c r="J672" i="10"/>
  <c r="L672" i="10" s="1"/>
  <c r="J673" i="10"/>
  <c r="J674" i="10"/>
  <c r="J675" i="10"/>
  <c r="J676" i="10"/>
  <c r="L676" i="10" s="1"/>
  <c r="J677" i="10"/>
  <c r="L677" i="10" s="1"/>
  <c r="J678" i="10"/>
  <c r="L678" i="10" s="1"/>
  <c r="J679" i="10"/>
  <c r="J680" i="10"/>
  <c r="J681" i="10"/>
  <c r="J682" i="10"/>
  <c r="J683" i="10"/>
  <c r="J684" i="10"/>
  <c r="J685" i="10"/>
  <c r="J686" i="10"/>
  <c r="J687" i="10"/>
  <c r="L687" i="10" s="1"/>
  <c r="J688" i="10"/>
  <c r="J689" i="10"/>
  <c r="J690" i="10"/>
  <c r="J691" i="10"/>
  <c r="J692" i="10"/>
  <c r="J69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N208" i="10"/>
  <c r="N209" i="10"/>
  <c r="N210" i="10"/>
  <c r="N211" i="10"/>
  <c r="N212" i="10"/>
  <c r="N213" i="10"/>
  <c r="N214" i="10"/>
  <c r="N215" i="10"/>
  <c r="N216" i="10"/>
  <c r="N217" i="10"/>
  <c r="N218" i="10"/>
  <c r="N219" i="10"/>
  <c r="N220" i="10"/>
  <c r="N221" i="10"/>
  <c r="N222" i="10"/>
  <c r="N223" i="10"/>
  <c r="N224" i="10"/>
  <c r="N225" i="10"/>
  <c r="N226" i="10"/>
  <c r="N227" i="10"/>
  <c r="N228" i="10"/>
  <c r="N229" i="10"/>
  <c r="N230" i="10"/>
  <c r="N231" i="10"/>
  <c r="N232" i="10"/>
  <c r="N233" i="10"/>
  <c r="N234" i="10"/>
  <c r="N235" i="10"/>
  <c r="N236" i="10"/>
  <c r="N237" i="10"/>
  <c r="N238" i="10"/>
  <c r="N239" i="10"/>
  <c r="N240" i="10"/>
  <c r="N241" i="10"/>
  <c r="N242" i="10"/>
  <c r="N243" i="10"/>
  <c r="N244" i="10"/>
  <c r="N245" i="10"/>
  <c r="N246" i="10"/>
  <c r="N247" i="10"/>
  <c r="N248" i="10"/>
  <c r="N249" i="10"/>
  <c r="N250" i="10"/>
  <c r="N251" i="10"/>
  <c r="N252" i="10"/>
  <c r="N253" i="10"/>
  <c r="N254" i="10"/>
  <c r="N255" i="10"/>
  <c r="N256" i="10"/>
  <c r="N257" i="10"/>
  <c r="N258" i="10"/>
  <c r="N259" i="10"/>
  <c r="N260" i="10"/>
  <c r="N261" i="10"/>
  <c r="N262" i="10"/>
  <c r="N263" i="10"/>
  <c r="N264" i="10"/>
  <c r="N265" i="10"/>
  <c r="N266" i="10"/>
  <c r="N267" i="10"/>
  <c r="N268" i="10"/>
  <c r="N269" i="10"/>
  <c r="N270" i="10"/>
  <c r="N271" i="10"/>
  <c r="N272" i="10"/>
  <c r="N273" i="10"/>
  <c r="N274" i="10"/>
  <c r="N275" i="10"/>
  <c r="N276" i="10"/>
  <c r="N277" i="10"/>
  <c r="N278" i="10"/>
  <c r="N279" i="10"/>
  <c r="N280" i="10"/>
  <c r="N281" i="10"/>
  <c r="N282" i="10"/>
  <c r="N283" i="10"/>
  <c r="N284" i="10"/>
  <c r="N285" i="10"/>
  <c r="N286" i="10"/>
  <c r="N287" i="10"/>
  <c r="N288" i="10"/>
  <c r="N289" i="10"/>
  <c r="N290" i="10"/>
  <c r="N291" i="10"/>
  <c r="N292" i="10"/>
  <c r="N293" i="10"/>
  <c r="N294" i="10"/>
  <c r="N295" i="10"/>
  <c r="N296" i="10"/>
  <c r="N297" i="10"/>
  <c r="N298" i="10"/>
  <c r="N299" i="10"/>
  <c r="N300" i="10"/>
  <c r="N301" i="10"/>
  <c r="N302" i="10"/>
  <c r="N303" i="10"/>
  <c r="N304" i="10"/>
  <c r="N305" i="10"/>
  <c r="N306" i="10"/>
  <c r="N307" i="10"/>
  <c r="N308" i="10"/>
  <c r="N309" i="10"/>
  <c r="N310" i="10"/>
  <c r="N311" i="10"/>
  <c r="N312" i="10"/>
  <c r="N313" i="10"/>
  <c r="N314" i="10"/>
  <c r="N315" i="10"/>
  <c r="N316" i="10"/>
  <c r="N317" i="10"/>
  <c r="N318" i="10"/>
  <c r="N319" i="10"/>
  <c r="N320" i="10"/>
  <c r="N321" i="10"/>
  <c r="N322" i="10"/>
  <c r="N323" i="10"/>
  <c r="N324" i="10"/>
  <c r="N325" i="10"/>
  <c r="N326" i="10"/>
  <c r="N327" i="10"/>
  <c r="N328" i="10"/>
  <c r="N329" i="10"/>
  <c r="N330" i="10"/>
  <c r="N331" i="10"/>
  <c r="N332" i="10"/>
  <c r="N333" i="10"/>
  <c r="N334" i="10"/>
  <c r="N335" i="10"/>
  <c r="N336" i="10"/>
  <c r="N337" i="10"/>
  <c r="N338" i="10"/>
  <c r="N339" i="10"/>
  <c r="N340" i="10"/>
  <c r="N341" i="10"/>
  <c r="N342" i="10"/>
  <c r="N343" i="10"/>
  <c r="N344" i="10"/>
  <c r="N345" i="10"/>
  <c r="N346" i="10"/>
  <c r="N347" i="10"/>
  <c r="N348" i="10"/>
  <c r="N349" i="10"/>
  <c r="N350" i="10"/>
  <c r="N351" i="10"/>
  <c r="N352" i="10"/>
  <c r="N353" i="10"/>
  <c r="N354" i="10"/>
  <c r="N355" i="10"/>
  <c r="N356" i="10"/>
  <c r="N357" i="10"/>
  <c r="N358" i="10"/>
  <c r="N359" i="10"/>
  <c r="N360" i="10"/>
  <c r="N361" i="10"/>
  <c r="N362" i="10"/>
  <c r="N363" i="10"/>
  <c r="N364" i="10"/>
  <c r="N365" i="10"/>
  <c r="N366" i="10"/>
  <c r="N367" i="10"/>
  <c r="N368" i="10"/>
  <c r="N369" i="10"/>
  <c r="N370" i="10"/>
  <c r="N371" i="10"/>
  <c r="N372" i="10"/>
  <c r="N373" i="10"/>
  <c r="N374" i="10"/>
  <c r="N375" i="10"/>
  <c r="N376" i="10"/>
  <c r="N377" i="10"/>
  <c r="N378" i="10"/>
  <c r="N379" i="10"/>
  <c r="N380" i="10"/>
  <c r="N381" i="10"/>
  <c r="N382" i="10"/>
  <c r="N383" i="10"/>
  <c r="N384" i="10"/>
  <c r="N385" i="10"/>
  <c r="N386" i="10"/>
  <c r="N387" i="10"/>
  <c r="N388" i="10"/>
  <c r="N389" i="10"/>
  <c r="N390" i="10"/>
  <c r="N391" i="10"/>
  <c r="N392" i="10"/>
  <c r="N393" i="10"/>
  <c r="N394" i="10"/>
  <c r="N395" i="10"/>
  <c r="N396" i="10"/>
  <c r="N397" i="10"/>
  <c r="N398" i="10"/>
  <c r="N399" i="10"/>
  <c r="N400" i="10"/>
  <c r="N401" i="10"/>
  <c r="N402" i="10"/>
  <c r="N403" i="10"/>
  <c r="N404" i="10"/>
  <c r="N405" i="10"/>
  <c r="N406" i="10"/>
  <c r="N407" i="10"/>
  <c r="N408" i="10"/>
  <c r="N409" i="10"/>
  <c r="N410" i="10"/>
  <c r="N411" i="10"/>
  <c r="N412" i="10"/>
  <c r="N413" i="10"/>
  <c r="N414" i="10"/>
  <c r="N415" i="10"/>
  <c r="N416" i="10"/>
  <c r="N417" i="10"/>
  <c r="N418" i="10"/>
  <c r="N419" i="10"/>
  <c r="N420" i="10"/>
  <c r="N421" i="10"/>
  <c r="N422" i="10"/>
  <c r="N423" i="10"/>
  <c r="N424" i="10"/>
  <c r="N425" i="10"/>
  <c r="N426" i="10"/>
  <c r="N427" i="10"/>
  <c r="N428" i="10"/>
  <c r="N429" i="10"/>
  <c r="N430" i="10"/>
  <c r="N431" i="10"/>
  <c r="N432" i="10"/>
  <c r="N433" i="10"/>
  <c r="N434" i="10"/>
  <c r="N435" i="10"/>
  <c r="N436" i="10"/>
  <c r="N437" i="10"/>
  <c r="N438" i="10"/>
  <c r="N439" i="10"/>
  <c r="N440" i="10"/>
  <c r="N441" i="10"/>
  <c r="N442" i="10"/>
  <c r="N443" i="10"/>
  <c r="N444" i="10"/>
  <c r="N445" i="10"/>
  <c r="N446" i="10"/>
  <c r="N447" i="10"/>
  <c r="N448" i="10"/>
  <c r="N449" i="10"/>
  <c r="N450" i="10"/>
  <c r="N451" i="10"/>
  <c r="N452" i="10"/>
  <c r="N453" i="10"/>
  <c r="N454" i="10"/>
  <c r="N455" i="10"/>
  <c r="N456" i="10"/>
  <c r="N457" i="10"/>
  <c r="N458" i="10"/>
  <c r="N459" i="10"/>
  <c r="N460" i="10"/>
  <c r="N461" i="10"/>
  <c r="N462" i="10"/>
  <c r="N463" i="10"/>
  <c r="N464" i="10"/>
  <c r="N465" i="10"/>
  <c r="N466" i="10"/>
  <c r="N467" i="10"/>
  <c r="N468" i="10"/>
  <c r="N469" i="10"/>
  <c r="N470" i="10"/>
  <c r="N471" i="10"/>
  <c r="N472" i="10"/>
  <c r="N473" i="10"/>
  <c r="N474" i="10"/>
  <c r="N475" i="10"/>
  <c r="N476" i="10"/>
  <c r="N477" i="10"/>
  <c r="N478" i="10"/>
  <c r="N479" i="10"/>
  <c r="N480" i="10"/>
  <c r="N481" i="10"/>
  <c r="N482" i="10"/>
  <c r="N483" i="10"/>
  <c r="N484" i="10"/>
  <c r="N485" i="10"/>
  <c r="N486" i="10"/>
  <c r="N487" i="10"/>
  <c r="N488" i="10"/>
  <c r="N489" i="10"/>
  <c r="N490" i="10"/>
  <c r="N491" i="10"/>
  <c r="N492" i="10"/>
  <c r="N493" i="10"/>
  <c r="N494" i="10"/>
  <c r="N495" i="10"/>
  <c r="N496" i="10"/>
  <c r="N497" i="10"/>
  <c r="N498" i="10"/>
  <c r="N499" i="10"/>
  <c r="N500" i="10"/>
  <c r="N501" i="10"/>
  <c r="N502" i="10"/>
  <c r="N503" i="10"/>
  <c r="N504" i="10"/>
  <c r="N505" i="10"/>
  <c r="N506" i="10"/>
  <c r="N507" i="10"/>
  <c r="N508" i="10"/>
  <c r="N509" i="10"/>
  <c r="N510" i="10"/>
  <c r="N511" i="10"/>
  <c r="N512" i="10"/>
  <c r="N513" i="10"/>
  <c r="N514" i="10"/>
  <c r="N515" i="10"/>
  <c r="N516" i="10"/>
  <c r="N517" i="10"/>
  <c r="N518" i="10"/>
  <c r="N519" i="10"/>
  <c r="N520" i="10"/>
  <c r="N521" i="10"/>
  <c r="N522" i="10"/>
  <c r="N523" i="10"/>
  <c r="N524" i="10"/>
  <c r="N525" i="10"/>
  <c r="N526" i="10"/>
  <c r="N527" i="10"/>
  <c r="N528" i="10"/>
  <c r="N529" i="10"/>
  <c r="N530" i="10"/>
  <c r="N531" i="10"/>
  <c r="N532" i="10"/>
  <c r="N533" i="10"/>
  <c r="N534" i="10"/>
  <c r="N535" i="10"/>
  <c r="N536" i="10"/>
  <c r="N537" i="10"/>
  <c r="N538" i="10"/>
  <c r="N539" i="10"/>
  <c r="N540" i="10"/>
  <c r="N541" i="10"/>
  <c r="N542" i="10"/>
  <c r="N543" i="10"/>
  <c r="N544" i="10"/>
  <c r="N545" i="10"/>
  <c r="N546" i="10"/>
  <c r="N547" i="10"/>
  <c r="N548" i="10"/>
  <c r="N549" i="10"/>
  <c r="N550" i="10"/>
  <c r="N551" i="10"/>
  <c r="N552" i="10"/>
  <c r="N553" i="10"/>
  <c r="N554" i="10"/>
  <c r="N555" i="10"/>
  <c r="N556" i="10"/>
  <c r="N557" i="10"/>
  <c r="N558" i="10"/>
  <c r="N559" i="10"/>
  <c r="N560" i="10"/>
  <c r="N561" i="10"/>
  <c r="N562" i="10"/>
  <c r="N563" i="10"/>
  <c r="N564" i="10"/>
  <c r="N565" i="10"/>
  <c r="N566" i="10"/>
  <c r="N567" i="10"/>
  <c r="N568" i="10"/>
  <c r="N569" i="10"/>
  <c r="N570" i="10"/>
  <c r="N571" i="10"/>
  <c r="N572" i="10"/>
  <c r="N573" i="10"/>
  <c r="N574" i="10"/>
  <c r="N575" i="10"/>
  <c r="N576" i="10"/>
  <c r="N577" i="10"/>
  <c r="N578" i="10"/>
  <c r="N579" i="10"/>
  <c r="N580" i="10"/>
  <c r="N581" i="10"/>
  <c r="N582" i="10"/>
  <c r="N583" i="10"/>
  <c r="N584" i="10"/>
  <c r="N585" i="10"/>
  <c r="N586" i="10"/>
  <c r="N587" i="10"/>
  <c r="N588" i="10"/>
  <c r="N589" i="10"/>
  <c r="N590" i="10"/>
  <c r="N591" i="10"/>
  <c r="N592" i="10"/>
  <c r="N593" i="10"/>
  <c r="N594" i="10"/>
  <c r="N595" i="10"/>
  <c r="N596" i="10"/>
  <c r="N597" i="10"/>
  <c r="N598" i="10"/>
  <c r="N599" i="10"/>
  <c r="N600" i="10"/>
  <c r="N601" i="10"/>
  <c r="N602" i="10"/>
  <c r="N603" i="10"/>
  <c r="N604" i="10"/>
  <c r="N605" i="10"/>
  <c r="N606" i="10"/>
  <c r="N607" i="10"/>
  <c r="N608" i="10"/>
  <c r="N609" i="10"/>
  <c r="N610" i="10"/>
  <c r="N611" i="10"/>
  <c r="N612" i="10"/>
  <c r="N613" i="10"/>
  <c r="N614" i="10"/>
  <c r="N615" i="10"/>
  <c r="N616" i="10"/>
  <c r="N617" i="10"/>
  <c r="N618" i="10"/>
  <c r="N619" i="10"/>
  <c r="N620" i="10"/>
  <c r="N621" i="10"/>
  <c r="N622" i="10"/>
  <c r="N623" i="10"/>
  <c r="N624" i="10"/>
  <c r="N625" i="10"/>
  <c r="N626" i="10"/>
  <c r="N627" i="10"/>
  <c r="N628" i="10"/>
  <c r="N629" i="10"/>
  <c r="N630" i="10"/>
  <c r="N631" i="10"/>
  <c r="N632" i="10"/>
  <c r="N633" i="10"/>
  <c r="N634" i="10"/>
  <c r="N635" i="10"/>
  <c r="N636" i="10"/>
  <c r="N637" i="10"/>
  <c r="N638" i="10"/>
  <c r="N639" i="10"/>
  <c r="N640" i="10"/>
  <c r="N641" i="10"/>
  <c r="N642" i="10"/>
  <c r="N643" i="10"/>
  <c r="N644" i="10"/>
  <c r="N645" i="10"/>
  <c r="N646" i="10"/>
  <c r="N647" i="10"/>
  <c r="N648" i="10"/>
  <c r="N649" i="10"/>
  <c r="N650" i="10"/>
  <c r="N651" i="10"/>
  <c r="N652" i="10"/>
  <c r="N653" i="10"/>
  <c r="N654" i="10"/>
  <c r="N655" i="10"/>
  <c r="N656" i="10"/>
  <c r="N657" i="10"/>
  <c r="N658" i="10"/>
  <c r="N659" i="10"/>
  <c r="N660" i="10"/>
  <c r="N661" i="10"/>
  <c r="N662" i="10"/>
  <c r="N663" i="10"/>
  <c r="N664" i="10"/>
  <c r="N665" i="10"/>
  <c r="N666" i="10"/>
  <c r="N667" i="10"/>
  <c r="N668" i="10"/>
  <c r="N669" i="10"/>
  <c r="N670" i="10"/>
  <c r="N671" i="10"/>
  <c r="N672" i="10"/>
  <c r="N673" i="10"/>
  <c r="N674" i="10"/>
  <c r="N675" i="10"/>
  <c r="N676" i="10"/>
  <c r="N677" i="10"/>
  <c r="N678" i="10"/>
  <c r="N679" i="10"/>
  <c r="N680" i="10"/>
  <c r="N681" i="10"/>
  <c r="N682" i="10"/>
  <c r="N683" i="10"/>
  <c r="N684" i="10"/>
  <c r="N685" i="10"/>
  <c r="N686" i="10"/>
  <c r="N687" i="10"/>
  <c r="N688" i="10"/>
  <c r="N689" i="10"/>
  <c r="N690" i="10"/>
  <c r="N691" i="10"/>
  <c r="N692" i="10"/>
  <c r="N69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1" i="10"/>
  <c r="V82" i="10"/>
  <c r="V83" i="10"/>
  <c r="V84" i="10"/>
  <c r="V85" i="10"/>
  <c r="V86" i="10"/>
  <c r="V87" i="10"/>
  <c r="V88" i="10"/>
  <c r="V89" i="10"/>
  <c r="V90" i="10"/>
  <c r="V91" i="10"/>
  <c r="V92" i="10"/>
  <c r="V93" i="10"/>
  <c r="V94" i="10"/>
  <c r="V95" i="10"/>
  <c r="V96" i="10"/>
  <c r="V97" i="10"/>
  <c r="V98" i="10"/>
  <c r="V99" i="10"/>
  <c r="V100" i="10"/>
  <c r="V101" i="10"/>
  <c r="V102" i="10"/>
  <c r="V103" i="10"/>
  <c r="V104" i="10"/>
  <c r="V105" i="10"/>
  <c r="V106" i="10"/>
  <c r="V107" i="10"/>
  <c r="V108" i="10"/>
  <c r="V109" i="10"/>
  <c r="V110" i="10"/>
  <c r="V111" i="10"/>
  <c r="V112" i="10"/>
  <c r="V113" i="10"/>
  <c r="V114" i="10"/>
  <c r="V115" i="10"/>
  <c r="V116" i="10"/>
  <c r="V117" i="10"/>
  <c r="V118" i="10"/>
  <c r="V119" i="10"/>
  <c r="V120" i="10"/>
  <c r="V121" i="10"/>
  <c r="V122" i="10"/>
  <c r="V123" i="10"/>
  <c r="V124" i="10"/>
  <c r="V125" i="10"/>
  <c r="V126" i="10"/>
  <c r="V127" i="10"/>
  <c r="V128" i="10"/>
  <c r="V129" i="10"/>
  <c r="V130" i="10"/>
  <c r="V131" i="10"/>
  <c r="V132" i="10"/>
  <c r="V133" i="10"/>
  <c r="V134" i="10"/>
  <c r="V135" i="10"/>
  <c r="V136" i="10"/>
  <c r="V137" i="10"/>
  <c r="V138" i="10"/>
  <c r="V139" i="10"/>
  <c r="V140" i="10"/>
  <c r="V141" i="10"/>
  <c r="V142" i="10"/>
  <c r="V143" i="10"/>
  <c r="V144" i="10"/>
  <c r="V145" i="10"/>
  <c r="V146" i="10"/>
  <c r="V147" i="10"/>
  <c r="V148" i="10"/>
  <c r="V149" i="10"/>
  <c r="V150" i="10"/>
  <c r="V151" i="10"/>
  <c r="V152" i="10"/>
  <c r="V153" i="10"/>
  <c r="V154" i="10"/>
  <c r="V155" i="10"/>
  <c r="V156" i="10"/>
  <c r="V157" i="10"/>
  <c r="V158" i="10"/>
  <c r="V159" i="10"/>
  <c r="V160" i="10"/>
  <c r="V161" i="10"/>
  <c r="V162" i="10"/>
  <c r="V163" i="10"/>
  <c r="V164" i="10"/>
  <c r="V165" i="10"/>
  <c r="V166" i="10"/>
  <c r="V167" i="10"/>
  <c r="V168" i="10"/>
  <c r="V169" i="10"/>
  <c r="V170" i="10"/>
  <c r="V171" i="10"/>
  <c r="V172" i="10"/>
  <c r="V173" i="10"/>
  <c r="V174" i="10"/>
  <c r="V175" i="10"/>
  <c r="V176" i="10"/>
  <c r="V177" i="10"/>
  <c r="V178" i="10"/>
  <c r="V179" i="10"/>
  <c r="V180" i="10"/>
  <c r="V181" i="10"/>
  <c r="V182" i="10"/>
  <c r="V183" i="10"/>
  <c r="V184" i="10"/>
  <c r="V185" i="10"/>
  <c r="V186" i="10"/>
  <c r="V187" i="10"/>
  <c r="V188" i="10"/>
  <c r="V189" i="10"/>
  <c r="V190" i="10"/>
  <c r="V191" i="10"/>
  <c r="V192" i="10"/>
  <c r="V193" i="10"/>
  <c r="V194" i="10"/>
  <c r="V195" i="10"/>
  <c r="V196" i="10"/>
  <c r="V197" i="10"/>
  <c r="V198" i="10"/>
  <c r="V199" i="10"/>
  <c r="V200" i="10"/>
  <c r="V201" i="10"/>
  <c r="V202" i="10"/>
  <c r="V203" i="10"/>
  <c r="V204" i="10"/>
  <c r="V205" i="10"/>
  <c r="V206" i="10"/>
  <c r="V207" i="10"/>
  <c r="V208" i="10"/>
  <c r="V209" i="10"/>
  <c r="V210" i="10"/>
  <c r="V211" i="10"/>
  <c r="V212" i="10"/>
  <c r="V213" i="10"/>
  <c r="V214" i="10"/>
  <c r="V215" i="10"/>
  <c r="V216" i="10"/>
  <c r="V217" i="10"/>
  <c r="V218" i="10"/>
  <c r="V219" i="10"/>
  <c r="V220" i="10"/>
  <c r="V221" i="10"/>
  <c r="V222" i="10"/>
  <c r="V223" i="10"/>
  <c r="V224" i="10"/>
  <c r="V225" i="10"/>
  <c r="V226" i="10"/>
  <c r="V227" i="10"/>
  <c r="V228" i="10"/>
  <c r="V229" i="10"/>
  <c r="V230" i="10"/>
  <c r="V231" i="10"/>
  <c r="V232" i="10"/>
  <c r="V233" i="10"/>
  <c r="V234" i="10"/>
  <c r="V235" i="10"/>
  <c r="V236" i="10"/>
  <c r="V237" i="10"/>
  <c r="V238" i="10"/>
  <c r="V239" i="10"/>
  <c r="V240" i="10"/>
  <c r="V241" i="10"/>
  <c r="V242" i="10"/>
  <c r="V243" i="10"/>
  <c r="V244" i="10"/>
  <c r="V245" i="10"/>
  <c r="V246" i="10"/>
  <c r="V247" i="10"/>
  <c r="V248" i="10"/>
  <c r="V249" i="10"/>
  <c r="V250" i="10"/>
  <c r="V251" i="10"/>
  <c r="V252" i="10"/>
  <c r="V253" i="10"/>
  <c r="V254" i="10"/>
  <c r="V255" i="10"/>
  <c r="V256" i="10"/>
  <c r="V257" i="10"/>
  <c r="V258" i="10"/>
  <c r="V259" i="10"/>
  <c r="V260" i="10"/>
  <c r="V261" i="10"/>
  <c r="V262" i="10"/>
  <c r="V263" i="10"/>
  <c r="V264" i="10"/>
  <c r="V265" i="10"/>
  <c r="V266" i="10"/>
  <c r="V267" i="10"/>
  <c r="V268" i="10"/>
  <c r="V269" i="10"/>
  <c r="V270" i="10"/>
  <c r="V271" i="10"/>
  <c r="V272" i="10"/>
  <c r="V273" i="10"/>
  <c r="V274" i="10"/>
  <c r="V275" i="10"/>
  <c r="V276" i="10"/>
  <c r="V277" i="10"/>
  <c r="V278" i="10"/>
  <c r="V279" i="10"/>
  <c r="V280" i="10"/>
  <c r="V281" i="10"/>
  <c r="V282" i="10"/>
  <c r="V283" i="10"/>
  <c r="V284" i="10"/>
  <c r="V285" i="10"/>
  <c r="V286" i="10"/>
  <c r="V287" i="10"/>
  <c r="V288" i="10"/>
  <c r="V289" i="10"/>
  <c r="V290" i="10"/>
  <c r="V291" i="10"/>
  <c r="V292" i="10"/>
  <c r="V293" i="10"/>
  <c r="V294" i="10"/>
  <c r="V295" i="10"/>
  <c r="V296" i="10"/>
  <c r="V297" i="10"/>
  <c r="V298" i="10"/>
  <c r="V299" i="10"/>
  <c r="V300" i="10"/>
  <c r="V301" i="10"/>
  <c r="V302" i="10"/>
  <c r="V303" i="10"/>
  <c r="V304" i="10"/>
  <c r="V305" i="10"/>
  <c r="V306" i="10"/>
  <c r="V307" i="10"/>
  <c r="V308" i="10"/>
  <c r="V309" i="10"/>
  <c r="V310" i="10"/>
  <c r="V311" i="10"/>
  <c r="V312" i="10"/>
  <c r="V313" i="10"/>
  <c r="V314" i="10"/>
  <c r="V315" i="10"/>
  <c r="V316" i="10"/>
  <c r="V317" i="10"/>
  <c r="V318" i="10"/>
  <c r="V319" i="10"/>
  <c r="V320" i="10"/>
  <c r="V321" i="10"/>
  <c r="V322" i="10"/>
  <c r="V323" i="10"/>
  <c r="V324" i="10"/>
  <c r="V325" i="10"/>
  <c r="V326" i="10"/>
  <c r="V327" i="10"/>
  <c r="V328" i="10"/>
  <c r="V329" i="10"/>
  <c r="V330" i="10"/>
  <c r="V331" i="10"/>
  <c r="V332" i="10"/>
  <c r="V333" i="10"/>
  <c r="V334" i="10"/>
  <c r="V335" i="10"/>
  <c r="V336" i="10"/>
  <c r="V337" i="10"/>
  <c r="V338" i="10"/>
  <c r="V339" i="10"/>
  <c r="V340" i="10"/>
  <c r="V341" i="10"/>
  <c r="V342" i="10"/>
  <c r="V343" i="10"/>
  <c r="V344" i="10"/>
  <c r="V345" i="10"/>
  <c r="V346" i="10"/>
  <c r="V347" i="10"/>
  <c r="V348" i="10"/>
  <c r="V349" i="10"/>
  <c r="V350" i="10"/>
  <c r="V351" i="10"/>
  <c r="V352" i="10"/>
  <c r="V353" i="10"/>
  <c r="V354" i="10"/>
  <c r="V355" i="10"/>
  <c r="V356" i="10"/>
  <c r="V357" i="10"/>
  <c r="V358" i="10"/>
  <c r="V359" i="10"/>
  <c r="V360" i="10"/>
  <c r="V361" i="10"/>
  <c r="V362" i="10"/>
  <c r="V363" i="10"/>
  <c r="V364" i="10"/>
  <c r="V365" i="10"/>
  <c r="V366" i="10"/>
  <c r="V367" i="10"/>
  <c r="V368" i="10"/>
  <c r="V369" i="10"/>
  <c r="V370" i="10"/>
  <c r="V371" i="10"/>
  <c r="V372" i="10"/>
  <c r="V373" i="10"/>
  <c r="V374" i="10"/>
  <c r="V375" i="10"/>
  <c r="V376" i="10"/>
  <c r="V377" i="10"/>
  <c r="V378" i="10"/>
  <c r="V379" i="10"/>
  <c r="V380" i="10"/>
  <c r="V381" i="10"/>
  <c r="V382" i="10"/>
  <c r="V383" i="10"/>
  <c r="V384" i="10"/>
  <c r="V385" i="10"/>
  <c r="V386" i="10"/>
  <c r="V387" i="10"/>
  <c r="V388" i="10"/>
  <c r="V389" i="10"/>
  <c r="V390" i="10"/>
  <c r="V391" i="10"/>
  <c r="V392" i="10"/>
  <c r="V393" i="10"/>
  <c r="V394" i="10"/>
  <c r="V395" i="10"/>
  <c r="V396" i="10"/>
  <c r="V397" i="10"/>
  <c r="V398" i="10"/>
  <c r="V399" i="10"/>
  <c r="V400" i="10"/>
  <c r="V401" i="10"/>
  <c r="V402" i="10"/>
  <c r="V403" i="10"/>
  <c r="V404" i="10"/>
  <c r="V405" i="10"/>
  <c r="V406" i="10"/>
  <c r="V407" i="10"/>
  <c r="V408" i="10"/>
  <c r="V409" i="10"/>
  <c r="V410" i="10"/>
  <c r="V411" i="10"/>
  <c r="V412" i="10"/>
  <c r="V413" i="10"/>
  <c r="V414" i="10"/>
  <c r="V415" i="10"/>
  <c r="V416" i="10"/>
  <c r="V417" i="10"/>
  <c r="V418" i="10"/>
  <c r="V419" i="10"/>
  <c r="V420" i="10"/>
  <c r="V421" i="10"/>
  <c r="V422" i="10"/>
  <c r="V423" i="10"/>
  <c r="V424" i="10"/>
  <c r="V425" i="10"/>
  <c r="V426" i="10"/>
  <c r="V427" i="10"/>
  <c r="V428" i="10"/>
  <c r="V429" i="10"/>
  <c r="V430" i="10"/>
  <c r="V431" i="10"/>
  <c r="V432" i="10"/>
  <c r="V433" i="10"/>
  <c r="V434" i="10"/>
  <c r="V435" i="10"/>
  <c r="V436" i="10"/>
  <c r="V437" i="10"/>
  <c r="V438" i="10"/>
  <c r="V439" i="10"/>
  <c r="V440" i="10"/>
  <c r="V441" i="10"/>
  <c r="V442" i="10"/>
  <c r="V443" i="10"/>
  <c r="V444" i="10"/>
  <c r="V445" i="10"/>
  <c r="V446" i="10"/>
  <c r="V447" i="10"/>
  <c r="V448" i="10"/>
  <c r="V449" i="10"/>
  <c r="V450" i="10"/>
  <c r="V451" i="10"/>
  <c r="V452" i="10"/>
  <c r="V453" i="10"/>
  <c r="V454" i="10"/>
  <c r="V455" i="10"/>
  <c r="V456" i="10"/>
  <c r="V457" i="10"/>
  <c r="V458" i="10"/>
  <c r="V459" i="10"/>
  <c r="V460" i="10"/>
  <c r="V461" i="10"/>
  <c r="V462" i="10"/>
  <c r="V463" i="10"/>
  <c r="V464" i="10"/>
  <c r="V465" i="10"/>
  <c r="V466" i="10"/>
  <c r="V467" i="10"/>
  <c r="V468" i="10"/>
  <c r="V469" i="10"/>
  <c r="V470" i="10"/>
  <c r="V471" i="10"/>
  <c r="V472" i="10"/>
  <c r="V473" i="10"/>
  <c r="V474" i="10"/>
  <c r="V475" i="10"/>
  <c r="V476" i="10"/>
  <c r="V477" i="10"/>
  <c r="V478" i="10"/>
  <c r="V479" i="10"/>
  <c r="V480" i="10"/>
  <c r="V481" i="10"/>
  <c r="V482" i="10"/>
  <c r="V483" i="10"/>
  <c r="V484" i="10"/>
  <c r="V485" i="10"/>
  <c r="V486" i="10"/>
  <c r="V487" i="10"/>
  <c r="V488" i="10"/>
  <c r="V489" i="10"/>
  <c r="V490" i="10"/>
  <c r="V491" i="10"/>
  <c r="V492" i="10"/>
  <c r="V493" i="10"/>
  <c r="V494" i="10"/>
  <c r="V495" i="10"/>
  <c r="V496" i="10"/>
  <c r="V497" i="10"/>
  <c r="V498" i="10"/>
  <c r="V499" i="10"/>
  <c r="V500" i="10"/>
  <c r="V501" i="10"/>
  <c r="V502" i="10"/>
  <c r="V503" i="10"/>
  <c r="V504" i="10"/>
  <c r="V505" i="10"/>
  <c r="V506" i="10"/>
  <c r="V507" i="10"/>
  <c r="V508" i="10"/>
  <c r="V509" i="10"/>
  <c r="V510" i="10"/>
  <c r="V511" i="10"/>
  <c r="V512" i="10"/>
  <c r="V513" i="10"/>
  <c r="V514" i="10"/>
  <c r="V515" i="10"/>
  <c r="V516" i="10"/>
  <c r="V517" i="10"/>
  <c r="V518" i="10"/>
  <c r="V519" i="10"/>
  <c r="V520" i="10"/>
  <c r="V521" i="10"/>
  <c r="V522" i="10"/>
  <c r="V523" i="10"/>
  <c r="V524" i="10"/>
  <c r="V525" i="10"/>
  <c r="V526" i="10"/>
  <c r="V527" i="10"/>
  <c r="V528" i="10"/>
  <c r="V529" i="10"/>
  <c r="V530" i="10"/>
  <c r="V531" i="10"/>
  <c r="V532" i="10"/>
  <c r="V533" i="10"/>
  <c r="V534" i="10"/>
  <c r="V535" i="10"/>
  <c r="V536" i="10"/>
  <c r="V537" i="10"/>
  <c r="V538" i="10"/>
  <c r="V539" i="10"/>
  <c r="V540" i="10"/>
  <c r="V541" i="10"/>
  <c r="V542" i="10"/>
  <c r="V543" i="10"/>
  <c r="V544" i="10"/>
  <c r="V545" i="10"/>
  <c r="V546" i="10"/>
  <c r="V547" i="10"/>
  <c r="V548" i="10"/>
  <c r="V549" i="10"/>
  <c r="V550" i="10"/>
  <c r="V551" i="10"/>
  <c r="V552" i="10"/>
  <c r="V553" i="10"/>
  <c r="V554" i="10"/>
  <c r="V555" i="10"/>
  <c r="V556" i="10"/>
  <c r="V557" i="10"/>
  <c r="V558" i="10"/>
  <c r="V559" i="10"/>
  <c r="V560" i="10"/>
  <c r="V561" i="10"/>
  <c r="V562" i="10"/>
  <c r="V563" i="10"/>
  <c r="V564" i="10"/>
  <c r="V565" i="10"/>
  <c r="V566" i="10"/>
  <c r="V567" i="10"/>
  <c r="V568" i="10"/>
  <c r="V569" i="10"/>
  <c r="V570" i="10"/>
  <c r="V571" i="10"/>
  <c r="V572" i="10"/>
  <c r="V573" i="10"/>
  <c r="V574" i="10"/>
  <c r="V575" i="10"/>
  <c r="V576" i="10"/>
  <c r="V577" i="10"/>
  <c r="V578" i="10"/>
  <c r="V579" i="10"/>
  <c r="V580" i="10"/>
  <c r="V581" i="10"/>
  <c r="V582" i="10"/>
  <c r="V583" i="10"/>
  <c r="V584" i="10"/>
  <c r="V585" i="10"/>
  <c r="V586" i="10"/>
  <c r="V587" i="10"/>
  <c r="V588" i="10"/>
  <c r="V589" i="10"/>
  <c r="V590" i="10"/>
  <c r="V591" i="10"/>
  <c r="V592" i="10"/>
  <c r="V593" i="10"/>
  <c r="V594" i="10"/>
  <c r="V595" i="10"/>
  <c r="V596" i="10"/>
  <c r="V597" i="10"/>
  <c r="V598" i="10"/>
  <c r="V599" i="10"/>
  <c r="V600" i="10"/>
  <c r="V601" i="10"/>
  <c r="V602" i="10"/>
  <c r="V603" i="10"/>
  <c r="V604" i="10"/>
  <c r="V605" i="10"/>
  <c r="V606" i="10"/>
  <c r="V607" i="10"/>
  <c r="V608" i="10"/>
  <c r="V609" i="10"/>
  <c r="V610" i="10"/>
  <c r="V611" i="10"/>
  <c r="V612" i="10"/>
  <c r="V613" i="10"/>
  <c r="V614" i="10"/>
  <c r="V615" i="10"/>
  <c r="V616" i="10"/>
  <c r="V617" i="10"/>
  <c r="V618" i="10"/>
  <c r="V619" i="10"/>
  <c r="V620" i="10"/>
  <c r="V621" i="10"/>
  <c r="V622" i="10"/>
  <c r="V623" i="10"/>
  <c r="V624" i="10"/>
  <c r="V625" i="10"/>
  <c r="V626" i="10"/>
  <c r="V627" i="10"/>
  <c r="V628" i="10"/>
  <c r="V629" i="10"/>
  <c r="V630" i="10"/>
  <c r="V631" i="10"/>
  <c r="V632" i="10"/>
  <c r="V633" i="10"/>
  <c r="V634" i="10"/>
  <c r="V635" i="10"/>
  <c r="V636" i="10"/>
  <c r="V637" i="10"/>
  <c r="V638" i="10"/>
  <c r="V639" i="10"/>
  <c r="V640" i="10"/>
  <c r="V641" i="10"/>
  <c r="V642" i="10"/>
  <c r="V643" i="10"/>
  <c r="V644" i="10"/>
  <c r="V645" i="10"/>
  <c r="V646" i="10"/>
  <c r="V647" i="10"/>
  <c r="V648" i="10"/>
  <c r="V649" i="10"/>
  <c r="V650" i="10"/>
  <c r="V651" i="10"/>
  <c r="V652" i="10"/>
  <c r="V653" i="10"/>
  <c r="V654" i="10"/>
  <c r="V655" i="10"/>
  <c r="V656" i="10"/>
  <c r="V657" i="10"/>
  <c r="V658" i="10"/>
  <c r="V659" i="10"/>
  <c r="V660" i="10"/>
  <c r="V661" i="10"/>
  <c r="V662" i="10"/>
  <c r="V663" i="10"/>
  <c r="V664" i="10"/>
  <c r="V665" i="10"/>
  <c r="V666" i="10"/>
  <c r="V667" i="10"/>
  <c r="V668" i="10"/>
  <c r="V669" i="10"/>
  <c r="V670" i="10"/>
  <c r="V671" i="10"/>
  <c r="V672" i="10"/>
  <c r="V673" i="10"/>
  <c r="V674" i="10"/>
  <c r="V675" i="10"/>
  <c r="V676" i="10"/>
  <c r="V677" i="10"/>
  <c r="V678" i="10"/>
  <c r="V679" i="10"/>
  <c r="V680" i="10"/>
  <c r="V681" i="10"/>
  <c r="V682" i="10"/>
  <c r="V683" i="10"/>
  <c r="V684" i="10"/>
  <c r="V685" i="10"/>
  <c r="V686" i="10"/>
  <c r="V687" i="10"/>
  <c r="V688" i="10"/>
  <c r="V689" i="10"/>
  <c r="V690" i="10"/>
  <c r="V691" i="10"/>
  <c r="V692" i="10"/>
  <c r="V693" i="10"/>
  <c r="L481" i="10" l="1"/>
  <c r="L497" i="10"/>
  <c r="L668" i="10"/>
  <c r="L552" i="10"/>
  <c r="L512" i="10"/>
  <c r="L553" i="10"/>
  <c r="L545" i="10"/>
  <c r="L529" i="10"/>
  <c r="L469" i="10"/>
  <c r="L465" i="10"/>
  <c r="L690" i="10"/>
  <c r="L674" i="10"/>
  <c r="L658" i="10"/>
  <c r="L642" i="10"/>
  <c r="L622" i="10"/>
  <c r="L606" i="10"/>
  <c r="L590" i="10"/>
  <c r="L574" i="10"/>
  <c r="L554" i="10"/>
  <c r="L538" i="10"/>
  <c r="L522" i="10"/>
  <c r="L506" i="10"/>
  <c r="L490" i="10"/>
  <c r="L474" i="10"/>
  <c r="L458" i="10"/>
  <c r="L450" i="10"/>
  <c r="L528" i="10"/>
  <c r="L504" i="10"/>
  <c r="L454" i="10"/>
  <c r="L446" i="10"/>
  <c r="L410" i="10"/>
  <c r="L390" i="10"/>
  <c r="L382" i="10"/>
  <c r="L253" i="10"/>
  <c r="L5" i="10"/>
  <c r="L386" i="10"/>
  <c r="L621" i="10"/>
  <c r="L601" i="10"/>
  <c r="L589" i="10"/>
  <c r="L577" i="10"/>
  <c r="L557" i="10"/>
  <c r="L541" i="10"/>
  <c r="L402" i="10"/>
  <c r="L509" i="10"/>
  <c r="L461" i="10"/>
  <c r="L691" i="10"/>
  <c r="L675" i="10"/>
  <c r="L659" i="10"/>
  <c r="L643" i="10"/>
  <c r="L619" i="10"/>
  <c r="L603" i="10"/>
  <c r="L587" i="10"/>
  <c r="L571" i="10"/>
  <c r="L555" i="10"/>
  <c r="L539" i="10"/>
  <c r="L523" i="10"/>
  <c r="L507" i="10"/>
  <c r="L491" i="10"/>
  <c r="L475" i="10"/>
  <c r="L459" i="10"/>
  <c r="L686" i="10"/>
  <c r="L670" i="10"/>
  <c r="L654" i="10"/>
  <c r="L638" i="10"/>
  <c r="L626" i="10"/>
  <c r="L610" i="10"/>
  <c r="L594" i="10"/>
  <c r="L578" i="10"/>
  <c r="L562" i="10"/>
  <c r="L558" i="10"/>
  <c r="L542" i="10"/>
  <c r="L526" i="10"/>
  <c r="L510" i="10"/>
  <c r="L494" i="10"/>
  <c r="L478" i="10"/>
  <c r="L462" i="10"/>
  <c r="L418" i="10"/>
  <c r="L370" i="10"/>
  <c r="L685" i="10"/>
  <c r="L681" i="10"/>
  <c r="L673" i="10"/>
  <c r="L649" i="10"/>
  <c r="L645" i="10"/>
  <c r="L625" i="10"/>
  <c r="L597" i="10"/>
  <c r="L585" i="10"/>
  <c r="L565" i="10"/>
  <c r="L533" i="10"/>
  <c r="L501" i="10"/>
  <c r="L489" i="10"/>
  <c r="L669" i="10"/>
  <c r="L653" i="10"/>
  <c r="L641" i="10"/>
  <c r="L629" i="10"/>
  <c r="L617" i="10"/>
  <c r="L549" i="10"/>
  <c r="L445" i="10"/>
  <c r="L429" i="10"/>
  <c r="L381" i="10"/>
  <c r="L613" i="10"/>
  <c r="L581" i="10"/>
  <c r="L517" i="10"/>
  <c r="L457" i="10"/>
  <c r="L413" i="10"/>
  <c r="L397" i="10"/>
  <c r="L365" i="10"/>
  <c r="L692" i="10"/>
  <c r="L688" i="10"/>
  <c r="L684" i="10"/>
  <c r="L664" i="10"/>
  <c r="L656" i="10"/>
  <c r="L652" i="10"/>
  <c r="L644" i="10"/>
  <c r="L636" i="10"/>
  <c r="L632" i="10"/>
  <c r="L620" i="10"/>
  <c r="L616" i="10"/>
  <c r="L612" i="10"/>
  <c r="L592" i="10"/>
  <c r="L588" i="10"/>
  <c r="L584" i="10"/>
  <c r="L580" i="10"/>
  <c r="L556" i="10"/>
  <c r="L548" i="10"/>
  <c r="L540" i="10"/>
  <c r="L516" i="10"/>
  <c r="L508" i="10"/>
  <c r="L484" i="10"/>
  <c r="L480" i="10"/>
  <c r="L468" i="10"/>
  <c r="L464" i="10"/>
  <c r="L452" i="10"/>
  <c r="L448" i="10"/>
  <c r="L436" i="10"/>
  <c r="L432" i="10"/>
  <c r="L420" i="10"/>
  <c r="L416" i="10"/>
  <c r="L404" i="10"/>
  <c r="L400" i="10"/>
  <c r="L388" i="10"/>
  <c r="L384" i="10"/>
  <c r="L372" i="10"/>
  <c r="L368" i="10"/>
  <c r="L252" i="10"/>
  <c r="L244" i="10"/>
  <c r="L240" i="10"/>
  <c r="L236" i="10"/>
  <c r="L228" i="10"/>
  <c r="L224" i="10"/>
  <c r="L204" i="10"/>
  <c r="L188" i="10"/>
  <c r="L176" i="10"/>
  <c r="L172" i="10"/>
  <c r="L168" i="10"/>
  <c r="L569" i="10"/>
  <c r="L477" i="10"/>
  <c r="L683" i="10"/>
  <c r="L679" i="10"/>
  <c r="L667" i="10"/>
  <c r="L663" i="10"/>
  <c r="L651" i="10"/>
  <c r="L647" i="10"/>
  <c r="L635" i="10"/>
  <c r="L631" i="10"/>
  <c r="L627" i="10"/>
  <c r="L615" i="10"/>
  <c r="L611" i="10"/>
  <c r="L599" i="10"/>
  <c r="L595" i="10"/>
  <c r="L583" i="10"/>
  <c r="L579" i="10"/>
  <c r="L567" i="10"/>
  <c r="L563" i="10"/>
  <c r="L551" i="10"/>
  <c r="L547" i="10"/>
  <c r="L535" i="10"/>
  <c r="L531" i="10"/>
  <c r="L519" i="10"/>
  <c r="L515" i="10"/>
  <c r="L503" i="10"/>
  <c r="L499" i="10"/>
  <c r="L487" i="10"/>
  <c r="L483" i="10"/>
  <c r="L471" i="10"/>
  <c r="L467" i="10"/>
  <c r="L455" i="10"/>
  <c r="L451" i="10"/>
  <c r="L439" i="10"/>
  <c r="L435" i="10"/>
  <c r="L423" i="10"/>
  <c r="L419" i="10"/>
  <c r="L407" i="10"/>
  <c r="L403" i="10"/>
  <c r="L391" i="10"/>
  <c r="L387" i="10"/>
  <c r="L375" i="10"/>
  <c r="L371" i="10"/>
  <c r="L259" i="10"/>
  <c r="L243" i="10"/>
  <c r="L227" i="10"/>
  <c r="L211" i="10"/>
  <c r="L195" i="10"/>
  <c r="L179" i="10"/>
  <c r="L163" i="10"/>
  <c r="L359" i="10"/>
  <c r="L682" i="10"/>
  <c r="L666" i="10"/>
  <c r="L650" i="10"/>
  <c r="L634" i="10"/>
  <c r="L614" i="10"/>
  <c r="L598" i="10"/>
  <c r="L582" i="10"/>
  <c r="L566" i="10"/>
  <c r="L546" i="10"/>
  <c r="L530" i="10"/>
  <c r="L514" i="10"/>
  <c r="L498" i="10"/>
  <c r="L482" i="10"/>
  <c r="L466" i="10"/>
  <c r="L442" i="10"/>
  <c r="L422" i="10"/>
  <c r="L414" i="10"/>
  <c r="L378" i="10"/>
  <c r="L358" i="10"/>
  <c r="L258" i="10"/>
  <c r="L242" i="10"/>
  <c r="L226" i="10"/>
  <c r="L210" i="10"/>
  <c r="L194" i="10"/>
  <c r="L178" i="10"/>
  <c r="L162" i="10"/>
  <c r="L73" i="10"/>
  <c r="L57" i="10"/>
  <c r="L355" i="10"/>
  <c r="L693" i="10"/>
  <c r="L689" i="10"/>
  <c r="L661" i="10"/>
  <c r="L441" i="10"/>
  <c r="L425" i="10"/>
  <c r="L409" i="10"/>
  <c r="L393" i="10"/>
  <c r="L377" i="10"/>
  <c r="L361" i="10"/>
  <c r="L245" i="10"/>
  <c r="L229" i="10"/>
  <c r="L213" i="10"/>
  <c r="L197" i="10"/>
  <c r="L181" i="10"/>
  <c r="L76" i="10"/>
  <c r="L60" i="10"/>
  <c r="L14" i="10"/>
  <c r="L680" i="10"/>
  <c r="L648" i="10"/>
  <c r="L628" i="10"/>
  <c r="L492" i="10"/>
  <c r="L476" i="10"/>
  <c r="L460" i="10"/>
  <c r="L444" i="10"/>
  <c r="L428" i="10"/>
  <c r="L412" i="10"/>
  <c r="L396" i="10"/>
  <c r="L380" i="10"/>
  <c r="L364" i="10"/>
  <c r="L356" i="10"/>
  <c r="L256" i="10"/>
  <c r="L232" i="10"/>
  <c r="L220" i="10"/>
  <c r="L216" i="10"/>
  <c r="L192" i="10"/>
  <c r="L184" i="10"/>
  <c r="L443" i="10"/>
  <c r="L427" i="10"/>
  <c r="L411" i="10"/>
  <c r="L395" i="10"/>
  <c r="L379" i="10"/>
  <c r="L363" i="10"/>
  <c r="L251" i="10"/>
  <c r="L235" i="10"/>
  <c r="L219" i="10"/>
  <c r="L203" i="10"/>
  <c r="L187" i="10"/>
  <c r="L171" i="10"/>
  <c r="L426" i="10"/>
  <c r="L406" i="10"/>
  <c r="L398" i="10"/>
  <c r="L362" i="10"/>
  <c r="L254" i="10"/>
  <c r="L238" i="10"/>
  <c r="L453" i="10"/>
  <c r="L437" i="10"/>
  <c r="L421" i="10"/>
  <c r="L405" i="10"/>
  <c r="L389" i="10"/>
  <c r="L373" i="10"/>
  <c r="L357" i="10"/>
  <c r="L257" i="10"/>
  <c r="L249" i="10"/>
  <c r="L241" i="10"/>
  <c r="L233" i="10"/>
  <c r="L225" i="10"/>
  <c r="L217" i="10"/>
  <c r="L209" i="10"/>
  <c r="L201" i="10"/>
  <c r="L193" i="10"/>
  <c r="L185" i="10"/>
  <c r="L177" i="10"/>
  <c r="L169" i="10"/>
  <c r="L72" i="10"/>
  <c r="L56" i="10"/>
  <c r="L74" i="10"/>
  <c r="L58" i="10"/>
  <c r="L8" i="10"/>
  <c r="L222" i="10"/>
  <c r="L206" i="10"/>
  <c r="L190" i="10"/>
  <c r="L174" i="10"/>
  <c r="L69" i="10"/>
  <c r="L11" i="10"/>
  <c r="L79" i="10"/>
  <c r="L71" i="10"/>
  <c r="L63" i="10"/>
  <c r="L55" i="10"/>
  <c r="L9" i="10"/>
  <c r="L247" i="10"/>
  <c r="L231" i="10"/>
  <c r="L215" i="10"/>
  <c r="L199" i="10"/>
  <c r="L183" i="10"/>
  <c r="L167" i="10"/>
  <c r="L70" i="10"/>
  <c r="L54" i="10"/>
  <c r="L4" i="10"/>
  <c r="L250" i="10"/>
  <c r="L234" i="10"/>
  <c r="L218" i="10"/>
  <c r="L202" i="10"/>
  <c r="L186" i="10"/>
  <c r="L170" i="10"/>
  <c r="L81" i="10"/>
  <c r="L65" i="10"/>
  <c r="L7" i="10"/>
  <c r="L82" i="10"/>
  <c r="L80" i="10"/>
  <c r="L10" i="10"/>
  <c r="L66" i="10"/>
  <c r="L64" i="10"/>
  <c r="L83" i="10"/>
  <c r="L67" i="10"/>
  <c r="L13" i="10"/>
  <c r="F698" i="10"/>
  <c r="F697" i="10"/>
  <c r="F696" i="10"/>
  <c r="F695" i="10"/>
  <c r="J143" i="10"/>
  <c r="V53" i="10" l="1"/>
  <c r="N53" i="10"/>
  <c r="J53" i="10"/>
  <c r="L53" i="10" s="1"/>
  <c r="V52" i="10"/>
  <c r="N52" i="10"/>
  <c r="J52" i="10"/>
  <c r="L52" i="10" s="1"/>
  <c r="V51" i="10"/>
  <c r="N51" i="10"/>
  <c r="J51" i="10"/>
  <c r="L51" i="10" s="1"/>
  <c r="V50" i="10"/>
  <c r="N50" i="10"/>
  <c r="J50" i="10"/>
  <c r="L50" i="10" s="1"/>
  <c r="V49" i="10"/>
  <c r="N49" i="10"/>
  <c r="J49" i="10"/>
  <c r="L49" i="10" s="1"/>
  <c r="V48" i="10"/>
  <c r="N48" i="10"/>
  <c r="J48" i="10"/>
  <c r="L48" i="10" s="1"/>
  <c r="V47" i="10"/>
  <c r="N47" i="10"/>
  <c r="J47" i="10"/>
  <c r="L47" i="10" s="1"/>
  <c r="V46" i="10"/>
  <c r="N46" i="10"/>
  <c r="J46" i="10"/>
  <c r="L46" i="10" s="1"/>
  <c r="V45" i="10"/>
  <c r="N45" i="10"/>
  <c r="J45" i="10"/>
  <c r="L45" i="10" s="1"/>
  <c r="V44" i="10"/>
  <c r="N44" i="10"/>
  <c r="J44" i="10"/>
  <c r="L44" i="10" s="1"/>
  <c r="V43" i="10"/>
  <c r="N43" i="10"/>
  <c r="J43" i="10"/>
  <c r="L43" i="10" s="1"/>
  <c r="V42" i="10"/>
  <c r="N42" i="10"/>
  <c r="J42" i="10"/>
  <c r="L42" i="10" s="1"/>
  <c r="V41" i="10"/>
  <c r="N41" i="10"/>
  <c r="J41" i="10"/>
  <c r="L41" i="10" s="1"/>
  <c r="V40" i="10"/>
  <c r="N40" i="10"/>
  <c r="J40" i="10"/>
  <c r="L40" i="10" s="1"/>
  <c r="V39" i="10"/>
  <c r="N39" i="10"/>
  <c r="J39" i="10"/>
  <c r="L39" i="10" s="1"/>
  <c r="V38" i="10"/>
  <c r="N38" i="10"/>
  <c r="J38" i="10"/>
  <c r="L38" i="10" s="1"/>
  <c r="V37" i="10"/>
  <c r="N37" i="10"/>
  <c r="J37" i="10"/>
  <c r="L37" i="10" s="1"/>
  <c r="V36" i="10"/>
  <c r="N36" i="10"/>
  <c r="J36" i="10"/>
  <c r="L36" i="10" s="1"/>
  <c r="V35" i="10"/>
  <c r="N35" i="10"/>
  <c r="J35" i="10"/>
  <c r="L35" i="10" s="1"/>
  <c r="V34" i="10"/>
  <c r="N34" i="10"/>
  <c r="J34" i="10"/>
  <c r="L34" i="10" s="1"/>
  <c r="V33" i="10"/>
  <c r="N33" i="10"/>
  <c r="V32" i="10"/>
  <c r="N32" i="10"/>
  <c r="V31" i="10"/>
  <c r="N31" i="10"/>
  <c r="V30" i="10"/>
  <c r="N30" i="10"/>
  <c r="V29" i="10"/>
  <c r="N29" i="10"/>
  <c r="J29" i="10"/>
  <c r="L29" i="10" s="1"/>
  <c r="V28" i="10"/>
  <c r="N28" i="10"/>
  <c r="J28" i="10"/>
  <c r="L28" i="10" s="1"/>
  <c r="V27" i="10"/>
  <c r="N27" i="10"/>
  <c r="J27" i="10"/>
  <c r="L27" i="10" s="1"/>
  <c r="V26" i="10"/>
  <c r="N26" i="10"/>
  <c r="J26" i="10"/>
  <c r="L26" i="10" s="1"/>
  <c r="V25" i="10"/>
  <c r="N25" i="10"/>
  <c r="J25" i="10"/>
  <c r="L25" i="10" s="1"/>
  <c r="V24" i="10"/>
  <c r="N24" i="10"/>
  <c r="V23" i="10"/>
  <c r="N23" i="10"/>
  <c r="J23" i="10"/>
  <c r="L23" i="10" s="1"/>
  <c r="V22" i="10"/>
  <c r="N22" i="10"/>
  <c r="J22" i="10"/>
  <c r="L22" i="10" s="1"/>
  <c r="V21" i="10"/>
  <c r="N21" i="10"/>
  <c r="J21" i="10"/>
  <c r="L21" i="10" s="1"/>
  <c r="V20" i="10"/>
  <c r="N20" i="10"/>
  <c r="J20" i="10"/>
  <c r="L20" i="10" s="1"/>
  <c r="V19" i="10"/>
  <c r="N19" i="10"/>
  <c r="J19" i="10"/>
  <c r="L19" i="10" s="1"/>
  <c r="V18" i="10"/>
  <c r="N18" i="10"/>
  <c r="J18" i="10"/>
  <c r="L18" i="10" s="1"/>
  <c r="V17" i="10"/>
  <c r="N17" i="10"/>
  <c r="J17" i="10"/>
  <c r="L17" i="10" s="1"/>
  <c r="V16" i="10"/>
  <c r="N16" i="10"/>
  <c r="J16" i="10"/>
  <c r="L16" i="10" s="1"/>
  <c r="V15" i="10"/>
  <c r="N15" i="10"/>
  <c r="J15" i="10"/>
  <c r="L15" i="10" s="1"/>
  <c r="V14" i="10"/>
  <c r="N14" i="10"/>
  <c r="V13" i="10"/>
  <c r="N13" i="10"/>
  <c r="V12" i="10"/>
  <c r="N12" i="10"/>
  <c r="V11" i="10"/>
  <c r="N11" i="10"/>
  <c r="V10" i="10"/>
  <c r="N10" i="10"/>
  <c r="V9" i="10"/>
  <c r="N9" i="10"/>
  <c r="V8" i="10"/>
  <c r="N8" i="10"/>
  <c r="V7" i="10"/>
  <c r="N7" i="10"/>
  <c r="V6" i="10"/>
  <c r="N6" i="10"/>
  <c r="V5" i="10"/>
  <c r="N5" i="10"/>
  <c r="V4" i="10"/>
  <c r="N4" i="10"/>
  <c r="J24" i="10" l="1"/>
  <c r="L24" i="10" s="1"/>
  <c r="P10" i="8" l="1"/>
  <c r="P9" i="8"/>
  <c r="P8" i="8"/>
  <c r="P7" i="8"/>
  <c r="P6" i="8"/>
  <c r="P5" i="8"/>
  <c r="P4" i="8"/>
  <c r="P3" i="8"/>
  <c r="M10" i="8"/>
  <c r="M9" i="8"/>
  <c r="M8" i="8"/>
  <c r="M7" i="8"/>
  <c r="M6" i="8"/>
  <c r="M5" i="8"/>
  <c r="M4" i="8"/>
  <c r="M3" i="8"/>
  <c r="J10" i="8"/>
  <c r="J9" i="8"/>
  <c r="J8" i="8"/>
  <c r="J7" i="8"/>
  <c r="J6" i="8"/>
  <c r="J5" i="8"/>
  <c r="J4" i="8"/>
  <c r="J3" i="8"/>
  <c r="G10" i="8"/>
  <c r="G9" i="8"/>
  <c r="G8" i="8"/>
  <c r="G7" i="8"/>
  <c r="G6" i="8"/>
  <c r="G5" i="8"/>
  <c r="G4" i="8"/>
  <c r="G3" i="8"/>
  <c r="D10" i="8"/>
  <c r="D3" i="8"/>
  <c r="S261" i="10" l="1"/>
  <c r="T261" i="10" s="1"/>
  <c r="S265" i="10"/>
  <c r="T265" i="10" s="1"/>
  <c r="S269" i="10"/>
  <c r="T269" i="10" s="1"/>
  <c r="S273" i="10"/>
  <c r="T273" i="10" s="1"/>
  <c r="S277" i="10"/>
  <c r="T277" i="10" s="1"/>
  <c r="S281" i="10"/>
  <c r="T281" i="10" s="1"/>
  <c r="S285" i="10"/>
  <c r="T285" i="10" s="1"/>
  <c r="S289" i="10"/>
  <c r="T289" i="10" s="1"/>
  <c r="S293" i="10"/>
  <c r="T293" i="10" s="1"/>
  <c r="S297" i="10"/>
  <c r="T297" i="10" s="1"/>
  <c r="S301" i="10"/>
  <c r="T301" i="10" s="1"/>
  <c r="S305" i="10"/>
  <c r="T305" i="10" s="1"/>
  <c r="S309" i="10"/>
  <c r="T309" i="10" s="1"/>
  <c r="S313" i="10"/>
  <c r="T313" i="10" s="1"/>
  <c r="S317" i="10"/>
  <c r="T317" i="10" s="1"/>
  <c r="S321" i="10"/>
  <c r="T321" i="10" s="1"/>
  <c r="S325" i="10"/>
  <c r="T325" i="10" s="1"/>
  <c r="S329" i="10"/>
  <c r="T329" i="10" s="1"/>
  <c r="S333" i="10"/>
  <c r="T333" i="10" s="1"/>
  <c r="S337" i="10"/>
  <c r="T337" i="10" s="1"/>
  <c r="S341" i="10"/>
  <c r="T341" i="10" s="1"/>
  <c r="S345" i="10"/>
  <c r="T345" i="10" s="1"/>
  <c r="S349" i="10"/>
  <c r="T349" i="10" s="1"/>
  <c r="S353" i="10"/>
  <c r="T353" i="10" s="1"/>
  <c r="S263" i="10"/>
  <c r="T263" i="10" s="1"/>
  <c r="S267" i="10"/>
  <c r="T267" i="10" s="1"/>
  <c r="S271" i="10"/>
  <c r="T271" i="10" s="1"/>
  <c r="S275" i="10"/>
  <c r="T275" i="10" s="1"/>
  <c r="S279" i="10"/>
  <c r="T279" i="10" s="1"/>
  <c r="S283" i="10"/>
  <c r="T283" i="10" s="1"/>
  <c r="S287" i="10"/>
  <c r="T287" i="10" s="1"/>
  <c r="S291" i="10"/>
  <c r="T291" i="10" s="1"/>
  <c r="S295" i="10"/>
  <c r="T295" i="10" s="1"/>
  <c r="S299" i="10"/>
  <c r="T299" i="10" s="1"/>
  <c r="S303" i="10"/>
  <c r="T303" i="10" s="1"/>
  <c r="S307" i="10"/>
  <c r="T307" i="10" s="1"/>
  <c r="S311" i="10"/>
  <c r="T311" i="10" s="1"/>
  <c r="S315" i="10"/>
  <c r="T315" i="10" s="1"/>
  <c r="S319" i="10"/>
  <c r="T319" i="10" s="1"/>
  <c r="S323" i="10"/>
  <c r="T323" i="10" s="1"/>
  <c r="S327" i="10"/>
  <c r="T327" i="10" s="1"/>
  <c r="S331" i="10"/>
  <c r="T331" i="10" s="1"/>
  <c r="S335" i="10"/>
  <c r="T335" i="10" s="1"/>
  <c r="S339" i="10"/>
  <c r="T339" i="10" s="1"/>
  <c r="S343" i="10"/>
  <c r="T343" i="10" s="1"/>
  <c r="S347" i="10"/>
  <c r="T347" i="10" s="1"/>
  <c r="S351" i="10"/>
  <c r="T351" i="10" s="1"/>
  <c r="S264" i="10"/>
  <c r="T264" i="10" s="1"/>
  <c r="S272" i="10"/>
  <c r="T272" i="10" s="1"/>
  <c r="S280" i="10"/>
  <c r="T280" i="10" s="1"/>
  <c r="S288" i="10"/>
  <c r="T288" i="10" s="1"/>
  <c r="S296" i="10"/>
  <c r="T296" i="10" s="1"/>
  <c r="S304" i="10"/>
  <c r="T304" i="10" s="1"/>
  <c r="S312" i="10"/>
  <c r="T312" i="10" s="1"/>
  <c r="S320" i="10"/>
  <c r="T320" i="10" s="1"/>
  <c r="S328" i="10"/>
  <c r="T328" i="10" s="1"/>
  <c r="S336" i="10"/>
  <c r="T336" i="10" s="1"/>
  <c r="S344" i="10"/>
  <c r="T344" i="10" s="1"/>
  <c r="S352" i="10"/>
  <c r="T352" i="10" s="1"/>
  <c r="S266" i="10"/>
  <c r="T266" i="10" s="1"/>
  <c r="S274" i="10"/>
  <c r="T274" i="10" s="1"/>
  <c r="S282" i="10"/>
  <c r="T282" i="10" s="1"/>
  <c r="S290" i="10"/>
  <c r="T290" i="10" s="1"/>
  <c r="S298" i="10"/>
  <c r="T298" i="10" s="1"/>
  <c r="S306" i="10"/>
  <c r="T306" i="10" s="1"/>
  <c r="S314" i="10"/>
  <c r="T314" i="10" s="1"/>
  <c r="S322" i="10"/>
  <c r="T322" i="10" s="1"/>
  <c r="S330" i="10"/>
  <c r="T330" i="10" s="1"/>
  <c r="S338" i="10"/>
  <c r="T338" i="10" s="1"/>
  <c r="S346" i="10"/>
  <c r="T346" i="10" s="1"/>
  <c r="S354" i="10"/>
  <c r="T354" i="10" s="1"/>
  <c r="S260" i="10"/>
  <c r="T260" i="10" s="1"/>
  <c r="S268" i="10"/>
  <c r="T268" i="10" s="1"/>
  <c r="S276" i="10"/>
  <c r="T276" i="10" s="1"/>
  <c r="S284" i="10"/>
  <c r="T284" i="10" s="1"/>
  <c r="S292" i="10"/>
  <c r="T292" i="10" s="1"/>
  <c r="S300" i="10"/>
  <c r="T300" i="10" s="1"/>
  <c r="S308" i="10"/>
  <c r="T308" i="10" s="1"/>
  <c r="S316" i="10"/>
  <c r="T316" i="10" s="1"/>
  <c r="S324" i="10"/>
  <c r="T324" i="10" s="1"/>
  <c r="S332" i="10"/>
  <c r="T332" i="10" s="1"/>
  <c r="S340" i="10"/>
  <c r="T340" i="10" s="1"/>
  <c r="S348" i="10"/>
  <c r="T348" i="10" s="1"/>
  <c r="S286" i="10"/>
  <c r="T286" i="10" s="1"/>
  <c r="S318" i="10"/>
  <c r="T318" i="10" s="1"/>
  <c r="S350" i="10"/>
  <c r="T350" i="10" s="1"/>
  <c r="S270" i="10"/>
  <c r="T270" i="10" s="1"/>
  <c r="S302" i="10"/>
  <c r="T302" i="10" s="1"/>
  <c r="S334" i="10"/>
  <c r="T334" i="10" s="1"/>
  <c r="S342" i="10"/>
  <c r="T342" i="10" s="1"/>
  <c r="S262" i="10"/>
  <c r="T262" i="10" s="1"/>
  <c r="S294" i="10"/>
  <c r="T294" i="10" s="1"/>
  <c r="S326" i="10"/>
  <c r="T326" i="10" s="1"/>
  <c r="S278" i="10"/>
  <c r="T278" i="10" s="1"/>
  <c r="S310" i="10"/>
  <c r="T310" i="10" s="1"/>
  <c r="K263" i="10"/>
  <c r="L263" i="10" s="1"/>
  <c r="K267" i="10"/>
  <c r="L267" i="10" s="1"/>
  <c r="K271" i="10"/>
  <c r="L271" i="10" s="1"/>
  <c r="K275" i="10"/>
  <c r="L275" i="10" s="1"/>
  <c r="K279" i="10"/>
  <c r="L279" i="10" s="1"/>
  <c r="K283" i="10"/>
  <c r="L283" i="10" s="1"/>
  <c r="K287" i="10"/>
  <c r="L287" i="10" s="1"/>
  <c r="K291" i="10"/>
  <c r="L291" i="10" s="1"/>
  <c r="K295" i="10"/>
  <c r="L295" i="10" s="1"/>
  <c r="K299" i="10"/>
  <c r="L299" i="10" s="1"/>
  <c r="K303" i="10"/>
  <c r="L303" i="10" s="1"/>
  <c r="K307" i="10"/>
  <c r="L307" i="10" s="1"/>
  <c r="K311" i="10"/>
  <c r="L311" i="10" s="1"/>
  <c r="K261" i="10"/>
  <c r="L261" i="10" s="1"/>
  <c r="K265" i="10"/>
  <c r="L265" i="10" s="1"/>
  <c r="K260" i="10"/>
  <c r="L260" i="10" s="1"/>
  <c r="K268" i="10"/>
  <c r="L268" i="10" s="1"/>
  <c r="K273" i="10"/>
  <c r="L273" i="10" s="1"/>
  <c r="K278" i="10"/>
  <c r="L278" i="10" s="1"/>
  <c r="K284" i="10"/>
  <c r="L284" i="10" s="1"/>
  <c r="K289" i="10"/>
  <c r="L289" i="10" s="1"/>
  <c r="K294" i="10"/>
  <c r="L294" i="10" s="1"/>
  <c r="K300" i="10"/>
  <c r="L300" i="10" s="1"/>
  <c r="K305" i="10"/>
  <c r="L305" i="10" s="1"/>
  <c r="K310" i="10"/>
  <c r="L310" i="10" s="1"/>
  <c r="K315" i="10"/>
  <c r="L315" i="10" s="1"/>
  <c r="K319" i="10"/>
  <c r="L319" i="10" s="1"/>
  <c r="K323" i="10"/>
  <c r="L323" i="10" s="1"/>
  <c r="K327" i="10"/>
  <c r="L327" i="10" s="1"/>
  <c r="K331" i="10"/>
  <c r="L331" i="10" s="1"/>
  <c r="K335" i="10"/>
  <c r="L335" i="10" s="1"/>
  <c r="K339" i="10"/>
  <c r="L339" i="10" s="1"/>
  <c r="K343" i="10"/>
  <c r="L343" i="10" s="1"/>
  <c r="K347" i="10"/>
  <c r="L347" i="10" s="1"/>
  <c r="K351" i="10"/>
  <c r="L351" i="10" s="1"/>
  <c r="K269" i="10"/>
  <c r="L269" i="10" s="1"/>
  <c r="K276" i="10"/>
  <c r="L276" i="10" s="1"/>
  <c r="K282" i="10"/>
  <c r="L282" i="10" s="1"/>
  <c r="K290" i="10"/>
  <c r="L290" i="10" s="1"/>
  <c r="K297" i="10"/>
  <c r="L297" i="10" s="1"/>
  <c r="K304" i="10"/>
  <c r="L304" i="10" s="1"/>
  <c r="K312" i="10"/>
  <c r="L312" i="10" s="1"/>
  <c r="K317" i="10"/>
  <c r="L317" i="10" s="1"/>
  <c r="K322" i="10"/>
  <c r="L322" i="10" s="1"/>
  <c r="K328" i="10"/>
  <c r="L328" i="10" s="1"/>
  <c r="K333" i="10"/>
  <c r="L333" i="10" s="1"/>
  <c r="K338" i="10"/>
  <c r="L338" i="10" s="1"/>
  <c r="K344" i="10"/>
  <c r="L344" i="10" s="1"/>
  <c r="K349" i="10"/>
  <c r="L349" i="10" s="1"/>
  <c r="K354" i="10"/>
  <c r="L354" i="10" s="1"/>
  <c r="K298" i="10"/>
  <c r="L298" i="10" s="1"/>
  <c r="K306" i="10"/>
  <c r="L306" i="10" s="1"/>
  <c r="K313" i="10"/>
  <c r="L313" i="10" s="1"/>
  <c r="K318" i="10"/>
  <c r="L318" i="10" s="1"/>
  <c r="K324" i="10"/>
  <c r="L324" i="10" s="1"/>
  <c r="K329" i="10"/>
  <c r="L329" i="10" s="1"/>
  <c r="K334" i="10"/>
  <c r="L334" i="10" s="1"/>
  <c r="K340" i="10"/>
  <c r="L340" i="10" s="1"/>
  <c r="K345" i="10"/>
  <c r="L345" i="10" s="1"/>
  <c r="K350" i="10"/>
  <c r="L350" i="10" s="1"/>
  <c r="K264" i="10"/>
  <c r="L264" i="10" s="1"/>
  <c r="K272" i="10"/>
  <c r="L272" i="10" s="1"/>
  <c r="K280" i="10"/>
  <c r="L280" i="10" s="1"/>
  <c r="K286" i="10"/>
  <c r="L286" i="10" s="1"/>
  <c r="K293" i="10"/>
  <c r="L293" i="10" s="1"/>
  <c r="K301" i="10"/>
  <c r="L301" i="10" s="1"/>
  <c r="K308" i="10"/>
  <c r="L308" i="10" s="1"/>
  <c r="K320" i="10"/>
  <c r="L320" i="10" s="1"/>
  <c r="K330" i="10"/>
  <c r="L330" i="10" s="1"/>
  <c r="K346" i="10"/>
  <c r="L346" i="10" s="1"/>
  <c r="K266" i="10"/>
  <c r="L266" i="10" s="1"/>
  <c r="K281" i="10"/>
  <c r="L281" i="10" s="1"/>
  <c r="K302" i="10"/>
  <c r="L302" i="10" s="1"/>
  <c r="K321" i="10"/>
  <c r="L321" i="10" s="1"/>
  <c r="K337" i="10"/>
  <c r="L337" i="10" s="1"/>
  <c r="K348" i="10"/>
  <c r="L348" i="10" s="1"/>
  <c r="K262" i="10"/>
  <c r="L262" i="10" s="1"/>
  <c r="K270" i="10"/>
  <c r="L270" i="10" s="1"/>
  <c r="K277" i="10"/>
  <c r="L277" i="10" s="1"/>
  <c r="K285" i="10"/>
  <c r="L285" i="10" s="1"/>
  <c r="K292" i="10"/>
  <c r="L292" i="10" s="1"/>
  <c r="K314" i="10"/>
  <c r="L314" i="10" s="1"/>
  <c r="K325" i="10"/>
  <c r="L325" i="10" s="1"/>
  <c r="K336" i="10"/>
  <c r="L336" i="10" s="1"/>
  <c r="K341" i="10"/>
  <c r="L341" i="10" s="1"/>
  <c r="K352" i="10"/>
  <c r="L352" i="10" s="1"/>
  <c r="K274" i="10"/>
  <c r="L274" i="10" s="1"/>
  <c r="K288" i="10"/>
  <c r="L288" i="10" s="1"/>
  <c r="K296" i="10"/>
  <c r="L296" i="10" s="1"/>
  <c r="K309" i="10"/>
  <c r="L309" i="10" s="1"/>
  <c r="K316" i="10"/>
  <c r="L316" i="10" s="1"/>
  <c r="K326" i="10"/>
  <c r="L326" i="10" s="1"/>
  <c r="K332" i="10"/>
  <c r="L332" i="10" s="1"/>
  <c r="K342" i="10"/>
  <c r="L342" i="10" s="1"/>
  <c r="K353" i="10"/>
  <c r="L353" i="10" s="1"/>
  <c r="O262" i="10"/>
  <c r="P262" i="10" s="1"/>
  <c r="O266" i="10"/>
  <c r="P266" i="10" s="1"/>
  <c r="O270" i="10"/>
  <c r="P270" i="10" s="1"/>
  <c r="O274" i="10"/>
  <c r="P274" i="10" s="1"/>
  <c r="O278" i="10"/>
  <c r="P278" i="10" s="1"/>
  <c r="O282" i="10"/>
  <c r="P282" i="10" s="1"/>
  <c r="O286" i="10"/>
  <c r="P286" i="10" s="1"/>
  <c r="O290" i="10"/>
  <c r="P290" i="10" s="1"/>
  <c r="O294" i="10"/>
  <c r="P294" i="10" s="1"/>
  <c r="O298" i="10"/>
  <c r="P298" i="10" s="1"/>
  <c r="O302" i="10"/>
  <c r="P302" i="10" s="1"/>
  <c r="O306" i="10"/>
  <c r="P306" i="10" s="1"/>
  <c r="O310" i="10"/>
  <c r="P310" i="10" s="1"/>
  <c r="O314" i="10"/>
  <c r="P314" i="10" s="1"/>
  <c r="O318" i="10"/>
  <c r="P318" i="10" s="1"/>
  <c r="O322" i="10"/>
  <c r="P322" i="10" s="1"/>
  <c r="O326" i="10"/>
  <c r="P326" i="10" s="1"/>
  <c r="O330" i="10"/>
  <c r="P330" i="10" s="1"/>
  <c r="O334" i="10"/>
  <c r="P334" i="10" s="1"/>
  <c r="O338" i="10"/>
  <c r="P338" i="10" s="1"/>
  <c r="O342" i="10"/>
  <c r="P342" i="10" s="1"/>
  <c r="O346" i="10"/>
  <c r="P346" i="10" s="1"/>
  <c r="O350" i="10"/>
  <c r="P350" i="10" s="1"/>
  <c r="O354" i="10"/>
  <c r="P354" i="10" s="1"/>
  <c r="O260" i="10"/>
  <c r="P260" i="10" s="1"/>
  <c r="O264" i="10"/>
  <c r="P264" i="10" s="1"/>
  <c r="O268" i="10"/>
  <c r="P268" i="10" s="1"/>
  <c r="O272" i="10"/>
  <c r="P272" i="10" s="1"/>
  <c r="O276" i="10"/>
  <c r="P276" i="10" s="1"/>
  <c r="O280" i="10"/>
  <c r="P280" i="10" s="1"/>
  <c r="O284" i="10"/>
  <c r="P284" i="10" s="1"/>
  <c r="O288" i="10"/>
  <c r="P288" i="10" s="1"/>
  <c r="O292" i="10"/>
  <c r="P292" i="10" s="1"/>
  <c r="O296" i="10"/>
  <c r="P296" i="10" s="1"/>
  <c r="O300" i="10"/>
  <c r="P300" i="10" s="1"/>
  <c r="O304" i="10"/>
  <c r="P304" i="10" s="1"/>
  <c r="O308" i="10"/>
  <c r="P308" i="10" s="1"/>
  <c r="O312" i="10"/>
  <c r="P312" i="10" s="1"/>
  <c r="O316" i="10"/>
  <c r="P316" i="10" s="1"/>
  <c r="O320" i="10"/>
  <c r="P320" i="10" s="1"/>
  <c r="O324" i="10"/>
  <c r="P324" i="10" s="1"/>
  <c r="O328" i="10"/>
  <c r="P328" i="10" s="1"/>
  <c r="O332" i="10"/>
  <c r="P332" i="10" s="1"/>
  <c r="O336" i="10"/>
  <c r="P336" i="10" s="1"/>
  <c r="O340" i="10"/>
  <c r="P340" i="10" s="1"/>
  <c r="O344" i="10"/>
  <c r="P344" i="10" s="1"/>
  <c r="O348" i="10"/>
  <c r="P348" i="10" s="1"/>
  <c r="O352" i="10"/>
  <c r="P352" i="10" s="1"/>
  <c r="O265" i="10"/>
  <c r="P265" i="10" s="1"/>
  <c r="O273" i="10"/>
  <c r="P273" i="10" s="1"/>
  <c r="O281" i="10"/>
  <c r="P281" i="10" s="1"/>
  <c r="O289" i="10"/>
  <c r="P289" i="10" s="1"/>
  <c r="O297" i="10"/>
  <c r="P297" i="10" s="1"/>
  <c r="O305" i="10"/>
  <c r="P305" i="10" s="1"/>
  <c r="O313" i="10"/>
  <c r="P313" i="10" s="1"/>
  <c r="O321" i="10"/>
  <c r="P321" i="10" s="1"/>
  <c r="O329" i="10"/>
  <c r="P329" i="10" s="1"/>
  <c r="O337" i="10"/>
  <c r="P337" i="10" s="1"/>
  <c r="O345" i="10"/>
  <c r="P345" i="10" s="1"/>
  <c r="O267" i="10"/>
  <c r="P267" i="10" s="1"/>
  <c r="O275" i="10"/>
  <c r="P275" i="10" s="1"/>
  <c r="O283" i="10"/>
  <c r="P283" i="10" s="1"/>
  <c r="O291" i="10"/>
  <c r="P291" i="10" s="1"/>
  <c r="O299" i="10"/>
  <c r="P299" i="10" s="1"/>
  <c r="O307" i="10"/>
  <c r="P307" i="10" s="1"/>
  <c r="O315" i="10"/>
  <c r="P315" i="10" s="1"/>
  <c r="O323" i="10"/>
  <c r="P323" i="10" s="1"/>
  <c r="O331" i="10"/>
  <c r="P331" i="10" s="1"/>
  <c r="O339" i="10"/>
  <c r="P339" i="10" s="1"/>
  <c r="O347" i="10"/>
  <c r="P347" i="10" s="1"/>
  <c r="O261" i="10"/>
  <c r="P261" i="10" s="1"/>
  <c r="O269" i="10"/>
  <c r="P269" i="10" s="1"/>
  <c r="O277" i="10"/>
  <c r="P277" i="10" s="1"/>
  <c r="O285" i="10"/>
  <c r="P285" i="10" s="1"/>
  <c r="O293" i="10"/>
  <c r="P293" i="10" s="1"/>
  <c r="O301" i="10"/>
  <c r="P301" i="10" s="1"/>
  <c r="O309" i="10"/>
  <c r="P309" i="10" s="1"/>
  <c r="O317" i="10"/>
  <c r="P317" i="10" s="1"/>
  <c r="O325" i="10"/>
  <c r="P325" i="10" s="1"/>
  <c r="O287" i="10"/>
  <c r="P287" i="10" s="1"/>
  <c r="O319" i="10"/>
  <c r="P319" i="10" s="1"/>
  <c r="O341" i="10"/>
  <c r="P341" i="10" s="1"/>
  <c r="O353" i="10"/>
  <c r="P353" i="10" s="1"/>
  <c r="O271" i="10"/>
  <c r="P271" i="10" s="1"/>
  <c r="O303" i="10"/>
  <c r="P303" i="10" s="1"/>
  <c r="O333" i="10"/>
  <c r="P333" i="10" s="1"/>
  <c r="O349" i="10"/>
  <c r="P349" i="10" s="1"/>
  <c r="O335" i="10"/>
  <c r="P335" i="10" s="1"/>
  <c r="O263" i="10"/>
  <c r="P263" i="10" s="1"/>
  <c r="O295" i="10"/>
  <c r="P295" i="10" s="1"/>
  <c r="O327" i="10"/>
  <c r="P327" i="10" s="1"/>
  <c r="O343" i="10"/>
  <c r="P343" i="10" s="1"/>
  <c r="O279" i="10"/>
  <c r="P279" i="10" s="1"/>
  <c r="O311" i="10"/>
  <c r="P311" i="10" s="1"/>
  <c r="O351" i="10"/>
  <c r="P351" i="10" s="1"/>
  <c r="W260" i="10"/>
  <c r="X260" i="10" s="1"/>
  <c r="W264" i="10"/>
  <c r="X264" i="10" s="1"/>
  <c r="W268" i="10"/>
  <c r="X268" i="10" s="1"/>
  <c r="W272" i="10"/>
  <c r="X272" i="10" s="1"/>
  <c r="W276" i="10"/>
  <c r="X276" i="10" s="1"/>
  <c r="W280" i="10"/>
  <c r="X280" i="10" s="1"/>
  <c r="W284" i="10"/>
  <c r="X284" i="10" s="1"/>
  <c r="W288" i="10"/>
  <c r="X288" i="10" s="1"/>
  <c r="W292" i="10"/>
  <c r="X292" i="10" s="1"/>
  <c r="W296" i="10"/>
  <c r="X296" i="10" s="1"/>
  <c r="W300" i="10"/>
  <c r="X300" i="10" s="1"/>
  <c r="W304" i="10"/>
  <c r="X304" i="10" s="1"/>
  <c r="W308" i="10"/>
  <c r="X308" i="10" s="1"/>
  <c r="W312" i="10"/>
  <c r="X312" i="10" s="1"/>
  <c r="W316" i="10"/>
  <c r="X316" i="10" s="1"/>
  <c r="W320" i="10"/>
  <c r="X320" i="10" s="1"/>
  <c r="W324" i="10"/>
  <c r="X324" i="10" s="1"/>
  <c r="W328" i="10"/>
  <c r="X328" i="10" s="1"/>
  <c r="W332" i="10"/>
  <c r="X332" i="10" s="1"/>
  <c r="W336" i="10"/>
  <c r="X336" i="10" s="1"/>
  <c r="W340" i="10"/>
  <c r="X340" i="10" s="1"/>
  <c r="W344" i="10"/>
  <c r="X344" i="10" s="1"/>
  <c r="W348" i="10"/>
  <c r="X348" i="10" s="1"/>
  <c r="W352" i="10"/>
  <c r="X352" i="10" s="1"/>
  <c r="W261" i="10"/>
  <c r="X261" i="10" s="1"/>
  <c r="W265" i="10"/>
  <c r="X265" i="10" s="1"/>
  <c r="W269" i="10"/>
  <c r="X269" i="10" s="1"/>
  <c r="W273" i="10"/>
  <c r="X273" i="10" s="1"/>
  <c r="W277" i="10"/>
  <c r="X277" i="10" s="1"/>
  <c r="W281" i="10"/>
  <c r="X281" i="10" s="1"/>
  <c r="W285" i="10"/>
  <c r="X285" i="10" s="1"/>
  <c r="W289" i="10"/>
  <c r="X289" i="10" s="1"/>
  <c r="W293" i="10"/>
  <c r="X293" i="10" s="1"/>
  <c r="W262" i="10"/>
  <c r="X262" i="10" s="1"/>
  <c r="W266" i="10"/>
  <c r="X266" i="10" s="1"/>
  <c r="W270" i="10"/>
  <c r="X270" i="10" s="1"/>
  <c r="W274" i="10"/>
  <c r="X274" i="10" s="1"/>
  <c r="W278" i="10"/>
  <c r="X278" i="10" s="1"/>
  <c r="W282" i="10"/>
  <c r="X282" i="10" s="1"/>
  <c r="W286" i="10"/>
  <c r="X286" i="10" s="1"/>
  <c r="W290" i="10"/>
  <c r="X290" i="10" s="1"/>
  <c r="W294" i="10"/>
  <c r="X294" i="10" s="1"/>
  <c r="W298" i="10"/>
  <c r="X298" i="10" s="1"/>
  <c r="W302" i="10"/>
  <c r="X302" i="10" s="1"/>
  <c r="W306" i="10"/>
  <c r="X306" i="10" s="1"/>
  <c r="W310" i="10"/>
  <c r="X310" i="10" s="1"/>
  <c r="W314" i="10"/>
  <c r="X314" i="10" s="1"/>
  <c r="W318" i="10"/>
  <c r="X318" i="10" s="1"/>
  <c r="W322" i="10"/>
  <c r="X322" i="10" s="1"/>
  <c r="W326" i="10"/>
  <c r="X326" i="10" s="1"/>
  <c r="W330" i="10"/>
  <c r="X330" i="10" s="1"/>
  <c r="W334" i="10"/>
  <c r="X334" i="10" s="1"/>
  <c r="W338" i="10"/>
  <c r="X338" i="10" s="1"/>
  <c r="W342" i="10"/>
  <c r="X342" i="10" s="1"/>
  <c r="W346" i="10"/>
  <c r="X346" i="10" s="1"/>
  <c r="W350" i="10"/>
  <c r="X350" i="10" s="1"/>
  <c r="W354" i="10"/>
  <c r="X354" i="10" s="1"/>
  <c r="W263" i="10"/>
  <c r="X263" i="10" s="1"/>
  <c r="W279" i="10"/>
  <c r="X279" i="10" s="1"/>
  <c r="W295" i="10"/>
  <c r="X295" i="10" s="1"/>
  <c r="W303" i="10"/>
  <c r="X303" i="10" s="1"/>
  <c r="W311" i="10"/>
  <c r="X311" i="10" s="1"/>
  <c r="W319" i="10"/>
  <c r="X319" i="10" s="1"/>
  <c r="W327" i="10"/>
  <c r="X327" i="10" s="1"/>
  <c r="W335" i="10"/>
  <c r="X335" i="10" s="1"/>
  <c r="W343" i="10"/>
  <c r="X343" i="10" s="1"/>
  <c r="W351" i="10"/>
  <c r="X351" i="10" s="1"/>
  <c r="W267" i="10"/>
  <c r="X267" i="10" s="1"/>
  <c r="W283" i="10"/>
  <c r="X283" i="10" s="1"/>
  <c r="W297" i="10"/>
  <c r="X297" i="10" s="1"/>
  <c r="W305" i="10"/>
  <c r="X305" i="10" s="1"/>
  <c r="W313" i="10"/>
  <c r="X313" i="10" s="1"/>
  <c r="W321" i="10"/>
  <c r="X321" i="10" s="1"/>
  <c r="W329" i="10"/>
  <c r="X329" i="10" s="1"/>
  <c r="W337" i="10"/>
  <c r="X337" i="10" s="1"/>
  <c r="W345" i="10"/>
  <c r="X345" i="10" s="1"/>
  <c r="W353" i="10"/>
  <c r="X353" i="10" s="1"/>
  <c r="W271" i="10"/>
  <c r="X271" i="10" s="1"/>
  <c r="W287" i="10"/>
  <c r="X287" i="10" s="1"/>
  <c r="W299" i="10"/>
  <c r="X299" i="10" s="1"/>
  <c r="W307" i="10"/>
  <c r="X307" i="10" s="1"/>
  <c r="W315" i="10"/>
  <c r="X315" i="10" s="1"/>
  <c r="W323" i="10"/>
  <c r="X323" i="10" s="1"/>
  <c r="W331" i="10"/>
  <c r="X331" i="10" s="1"/>
  <c r="W339" i="10"/>
  <c r="X339" i="10" s="1"/>
  <c r="W347" i="10"/>
  <c r="X347" i="10" s="1"/>
  <c r="W275" i="10"/>
  <c r="X275" i="10" s="1"/>
  <c r="W317" i="10"/>
  <c r="X317" i="10" s="1"/>
  <c r="W349" i="10"/>
  <c r="X349" i="10" s="1"/>
  <c r="W301" i="10"/>
  <c r="X301" i="10" s="1"/>
  <c r="W333" i="10"/>
  <c r="X333" i="10" s="1"/>
  <c r="W341" i="10"/>
  <c r="X341" i="10" s="1"/>
  <c r="W291" i="10"/>
  <c r="X291" i="10" s="1"/>
  <c r="W325" i="10"/>
  <c r="X325" i="10" s="1"/>
  <c r="W309" i="10"/>
  <c r="X309" i="10" s="1"/>
  <c r="S630" i="10"/>
  <c r="T630" i="10" s="1"/>
  <c r="S634" i="10"/>
  <c r="T634" i="10" s="1"/>
  <c r="S638" i="10"/>
  <c r="T638" i="10" s="1"/>
  <c r="S642" i="10"/>
  <c r="T642" i="10" s="1"/>
  <c r="S646" i="10"/>
  <c r="T646" i="10" s="1"/>
  <c r="S650" i="10"/>
  <c r="T650" i="10" s="1"/>
  <c r="S654" i="10"/>
  <c r="T654" i="10" s="1"/>
  <c r="S658" i="10"/>
  <c r="T658" i="10" s="1"/>
  <c r="S662" i="10"/>
  <c r="T662" i="10" s="1"/>
  <c r="S666" i="10"/>
  <c r="T666" i="10" s="1"/>
  <c r="S670" i="10"/>
  <c r="T670" i="10" s="1"/>
  <c r="S674" i="10"/>
  <c r="T674" i="10" s="1"/>
  <c r="S678" i="10"/>
  <c r="T678" i="10" s="1"/>
  <c r="S682" i="10"/>
  <c r="T682" i="10" s="1"/>
  <c r="S686" i="10"/>
  <c r="T686" i="10" s="1"/>
  <c r="S690" i="10"/>
  <c r="T690" i="10" s="1"/>
  <c r="S631" i="10"/>
  <c r="T631" i="10" s="1"/>
  <c r="S635" i="10"/>
  <c r="T635" i="10" s="1"/>
  <c r="S639" i="10"/>
  <c r="T639" i="10" s="1"/>
  <c r="S643" i="10"/>
  <c r="T643" i="10" s="1"/>
  <c r="S647" i="10"/>
  <c r="T647" i="10" s="1"/>
  <c r="S651" i="10"/>
  <c r="T651" i="10" s="1"/>
  <c r="S655" i="10"/>
  <c r="T655" i="10" s="1"/>
  <c r="S659" i="10"/>
  <c r="T659" i="10" s="1"/>
  <c r="S663" i="10"/>
  <c r="T663" i="10" s="1"/>
  <c r="S667" i="10"/>
  <c r="T667" i="10" s="1"/>
  <c r="S671" i="10"/>
  <c r="T671" i="10" s="1"/>
  <c r="S675" i="10"/>
  <c r="T675" i="10" s="1"/>
  <c r="S679" i="10"/>
  <c r="T679" i="10" s="1"/>
  <c r="S683" i="10"/>
  <c r="T683" i="10" s="1"/>
  <c r="S687" i="10"/>
  <c r="T687" i="10" s="1"/>
  <c r="S691" i="10"/>
  <c r="T691" i="10" s="1"/>
  <c r="S633" i="10"/>
  <c r="T633" i="10" s="1"/>
  <c r="S641" i="10"/>
  <c r="T641" i="10" s="1"/>
  <c r="S645" i="10"/>
  <c r="T645" i="10" s="1"/>
  <c r="S657" i="10"/>
  <c r="T657" i="10" s="1"/>
  <c r="S661" i="10"/>
  <c r="T661" i="10" s="1"/>
  <c r="S628" i="10"/>
  <c r="T628" i="10" s="1"/>
  <c r="S632" i="10"/>
  <c r="T632" i="10" s="1"/>
  <c r="S636" i="10"/>
  <c r="T636" i="10" s="1"/>
  <c r="S640" i="10"/>
  <c r="T640" i="10" s="1"/>
  <c r="S644" i="10"/>
  <c r="T644" i="10" s="1"/>
  <c r="S648" i="10"/>
  <c r="T648" i="10" s="1"/>
  <c r="S652" i="10"/>
  <c r="T652" i="10" s="1"/>
  <c r="S656" i="10"/>
  <c r="T656" i="10" s="1"/>
  <c r="S660" i="10"/>
  <c r="T660" i="10" s="1"/>
  <c r="S664" i="10"/>
  <c r="T664" i="10" s="1"/>
  <c r="S668" i="10"/>
  <c r="T668" i="10" s="1"/>
  <c r="S672" i="10"/>
  <c r="T672" i="10" s="1"/>
  <c r="S676" i="10"/>
  <c r="T676" i="10" s="1"/>
  <c r="S680" i="10"/>
  <c r="T680" i="10" s="1"/>
  <c r="S684" i="10"/>
  <c r="T684" i="10" s="1"/>
  <c r="S688" i="10"/>
  <c r="T688" i="10" s="1"/>
  <c r="S692" i="10"/>
  <c r="T692" i="10" s="1"/>
  <c r="S629" i="10"/>
  <c r="T629" i="10" s="1"/>
  <c r="S637" i="10"/>
  <c r="T637" i="10" s="1"/>
  <c r="S649" i="10"/>
  <c r="T649" i="10" s="1"/>
  <c r="S653" i="10"/>
  <c r="T653" i="10" s="1"/>
  <c r="S673" i="10"/>
  <c r="T673" i="10" s="1"/>
  <c r="S689" i="10"/>
  <c r="T689" i="10" s="1"/>
  <c r="S677" i="10"/>
  <c r="T677" i="10" s="1"/>
  <c r="S693" i="10"/>
  <c r="T693" i="10" s="1"/>
  <c r="S665" i="10"/>
  <c r="T665" i="10" s="1"/>
  <c r="S681" i="10"/>
  <c r="T681" i="10" s="1"/>
  <c r="S669" i="10"/>
  <c r="T669" i="10" s="1"/>
  <c r="S685" i="10"/>
  <c r="T685" i="10" s="1"/>
  <c r="S162" i="10"/>
  <c r="T162" i="10" s="1"/>
  <c r="S166" i="10"/>
  <c r="T166" i="10" s="1"/>
  <c r="S170" i="10"/>
  <c r="T170" i="10" s="1"/>
  <c r="S174" i="10"/>
  <c r="T174" i="10" s="1"/>
  <c r="S178" i="10"/>
  <c r="T178" i="10" s="1"/>
  <c r="S182" i="10"/>
  <c r="T182" i="10" s="1"/>
  <c r="S186" i="10"/>
  <c r="T186" i="10" s="1"/>
  <c r="S190" i="10"/>
  <c r="T190" i="10" s="1"/>
  <c r="S194" i="10"/>
  <c r="T194" i="10" s="1"/>
  <c r="S198" i="10"/>
  <c r="T198" i="10" s="1"/>
  <c r="S202" i="10"/>
  <c r="T202" i="10" s="1"/>
  <c r="S206" i="10"/>
  <c r="T206" i="10" s="1"/>
  <c r="S210" i="10"/>
  <c r="T210" i="10" s="1"/>
  <c r="S214" i="10"/>
  <c r="T214" i="10" s="1"/>
  <c r="S218" i="10"/>
  <c r="T218" i="10" s="1"/>
  <c r="S222" i="10"/>
  <c r="T222" i="10" s="1"/>
  <c r="S226" i="10"/>
  <c r="T226" i="10" s="1"/>
  <c r="S230" i="10"/>
  <c r="T230" i="10" s="1"/>
  <c r="S234" i="10"/>
  <c r="T234" i="10" s="1"/>
  <c r="S238" i="10"/>
  <c r="T238" i="10" s="1"/>
  <c r="S242" i="10"/>
  <c r="T242" i="10" s="1"/>
  <c r="S246" i="10"/>
  <c r="T246" i="10" s="1"/>
  <c r="S250" i="10"/>
  <c r="T250" i="10" s="1"/>
  <c r="S254" i="10"/>
  <c r="T254" i="10" s="1"/>
  <c r="S258" i="10"/>
  <c r="T258" i="10" s="1"/>
  <c r="S163" i="10"/>
  <c r="T163" i="10" s="1"/>
  <c r="S167" i="10"/>
  <c r="T167" i="10" s="1"/>
  <c r="S171" i="10"/>
  <c r="T171" i="10" s="1"/>
  <c r="S175" i="10"/>
  <c r="T175" i="10" s="1"/>
  <c r="S179" i="10"/>
  <c r="T179" i="10" s="1"/>
  <c r="S183" i="10"/>
  <c r="T183" i="10" s="1"/>
  <c r="S187" i="10"/>
  <c r="T187" i="10" s="1"/>
  <c r="S191" i="10"/>
  <c r="T191" i="10" s="1"/>
  <c r="S195" i="10"/>
  <c r="T195" i="10" s="1"/>
  <c r="S199" i="10"/>
  <c r="T199" i="10" s="1"/>
  <c r="S203" i="10"/>
  <c r="T203" i="10" s="1"/>
  <c r="S207" i="10"/>
  <c r="T207" i="10" s="1"/>
  <c r="S211" i="10"/>
  <c r="T211" i="10" s="1"/>
  <c r="S215" i="10"/>
  <c r="T215" i="10" s="1"/>
  <c r="S219" i="10"/>
  <c r="T219" i="10" s="1"/>
  <c r="S223" i="10"/>
  <c r="T223" i="10" s="1"/>
  <c r="S227" i="10"/>
  <c r="T227" i="10" s="1"/>
  <c r="S231" i="10"/>
  <c r="T231" i="10" s="1"/>
  <c r="S235" i="10"/>
  <c r="T235" i="10" s="1"/>
  <c r="S239" i="10"/>
  <c r="T239" i="10" s="1"/>
  <c r="S243" i="10"/>
  <c r="T243" i="10" s="1"/>
  <c r="S247" i="10"/>
  <c r="T247" i="10" s="1"/>
  <c r="S251" i="10"/>
  <c r="T251" i="10" s="1"/>
  <c r="S255" i="10"/>
  <c r="T255" i="10" s="1"/>
  <c r="S259" i="10"/>
  <c r="T259" i="10" s="1"/>
  <c r="S164" i="10"/>
  <c r="T164" i="10" s="1"/>
  <c r="S168" i="10"/>
  <c r="T168" i="10" s="1"/>
  <c r="S172" i="10"/>
  <c r="T172" i="10" s="1"/>
  <c r="S176" i="10"/>
  <c r="T176" i="10" s="1"/>
  <c r="S180" i="10"/>
  <c r="T180" i="10" s="1"/>
  <c r="S184" i="10"/>
  <c r="T184" i="10" s="1"/>
  <c r="S188" i="10"/>
  <c r="T188" i="10" s="1"/>
  <c r="S192" i="10"/>
  <c r="T192" i="10" s="1"/>
  <c r="S196" i="10"/>
  <c r="T196" i="10" s="1"/>
  <c r="S200" i="10"/>
  <c r="T200" i="10" s="1"/>
  <c r="S204" i="10"/>
  <c r="T204" i="10" s="1"/>
  <c r="S208" i="10"/>
  <c r="T208" i="10" s="1"/>
  <c r="S212" i="10"/>
  <c r="T212" i="10" s="1"/>
  <c r="S216" i="10"/>
  <c r="T216" i="10" s="1"/>
  <c r="S220" i="10"/>
  <c r="T220" i="10" s="1"/>
  <c r="S224" i="10"/>
  <c r="T224" i="10" s="1"/>
  <c r="S228" i="10"/>
  <c r="T228" i="10" s="1"/>
  <c r="S232" i="10"/>
  <c r="T232" i="10" s="1"/>
  <c r="S236" i="10"/>
  <c r="T236" i="10" s="1"/>
  <c r="S240" i="10"/>
  <c r="T240" i="10" s="1"/>
  <c r="S244" i="10"/>
  <c r="T244" i="10" s="1"/>
  <c r="S248" i="10"/>
  <c r="T248" i="10" s="1"/>
  <c r="S252" i="10"/>
  <c r="T252" i="10" s="1"/>
  <c r="S256" i="10"/>
  <c r="T256" i="10" s="1"/>
  <c r="S169" i="10"/>
  <c r="T169" i="10" s="1"/>
  <c r="S185" i="10"/>
  <c r="T185" i="10" s="1"/>
  <c r="S201" i="10"/>
  <c r="T201" i="10" s="1"/>
  <c r="S217" i="10"/>
  <c r="T217" i="10" s="1"/>
  <c r="S233" i="10"/>
  <c r="T233" i="10" s="1"/>
  <c r="S249" i="10"/>
  <c r="T249" i="10" s="1"/>
  <c r="S173" i="10"/>
  <c r="T173" i="10" s="1"/>
  <c r="S189" i="10"/>
  <c r="T189" i="10" s="1"/>
  <c r="S205" i="10"/>
  <c r="T205" i="10" s="1"/>
  <c r="S221" i="10"/>
  <c r="T221" i="10" s="1"/>
  <c r="S237" i="10"/>
  <c r="T237" i="10" s="1"/>
  <c r="S253" i="10"/>
  <c r="T253" i="10" s="1"/>
  <c r="S165" i="10"/>
  <c r="T165" i="10" s="1"/>
  <c r="S197" i="10"/>
  <c r="T197" i="10" s="1"/>
  <c r="S229" i="10"/>
  <c r="T229" i="10" s="1"/>
  <c r="S177" i="10"/>
  <c r="T177" i="10" s="1"/>
  <c r="S193" i="10"/>
  <c r="T193" i="10" s="1"/>
  <c r="S209" i="10"/>
  <c r="T209" i="10" s="1"/>
  <c r="S225" i="10"/>
  <c r="T225" i="10" s="1"/>
  <c r="S241" i="10"/>
  <c r="T241" i="10" s="1"/>
  <c r="S257" i="10"/>
  <c r="T257" i="10" s="1"/>
  <c r="S181" i="10"/>
  <c r="T181" i="10" s="1"/>
  <c r="S213" i="10"/>
  <c r="T213" i="10" s="1"/>
  <c r="S245" i="10"/>
  <c r="T245" i="10" s="1"/>
  <c r="S558" i="10"/>
  <c r="T558" i="10" s="1"/>
  <c r="S562" i="10"/>
  <c r="T562" i="10" s="1"/>
  <c r="S566" i="10"/>
  <c r="T566" i="10" s="1"/>
  <c r="S570" i="10"/>
  <c r="T570" i="10" s="1"/>
  <c r="S574" i="10"/>
  <c r="T574" i="10" s="1"/>
  <c r="S578" i="10"/>
  <c r="T578" i="10" s="1"/>
  <c r="S582" i="10"/>
  <c r="T582" i="10" s="1"/>
  <c r="S586" i="10"/>
  <c r="T586" i="10" s="1"/>
  <c r="S590" i="10"/>
  <c r="T590" i="10" s="1"/>
  <c r="S594" i="10"/>
  <c r="T594" i="10" s="1"/>
  <c r="S598" i="10"/>
  <c r="T598" i="10" s="1"/>
  <c r="S602" i="10"/>
  <c r="T602" i="10" s="1"/>
  <c r="S606" i="10"/>
  <c r="T606" i="10" s="1"/>
  <c r="S610" i="10"/>
  <c r="T610" i="10" s="1"/>
  <c r="S614" i="10"/>
  <c r="T614" i="10" s="1"/>
  <c r="S618" i="10"/>
  <c r="T618" i="10" s="1"/>
  <c r="S622" i="10"/>
  <c r="T622" i="10" s="1"/>
  <c r="S626" i="10"/>
  <c r="T626" i="10" s="1"/>
  <c r="S559" i="10"/>
  <c r="T559" i="10" s="1"/>
  <c r="S563" i="10"/>
  <c r="T563" i="10" s="1"/>
  <c r="S567" i="10"/>
  <c r="T567" i="10" s="1"/>
  <c r="S571" i="10"/>
  <c r="T571" i="10" s="1"/>
  <c r="S575" i="10"/>
  <c r="T575" i="10" s="1"/>
  <c r="S579" i="10"/>
  <c r="T579" i="10" s="1"/>
  <c r="S583" i="10"/>
  <c r="T583" i="10" s="1"/>
  <c r="S587" i="10"/>
  <c r="T587" i="10" s="1"/>
  <c r="S591" i="10"/>
  <c r="T591" i="10" s="1"/>
  <c r="S595" i="10"/>
  <c r="T595" i="10" s="1"/>
  <c r="S599" i="10"/>
  <c r="T599" i="10" s="1"/>
  <c r="S603" i="10"/>
  <c r="T603" i="10" s="1"/>
  <c r="S607" i="10"/>
  <c r="T607" i="10" s="1"/>
  <c r="S611" i="10"/>
  <c r="T611" i="10" s="1"/>
  <c r="S615" i="10"/>
  <c r="T615" i="10" s="1"/>
  <c r="S619" i="10"/>
  <c r="T619" i="10" s="1"/>
  <c r="S623" i="10"/>
  <c r="T623" i="10" s="1"/>
  <c r="S627" i="10"/>
  <c r="T627" i="10" s="1"/>
  <c r="S561" i="10"/>
  <c r="T561" i="10" s="1"/>
  <c r="S569" i="10"/>
  <c r="T569" i="10" s="1"/>
  <c r="S573" i="10"/>
  <c r="T573" i="10" s="1"/>
  <c r="S585" i="10"/>
  <c r="T585" i="10" s="1"/>
  <c r="S589" i="10"/>
  <c r="T589" i="10" s="1"/>
  <c r="S601" i="10"/>
  <c r="T601" i="10" s="1"/>
  <c r="S605" i="10"/>
  <c r="T605" i="10" s="1"/>
  <c r="S617" i="10"/>
  <c r="T617" i="10" s="1"/>
  <c r="S621" i="10"/>
  <c r="T621" i="10" s="1"/>
  <c r="S556" i="10"/>
  <c r="T556" i="10" s="1"/>
  <c r="S560" i="10"/>
  <c r="T560" i="10" s="1"/>
  <c r="S564" i="10"/>
  <c r="T564" i="10" s="1"/>
  <c r="S568" i="10"/>
  <c r="T568" i="10" s="1"/>
  <c r="S572" i="10"/>
  <c r="T572" i="10" s="1"/>
  <c r="S576" i="10"/>
  <c r="T576" i="10" s="1"/>
  <c r="S580" i="10"/>
  <c r="T580" i="10" s="1"/>
  <c r="S584" i="10"/>
  <c r="T584" i="10" s="1"/>
  <c r="S588" i="10"/>
  <c r="T588" i="10" s="1"/>
  <c r="S592" i="10"/>
  <c r="T592" i="10" s="1"/>
  <c r="S596" i="10"/>
  <c r="T596" i="10" s="1"/>
  <c r="S600" i="10"/>
  <c r="T600" i="10" s="1"/>
  <c r="S604" i="10"/>
  <c r="T604" i="10" s="1"/>
  <c r="S608" i="10"/>
  <c r="T608" i="10" s="1"/>
  <c r="S612" i="10"/>
  <c r="T612" i="10" s="1"/>
  <c r="S616" i="10"/>
  <c r="T616" i="10" s="1"/>
  <c r="S620" i="10"/>
  <c r="T620" i="10" s="1"/>
  <c r="S624" i="10"/>
  <c r="T624" i="10" s="1"/>
  <c r="S557" i="10"/>
  <c r="T557" i="10" s="1"/>
  <c r="S565" i="10"/>
  <c r="T565" i="10" s="1"/>
  <c r="S577" i="10"/>
  <c r="T577" i="10" s="1"/>
  <c r="S581" i="10"/>
  <c r="T581" i="10" s="1"/>
  <c r="S593" i="10"/>
  <c r="T593" i="10" s="1"/>
  <c r="S597" i="10"/>
  <c r="T597" i="10" s="1"/>
  <c r="S609" i="10"/>
  <c r="T609" i="10" s="1"/>
  <c r="S613" i="10"/>
  <c r="T613" i="10" s="1"/>
  <c r="S625" i="10"/>
  <c r="T625" i="10" s="1"/>
  <c r="W558" i="10"/>
  <c r="X558" i="10" s="1"/>
  <c r="W562" i="10"/>
  <c r="X562" i="10" s="1"/>
  <c r="W566" i="10"/>
  <c r="X566" i="10" s="1"/>
  <c r="W570" i="10"/>
  <c r="X570" i="10" s="1"/>
  <c r="W574" i="10"/>
  <c r="X574" i="10" s="1"/>
  <c r="W578" i="10"/>
  <c r="X578" i="10" s="1"/>
  <c r="W582" i="10"/>
  <c r="X582" i="10" s="1"/>
  <c r="W586" i="10"/>
  <c r="X586" i="10" s="1"/>
  <c r="W590" i="10"/>
  <c r="X590" i="10" s="1"/>
  <c r="W594" i="10"/>
  <c r="X594" i="10" s="1"/>
  <c r="W598" i="10"/>
  <c r="X598" i="10" s="1"/>
  <c r="W559" i="10"/>
  <c r="X559" i="10" s="1"/>
  <c r="W563" i="10"/>
  <c r="X563" i="10" s="1"/>
  <c r="W567" i="10"/>
  <c r="X567" i="10" s="1"/>
  <c r="W571" i="10"/>
  <c r="X571" i="10" s="1"/>
  <c r="W575" i="10"/>
  <c r="X575" i="10" s="1"/>
  <c r="W579" i="10"/>
  <c r="X579" i="10" s="1"/>
  <c r="W583" i="10"/>
  <c r="X583" i="10" s="1"/>
  <c r="W587" i="10"/>
  <c r="X587" i="10" s="1"/>
  <c r="W591" i="10"/>
  <c r="X591" i="10" s="1"/>
  <c r="W595" i="10"/>
  <c r="X595" i="10" s="1"/>
  <c r="W599" i="10"/>
  <c r="X599" i="10" s="1"/>
  <c r="W603" i="10"/>
  <c r="X603" i="10" s="1"/>
  <c r="W607" i="10"/>
  <c r="X607" i="10" s="1"/>
  <c r="W611" i="10"/>
  <c r="X611" i="10" s="1"/>
  <c r="W615" i="10"/>
  <c r="X615" i="10" s="1"/>
  <c r="W619" i="10"/>
  <c r="X619" i="10" s="1"/>
  <c r="W623" i="10"/>
  <c r="X623" i="10" s="1"/>
  <c r="W627" i="10"/>
  <c r="X627" i="10" s="1"/>
  <c r="W557" i="10"/>
  <c r="X557" i="10" s="1"/>
  <c r="W565" i="10"/>
  <c r="X565" i="10" s="1"/>
  <c r="W573" i="10"/>
  <c r="X573" i="10" s="1"/>
  <c r="W581" i="10"/>
  <c r="X581" i="10" s="1"/>
  <c r="W589" i="10"/>
  <c r="X589" i="10" s="1"/>
  <c r="W597" i="10"/>
  <c r="X597" i="10" s="1"/>
  <c r="W604" i="10"/>
  <c r="X604" i="10" s="1"/>
  <c r="W609" i="10"/>
  <c r="X609" i="10" s="1"/>
  <c r="W614" i="10"/>
  <c r="X614" i="10" s="1"/>
  <c r="W620" i="10"/>
  <c r="X620" i="10" s="1"/>
  <c r="W625" i="10"/>
  <c r="X625" i="10" s="1"/>
  <c r="W560" i="10"/>
  <c r="X560" i="10" s="1"/>
  <c r="W568" i="10"/>
  <c r="X568" i="10" s="1"/>
  <c r="W576" i="10"/>
  <c r="X576" i="10" s="1"/>
  <c r="W584" i="10"/>
  <c r="X584" i="10" s="1"/>
  <c r="W592" i="10"/>
  <c r="X592" i="10" s="1"/>
  <c r="W600" i="10"/>
  <c r="X600" i="10" s="1"/>
  <c r="W605" i="10"/>
  <c r="X605" i="10" s="1"/>
  <c r="W610" i="10"/>
  <c r="X610" i="10" s="1"/>
  <c r="W616" i="10"/>
  <c r="X616" i="10" s="1"/>
  <c r="W621" i="10"/>
  <c r="X621" i="10" s="1"/>
  <c r="W626" i="10"/>
  <c r="X626" i="10" s="1"/>
  <c r="W564" i="10"/>
  <c r="X564" i="10" s="1"/>
  <c r="W580" i="10"/>
  <c r="X580" i="10" s="1"/>
  <c r="W596" i="10"/>
  <c r="X596" i="10" s="1"/>
  <c r="W608" i="10"/>
  <c r="X608" i="10" s="1"/>
  <c r="W618" i="10"/>
  <c r="X618" i="10" s="1"/>
  <c r="W569" i="10"/>
  <c r="X569" i="10" s="1"/>
  <c r="W585" i="10"/>
  <c r="X585" i="10" s="1"/>
  <c r="W601" i="10"/>
  <c r="X601" i="10" s="1"/>
  <c r="W612" i="10"/>
  <c r="X612" i="10" s="1"/>
  <c r="W622" i="10"/>
  <c r="X622" i="10" s="1"/>
  <c r="W556" i="10"/>
  <c r="X556" i="10" s="1"/>
  <c r="W572" i="10"/>
  <c r="X572" i="10" s="1"/>
  <c r="W588" i="10"/>
  <c r="X588" i="10" s="1"/>
  <c r="W602" i="10"/>
  <c r="X602" i="10" s="1"/>
  <c r="W613" i="10"/>
  <c r="X613" i="10" s="1"/>
  <c r="W624" i="10"/>
  <c r="X624" i="10" s="1"/>
  <c r="W561" i="10"/>
  <c r="X561" i="10" s="1"/>
  <c r="W617" i="10"/>
  <c r="X617" i="10" s="1"/>
  <c r="W577" i="10"/>
  <c r="X577" i="10" s="1"/>
  <c r="W593" i="10"/>
  <c r="X593" i="10" s="1"/>
  <c r="W606" i="10"/>
  <c r="X606" i="10" s="1"/>
  <c r="S358" i="10"/>
  <c r="S362" i="10"/>
  <c r="T362" i="10" s="1"/>
  <c r="S366" i="10"/>
  <c r="T366" i="10" s="1"/>
  <c r="S370" i="10"/>
  <c r="T370" i="10" s="1"/>
  <c r="S374" i="10"/>
  <c r="T374" i="10" s="1"/>
  <c r="S378" i="10"/>
  <c r="T378" i="10" s="1"/>
  <c r="S382" i="10"/>
  <c r="T382" i="10" s="1"/>
  <c r="S386" i="10"/>
  <c r="T386" i="10" s="1"/>
  <c r="S390" i="10"/>
  <c r="T390" i="10" s="1"/>
  <c r="S394" i="10"/>
  <c r="T394" i="10" s="1"/>
  <c r="S398" i="10"/>
  <c r="T398" i="10" s="1"/>
  <c r="S402" i="10"/>
  <c r="T402" i="10" s="1"/>
  <c r="S406" i="10"/>
  <c r="T406" i="10" s="1"/>
  <c r="S410" i="10"/>
  <c r="T410" i="10" s="1"/>
  <c r="S414" i="10"/>
  <c r="T414" i="10" s="1"/>
  <c r="S418" i="10"/>
  <c r="T418" i="10" s="1"/>
  <c r="S422" i="10"/>
  <c r="T422" i="10" s="1"/>
  <c r="S426" i="10"/>
  <c r="T426" i="10" s="1"/>
  <c r="S430" i="10"/>
  <c r="T430" i="10" s="1"/>
  <c r="S434" i="10"/>
  <c r="T434" i="10" s="1"/>
  <c r="S438" i="10"/>
  <c r="T438" i="10" s="1"/>
  <c r="S442" i="10"/>
  <c r="T442" i="10" s="1"/>
  <c r="S446" i="10"/>
  <c r="T446" i="10" s="1"/>
  <c r="S450" i="10"/>
  <c r="T450" i="10" s="1"/>
  <c r="S454" i="10"/>
  <c r="T454" i="10" s="1"/>
  <c r="S355" i="10"/>
  <c r="S359" i="10"/>
  <c r="S363" i="10"/>
  <c r="T363" i="10" s="1"/>
  <c r="S367" i="10"/>
  <c r="T367" i="10" s="1"/>
  <c r="S371" i="10"/>
  <c r="T371" i="10" s="1"/>
  <c r="S375" i="10"/>
  <c r="T375" i="10" s="1"/>
  <c r="S379" i="10"/>
  <c r="T379" i="10" s="1"/>
  <c r="S383" i="10"/>
  <c r="T383" i="10" s="1"/>
  <c r="S387" i="10"/>
  <c r="T387" i="10" s="1"/>
  <c r="S391" i="10"/>
  <c r="T391" i="10" s="1"/>
  <c r="S395" i="10"/>
  <c r="T395" i="10" s="1"/>
  <c r="S399" i="10"/>
  <c r="T399" i="10" s="1"/>
  <c r="S403" i="10"/>
  <c r="T403" i="10" s="1"/>
  <c r="S407" i="10"/>
  <c r="T407" i="10" s="1"/>
  <c r="S411" i="10"/>
  <c r="T411" i="10" s="1"/>
  <c r="S415" i="10"/>
  <c r="T415" i="10" s="1"/>
  <c r="S419" i="10"/>
  <c r="T419" i="10" s="1"/>
  <c r="S423" i="10"/>
  <c r="T423" i="10" s="1"/>
  <c r="S427" i="10"/>
  <c r="T427" i="10" s="1"/>
  <c r="S431" i="10"/>
  <c r="T431" i="10" s="1"/>
  <c r="S435" i="10"/>
  <c r="T435" i="10" s="1"/>
  <c r="S439" i="10"/>
  <c r="T439" i="10" s="1"/>
  <c r="S443" i="10"/>
  <c r="T443" i="10" s="1"/>
  <c r="S447" i="10"/>
  <c r="T447" i="10" s="1"/>
  <c r="S451" i="10"/>
  <c r="T451" i="10" s="1"/>
  <c r="S356" i="10"/>
  <c r="S360" i="10"/>
  <c r="T360" i="10" s="1"/>
  <c r="S364" i="10"/>
  <c r="T364" i="10" s="1"/>
  <c r="S368" i="10"/>
  <c r="T368" i="10" s="1"/>
  <c r="S372" i="10"/>
  <c r="T372" i="10" s="1"/>
  <c r="S365" i="10"/>
  <c r="T365" i="10" s="1"/>
  <c r="S377" i="10"/>
  <c r="T377" i="10" s="1"/>
  <c r="S385" i="10"/>
  <c r="T385" i="10" s="1"/>
  <c r="S393" i="10"/>
  <c r="T393" i="10" s="1"/>
  <c r="S401" i="10"/>
  <c r="T401" i="10" s="1"/>
  <c r="S409" i="10"/>
  <c r="T409" i="10" s="1"/>
  <c r="S417" i="10"/>
  <c r="T417" i="10" s="1"/>
  <c r="S425" i="10"/>
  <c r="T425" i="10" s="1"/>
  <c r="S433" i="10"/>
  <c r="T433" i="10" s="1"/>
  <c r="S441" i="10"/>
  <c r="T441" i="10" s="1"/>
  <c r="S449" i="10"/>
  <c r="T449" i="10" s="1"/>
  <c r="S369" i="10"/>
  <c r="T369" i="10" s="1"/>
  <c r="S380" i="10"/>
  <c r="T380" i="10" s="1"/>
  <c r="S388" i="10"/>
  <c r="T388" i="10" s="1"/>
  <c r="S396" i="10"/>
  <c r="T396" i="10" s="1"/>
  <c r="S404" i="10"/>
  <c r="T404" i="10" s="1"/>
  <c r="S412" i="10"/>
  <c r="T412" i="10" s="1"/>
  <c r="S420" i="10"/>
  <c r="T420" i="10" s="1"/>
  <c r="S428" i="10"/>
  <c r="T428" i="10" s="1"/>
  <c r="S436" i="10"/>
  <c r="T436" i="10" s="1"/>
  <c r="S444" i="10"/>
  <c r="T444" i="10" s="1"/>
  <c r="S452" i="10"/>
  <c r="T452" i="10" s="1"/>
  <c r="S361" i="10"/>
  <c r="T361" i="10" s="1"/>
  <c r="S384" i="10"/>
  <c r="T384" i="10" s="1"/>
  <c r="S400" i="10"/>
  <c r="T400" i="10" s="1"/>
  <c r="S416" i="10"/>
  <c r="T416" i="10" s="1"/>
  <c r="S440" i="10"/>
  <c r="T440" i="10" s="1"/>
  <c r="S448" i="10"/>
  <c r="T448" i="10" s="1"/>
  <c r="S357" i="10"/>
  <c r="S373" i="10"/>
  <c r="T373" i="10" s="1"/>
  <c r="S381" i="10"/>
  <c r="T381" i="10" s="1"/>
  <c r="S389" i="10"/>
  <c r="T389" i="10" s="1"/>
  <c r="S397" i="10"/>
  <c r="T397" i="10" s="1"/>
  <c r="S405" i="10"/>
  <c r="T405" i="10" s="1"/>
  <c r="S413" i="10"/>
  <c r="T413" i="10" s="1"/>
  <c r="S421" i="10"/>
  <c r="T421" i="10" s="1"/>
  <c r="S429" i="10"/>
  <c r="T429" i="10" s="1"/>
  <c r="S437" i="10"/>
  <c r="T437" i="10" s="1"/>
  <c r="S445" i="10"/>
  <c r="T445" i="10" s="1"/>
  <c r="S453" i="10"/>
  <c r="T453" i="10" s="1"/>
  <c r="S376" i="10"/>
  <c r="T376" i="10" s="1"/>
  <c r="S392" i="10"/>
  <c r="T392" i="10" s="1"/>
  <c r="S408" i="10"/>
  <c r="T408" i="10" s="1"/>
  <c r="S424" i="10"/>
  <c r="T424" i="10" s="1"/>
  <c r="S432" i="10"/>
  <c r="T432" i="10" s="1"/>
  <c r="S458" i="10"/>
  <c r="T458" i="10" s="1"/>
  <c r="S462" i="10"/>
  <c r="T462" i="10" s="1"/>
  <c r="S466" i="10"/>
  <c r="T466" i="10" s="1"/>
  <c r="S470" i="10"/>
  <c r="T470" i="10" s="1"/>
  <c r="S474" i="10"/>
  <c r="T474" i="10" s="1"/>
  <c r="S478" i="10"/>
  <c r="T478" i="10" s="1"/>
  <c r="S482" i="10"/>
  <c r="T482" i="10" s="1"/>
  <c r="S486" i="10"/>
  <c r="T486" i="10" s="1"/>
  <c r="S455" i="10"/>
  <c r="T455" i="10" s="1"/>
  <c r="S459" i="10"/>
  <c r="T459" i="10" s="1"/>
  <c r="S463" i="10"/>
  <c r="T463" i="10" s="1"/>
  <c r="S467" i="10"/>
  <c r="T467" i="10" s="1"/>
  <c r="S471" i="10"/>
  <c r="T471" i="10" s="1"/>
  <c r="S475" i="10"/>
  <c r="T475" i="10" s="1"/>
  <c r="S479" i="10"/>
  <c r="T479" i="10" s="1"/>
  <c r="S483" i="10"/>
  <c r="T483" i="10" s="1"/>
  <c r="S487" i="10"/>
  <c r="T487" i="10" s="1"/>
  <c r="S491" i="10"/>
  <c r="T491" i="10" s="1"/>
  <c r="S457" i="10"/>
  <c r="T457" i="10" s="1"/>
  <c r="S465" i="10"/>
  <c r="T465" i="10" s="1"/>
  <c r="S473" i="10"/>
  <c r="T473" i="10" s="1"/>
  <c r="S481" i="10"/>
  <c r="T481" i="10" s="1"/>
  <c r="S489" i="10"/>
  <c r="T489" i="10" s="1"/>
  <c r="S494" i="10"/>
  <c r="T494" i="10" s="1"/>
  <c r="S498" i="10"/>
  <c r="T498" i="10" s="1"/>
  <c r="S502" i="10"/>
  <c r="T502" i="10" s="1"/>
  <c r="S506" i="10"/>
  <c r="T506" i="10" s="1"/>
  <c r="S510" i="10"/>
  <c r="T510" i="10" s="1"/>
  <c r="S514" i="10"/>
  <c r="T514" i="10" s="1"/>
  <c r="S518" i="10"/>
  <c r="T518" i="10" s="1"/>
  <c r="S522" i="10"/>
  <c r="T522" i="10" s="1"/>
  <c r="S526" i="10"/>
  <c r="T526" i="10" s="1"/>
  <c r="S530" i="10"/>
  <c r="T530" i="10" s="1"/>
  <c r="S534" i="10"/>
  <c r="T534" i="10" s="1"/>
  <c r="S538" i="10"/>
  <c r="T538" i="10" s="1"/>
  <c r="S542" i="10"/>
  <c r="T542" i="10" s="1"/>
  <c r="S546" i="10"/>
  <c r="T546" i="10" s="1"/>
  <c r="S550" i="10"/>
  <c r="T550" i="10" s="1"/>
  <c r="S554" i="10"/>
  <c r="T554" i="10" s="1"/>
  <c r="S460" i="10"/>
  <c r="T460" i="10" s="1"/>
  <c r="S468" i="10"/>
  <c r="T468" i="10" s="1"/>
  <c r="S476" i="10"/>
  <c r="T476" i="10" s="1"/>
  <c r="S484" i="10"/>
  <c r="T484" i="10" s="1"/>
  <c r="S490" i="10"/>
  <c r="T490" i="10" s="1"/>
  <c r="S495" i="10"/>
  <c r="T495" i="10" s="1"/>
  <c r="S499" i="10"/>
  <c r="T499" i="10" s="1"/>
  <c r="S503" i="10"/>
  <c r="T503" i="10" s="1"/>
  <c r="S507" i="10"/>
  <c r="T507" i="10" s="1"/>
  <c r="S511" i="10"/>
  <c r="T511" i="10" s="1"/>
  <c r="S515" i="10"/>
  <c r="T515" i="10" s="1"/>
  <c r="S519" i="10"/>
  <c r="T519" i="10" s="1"/>
  <c r="S523" i="10"/>
  <c r="T523" i="10" s="1"/>
  <c r="S527" i="10"/>
  <c r="T527" i="10" s="1"/>
  <c r="S531" i="10"/>
  <c r="T531" i="10" s="1"/>
  <c r="S535" i="10"/>
  <c r="T535" i="10" s="1"/>
  <c r="S539" i="10"/>
  <c r="T539" i="10" s="1"/>
  <c r="S543" i="10"/>
  <c r="T543" i="10" s="1"/>
  <c r="S547" i="10"/>
  <c r="T547" i="10" s="1"/>
  <c r="S551" i="10"/>
  <c r="T551" i="10" s="1"/>
  <c r="S555" i="10"/>
  <c r="T555" i="10" s="1"/>
  <c r="S464" i="10"/>
  <c r="T464" i="10" s="1"/>
  <c r="S480" i="10"/>
  <c r="T480" i="10" s="1"/>
  <c r="S493" i="10"/>
  <c r="T493" i="10" s="1"/>
  <c r="S501" i="10"/>
  <c r="T501" i="10" s="1"/>
  <c r="S509" i="10"/>
  <c r="T509" i="10" s="1"/>
  <c r="S521" i="10"/>
  <c r="T521" i="10" s="1"/>
  <c r="S529" i="10"/>
  <c r="T529" i="10" s="1"/>
  <c r="S533" i="10"/>
  <c r="T533" i="10" s="1"/>
  <c r="S545" i="10"/>
  <c r="T545" i="10" s="1"/>
  <c r="S553" i="10"/>
  <c r="T553" i="10" s="1"/>
  <c r="S461" i="10"/>
  <c r="T461" i="10" s="1"/>
  <c r="S469" i="10"/>
  <c r="T469" i="10" s="1"/>
  <c r="S477" i="10"/>
  <c r="T477" i="10" s="1"/>
  <c r="S485" i="10"/>
  <c r="T485" i="10" s="1"/>
  <c r="S492" i="10"/>
  <c r="T492" i="10" s="1"/>
  <c r="S496" i="10"/>
  <c r="T496" i="10" s="1"/>
  <c r="S500" i="10"/>
  <c r="T500" i="10" s="1"/>
  <c r="S504" i="10"/>
  <c r="T504" i="10" s="1"/>
  <c r="S508" i="10"/>
  <c r="T508" i="10" s="1"/>
  <c r="S512" i="10"/>
  <c r="T512" i="10" s="1"/>
  <c r="S516" i="10"/>
  <c r="T516" i="10" s="1"/>
  <c r="S520" i="10"/>
  <c r="T520" i="10" s="1"/>
  <c r="S524" i="10"/>
  <c r="T524" i="10" s="1"/>
  <c r="S528" i="10"/>
  <c r="T528" i="10" s="1"/>
  <c r="S532" i="10"/>
  <c r="T532" i="10" s="1"/>
  <c r="S536" i="10"/>
  <c r="T536" i="10" s="1"/>
  <c r="S540" i="10"/>
  <c r="T540" i="10" s="1"/>
  <c r="S544" i="10"/>
  <c r="T544" i="10" s="1"/>
  <c r="S548" i="10"/>
  <c r="T548" i="10" s="1"/>
  <c r="S552" i="10"/>
  <c r="T552" i="10" s="1"/>
  <c r="S456" i="10"/>
  <c r="T456" i="10" s="1"/>
  <c r="S472" i="10"/>
  <c r="T472" i="10" s="1"/>
  <c r="S488" i="10"/>
  <c r="T488" i="10" s="1"/>
  <c r="S497" i="10"/>
  <c r="T497" i="10" s="1"/>
  <c r="S505" i="10"/>
  <c r="T505" i="10" s="1"/>
  <c r="S513" i="10"/>
  <c r="T513" i="10" s="1"/>
  <c r="S517" i="10"/>
  <c r="T517" i="10" s="1"/>
  <c r="S525" i="10"/>
  <c r="T525" i="10" s="1"/>
  <c r="S537" i="10"/>
  <c r="T537" i="10" s="1"/>
  <c r="S541" i="10"/>
  <c r="T541" i="10" s="1"/>
  <c r="S549" i="10"/>
  <c r="T549" i="10" s="1"/>
  <c r="W458" i="10"/>
  <c r="X458" i="10" s="1"/>
  <c r="W462" i="10"/>
  <c r="X462" i="10" s="1"/>
  <c r="W466" i="10"/>
  <c r="X466" i="10" s="1"/>
  <c r="W470" i="10"/>
  <c r="X470" i="10" s="1"/>
  <c r="W474" i="10"/>
  <c r="X474" i="10" s="1"/>
  <c r="W478" i="10"/>
  <c r="X478" i="10" s="1"/>
  <c r="W482" i="10"/>
  <c r="X482" i="10" s="1"/>
  <c r="W486" i="10"/>
  <c r="X486" i="10" s="1"/>
  <c r="W490" i="10"/>
  <c r="X490" i="10" s="1"/>
  <c r="W494" i="10"/>
  <c r="X494" i="10" s="1"/>
  <c r="W498" i="10"/>
  <c r="X498" i="10" s="1"/>
  <c r="W502" i="10"/>
  <c r="X502" i="10" s="1"/>
  <c r="W506" i="10"/>
  <c r="X506" i="10" s="1"/>
  <c r="W510" i="10"/>
  <c r="X510" i="10" s="1"/>
  <c r="W514" i="10"/>
  <c r="X514" i="10" s="1"/>
  <c r="W518" i="10"/>
  <c r="X518" i="10" s="1"/>
  <c r="W522" i="10"/>
  <c r="X522" i="10" s="1"/>
  <c r="W526" i="10"/>
  <c r="X526" i="10" s="1"/>
  <c r="W530" i="10"/>
  <c r="X530" i="10" s="1"/>
  <c r="W534" i="10"/>
  <c r="X534" i="10" s="1"/>
  <c r="W538" i="10"/>
  <c r="X538" i="10" s="1"/>
  <c r="W542" i="10"/>
  <c r="X542" i="10" s="1"/>
  <c r="W546" i="10"/>
  <c r="X546" i="10" s="1"/>
  <c r="W550" i="10"/>
  <c r="X550" i="10" s="1"/>
  <c r="W554" i="10"/>
  <c r="X554" i="10" s="1"/>
  <c r="W455" i="10"/>
  <c r="X455" i="10" s="1"/>
  <c r="W459" i="10"/>
  <c r="X459" i="10" s="1"/>
  <c r="W463" i="10"/>
  <c r="X463" i="10" s="1"/>
  <c r="W467" i="10"/>
  <c r="X467" i="10" s="1"/>
  <c r="W471" i="10"/>
  <c r="X471" i="10" s="1"/>
  <c r="W475" i="10"/>
  <c r="X475" i="10" s="1"/>
  <c r="W479" i="10"/>
  <c r="X479" i="10" s="1"/>
  <c r="W483" i="10"/>
  <c r="X483" i="10" s="1"/>
  <c r="W487" i="10"/>
  <c r="X487" i="10" s="1"/>
  <c r="W491" i="10"/>
  <c r="X491" i="10" s="1"/>
  <c r="W495" i="10"/>
  <c r="X495" i="10" s="1"/>
  <c r="W499" i="10"/>
  <c r="X499" i="10" s="1"/>
  <c r="W503" i="10"/>
  <c r="X503" i="10" s="1"/>
  <c r="W507" i="10"/>
  <c r="X507" i="10" s="1"/>
  <c r="W511" i="10"/>
  <c r="X511" i="10" s="1"/>
  <c r="W515" i="10"/>
  <c r="X515" i="10" s="1"/>
  <c r="W519" i="10"/>
  <c r="X519" i="10" s="1"/>
  <c r="W523" i="10"/>
  <c r="X523" i="10" s="1"/>
  <c r="W527" i="10"/>
  <c r="X527" i="10" s="1"/>
  <c r="W531" i="10"/>
  <c r="X531" i="10" s="1"/>
  <c r="W535" i="10"/>
  <c r="X535" i="10" s="1"/>
  <c r="W539" i="10"/>
  <c r="X539" i="10" s="1"/>
  <c r="W543" i="10"/>
  <c r="X543" i="10" s="1"/>
  <c r="W547" i="10"/>
  <c r="X547" i="10" s="1"/>
  <c r="W551" i="10"/>
  <c r="X551" i="10" s="1"/>
  <c r="W555" i="10"/>
  <c r="X555" i="10" s="1"/>
  <c r="W461" i="10"/>
  <c r="X461" i="10" s="1"/>
  <c r="W469" i="10"/>
  <c r="X469" i="10" s="1"/>
  <c r="W477" i="10"/>
  <c r="X477" i="10" s="1"/>
  <c r="W485" i="10"/>
  <c r="X485" i="10" s="1"/>
  <c r="W493" i="10"/>
  <c r="X493" i="10" s="1"/>
  <c r="W501" i="10"/>
  <c r="X501" i="10" s="1"/>
  <c r="W509" i="10"/>
  <c r="X509" i="10" s="1"/>
  <c r="W517" i="10"/>
  <c r="X517" i="10" s="1"/>
  <c r="W525" i="10"/>
  <c r="X525" i="10" s="1"/>
  <c r="W533" i="10"/>
  <c r="X533" i="10" s="1"/>
  <c r="W541" i="10"/>
  <c r="X541" i="10" s="1"/>
  <c r="W549" i="10"/>
  <c r="X549" i="10" s="1"/>
  <c r="W456" i="10"/>
  <c r="X456" i="10" s="1"/>
  <c r="W464" i="10"/>
  <c r="X464" i="10" s="1"/>
  <c r="W472" i="10"/>
  <c r="X472" i="10" s="1"/>
  <c r="W480" i="10"/>
  <c r="X480" i="10" s="1"/>
  <c r="W488" i="10"/>
  <c r="X488" i="10" s="1"/>
  <c r="W496" i="10"/>
  <c r="X496" i="10" s="1"/>
  <c r="W504" i="10"/>
  <c r="X504" i="10" s="1"/>
  <c r="W512" i="10"/>
  <c r="X512" i="10" s="1"/>
  <c r="W520" i="10"/>
  <c r="X520" i="10" s="1"/>
  <c r="W528" i="10"/>
  <c r="X528" i="10" s="1"/>
  <c r="W536" i="10"/>
  <c r="X536" i="10" s="1"/>
  <c r="W544" i="10"/>
  <c r="X544" i="10" s="1"/>
  <c r="W552" i="10"/>
  <c r="X552" i="10" s="1"/>
  <c r="W468" i="10"/>
  <c r="X468" i="10" s="1"/>
  <c r="W484" i="10"/>
  <c r="X484" i="10" s="1"/>
  <c r="W500" i="10"/>
  <c r="X500" i="10" s="1"/>
  <c r="W516" i="10"/>
  <c r="X516" i="10" s="1"/>
  <c r="W532" i="10"/>
  <c r="X532" i="10" s="1"/>
  <c r="W548" i="10"/>
  <c r="X548" i="10" s="1"/>
  <c r="W457" i="10"/>
  <c r="X457" i="10" s="1"/>
  <c r="W473" i="10"/>
  <c r="X473" i="10" s="1"/>
  <c r="W489" i="10"/>
  <c r="X489" i="10" s="1"/>
  <c r="W505" i="10"/>
  <c r="X505" i="10" s="1"/>
  <c r="W521" i="10"/>
  <c r="X521" i="10" s="1"/>
  <c r="W537" i="10"/>
  <c r="X537" i="10" s="1"/>
  <c r="W553" i="10"/>
  <c r="X553" i="10" s="1"/>
  <c r="W460" i="10"/>
  <c r="X460" i="10" s="1"/>
  <c r="W476" i="10"/>
  <c r="X476" i="10" s="1"/>
  <c r="W492" i="10"/>
  <c r="X492" i="10" s="1"/>
  <c r="W508" i="10"/>
  <c r="X508" i="10" s="1"/>
  <c r="W524" i="10"/>
  <c r="X524" i="10" s="1"/>
  <c r="W540" i="10"/>
  <c r="X540" i="10" s="1"/>
  <c r="W497" i="10"/>
  <c r="X497" i="10" s="1"/>
  <c r="W513" i="10"/>
  <c r="X513" i="10" s="1"/>
  <c r="W465" i="10"/>
  <c r="X465" i="10" s="1"/>
  <c r="W529" i="10"/>
  <c r="X529" i="10" s="1"/>
  <c r="W481" i="10"/>
  <c r="X481" i="10" s="1"/>
  <c r="W545" i="10"/>
  <c r="X545" i="10" s="1"/>
  <c r="W631" i="10"/>
  <c r="X631" i="10" s="1"/>
  <c r="W630" i="10"/>
  <c r="X630" i="10" s="1"/>
  <c r="W635" i="10"/>
  <c r="X635" i="10" s="1"/>
  <c r="W639" i="10"/>
  <c r="X639" i="10" s="1"/>
  <c r="W643" i="10"/>
  <c r="X643" i="10" s="1"/>
  <c r="W647" i="10"/>
  <c r="X647" i="10" s="1"/>
  <c r="W651" i="10"/>
  <c r="X651" i="10" s="1"/>
  <c r="W655" i="10"/>
  <c r="X655" i="10" s="1"/>
  <c r="W659" i="10"/>
  <c r="X659" i="10" s="1"/>
  <c r="W663" i="10"/>
  <c r="X663" i="10" s="1"/>
  <c r="W667" i="10"/>
  <c r="X667" i="10" s="1"/>
  <c r="W671" i="10"/>
  <c r="X671" i="10" s="1"/>
  <c r="W675" i="10"/>
  <c r="X675" i="10" s="1"/>
  <c r="W679" i="10"/>
  <c r="X679" i="10" s="1"/>
  <c r="W683" i="10"/>
  <c r="X683" i="10" s="1"/>
  <c r="W687" i="10"/>
  <c r="X687" i="10" s="1"/>
  <c r="W691" i="10"/>
  <c r="X691" i="10" s="1"/>
  <c r="W632" i="10"/>
  <c r="X632" i="10" s="1"/>
  <c r="W636" i="10"/>
  <c r="X636" i="10" s="1"/>
  <c r="W640" i="10"/>
  <c r="X640" i="10" s="1"/>
  <c r="W644" i="10"/>
  <c r="X644" i="10" s="1"/>
  <c r="W648" i="10"/>
  <c r="X648" i="10" s="1"/>
  <c r="W652" i="10"/>
  <c r="X652" i="10" s="1"/>
  <c r="W656" i="10"/>
  <c r="X656" i="10" s="1"/>
  <c r="W660" i="10"/>
  <c r="X660" i="10" s="1"/>
  <c r="W664" i="10"/>
  <c r="X664" i="10" s="1"/>
  <c r="W668" i="10"/>
  <c r="X668" i="10" s="1"/>
  <c r="W672" i="10"/>
  <c r="X672" i="10" s="1"/>
  <c r="W676" i="10"/>
  <c r="X676" i="10" s="1"/>
  <c r="W680" i="10"/>
  <c r="X680" i="10" s="1"/>
  <c r="W684" i="10"/>
  <c r="X684" i="10" s="1"/>
  <c r="W688" i="10"/>
  <c r="X688" i="10" s="1"/>
  <c r="W692" i="10"/>
  <c r="X692" i="10" s="1"/>
  <c r="W629" i="10"/>
  <c r="X629" i="10" s="1"/>
  <c r="W638" i="10"/>
  <c r="X638" i="10" s="1"/>
  <c r="W646" i="10"/>
  <c r="X646" i="10" s="1"/>
  <c r="W654" i="10"/>
  <c r="X654" i="10" s="1"/>
  <c r="W662" i="10"/>
  <c r="X662" i="10" s="1"/>
  <c r="W670" i="10"/>
  <c r="X670" i="10" s="1"/>
  <c r="W678" i="10"/>
  <c r="X678" i="10" s="1"/>
  <c r="W686" i="10"/>
  <c r="X686" i="10" s="1"/>
  <c r="W633" i="10"/>
  <c r="X633" i="10" s="1"/>
  <c r="W641" i="10"/>
  <c r="X641" i="10" s="1"/>
  <c r="W649" i="10"/>
  <c r="X649" i="10" s="1"/>
  <c r="W657" i="10"/>
  <c r="X657" i="10" s="1"/>
  <c r="W665" i="10"/>
  <c r="X665" i="10" s="1"/>
  <c r="W673" i="10"/>
  <c r="X673" i="10" s="1"/>
  <c r="W681" i="10"/>
  <c r="X681" i="10" s="1"/>
  <c r="W689" i="10"/>
  <c r="X689" i="10" s="1"/>
  <c r="W634" i="10"/>
  <c r="X634" i="10" s="1"/>
  <c r="W642" i="10"/>
  <c r="X642" i="10" s="1"/>
  <c r="W650" i="10"/>
  <c r="X650" i="10" s="1"/>
  <c r="W658" i="10"/>
  <c r="X658" i="10" s="1"/>
  <c r="W666" i="10"/>
  <c r="X666" i="10" s="1"/>
  <c r="W674" i="10"/>
  <c r="X674" i="10" s="1"/>
  <c r="W682" i="10"/>
  <c r="X682" i="10" s="1"/>
  <c r="W690" i="10"/>
  <c r="X690" i="10" s="1"/>
  <c r="W653" i="10"/>
  <c r="X653" i="10" s="1"/>
  <c r="W685" i="10"/>
  <c r="X685" i="10" s="1"/>
  <c r="W628" i="10"/>
  <c r="X628" i="10" s="1"/>
  <c r="W661" i="10"/>
  <c r="X661" i="10" s="1"/>
  <c r="W693" i="10"/>
  <c r="X693" i="10" s="1"/>
  <c r="W645" i="10"/>
  <c r="X645" i="10" s="1"/>
  <c r="W637" i="10"/>
  <c r="X637" i="10" s="1"/>
  <c r="W669" i="10"/>
  <c r="X669" i="10" s="1"/>
  <c r="W677" i="10"/>
  <c r="X677" i="10" s="1"/>
  <c r="K86" i="10"/>
  <c r="L86" i="10" s="1"/>
  <c r="K90" i="10"/>
  <c r="L90" i="10" s="1"/>
  <c r="K94" i="10"/>
  <c r="L94" i="10" s="1"/>
  <c r="K98" i="10"/>
  <c r="L98" i="10" s="1"/>
  <c r="K102" i="10"/>
  <c r="L102" i="10" s="1"/>
  <c r="K106" i="10"/>
  <c r="L106" i="10" s="1"/>
  <c r="K110" i="10"/>
  <c r="L110" i="10" s="1"/>
  <c r="K114" i="10"/>
  <c r="L114" i="10" s="1"/>
  <c r="K118" i="10"/>
  <c r="L118" i="10" s="1"/>
  <c r="K122" i="10"/>
  <c r="L122" i="10" s="1"/>
  <c r="K126" i="10"/>
  <c r="L126" i="10" s="1"/>
  <c r="K130" i="10"/>
  <c r="L130" i="10" s="1"/>
  <c r="K134" i="10"/>
  <c r="L134" i="10" s="1"/>
  <c r="K138" i="10"/>
  <c r="L138" i="10" s="1"/>
  <c r="K142" i="10"/>
  <c r="L142" i="10" s="1"/>
  <c r="K146" i="10"/>
  <c r="L146" i="10" s="1"/>
  <c r="K150" i="10"/>
  <c r="L150" i="10" s="1"/>
  <c r="K154" i="10"/>
  <c r="L154" i="10" s="1"/>
  <c r="K158" i="10"/>
  <c r="L158" i="10" s="1"/>
  <c r="K87" i="10"/>
  <c r="L87" i="10" s="1"/>
  <c r="K91" i="10"/>
  <c r="L91" i="10" s="1"/>
  <c r="K95" i="10"/>
  <c r="L95" i="10" s="1"/>
  <c r="K99" i="10"/>
  <c r="L99" i="10" s="1"/>
  <c r="K103" i="10"/>
  <c r="L103" i="10" s="1"/>
  <c r="K107" i="10"/>
  <c r="L107" i="10" s="1"/>
  <c r="K111" i="10"/>
  <c r="L111" i="10" s="1"/>
  <c r="K115" i="10"/>
  <c r="L115" i="10" s="1"/>
  <c r="K119" i="10"/>
  <c r="L119" i="10" s="1"/>
  <c r="K123" i="10"/>
  <c r="L123" i="10" s="1"/>
  <c r="K127" i="10"/>
  <c r="L127" i="10" s="1"/>
  <c r="K131" i="10"/>
  <c r="L131" i="10" s="1"/>
  <c r="K135" i="10"/>
  <c r="L135" i="10" s="1"/>
  <c r="K139" i="10"/>
  <c r="L139" i="10" s="1"/>
  <c r="K143" i="10"/>
  <c r="L143" i="10" s="1"/>
  <c r="K147" i="10"/>
  <c r="L147" i="10" s="1"/>
  <c r="K151" i="10"/>
  <c r="L151" i="10" s="1"/>
  <c r="K155" i="10"/>
  <c r="L155" i="10" s="1"/>
  <c r="K159" i="10"/>
  <c r="L159" i="10" s="1"/>
  <c r="K88" i="10"/>
  <c r="L88" i="10" s="1"/>
  <c r="K92" i="10"/>
  <c r="L92" i="10" s="1"/>
  <c r="K96" i="10"/>
  <c r="L96" i="10" s="1"/>
  <c r="K100" i="10"/>
  <c r="L100" i="10" s="1"/>
  <c r="K104" i="10"/>
  <c r="L104" i="10" s="1"/>
  <c r="K108" i="10"/>
  <c r="L108" i="10" s="1"/>
  <c r="K112" i="10"/>
  <c r="L112" i="10" s="1"/>
  <c r="K116" i="10"/>
  <c r="L116" i="10" s="1"/>
  <c r="K120" i="10"/>
  <c r="L120" i="10" s="1"/>
  <c r="K124" i="10"/>
  <c r="L124" i="10" s="1"/>
  <c r="K128" i="10"/>
  <c r="L128" i="10" s="1"/>
  <c r="K132" i="10"/>
  <c r="L132" i="10" s="1"/>
  <c r="K136" i="10"/>
  <c r="L136" i="10" s="1"/>
  <c r="K140" i="10"/>
  <c r="L140" i="10" s="1"/>
  <c r="K144" i="10"/>
  <c r="L144" i="10" s="1"/>
  <c r="K148" i="10"/>
  <c r="L148" i="10" s="1"/>
  <c r="K152" i="10"/>
  <c r="L152" i="10" s="1"/>
  <c r="K156" i="10"/>
  <c r="L156" i="10" s="1"/>
  <c r="K160" i="10"/>
  <c r="L160" i="10" s="1"/>
  <c r="K97" i="10"/>
  <c r="L97" i="10" s="1"/>
  <c r="K113" i="10"/>
  <c r="L113" i="10" s="1"/>
  <c r="K129" i="10"/>
  <c r="L129" i="10" s="1"/>
  <c r="K145" i="10"/>
  <c r="L145" i="10" s="1"/>
  <c r="K161" i="10"/>
  <c r="L161" i="10" s="1"/>
  <c r="K85" i="10"/>
  <c r="L85" i="10" s="1"/>
  <c r="K101" i="10"/>
  <c r="L101" i="10" s="1"/>
  <c r="K117" i="10"/>
  <c r="L117" i="10" s="1"/>
  <c r="K133" i="10"/>
  <c r="L133" i="10" s="1"/>
  <c r="K149" i="10"/>
  <c r="L149" i="10" s="1"/>
  <c r="K89" i="10"/>
  <c r="L89" i="10" s="1"/>
  <c r="K105" i="10"/>
  <c r="L105" i="10" s="1"/>
  <c r="K121" i="10"/>
  <c r="L121" i="10" s="1"/>
  <c r="K137" i="10"/>
  <c r="L137" i="10" s="1"/>
  <c r="K153" i="10"/>
  <c r="L153" i="10" s="1"/>
  <c r="K93" i="10"/>
  <c r="L93" i="10" s="1"/>
  <c r="K109" i="10"/>
  <c r="L109" i="10" s="1"/>
  <c r="K125" i="10"/>
  <c r="L125" i="10" s="1"/>
  <c r="K141" i="10"/>
  <c r="L141" i="10" s="1"/>
  <c r="K157" i="10"/>
  <c r="L157" i="10" s="1"/>
  <c r="S5" i="10"/>
  <c r="T5" i="10" s="1"/>
  <c r="S9" i="10"/>
  <c r="T9" i="10" s="1"/>
  <c r="S13" i="10"/>
  <c r="T13" i="10" s="1"/>
  <c r="S17" i="10"/>
  <c r="T17" i="10" s="1"/>
  <c r="S21" i="10"/>
  <c r="T21" i="10" s="1"/>
  <c r="S25" i="10"/>
  <c r="T25" i="10" s="1"/>
  <c r="S29" i="10"/>
  <c r="T29" i="10" s="1"/>
  <c r="S33" i="10"/>
  <c r="T33" i="10" s="1"/>
  <c r="S37" i="10"/>
  <c r="T37" i="10" s="1"/>
  <c r="S41" i="10"/>
  <c r="T41" i="10" s="1"/>
  <c r="S45" i="10"/>
  <c r="T45" i="10" s="1"/>
  <c r="S49" i="10"/>
  <c r="T49" i="10" s="1"/>
  <c r="S53" i="10"/>
  <c r="T53" i="10" s="1"/>
  <c r="S57" i="10"/>
  <c r="T57" i="10" s="1"/>
  <c r="S61" i="10"/>
  <c r="T61" i="10" s="1"/>
  <c r="S65" i="10"/>
  <c r="T65" i="10" s="1"/>
  <c r="S69" i="10"/>
  <c r="T69" i="10" s="1"/>
  <c r="S73" i="10"/>
  <c r="T73" i="10" s="1"/>
  <c r="S77" i="10"/>
  <c r="T77" i="10" s="1"/>
  <c r="S81" i="10"/>
  <c r="T81" i="10" s="1"/>
  <c r="S6" i="10"/>
  <c r="T6" i="10" s="1"/>
  <c r="S10" i="10"/>
  <c r="S14" i="10"/>
  <c r="T14" i="10" s="1"/>
  <c r="S18" i="10"/>
  <c r="T18" i="10" s="1"/>
  <c r="S22" i="10"/>
  <c r="T22" i="10" s="1"/>
  <c r="S26" i="10"/>
  <c r="T26" i="10" s="1"/>
  <c r="S30" i="10"/>
  <c r="T30" i="10" s="1"/>
  <c r="S34" i="10"/>
  <c r="T34" i="10" s="1"/>
  <c r="S38" i="10"/>
  <c r="T38" i="10" s="1"/>
  <c r="S42" i="10"/>
  <c r="T42" i="10" s="1"/>
  <c r="S46" i="10"/>
  <c r="T46" i="10" s="1"/>
  <c r="S50" i="10"/>
  <c r="T50" i="10" s="1"/>
  <c r="S54" i="10"/>
  <c r="T54" i="10" s="1"/>
  <c r="S58" i="10"/>
  <c r="T58" i="10" s="1"/>
  <c r="S62" i="10"/>
  <c r="T62" i="10" s="1"/>
  <c r="S66" i="10"/>
  <c r="T66" i="10" s="1"/>
  <c r="S4" i="10"/>
  <c r="S12" i="10"/>
  <c r="T12" i="10" s="1"/>
  <c r="S20" i="10"/>
  <c r="T20" i="10" s="1"/>
  <c r="S28" i="10"/>
  <c r="T28" i="10" s="1"/>
  <c r="S36" i="10"/>
  <c r="T36" i="10" s="1"/>
  <c r="S44" i="10"/>
  <c r="T44" i="10" s="1"/>
  <c r="S52" i="10"/>
  <c r="T52" i="10" s="1"/>
  <c r="S60" i="10"/>
  <c r="T60" i="10" s="1"/>
  <c r="S68" i="10"/>
  <c r="T68" i="10" s="1"/>
  <c r="S74" i="10"/>
  <c r="T74" i="10" s="1"/>
  <c r="S79" i="10"/>
  <c r="T79" i="10" s="1"/>
  <c r="S84" i="10"/>
  <c r="T84" i="10" s="1"/>
  <c r="S7" i="10"/>
  <c r="T7" i="10" s="1"/>
  <c r="S15" i="10"/>
  <c r="T15" i="10" s="1"/>
  <c r="S23" i="10"/>
  <c r="T23" i="10" s="1"/>
  <c r="S31" i="10"/>
  <c r="T31" i="10" s="1"/>
  <c r="S39" i="10"/>
  <c r="T39" i="10" s="1"/>
  <c r="S47" i="10"/>
  <c r="T47" i="10" s="1"/>
  <c r="S55" i="10"/>
  <c r="T55" i="10" s="1"/>
  <c r="S63" i="10"/>
  <c r="T63" i="10" s="1"/>
  <c r="S70" i="10"/>
  <c r="T70" i="10" s="1"/>
  <c r="S75" i="10"/>
  <c r="T75" i="10" s="1"/>
  <c r="S80" i="10"/>
  <c r="T80" i="10" s="1"/>
  <c r="S8" i="10"/>
  <c r="S16" i="10"/>
  <c r="T16" i="10" s="1"/>
  <c r="S24" i="10"/>
  <c r="T24" i="10" s="1"/>
  <c r="S32" i="10"/>
  <c r="T32" i="10" s="1"/>
  <c r="S40" i="10"/>
  <c r="T40" i="10" s="1"/>
  <c r="S48" i="10"/>
  <c r="T48" i="10" s="1"/>
  <c r="S56" i="10"/>
  <c r="T56" i="10" s="1"/>
  <c r="S64" i="10"/>
  <c r="T64" i="10" s="1"/>
  <c r="S71" i="10"/>
  <c r="T71" i="10" s="1"/>
  <c r="S76" i="10"/>
  <c r="T76" i="10" s="1"/>
  <c r="S82" i="10"/>
  <c r="T82" i="10" s="1"/>
  <c r="S27" i="10"/>
  <c r="T27" i="10" s="1"/>
  <c r="S59" i="10"/>
  <c r="T59" i="10" s="1"/>
  <c r="S83" i="10"/>
  <c r="T83" i="10" s="1"/>
  <c r="S35" i="10"/>
  <c r="T35" i="10" s="1"/>
  <c r="S67" i="10"/>
  <c r="T67" i="10" s="1"/>
  <c r="S51" i="10"/>
  <c r="T51" i="10" s="1"/>
  <c r="S11" i="10"/>
  <c r="S43" i="10"/>
  <c r="T43" i="10" s="1"/>
  <c r="S72" i="10"/>
  <c r="T72" i="10" s="1"/>
  <c r="S19" i="10"/>
  <c r="T19" i="10" s="1"/>
  <c r="S78" i="10"/>
  <c r="T78" i="10" s="1"/>
  <c r="S85" i="10"/>
  <c r="T85" i="10" s="1"/>
  <c r="S89" i="10"/>
  <c r="T89" i="10" s="1"/>
  <c r="S93" i="10"/>
  <c r="T93" i="10" s="1"/>
  <c r="S97" i="10"/>
  <c r="T97" i="10" s="1"/>
  <c r="S101" i="10"/>
  <c r="T101" i="10" s="1"/>
  <c r="S105" i="10"/>
  <c r="T105" i="10" s="1"/>
  <c r="S90" i="10"/>
  <c r="T90" i="10" s="1"/>
  <c r="S95" i="10"/>
  <c r="T95" i="10" s="1"/>
  <c r="S100" i="10"/>
  <c r="T100" i="10" s="1"/>
  <c r="S106" i="10"/>
  <c r="T106" i="10" s="1"/>
  <c r="S110" i="10"/>
  <c r="T110" i="10" s="1"/>
  <c r="S114" i="10"/>
  <c r="T114" i="10" s="1"/>
  <c r="S118" i="10"/>
  <c r="T118" i="10" s="1"/>
  <c r="S122" i="10"/>
  <c r="T122" i="10" s="1"/>
  <c r="S126" i="10"/>
  <c r="T126" i="10" s="1"/>
  <c r="S130" i="10"/>
  <c r="T130" i="10" s="1"/>
  <c r="S134" i="10"/>
  <c r="T134" i="10" s="1"/>
  <c r="S138" i="10"/>
  <c r="T138" i="10" s="1"/>
  <c r="S142" i="10"/>
  <c r="T142" i="10" s="1"/>
  <c r="S146" i="10"/>
  <c r="T146" i="10" s="1"/>
  <c r="S150" i="10"/>
  <c r="T150" i="10" s="1"/>
  <c r="S154" i="10"/>
  <c r="T154" i="10" s="1"/>
  <c r="S158" i="10"/>
  <c r="T158" i="10" s="1"/>
  <c r="S86" i="10"/>
  <c r="T86" i="10" s="1"/>
  <c r="S91" i="10"/>
  <c r="T91" i="10" s="1"/>
  <c r="S96" i="10"/>
  <c r="T96" i="10" s="1"/>
  <c r="S102" i="10"/>
  <c r="T102" i="10" s="1"/>
  <c r="S107" i="10"/>
  <c r="T107" i="10" s="1"/>
  <c r="S111" i="10"/>
  <c r="T111" i="10" s="1"/>
  <c r="S115" i="10"/>
  <c r="T115" i="10" s="1"/>
  <c r="S119" i="10"/>
  <c r="T119" i="10" s="1"/>
  <c r="S123" i="10"/>
  <c r="T123" i="10" s="1"/>
  <c r="S127" i="10"/>
  <c r="T127" i="10" s="1"/>
  <c r="S131" i="10"/>
  <c r="T131" i="10" s="1"/>
  <c r="S135" i="10"/>
  <c r="T135" i="10" s="1"/>
  <c r="S139" i="10"/>
  <c r="T139" i="10" s="1"/>
  <c r="S143" i="10"/>
  <c r="T143" i="10" s="1"/>
  <c r="S147" i="10"/>
  <c r="T147" i="10" s="1"/>
  <c r="S151" i="10"/>
  <c r="T151" i="10" s="1"/>
  <c r="S155" i="10"/>
  <c r="T155" i="10" s="1"/>
  <c r="S159" i="10"/>
  <c r="T159" i="10" s="1"/>
  <c r="S87" i="10"/>
  <c r="T87" i="10" s="1"/>
  <c r="S92" i="10"/>
  <c r="T92" i="10" s="1"/>
  <c r="S98" i="10"/>
  <c r="T98" i="10" s="1"/>
  <c r="S103" i="10"/>
  <c r="T103" i="10" s="1"/>
  <c r="S108" i="10"/>
  <c r="T108" i="10" s="1"/>
  <c r="S112" i="10"/>
  <c r="T112" i="10" s="1"/>
  <c r="S116" i="10"/>
  <c r="T116" i="10" s="1"/>
  <c r="S120" i="10"/>
  <c r="T120" i="10" s="1"/>
  <c r="S124" i="10"/>
  <c r="T124" i="10" s="1"/>
  <c r="S128" i="10"/>
  <c r="T128" i="10" s="1"/>
  <c r="S132" i="10"/>
  <c r="T132" i="10" s="1"/>
  <c r="S136" i="10"/>
  <c r="T136" i="10" s="1"/>
  <c r="S140" i="10"/>
  <c r="T140" i="10" s="1"/>
  <c r="S144" i="10"/>
  <c r="T144" i="10" s="1"/>
  <c r="S148" i="10"/>
  <c r="T148" i="10" s="1"/>
  <c r="S152" i="10"/>
  <c r="T152" i="10" s="1"/>
  <c r="S156" i="10"/>
  <c r="T156" i="10" s="1"/>
  <c r="S160" i="10"/>
  <c r="T160" i="10" s="1"/>
  <c r="S104" i="10"/>
  <c r="T104" i="10" s="1"/>
  <c r="S121" i="10"/>
  <c r="T121" i="10" s="1"/>
  <c r="S137" i="10"/>
  <c r="T137" i="10" s="1"/>
  <c r="S153" i="10"/>
  <c r="T153" i="10" s="1"/>
  <c r="S88" i="10"/>
  <c r="T88" i="10" s="1"/>
  <c r="S109" i="10"/>
  <c r="T109" i="10" s="1"/>
  <c r="S125" i="10"/>
  <c r="T125" i="10" s="1"/>
  <c r="S141" i="10"/>
  <c r="T141" i="10" s="1"/>
  <c r="S157" i="10"/>
  <c r="T157" i="10" s="1"/>
  <c r="S99" i="10"/>
  <c r="T99" i="10" s="1"/>
  <c r="S133" i="10"/>
  <c r="T133" i="10" s="1"/>
  <c r="S94" i="10"/>
  <c r="T94" i="10" s="1"/>
  <c r="S113" i="10"/>
  <c r="T113" i="10" s="1"/>
  <c r="S129" i="10"/>
  <c r="T129" i="10" s="1"/>
  <c r="S145" i="10"/>
  <c r="T145" i="10" s="1"/>
  <c r="S161" i="10"/>
  <c r="T161" i="10" s="1"/>
  <c r="S117" i="10"/>
  <c r="T117" i="10" s="1"/>
  <c r="S149" i="10"/>
  <c r="T149" i="10" s="1"/>
  <c r="W4" i="10"/>
  <c r="X4" i="10" s="1"/>
  <c r="W8" i="10"/>
  <c r="X8" i="10" s="1"/>
  <c r="W12" i="10"/>
  <c r="X12" i="10" s="1"/>
  <c r="W16" i="10"/>
  <c r="X16" i="10" s="1"/>
  <c r="W20" i="10"/>
  <c r="X20" i="10" s="1"/>
  <c r="W24" i="10"/>
  <c r="X24" i="10" s="1"/>
  <c r="W28" i="10"/>
  <c r="X28" i="10" s="1"/>
  <c r="W32" i="10"/>
  <c r="X32" i="10" s="1"/>
  <c r="W36" i="10"/>
  <c r="X36" i="10" s="1"/>
  <c r="W40" i="10"/>
  <c r="X40" i="10" s="1"/>
  <c r="W44" i="10"/>
  <c r="X44" i="10" s="1"/>
  <c r="W48" i="10"/>
  <c r="X48" i="10" s="1"/>
  <c r="W52" i="10"/>
  <c r="X52" i="10" s="1"/>
  <c r="W56" i="10"/>
  <c r="X56" i="10" s="1"/>
  <c r="W60" i="10"/>
  <c r="X60" i="10" s="1"/>
  <c r="W64" i="10"/>
  <c r="X64" i="10" s="1"/>
  <c r="W68" i="10"/>
  <c r="X68" i="10" s="1"/>
  <c r="W72" i="10"/>
  <c r="X72" i="10" s="1"/>
  <c r="W76" i="10"/>
  <c r="X76" i="10" s="1"/>
  <c r="W80" i="10"/>
  <c r="X80" i="10" s="1"/>
  <c r="W84" i="10"/>
  <c r="X84" i="10" s="1"/>
  <c r="W5" i="10"/>
  <c r="X5" i="10" s="1"/>
  <c r="W9" i="10"/>
  <c r="X9" i="10" s="1"/>
  <c r="W13" i="10"/>
  <c r="X13" i="10" s="1"/>
  <c r="W17" i="10"/>
  <c r="X17" i="10" s="1"/>
  <c r="W21" i="10"/>
  <c r="X21" i="10" s="1"/>
  <c r="W25" i="10"/>
  <c r="X25" i="10" s="1"/>
  <c r="W29" i="10"/>
  <c r="X29" i="10" s="1"/>
  <c r="W33" i="10"/>
  <c r="X33" i="10" s="1"/>
  <c r="W37" i="10"/>
  <c r="X37" i="10" s="1"/>
  <c r="W41" i="10"/>
  <c r="X41" i="10" s="1"/>
  <c r="W45" i="10"/>
  <c r="X45" i="10" s="1"/>
  <c r="W49" i="10"/>
  <c r="X49" i="10" s="1"/>
  <c r="W53" i="10"/>
  <c r="X53" i="10" s="1"/>
  <c r="W57" i="10"/>
  <c r="X57" i="10" s="1"/>
  <c r="W61" i="10"/>
  <c r="X61" i="10" s="1"/>
  <c r="W65" i="10"/>
  <c r="X65" i="10" s="1"/>
  <c r="W69" i="10"/>
  <c r="X69" i="10" s="1"/>
  <c r="W73" i="10"/>
  <c r="X73" i="10" s="1"/>
  <c r="W77" i="10"/>
  <c r="X77" i="10" s="1"/>
  <c r="W81" i="10"/>
  <c r="X81" i="10" s="1"/>
  <c r="W6" i="10"/>
  <c r="X6" i="10" s="1"/>
  <c r="W14" i="10"/>
  <c r="X14" i="10" s="1"/>
  <c r="W22" i="10"/>
  <c r="X22" i="10" s="1"/>
  <c r="W30" i="10"/>
  <c r="X30" i="10" s="1"/>
  <c r="W38" i="10"/>
  <c r="X38" i="10" s="1"/>
  <c r="W46" i="10"/>
  <c r="X46" i="10" s="1"/>
  <c r="W54" i="10"/>
  <c r="X54" i="10" s="1"/>
  <c r="W62" i="10"/>
  <c r="X62" i="10" s="1"/>
  <c r="W70" i="10"/>
  <c r="X70" i="10" s="1"/>
  <c r="W78" i="10"/>
  <c r="X78" i="10" s="1"/>
  <c r="W7" i="10"/>
  <c r="X7" i="10" s="1"/>
  <c r="W15" i="10"/>
  <c r="X15" i="10" s="1"/>
  <c r="W23" i="10"/>
  <c r="X23" i="10" s="1"/>
  <c r="W31" i="10"/>
  <c r="X31" i="10" s="1"/>
  <c r="W39" i="10"/>
  <c r="X39" i="10" s="1"/>
  <c r="W47" i="10"/>
  <c r="X47" i="10" s="1"/>
  <c r="W55" i="10"/>
  <c r="X55" i="10" s="1"/>
  <c r="W63" i="10"/>
  <c r="X63" i="10" s="1"/>
  <c r="W71" i="10"/>
  <c r="X71" i="10" s="1"/>
  <c r="W79" i="10"/>
  <c r="X79" i="10" s="1"/>
  <c r="W10" i="10"/>
  <c r="X10" i="10" s="1"/>
  <c r="W18" i="10"/>
  <c r="X18" i="10" s="1"/>
  <c r="W26" i="10"/>
  <c r="X26" i="10" s="1"/>
  <c r="W34" i="10"/>
  <c r="X34" i="10" s="1"/>
  <c r="W42" i="10"/>
  <c r="X42" i="10" s="1"/>
  <c r="W50" i="10"/>
  <c r="X50" i="10" s="1"/>
  <c r="W58" i="10"/>
  <c r="X58" i="10" s="1"/>
  <c r="W66" i="10"/>
  <c r="X66" i="10" s="1"/>
  <c r="W11" i="10"/>
  <c r="X11" i="10" s="1"/>
  <c r="W43" i="10"/>
  <c r="X43" i="10" s="1"/>
  <c r="W74" i="10"/>
  <c r="X74" i="10" s="1"/>
  <c r="W19" i="10"/>
  <c r="X19" i="10" s="1"/>
  <c r="W51" i="10"/>
  <c r="X51" i="10" s="1"/>
  <c r="W75" i="10"/>
  <c r="X75" i="10" s="1"/>
  <c r="W27" i="10"/>
  <c r="X27" i="10" s="1"/>
  <c r="W59" i="10"/>
  <c r="X59" i="10" s="1"/>
  <c r="W82" i="10"/>
  <c r="X82" i="10" s="1"/>
  <c r="W35" i="10"/>
  <c r="X35" i="10" s="1"/>
  <c r="W67" i="10"/>
  <c r="X67" i="10" s="1"/>
  <c r="W83" i="10"/>
  <c r="X83" i="10" s="1"/>
  <c r="W88" i="10"/>
  <c r="X88" i="10" s="1"/>
  <c r="W92" i="10"/>
  <c r="X92" i="10" s="1"/>
  <c r="W96" i="10"/>
  <c r="X96" i="10" s="1"/>
  <c r="W100" i="10"/>
  <c r="X100" i="10" s="1"/>
  <c r="W104" i="10"/>
  <c r="X104" i="10" s="1"/>
  <c r="W108" i="10"/>
  <c r="X108" i="10" s="1"/>
  <c r="W112" i="10"/>
  <c r="X112" i="10" s="1"/>
  <c r="W116" i="10"/>
  <c r="X116" i="10" s="1"/>
  <c r="W120" i="10"/>
  <c r="X120" i="10" s="1"/>
  <c r="W124" i="10"/>
  <c r="X124" i="10" s="1"/>
  <c r="W128" i="10"/>
  <c r="X128" i="10" s="1"/>
  <c r="W132" i="10"/>
  <c r="X132" i="10" s="1"/>
  <c r="W136" i="10"/>
  <c r="X136" i="10" s="1"/>
  <c r="W140" i="10"/>
  <c r="X140" i="10" s="1"/>
  <c r="W144" i="10"/>
  <c r="X144" i="10" s="1"/>
  <c r="W148" i="10"/>
  <c r="X148" i="10" s="1"/>
  <c r="W152" i="10"/>
  <c r="X152" i="10" s="1"/>
  <c r="W156" i="10"/>
  <c r="X156" i="10" s="1"/>
  <c r="W160" i="10"/>
  <c r="X160" i="10" s="1"/>
  <c r="W85" i="10"/>
  <c r="X85" i="10" s="1"/>
  <c r="W89" i="10"/>
  <c r="X89" i="10" s="1"/>
  <c r="W93" i="10"/>
  <c r="X93" i="10" s="1"/>
  <c r="W97" i="10"/>
  <c r="X97" i="10" s="1"/>
  <c r="W101" i="10"/>
  <c r="X101" i="10" s="1"/>
  <c r="W105" i="10"/>
  <c r="X105" i="10" s="1"/>
  <c r="W109" i="10"/>
  <c r="X109" i="10" s="1"/>
  <c r="W113" i="10"/>
  <c r="X113" i="10" s="1"/>
  <c r="W117" i="10"/>
  <c r="X117" i="10" s="1"/>
  <c r="W121" i="10"/>
  <c r="X121" i="10" s="1"/>
  <c r="W125" i="10"/>
  <c r="X125" i="10" s="1"/>
  <c r="W129" i="10"/>
  <c r="X129" i="10" s="1"/>
  <c r="W133" i="10"/>
  <c r="X133" i="10" s="1"/>
  <c r="W137" i="10"/>
  <c r="X137" i="10" s="1"/>
  <c r="W141" i="10"/>
  <c r="X141" i="10" s="1"/>
  <c r="W145" i="10"/>
  <c r="X145" i="10" s="1"/>
  <c r="W149" i="10"/>
  <c r="X149" i="10" s="1"/>
  <c r="W153" i="10"/>
  <c r="X153" i="10" s="1"/>
  <c r="W157" i="10"/>
  <c r="X157" i="10" s="1"/>
  <c r="W161" i="10"/>
  <c r="X161" i="10" s="1"/>
  <c r="W86" i="10"/>
  <c r="X86" i="10" s="1"/>
  <c r="W94" i="10"/>
  <c r="X94" i="10" s="1"/>
  <c r="W102" i="10"/>
  <c r="X102" i="10" s="1"/>
  <c r="W110" i="10"/>
  <c r="X110" i="10" s="1"/>
  <c r="W118" i="10"/>
  <c r="X118" i="10" s="1"/>
  <c r="W126" i="10"/>
  <c r="X126" i="10" s="1"/>
  <c r="W134" i="10"/>
  <c r="X134" i="10" s="1"/>
  <c r="W142" i="10"/>
  <c r="X142" i="10" s="1"/>
  <c r="W150" i="10"/>
  <c r="X150" i="10" s="1"/>
  <c r="W158" i="10"/>
  <c r="X158" i="10" s="1"/>
  <c r="W87" i="10"/>
  <c r="X87" i="10" s="1"/>
  <c r="W95" i="10"/>
  <c r="X95" i="10" s="1"/>
  <c r="W103" i="10"/>
  <c r="X103" i="10" s="1"/>
  <c r="W111" i="10"/>
  <c r="X111" i="10" s="1"/>
  <c r="W119" i="10"/>
  <c r="X119" i="10" s="1"/>
  <c r="W127" i="10"/>
  <c r="X127" i="10" s="1"/>
  <c r="W135" i="10"/>
  <c r="X135" i="10" s="1"/>
  <c r="W143" i="10"/>
  <c r="X143" i="10" s="1"/>
  <c r="W151" i="10"/>
  <c r="X151" i="10" s="1"/>
  <c r="W159" i="10"/>
  <c r="X159" i="10" s="1"/>
  <c r="W90" i="10"/>
  <c r="X90" i="10" s="1"/>
  <c r="W106" i="10"/>
  <c r="X106" i="10" s="1"/>
  <c r="W122" i="10"/>
  <c r="X122" i="10" s="1"/>
  <c r="W138" i="10"/>
  <c r="X138" i="10" s="1"/>
  <c r="W154" i="10"/>
  <c r="X154" i="10" s="1"/>
  <c r="W91" i="10"/>
  <c r="X91" i="10" s="1"/>
  <c r="W107" i="10"/>
  <c r="X107" i="10" s="1"/>
  <c r="W123" i="10"/>
  <c r="X123" i="10" s="1"/>
  <c r="W139" i="10"/>
  <c r="X139" i="10" s="1"/>
  <c r="W155" i="10"/>
  <c r="X155" i="10" s="1"/>
  <c r="W98" i="10"/>
  <c r="X98" i="10" s="1"/>
  <c r="W114" i="10"/>
  <c r="X114" i="10" s="1"/>
  <c r="W130" i="10"/>
  <c r="X130" i="10" s="1"/>
  <c r="W146" i="10"/>
  <c r="X146" i="10" s="1"/>
  <c r="W115" i="10"/>
  <c r="X115" i="10" s="1"/>
  <c r="W131" i="10"/>
  <c r="X131" i="10" s="1"/>
  <c r="W147" i="10"/>
  <c r="X147" i="10" s="1"/>
  <c r="W99" i="10"/>
  <c r="X99" i="10" s="1"/>
  <c r="O556" i="10"/>
  <c r="P556" i="10" s="1"/>
  <c r="O560" i="10"/>
  <c r="P560" i="10" s="1"/>
  <c r="O564" i="10"/>
  <c r="P564" i="10" s="1"/>
  <c r="O568" i="10"/>
  <c r="P568" i="10" s="1"/>
  <c r="O572" i="10"/>
  <c r="P572" i="10" s="1"/>
  <c r="O576" i="10"/>
  <c r="P576" i="10" s="1"/>
  <c r="O580" i="10"/>
  <c r="P580" i="10" s="1"/>
  <c r="O584" i="10"/>
  <c r="P584" i="10" s="1"/>
  <c r="O588" i="10"/>
  <c r="P588" i="10" s="1"/>
  <c r="O592" i="10"/>
  <c r="P592" i="10" s="1"/>
  <c r="O596" i="10"/>
  <c r="P596" i="10" s="1"/>
  <c r="O600" i="10"/>
  <c r="P600" i="10" s="1"/>
  <c r="O604" i="10"/>
  <c r="P604" i="10" s="1"/>
  <c r="O608" i="10"/>
  <c r="P608" i="10" s="1"/>
  <c r="O612" i="10"/>
  <c r="P612" i="10" s="1"/>
  <c r="O616" i="10"/>
  <c r="P616" i="10" s="1"/>
  <c r="O620" i="10"/>
  <c r="P620" i="10" s="1"/>
  <c r="O624" i="10"/>
  <c r="P624" i="10" s="1"/>
  <c r="O557" i="10"/>
  <c r="P557" i="10" s="1"/>
  <c r="O561" i="10"/>
  <c r="P561" i="10" s="1"/>
  <c r="O565" i="10"/>
  <c r="P565" i="10" s="1"/>
  <c r="O569" i="10"/>
  <c r="P569" i="10" s="1"/>
  <c r="O573" i="10"/>
  <c r="P573" i="10" s="1"/>
  <c r="O577" i="10"/>
  <c r="P577" i="10" s="1"/>
  <c r="O581" i="10"/>
  <c r="P581" i="10" s="1"/>
  <c r="O585" i="10"/>
  <c r="P585" i="10" s="1"/>
  <c r="O589" i="10"/>
  <c r="P589" i="10" s="1"/>
  <c r="O593" i="10"/>
  <c r="P593" i="10" s="1"/>
  <c r="O597" i="10"/>
  <c r="P597" i="10" s="1"/>
  <c r="O601" i="10"/>
  <c r="P601" i="10" s="1"/>
  <c r="O605" i="10"/>
  <c r="P605" i="10" s="1"/>
  <c r="O609" i="10"/>
  <c r="P609" i="10" s="1"/>
  <c r="O613" i="10"/>
  <c r="P613" i="10" s="1"/>
  <c r="O617" i="10"/>
  <c r="P617" i="10" s="1"/>
  <c r="O621" i="10"/>
  <c r="P621" i="10" s="1"/>
  <c r="O625" i="10"/>
  <c r="P625" i="10" s="1"/>
  <c r="O558" i="10"/>
  <c r="P558" i="10" s="1"/>
  <c r="O562" i="10"/>
  <c r="P562" i="10" s="1"/>
  <c r="O566" i="10"/>
  <c r="P566" i="10" s="1"/>
  <c r="O570" i="10"/>
  <c r="P570" i="10" s="1"/>
  <c r="O574" i="10"/>
  <c r="P574" i="10" s="1"/>
  <c r="O578" i="10"/>
  <c r="P578" i="10" s="1"/>
  <c r="O582" i="10"/>
  <c r="P582" i="10" s="1"/>
  <c r="O586" i="10"/>
  <c r="P586" i="10" s="1"/>
  <c r="O590" i="10"/>
  <c r="P590" i="10" s="1"/>
  <c r="O594" i="10"/>
  <c r="P594" i="10" s="1"/>
  <c r="O598" i="10"/>
  <c r="P598" i="10" s="1"/>
  <c r="O602" i="10"/>
  <c r="P602" i="10" s="1"/>
  <c r="O606" i="10"/>
  <c r="P606" i="10" s="1"/>
  <c r="O610" i="10"/>
  <c r="P610" i="10" s="1"/>
  <c r="O614" i="10"/>
  <c r="P614" i="10" s="1"/>
  <c r="O618" i="10"/>
  <c r="P618" i="10" s="1"/>
  <c r="O622" i="10"/>
  <c r="P622" i="10" s="1"/>
  <c r="O626" i="10"/>
  <c r="P626" i="10" s="1"/>
  <c r="O571" i="10"/>
  <c r="P571" i="10" s="1"/>
  <c r="O587" i="10"/>
  <c r="P587" i="10" s="1"/>
  <c r="O603" i="10"/>
  <c r="P603" i="10" s="1"/>
  <c r="O619" i="10"/>
  <c r="P619" i="10" s="1"/>
  <c r="O559" i="10"/>
  <c r="P559" i="10" s="1"/>
  <c r="O575" i="10"/>
  <c r="P575" i="10" s="1"/>
  <c r="O591" i="10"/>
  <c r="P591" i="10" s="1"/>
  <c r="O607" i="10"/>
  <c r="P607" i="10" s="1"/>
  <c r="O623" i="10"/>
  <c r="P623" i="10" s="1"/>
  <c r="O563" i="10"/>
  <c r="P563" i="10" s="1"/>
  <c r="O579" i="10"/>
  <c r="P579" i="10" s="1"/>
  <c r="O595" i="10"/>
  <c r="P595" i="10" s="1"/>
  <c r="O611" i="10"/>
  <c r="P611" i="10" s="1"/>
  <c r="O627" i="10"/>
  <c r="P627" i="10" s="1"/>
  <c r="O567" i="10"/>
  <c r="P567" i="10" s="1"/>
  <c r="O583" i="10"/>
  <c r="P583" i="10" s="1"/>
  <c r="O599" i="10"/>
  <c r="P599" i="10" s="1"/>
  <c r="O615" i="10"/>
  <c r="P615" i="10" s="1"/>
  <c r="O358" i="10"/>
  <c r="O362" i="10"/>
  <c r="O366" i="10"/>
  <c r="O370" i="10"/>
  <c r="O374" i="10"/>
  <c r="O378" i="10"/>
  <c r="O382" i="10"/>
  <c r="O386" i="10"/>
  <c r="O390" i="10"/>
  <c r="O394" i="10"/>
  <c r="O398" i="10"/>
  <c r="O402" i="10"/>
  <c r="O406" i="10"/>
  <c r="O410" i="10"/>
  <c r="O414" i="10"/>
  <c r="O418" i="10"/>
  <c r="O422" i="10"/>
  <c r="O426" i="10"/>
  <c r="O430" i="10"/>
  <c r="O434" i="10"/>
  <c r="O355" i="10"/>
  <c r="O359" i="10"/>
  <c r="O363" i="10"/>
  <c r="O367" i="10"/>
  <c r="O371" i="10"/>
  <c r="O375" i="10"/>
  <c r="O379" i="10"/>
  <c r="O383" i="10"/>
  <c r="O387" i="10"/>
  <c r="O391" i="10"/>
  <c r="O395" i="10"/>
  <c r="O399" i="10"/>
  <c r="O403" i="10"/>
  <c r="O407" i="10"/>
  <c r="O411" i="10"/>
  <c r="O415" i="10"/>
  <c r="O419" i="10"/>
  <c r="O423" i="10"/>
  <c r="O427" i="10"/>
  <c r="O431" i="10"/>
  <c r="O435" i="10"/>
  <c r="O356" i="10"/>
  <c r="O360" i="10"/>
  <c r="O364" i="10"/>
  <c r="O368" i="10"/>
  <c r="O372" i="10"/>
  <c r="O376" i="10"/>
  <c r="O380" i="10"/>
  <c r="O384" i="10"/>
  <c r="O388" i="10"/>
  <c r="O392" i="10"/>
  <c r="O396" i="10"/>
  <c r="O400" i="10"/>
  <c r="O404" i="10"/>
  <c r="O408" i="10"/>
  <c r="O412" i="10"/>
  <c r="O416" i="10"/>
  <c r="O420" i="10"/>
  <c r="O424" i="10"/>
  <c r="O428" i="10"/>
  <c r="O432" i="10"/>
  <c r="O436" i="10"/>
  <c r="O369" i="10"/>
  <c r="O385" i="10"/>
  <c r="O401" i="10"/>
  <c r="O417" i="10"/>
  <c r="O433" i="10"/>
  <c r="O440" i="10"/>
  <c r="O444" i="10"/>
  <c r="O448" i="10"/>
  <c r="O452" i="10"/>
  <c r="O357" i="10"/>
  <c r="O373" i="10"/>
  <c r="O389" i="10"/>
  <c r="O405" i="10"/>
  <c r="O421" i="10"/>
  <c r="O437" i="10"/>
  <c r="O441" i="10"/>
  <c r="O445" i="10"/>
  <c r="O449" i="10"/>
  <c r="O453" i="10"/>
  <c r="O361" i="10"/>
  <c r="O377" i="10"/>
  <c r="O393" i="10"/>
  <c r="O409" i="10"/>
  <c r="O425" i="10"/>
  <c r="O438" i="10"/>
  <c r="O442" i="10"/>
  <c r="O446" i="10"/>
  <c r="O450" i="10"/>
  <c r="O454" i="10"/>
  <c r="O397" i="10"/>
  <c r="O443" i="10"/>
  <c r="O413" i="10"/>
  <c r="O447" i="10"/>
  <c r="O365" i="10"/>
  <c r="O429" i="10"/>
  <c r="O451" i="10"/>
  <c r="O381" i="10"/>
  <c r="O439" i="10"/>
  <c r="O456" i="10"/>
  <c r="P456" i="10" s="1"/>
  <c r="O460" i="10"/>
  <c r="P460" i="10" s="1"/>
  <c r="O464" i="10"/>
  <c r="P464" i="10" s="1"/>
  <c r="O468" i="10"/>
  <c r="P468" i="10" s="1"/>
  <c r="O472" i="10"/>
  <c r="P472" i="10" s="1"/>
  <c r="O476" i="10"/>
  <c r="P476" i="10" s="1"/>
  <c r="O480" i="10"/>
  <c r="P480" i="10" s="1"/>
  <c r="O484" i="10"/>
  <c r="P484" i="10" s="1"/>
  <c r="O488" i="10"/>
  <c r="P488" i="10" s="1"/>
  <c r="O492" i="10"/>
  <c r="P492" i="10" s="1"/>
  <c r="O496" i="10"/>
  <c r="P496" i="10" s="1"/>
  <c r="O500" i="10"/>
  <c r="P500" i="10" s="1"/>
  <c r="O504" i="10"/>
  <c r="P504" i="10" s="1"/>
  <c r="O508" i="10"/>
  <c r="P508" i="10" s="1"/>
  <c r="O512" i="10"/>
  <c r="P512" i="10" s="1"/>
  <c r="O516" i="10"/>
  <c r="P516" i="10" s="1"/>
  <c r="O520" i="10"/>
  <c r="P520" i="10" s="1"/>
  <c r="O524" i="10"/>
  <c r="P524" i="10" s="1"/>
  <c r="O528" i="10"/>
  <c r="P528" i="10" s="1"/>
  <c r="O532" i="10"/>
  <c r="P532" i="10" s="1"/>
  <c r="O536" i="10"/>
  <c r="P536" i="10" s="1"/>
  <c r="O540" i="10"/>
  <c r="P540" i="10" s="1"/>
  <c r="O544" i="10"/>
  <c r="P544" i="10" s="1"/>
  <c r="O548" i="10"/>
  <c r="P548" i="10" s="1"/>
  <c r="O552" i="10"/>
  <c r="P552" i="10" s="1"/>
  <c r="O457" i="10"/>
  <c r="P457" i="10" s="1"/>
  <c r="O461" i="10"/>
  <c r="P461" i="10" s="1"/>
  <c r="O465" i="10"/>
  <c r="P465" i="10" s="1"/>
  <c r="O469" i="10"/>
  <c r="P469" i="10" s="1"/>
  <c r="O473" i="10"/>
  <c r="P473" i="10" s="1"/>
  <c r="O477" i="10"/>
  <c r="P477" i="10" s="1"/>
  <c r="O481" i="10"/>
  <c r="P481" i="10" s="1"/>
  <c r="O485" i="10"/>
  <c r="P485" i="10" s="1"/>
  <c r="O489" i="10"/>
  <c r="P489" i="10" s="1"/>
  <c r="O493" i="10"/>
  <c r="P493" i="10" s="1"/>
  <c r="O497" i="10"/>
  <c r="P497" i="10" s="1"/>
  <c r="O501" i="10"/>
  <c r="P501" i="10" s="1"/>
  <c r="O505" i="10"/>
  <c r="P505" i="10" s="1"/>
  <c r="O509" i="10"/>
  <c r="P509" i="10" s="1"/>
  <c r="O513" i="10"/>
  <c r="P513" i="10" s="1"/>
  <c r="O517" i="10"/>
  <c r="P517" i="10" s="1"/>
  <c r="O521" i="10"/>
  <c r="P521" i="10" s="1"/>
  <c r="O525" i="10"/>
  <c r="P525" i="10" s="1"/>
  <c r="O529" i="10"/>
  <c r="P529" i="10" s="1"/>
  <c r="O533" i="10"/>
  <c r="P533" i="10" s="1"/>
  <c r="O537" i="10"/>
  <c r="P537" i="10" s="1"/>
  <c r="O541" i="10"/>
  <c r="P541" i="10" s="1"/>
  <c r="O545" i="10"/>
  <c r="P545" i="10" s="1"/>
  <c r="O549" i="10"/>
  <c r="P549" i="10" s="1"/>
  <c r="O553" i="10"/>
  <c r="P553" i="10" s="1"/>
  <c r="O458" i="10"/>
  <c r="P458" i="10" s="1"/>
  <c r="O462" i="10"/>
  <c r="P462" i="10" s="1"/>
  <c r="O466" i="10"/>
  <c r="P466" i="10" s="1"/>
  <c r="O470" i="10"/>
  <c r="P470" i="10" s="1"/>
  <c r="O474" i="10"/>
  <c r="P474" i="10" s="1"/>
  <c r="O478" i="10"/>
  <c r="P478" i="10" s="1"/>
  <c r="O482" i="10"/>
  <c r="P482" i="10" s="1"/>
  <c r="O486" i="10"/>
  <c r="P486" i="10" s="1"/>
  <c r="O490" i="10"/>
  <c r="P490" i="10" s="1"/>
  <c r="O494" i="10"/>
  <c r="P494" i="10" s="1"/>
  <c r="O498" i="10"/>
  <c r="P498" i="10" s="1"/>
  <c r="O502" i="10"/>
  <c r="P502" i="10" s="1"/>
  <c r="O506" i="10"/>
  <c r="P506" i="10" s="1"/>
  <c r="O510" i="10"/>
  <c r="P510" i="10" s="1"/>
  <c r="O514" i="10"/>
  <c r="P514" i="10" s="1"/>
  <c r="O518" i="10"/>
  <c r="P518" i="10" s="1"/>
  <c r="O522" i="10"/>
  <c r="P522" i="10" s="1"/>
  <c r="O526" i="10"/>
  <c r="P526" i="10" s="1"/>
  <c r="O530" i="10"/>
  <c r="P530" i="10" s="1"/>
  <c r="O534" i="10"/>
  <c r="P534" i="10" s="1"/>
  <c r="O538" i="10"/>
  <c r="P538" i="10" s="1"/>
  <c r="O542" i="10"/>
  <c r="P542" i="10" s="1"/>
  <c r="O546" i="10"/>
  <c r="P546" i="10" s="1"/>
  <c r="O550" i="10"/>
  <c r="P550" i="10" s="1"/>
  <c r="O554" i="10"/>
  <c r="P554" i="10" s="1"/>
  <c r="O459" i="10"/>
  <c r="P459" i="10" s="1"/>
  <c r="O475" i="10"/>
  <c r="P475" i="10" s="1"/>
  <c r="O491" i="10"/>
  <c r="P491" i="10" s="1"/>
  <c r="O507" i="10"/>
  <c r="P507" i="10" s="1"/>
  <c r="O523" i="10"/>
  <c r="P523" i="10" s="1"/>
  <c r="O539" i="10"/>
  <c r="P539" i="10" s="1"/>
  <c r="O555" i="10"/>
  <c r="P555" i="10" s="1"/>
  <c r="O463" i="10"/>
  <c r="P463" i="10" s="1"/>
  <c r="O479" i="10"/>
  <c r="P479" i="10" s="1"/>
  <c r="O495" i="10"/>
  <c r="P495" i="10" s="1"/>
  <c r="O511" i="10"/>
  <c r="P511" i="10" s="1"/>
  <c r="O527" i="10"/>
  <c r="P527" i="10" s="1"/>
  <c r="O543" i="10"/>
  <c r="P543" i="10" s="1"/>
  <c r="O467" i="10"/>
  <c r="P467" i="10" s="1"/>
  <c r="O483" i="10"/>
  <c r="P483" i="10" s="1"/>
  <c r="O499" i="10"/>
  <c r="P499" i="10" s="1"/>
  <c r="O515" i="10"/>
  <c r="P515" i="10" s="1"/>
  <c r="O531" i="10"/>
  <c r="P531" i="10" s="1"/>
  <c r="O547" i="10"/>
  <c r="P547" i="10" s="1"/>
  <c r="O455" i="10"/>
  <c r="P455" i="10" s="1"/>
  <c r="O471" i="10"/>
  <c r="P471" i="10" s="1"/>
  <c r="O487" i="10"/>
  <c r="P487" i="10" s="1"/>
  <c r="O503" i="10"/>
  <c r="P503" i="10" s="1"/>
  <c r="O519" i="10"/>
  <c r="P519" i="10" s="1"/>
  <c r="O535" i="10"/>
  <c r="P535" i="10" s="1"/>
  <c r="O551" i="10"/>
  <c r="P551" i="10" s="1"/>
  <c r="O628" i="10"/>
  <c r="P628" i="10" s="1"/>
  <c r="O632" i="10"/>
  <c r="P632" i="10" s="1"/>
  <c r="O636" i="10"/>
  <c r="P636" i="10" s="1"/>
  <c r="O640" i="10"/>
  <c r="P640" i="10" s="1"/>
  <c r="O644" i="10"/>
  <c r="P644" i="10" s="1"/>
  <c r="O648" i="10"/>
  <c r="P648" i="10" s="1"/>
  <c r="O652" i="10"/>
  <c r="P652" i="10" s="1"/>
  <c r="O656" i="10"/>
  <c r="P656" i="10" s="1"/>
  <c r="O660" i="10"/>
  <c r="P660" i="10" s="1"/>
  <c r="O664" i="10"/>
  <c r="P664" i="10" s="1"/>
  <c r="O668" i="10"/>
  <c r="P668" i="10" s="1"/>
  <c r="O672" i="10"/>
  <c r="P672" i="10" s="1"/>
  <c r="O676" i="10"/>
  <c r="P676" i="10" s="1"/>
  <c r="O680" i="10"/>
  <c r="P680" i="10" s="1"/>
  <c r="O684" i="10"/>
  <c r="P684" i="10" s="1"/>
  <c r="O688" i="10"/>
  <c r="P688" i="10" s="1"/>
  <c r="O692" i="10"/>
  <c r="P692" i="10" s="1"/>
  <c r="O629" i="10"/>
  <c r="P629" i="10" s="1"/>
  <c r="O633" i="10"/>
  <c r="P633" i="10" s="1"/>
  <c r="O637" i="10"/>
  <c r="P637" i="10" s="1"/>
  <c r="O641" i="10"/>
  <c r="P641" i="10" s="1"/>
  <c r="O645" i="10"/>
  <c r="P645" i="10" s="1"/>
  <c r="O649" i="10"/>
  <c r="P649" i="10" s="1"/>
  <c r="O653" i="10"/>
  <c r="P653" i="10" s="1"/>
  <c r="O657" i="10"/>
  <c r="P657" i="10" s="1"/>
  <c r="O661" i="10"/>
  <c r="P661" i="10" s="1"/>
  <c r="O665" i="10"/>
  <c r="P665" i="10" s="1"/>
  <c r="O669" i="10"/>
  <c r="P669" i="10" s="1"/>
  <c r="O673" i="10"/>
  <c r="P673" i="10" s="1"/>
  <c r="O677" i="10"/>
  <c r="P677" i="10" s="1"/>
  <c r="O681" i="10"/>
  <c r="P681" i="10" s="1"/>
  <c r="O685" i="10"/>
  <c r="P685" i="10" s="1"/>
  <c r="O689" i="10"/>
  <c r="P689" i="10" s="1"/>
  <c r="O693" i="10"/>
  <c r="P693" i="10" s="1"/>
  <c r="O630" i="10"/>
  <c r="P630" i="10" s="1"/>
  <c r="O634" i="10"/>
  <c r="P634" i="10" s="1"/>
  <c r="O638" i="10"/>
  <c r="P638" i="10" s="1"/>
  <c r="O642" i="10"/>
  <c r="P642" i="10" s="1"/>
  <c r="O646" i="10"/>
  <c r="P646" i="10" s="1"/>
  <c r="O650" i="10"/>
  <c r="P650" i="10" s="1"/>
  <c r="O654" i="10"/>
  <c r="P654" i="10" s="1"/>
  <c r="O658" i="10"/>
  <c r="P658" i="10" s="1"/>
  <c r="O662" i="10"/>
  <c r="P662" i="10" s="1"/>
  <c r="O666" i="10"/>
  <c r="P666" i="10" s="1"/>
  <c r="O670" i="10"/>
  <c r="P670" i="10" s="1"/>
  <c r="O674" i="10"/>
  <c r="P674" i="10" s="1"/>
  <c r="O678" i="10"/>
  <c r="P678" i="10" s="1"/>
  <c r="O682" i="10"/>
  <c r="P682" i="10" s="1"/>
  <c r="O686" i="10"/>
  <c r="P686" i="10" s="1"/>
  <c r="O690" i="10"/>
  <c r="P690" i="10" s="1"/>
  <c r="O635" i="10"/>
  <c r="P635" i="10" s="1"/>
  <c r="O651" i="10"/>
  <c r="P651" i="10" s="1"/>
  <c r="O667" i="10"/>
  <c r="P667" i="10" s="1"/>
  <c r="O683" i="10"/>
  <c r="P683" i="10" s="1"/>
  <c r="O639" i="10"/>
  <c r="P639" i="10" s="1"/>
  <c r="O655" i="10"/>
  <c r="P655" i="10" s="1"/>
  <c r="O671" i="10"/>
  <c r="P671" i="10" s="1"/>
  <c r="O687" i="10"/>
  <c r="P687" i="10" s="1"/>
  <c r="O643" i="10"/>
  <c r="P643" i="10" s="1"/>
  <c r="O659" i="10"/>
  <c r="P659" i="10" s="1"/>
  <c r="O675" i="10"/>
  <c r="P675" i="10" s="1"/>
  <c r="O691" i="10"/>
  <c r="P691" i="10" s="1"/>
  <c r="O631" i="10"/>
  <c r="P631" i="10" s="1"/>
  <c r="O647" i="10"/>
  <c r="P647" i="10" s="1"/>
  <c r="O663" i="10"/>
  <c r="P663" i="10" s="1"/>
  <c r="O679" i="10"/>
  <c r="P679" i="10" s="1"/>
  <c r="O162" i="10"/>
  <c r="P162" i="10" s="1"/>
  <c r="O166" i="10"/>
  <c r="P166" i="10" s="1"/>
  <c r="O170" i="10"/>
  <c r="P170" i="10" s="1"/>
  <c r="O174" i="10"/>
  <c r="P174" i="10" s="1"/>
  <c r="O178" i="10"/>
  <c r="P178" i="10" s="1"/>
  <c r="O182" i="10"/>
  <c r="P182" i="10" s="1"/>
  <c r="O186" i="10"/>
  <c r="P186" i="10" s="1"/>
  <c r="O190" i="10"/>
  <c r="P190" i="10" s="1"/>
  <c r="O194" i="10"/>
  <c r="P194" i="10" s="1"/>
  <c r="O198" i="10"/>
  <c r="P198" i="10" s="1"/>
  <c r="O202" i="10"/>
  <c r="P202" i="10" s="1"/>
  <c r="O206" i="10"/>
  <c r="P206" i="10" s="1"/>
  <c r="O210" i="10"/>
  <c r="P210" i="10" s="1"/>
  <c r="O214" i="10"/>
  <c r="P214" i="10" s="1"/>
  <c r="O218" i="10"/>
  <c r="P218" i="10" s="1"/>
  <c r="O222" i="10"/>
  <c r="P222" i="10" s="1"/>
  <c r="O226" i="10"/>
  <c r="P226" i="10" s="1"/>
  <c r="O230" i="10"/>
  <c r="P230" i="10" s="1"/>
  <c r="O234" i="10"/>
  <c r="P234" i="10" s="1"/>
  <c r="O238" i="10"/>
  <c r="P238" i="10" s="1"/>
  <c r="O242" i="10"/>
  <c r="P242" i="10" s="1"/>
  <c r="O246" i="10"/>
  <c r="P246" i="10" s="1"/>
  <c r="O250" i="10"/>
  <c r="P250" i="10" s="1"/>
  <c r="O254" i="10"/>
  <c r="P254" i="10" s="1"/>
  <c r="O258" i="10"/>
  <c r="P258" i="10" s="1"/>
  <c r="O163" i="10"/>
  <c r="P163" i="10" s="1"/>
  <c r="O167" i="10"/>
  <c r="P167" i="10" s="1"/>
  <c r="O171" i="10"/>
  <c r="P171" i="10" s="1"/>
  <c r="O175" i="10"/>
  <c r="P175" i="10" s="1"/>
  <c r="O179" i="10"/>
  <c r="P179" i="10" s="1"/>
  <c r="O183" i="10"/>
  <c r="P183" i="10" s="1"/>
  <c r="O187" i="10"/>
  <c r="P187" i="10" s="1"/>
  <c r="O191" i="10"/>
  <c r="P191" i="10" s="1"/>
  <c r="O195" i="10"/>
  <c r="P195" i="10" s="1"/>
  <c r="O199" i="10"/>
  <c r="P199" i="10" s="1"/>
  <c r="O203" i="10"/>
  <c r="P203" i="10" s="1"/>
  <c r="O207" i="10"/>
  <c r="P207" i="10" s="1"/>
  <c r="O211" i="10"/>
  <c r="P211" i="10" s="1"/>
  <c r="O215" i="10"/>
  <c r="P215" i="10" s="1"/>
  <c r="O219" i="10"/>
  <c r="P219" i="10" s="1"/>
  <c r="O223" i="10"/>
  <c r="P223" i="10" s="1"/>
  <c r="O227" i="10"/>
  <c r="P227" i="10" s="1"/>
  <c r="O231" i="10"/>
  <c r="P231" i="10" s="1"/>
  <c r="O235" i="10"/>
  <c r="P235" i="10" s="1"/>
  <c r="O239" i="10"/>
  <c r="P239" i="10" s="1"/>
  <c r="O243" i="10"/>
  <c r="P243" i="10" s="1"/>
  <c r="O247" i="10"/>
  <c r="P247" i="10" s="1"/>
  <c r="O251" i="10"/>
  <c r="P251" i="10" s="1"/>
  <c r="O255" i="10"/>
  <c r="P255" i="10" s="1"/>
  <c r="O259" i="10"/>
  <c r="P259" i="10" s="1"/>
  <c r="O164" i="10"/>
  <c r="P164" i="10" s="1"/>
  <c r="O168" i="10"/>
  <c r="P168" i="10" s="1"/>
  <c r="O172" i="10"/>
  <c r="P172" i="10" s="1"/>
  <c r="O176" i="10"/>
  <c r="P176" i="10" s="1"/>
  <c r="O180" i="10"/>
  <c r="P180" i="10" s="1"/>
  <c r="O184" i="10"/>
  <c r="P184" i="10" s="1"/>
  <c r="O188" i="10"/>
  <c r="P188" i="10" s="1"/>
  <c r="O192" i="10"/>
  <c r="P192" i="10" s="1"/>
  <c r="O196" i="10"/>
  <c r="P196" i="10" s="1"/>
  <c r="O200" i="10"/>
  <c r="P200" i="10" s="1"/>
  <c r="O204" i="10"/>
  <c r="P204" i="10" s="1"/>
  <c r="O208" i="10"/>
  <c r="P208" i="10" s="1"/>
  <c r="O212" i="10"/>
  <c r="P212" i="10" s="1"/>
  <c r="O216" i="10"/>
  <c r="P216" i="10" s="1"/>
  <c r="O220" i="10"/>
  <c r="P220" i="10" s="1"/>
  <c r="O224" i="10"/>
  <c r="P224" i="10" s="1"/>
  <c r="O228" i="10"/>
  <c r="P228" i="10" s="1"/>
  <c r="O232" i="10"/>
  <c r="P232" i="10" s="1"/>
  <c r="O236" i="10"/>
  <c r="P236" i="10" s="1"/>
  <c r="O240" i="10"/>
  <c r="P240" i="10" s="1"/>
  <c r="O244" i="10"/>
  <c r="P244" i="10" s="1"/>
  <c r="O248" i="10"/>
  <c r="P248" i="10" s="1"/>
  <c r="O252" i="10"/>
  <c r="P252" i="10" s="1"/>
  <c r="O256" i="10"/>
  <c r="P256" i="10" s="1"/>
  <c r="O173" i="10"/>
  <c r="P173" i="10" s="1"/>
  <c r="O189" i="10"/>
  <c r="P189" i="10" s="1"/>
  <c r="O205" i="10"/>
  <c r="P205" i="10" s="1"/>
  <c r="O221" i="10"/>
  <c r="P221" i="10" s="1"/>
  <c r="O237" i="10"/>
  <c r="P237" i="10" s="1"/>
  <c r="O253" i="10"/>
  <c r="P253" i="10" s="1"/>
  <c r="O177" i="10"/>
  <c r="P177" i="10" s="1"/>
  <c r="O193" i="10"/>
  <c r="P193" i="10" s="1"/>
  <c r="O209" i="10"/>
  <c r="P209" i="10" s="1"/>
  <c r="O225" i="10"/>
  <c r="P225" i="10" s="1"/>
  <c r="O241" i="10"/>
  <c r="P241" i="10" s="1"/>
  <c r="O257" i="10"/>
  <c r="P257" i="10" s="1"/>
  <c r="O165" i="10"/>
  <c r="P165" i="10" s="1"/>
  <c r="O181" i="10"/>
  <c r="P181" i="10" s="1"/>
  <c r="O197" i="10"/>
  <c r="P197" i="10" s="1"/>
  <c r="O213" i="10"/>
  <c r="P213" i="10" s="1"/>
  <c r="O229" i="10"/>
  <c r="P229" i="10" s="1"/>
  <c r="O245" i="10"/>
  <c r="P245" i="10" s="1"/>
  <c r="O217" i="10"/>
  <c r="P217" i="10" s="1"/>
  <c r="O169" i="10"/>
  <c r="P169" i="10" s="1"/>
  <c r="O233" i="10"/>
  <c r="P233" i="10" s="1"/>
  <c r="O185" i="10"/>
  <c r="P185" i="10" s="1"/>
  <c r="O249" i="10"/>
  <c r="P249" i="10" s="1"/>
  <c r="O201" i="10"/>
  <c r="P201" i="10" s="1"/>
  <c r="O6" i="10"/>
  <c r="P6" i="10" s="1"/>
  <c r="O10" i="10"/>
  <c r="P10" i="10" s="1"/>
  <c r="R10" i="10" s="1"/>
  <c r="O14" i="10"/>
  <c r="P14" i="10" s="1"/>
  <c r="O18" i="10"/>
  <c r="P18" i="10" s="1"/>
  <c r="O22" i="10"/>
  <c r="P22" i="10" s="1"/>
  <c r="O26" i="10"/>
  <c r="P26" i="10" s="1"/>
  <c r="O30" i="10"/>
  <c r="P30" i="10" s="1"/>
  <c r="O34" i="10"/>
  <c r="P34" i="10" s="1"/>
  <c r="O38" i="10"/>
  <c r="P38" i="10" s="1"/>
  <c r="O42" i="10"/>
  <c r="P42" i="10" s="1"/>
  <c r="O46" i="10"/>
  <c r="P46" i="10" s="1"/>
  <c r="O50" i="10"/>
  <c r="P50" i="10" s="1"/>
  <c r="O54" i="10"/>
  <c r="P54" i="10" s="1"/>
  <c r="O58" i="10"/>
  <c r="P58" i="10" s="1"/>
  <c r="O62" i="10"/>
  <c r="P62" i="10" s="1"/>
  <c r="O66" i="10"/>
  <c r="P66" i="10" s="1"/>
  <c r="O70" i="10"/>
  <c r="P70" i="10" s="1"/>
  <c r="O74" i="10"/>
  <c r="P74" i="10" s="1"/>
  <c r="O78" i="10"/>
  <c r="P78" i="10" s="1"/>
  <c r="O82" i="10"/>
  <c r="P82" i="10" s="1"/>
  <c r="O7" i="10"/>
  <c r="P7" i="10" s="1"/>
  <c r="O11" i="10"/>
  <c r="P11" i="10" s="1"/>
  <c r="R11" i="10" s="1"/>
  <c r="O15" i="10"/>
  <c r="P15" i="10" s="1"/>
  <c r="O19" i="10"/>
  <c r="P19" i="10" s="1"/>
  <c r="O23" i="10"/>
  <c r="P23" i="10" s="1"/>
  <c r="O27" i="10"/>
  <c r="P27" i="10" s="1"/>
  <c r="O31" i="10"/>
  <c r="P31" i="10" s="1"/>
  <c r="O35" i="10"/>
  <c r="P35" i="10" s="1"/>
  <c r="O39" i="10"/>
  <c r="P39" i="10" s="1"/>
  <c r="O43" i="10"/>
  <c r="P43" i="10" s="1"/>
  <c r="O47" i="10"/>
  <c r="P47" i="10" s="1"/>
  <c r="O51" i="10"/>
  <c r="P51" i="10" s="1"/>
  <c r="O55" i="10"/>
  <c r="P55" i="10" s="1"/>
  <c r="O59" i="10"/>
  <c r="P59" i="10" s="1"/>
  <c r="O63" i="10"/>
  <c r="P63" i="10" s="1"/>
  <c r="O67" i="10"/>
  <c r="P67" i="10" s="1"/>
  <c r="O71" i="10"/>
  <c r="P71" i="10" s="1"/>
  <c r="O75" i="10"/>
  <c r="P75" i="10" s="1"/>
  <c r="O79" i="10"/>
  <c r="P79" i="10" s="1"/>
  <c r="O83" i="10"/>
  <c r="P83" i="10" s="1"/>
  <c r="O4" i="10"/>
  <c r="P4" i="10" s="1"/>
  <c r="R4" i="10" s="1"/>
  <c r="O8" i="10"/>
  <c r="P8" i="10" s="1"/>
  <c r="R8" i="10" s="1"/>
  <c r="O12" i="10"/>
  <c r="P12" i="10" s="1"/>
  <c r="O16" i="10"/>
  <c r="P16" i="10" s="1"/>
  <c r="O20" i="10"/>
  <c r="P20" i="10" s="1"/>
  <c r="O24" i="10"/>
  <c r="P24" i="10" s="1"/>
  <c r="O28" i="10"/>
  <c r="P28" i="10" s="1"/>
  <c r="O32" i="10"/>
  <c r="P32" i="10" s="1"/>
  <c r="O36" i="10"/>
  <c r="P36" i="10" s="1"/>
  <c r="O40" i="10"/>
  <c r="P40" i="10" s="1"/>
  <c r="O44" i="10"/>
  <c r="P44" i="10" s="1"/>
  <c r="O48" i="10"/>
  <c r="P48" i="10" s="1"/>
  <c r="O52" i="10"/>
  <c r="P52" i="10" s="1"/>
  <c r="O56" i="10"/>
  <c r="P56" i="10" s="1"/>
  <c r="O60" i="10"/>
  <c r="P60" i="10" s="1"/>
  <c r="O64" i="10"/>
  <c r="P64" i="10" s="1"/>
  <c r="O68" i="10"/>
  <c r="P68" i="10" s="1"/>
  <c r="O72" i="10"/>
  <c r="P72" i="10" s="1"/>
  <c r="O76" i="10"/>
  <c r="P76" i="10" s="1"/>
  <c r="O80" i="10"/>
  <c r="P80" i="10" s="1"/>
  <c r="O84" i="10"/>
  <c r="P84" i="10" s="1"/>
  <c r="O13" i="10"/>
  <c r="P13" i="10" s="1"/>
  <c r="O29" i="10"/>
  <c r="P29" i="10" s="1"/>
  <c r="O45" i="10"/>
  <c r="P45" i="10" s="1"/>
  <c r="O61" i="10"/>
  <c r="P61" i="10" s="1"/>
  <c r="O77" i="10"/>
  <c r="P77" i="10" s="1"/>
  <c r="O17" i="10"/>
  <c r="P17" i="10" s="1"/>
  <c r="O33" i="10"/>
  <c r="P33" i="10" s="1"/>
  <c r="O49" i="10"/>
  <c r="P49" i="10" s="1"/>
  <c r="O65" i="10"/>
  <c r="P65" i="10" s="1"/>
  <c r="O81" i="10"/>
  <c r="P81" i="10" s="1"/>
  <c r="O5" i="10"/>
  <c r="P5" i="10" s="1"/>
  <c r="O21" i="10"/>
  <c r="P21" i="10" s="1"/>
  <c r="O37" i="10"/>
  <c r="P37" i="10" s="1"/>
  <c r="O53" i="10"/>
  <c r="P53" i="10" s="1"/>
  <c r="O69" i="10"/>
  <c r="P69" i="10" s="1"/>
  <c r="O9" i="10"/>
  <c r="P9" i="10" s="1"/>
  <c r="O25" i="10"/>
  <c r="P25" i="10" s="1"/>
  <c r="O41" i="10"/>
  <c r="P41" i="10" s="1"/>
  <c r="O57" i="10"/>
  <c r="P57" i="10" s="1"/>
  <c r="O73" i="10"/>
  <c r="P73" i="10" s="1"/>
  <c r="O86" i="10"/>
  <c r="P86" i="10" s="1"/>
  <c r="O90" i="10"/>
  <c r="P90" i="10" s="1"/>
  <c r="O94" i="10"/>
  <c r="P94" i="10" s="1"/>
  <c r="O98" i="10"/>
  <c r="P98" i="10" s="1"/>
  <c r="O102" i="10"/>
  <c r="P102" i="10" s="1"/>
  <c r="O106" i="10"/>
  <c r="P106" i="10" s="1"/>
  <c r="O110" i="10"/>
  <c r="P110" i="10" s="1"/>
  <c r="O114" i="10"/>
  <c r="P114" i="10" s="1"/>
  <c r="O118" i="10"/>
  <c r="P118" i="10" s="1"/>
  <c r="O122" i="10"/>
  <c r="P122" i="10" s="1"/>
  <c r="O126" i="10"/>
  <c r="P126" i="10" s="1"/>
  <c r="O130" i="10"/>
  <c r="P130" i="10" s="1"/>
  <c r="O134" i="10"/>
  <c r="P134" i="10" s="1"/>
  <c r="O138" i="10"/>
  <c r="P138" i="10" s="1"/>
  <c r="O142" i="10"/>
  <c r="P142" i="10" s="1"/>
  <c r="O146" i="10"/>
  <c r="P146" i="10" s="1"/>
  <c r="O150" i="10"/>
  <c r="P150" i="10" s="1"/>
  <c r="O154" i="10"/>
  <c r="P154" i="10" s="1"/>
  <c r="O158" i="10"/>
  <c r="P158" i="10" s="1"/>
  <c r="O87" i="10"/>
  <c r="P87" i="10" s="1"/>
  <c r="O91" i="10"/>
  <c r="P91" i="10" s="1"/>
  <c r="O95" i="10"/>
  <c r="P95" i="10" s="1"/>
  <c r="O99" i="10"/>
  <c r="P99" i="10" s="1"/>
  <c r="O103" i="10"/>
  <c r="P103" i="10" s="1"/>
  <c r="O107" i="10"/>
  <c r="P107" i="10" s="1"/>
  <c r="O111" i="10"/>
  <c r="P111" i="10" s="1"/>
  <c r="O115" i="10"/>
  <c r="P115" i="10" s="1"/>
  <c r="O119" i="10"/>
  <c r="P119" i="10" s="1"/>
  <c r="O123" i="10"/>
  <c r="P123" i="10" s="1"/>
  <c r="O127" i="10"/>
  <c r="P127" i="10" s="1"/>
  <c r="O131" i="10"/>
  <c r="P131" i="10" s="1"/>
  <c r="O135" i="10"/>
  <c r="P135" i="10" s="1"/>
  <c r="O139" i="10"/>
  <c r="P139" i="10" s="1"/>
  <c r="O143" i="10"/>
  <c r="P143" i="10" s="1"/>
  <c r="O147" i="10"/>
  <c r="P147" i="10" s="1"/>
  <c r="O151" i="10"/>
  <c r="P151" i="10" s="1"/>
  <c r="O155" i="10"/>
  <c r="P155" i="10" s="1"/>
  <c r="O159" i="10"/>
  <c r="P159" i="10" s="1"/>
  <c r="O88" i="10"/>
  <c r="P88" i="10" s="1"/>
  <c r="O92" i="10"/>
  <c r="P92" i="10" s="1"/>
  <c r="O96" i="10"/>
  <c r="P96" i="10" s="1"/>
  <c r="O100" i="10"/>
  <c r="P100" i="10" s="1"/>
  <c r="O104" i="10"/>
  <c r="P104" i="10" s="1"/>
  <c r="O108" i="10"/>
  <c r="P108" i="10" s="1"/>
  <c r="O112" i="10"/>
  <c r="P112" i="10" s="1"/>
  <c r="O116" i="10"/>
  <c r="P116" i="10" s="1"/>
  <c r="O120" i="10"/>
  <c r="P120" i="10" s="1"/>
  <c r="O124" i="10"/>
  <c r="P124" i="10" s="1"/>
  <c r="O128" i="10"/>
  <c r="P128" i="10" s="1"/>
  <c r="O132" i="10"/>
  <c r="P132" i="10" s="1"/>
  <c r="O136" i="10"/>
  <c r="P136" i="10" s="1"/>
  <c r="O140" i="10"/>
  <c r="P140" i="10" s="1"/>
  <c r="O144" i="10"/>
  <c r="P144" i="10" s="1"/>
  <c r="O148" i="10"/>
  <c r="P148" i="10" s="1"/>
  <c r="O152" i="10"/>
  <c r="P152" i="10" s="1"/>
  <c r="O156" i="10"/>
  <c r="P156" i="10" s="1"/>
  <c r="O160" i="10"/>
  <c r="P160" i="10" s="1"/>
  <c r="O93" i="10"/>
  <c r="P93" i="10" s="1"/>
  <c r="O109" i="10"/>
  <c r="P109" i="10" s="1"/>
  <c r="O125" i="10"/>
  <c r="P125" i="10" s="1"/>
  <c r="O141" i="10"/>
  <c r="P141" i="10" s="1"/>
  <c r="O157" i="10"/>
  <c r="P157" i="10" s="1"/>
  <c r="O97" i="10"/>
  <c r="P97" i="10" s="1"/>
  <c r="O113" i="10"/>
  <c r="P113" i="10" s="1"/>
  <c r="O129" i="10"/>
  <c r="P129" i="10" s="1"/>
  <c r="O145" i="10"/>
  <c r="P145" i="10" s="1"/>
  <c r="O161" i="10"/>
  <c r="P161" i="10" s="1"/>
  <c r="O85" i="10"/>
  <c r="P85" i="10" s="1"/>
  <c r="O101" i="10"/>
  <c r="P101" i="10" s="1"/>
  <c r="O117" i="10"/>
  <c r="P117" i="10" s="1"/>
  <c r="O133" i="10"/>
  <c r="P133" i="10" s="1"/>
  <c r="O149" i="10"/>
  <c r="P149" i="10" s="1"/>
  <c r="O89" i="10"/>
  <c r="P89" i="10" s="1"/>
  <c r="O105" i="10"/>
  <c r="P105" i="10" s="1"/>
  <c r="O153" i="10"/>
  <c r="P153" i="10" s="1"/>
  <c r="O121" i="10"/>
  <c r="P121" i="10" s="1"/>
  <c r="O137" i="10"/>
  <c r="P137" i="10" s="1"/>
  <c r="W164" i="10"/>
  <c r="W168" i="10"/>
  <c r="W172" i="10"/>
  <c r="W176" i="10"/>
  <c r="W180" i="10"/>
  <c r="W184" i="10"/>
  <c r="W188" i="10"/>
  <c r="W192" i="10"/>
  <c r="W196" i="10"/>
  <c r="W200" i="10"/>
  <c r="W204" i="10"/>
  <c r="W208" i="10"/>
  <c r="W212" i="10"/>
  <c r="W216" i="10"/>
  <c r="W220" i="10"/>
  <c r="W224" i="10"/>
  <c r="W228" i="10"/>
  <c r="W232" i="10"/>
  <c r="W236" i="10"/>
  <c r="W240" i="10"/>
  <c r="W244" i="10"/>
  <c r="W248" i="10"/>
  <c r="W252" i="10"/>
  <c r="W256" i="10"/>
  <c r="W209" i="10"/>
  <c r="W233" i="10"/>
  <c r="W245" i="10"/>
  <c r="W257" i="10"/>
  <c r="W163" i="10"/>
  <c r="W167" i="10"/>
  <c r="W171" i="10"/>
  <c r="W175" i="10"/>
  <c r="W179" i="10"/>
  <c r="W183" i="10"/>
  <c r="W187" i="10"/>
  <c r="W191" i="10"/>
  <c r="W195" i="10"/>
  <c r="W199" i="10"/>
  <c r="W203" i="10"/>
  <c r="W207" i="10"/>
  <c r="W211" i="10"/>
  <c r="W215" i="10"/>
  <c r="W219" i="10"/>
  <c r="W223" i="10"/>
  <c r="W227" i="10"/>
  <c r="W231" i="10"/>
  <c r="W235" i="10"/>
  <c r="W239" i="10"/>
  <c r="W243" i="10"/>
  <c r="W247" i="10"/>
  <c r="W251" i="10"/>
  <c r="W255" i="10"/>
  <c r="W259" i="10"/>
  <c r="W165" i="10"/>
  <c r="W169" i="10"/>
  <c r="W173" i="10"/>
  <c r="W177" i="10"/>
  <c r="W181" i="10"/>
  <c r="W185" i="10"/>
  <c r="W189" i="10"/>
  <c r="W193" i="10"/>
  <c r="W197" i="10"/>
  <c r="W201" i="10"/>
  <c r="W205" i="10"/>
  <c r="W213" i="10"/>
  <c r="W217" i="10"/>
  <c r="W221" i="10"/>
  <c r="W225" i="10"/>
  <c r="W229" i="10"/>
  <c r="W237" i="10"/>
  <c r="W241" i="10"/>
  <c r="W249" i="10"/>
  <c r="W253" i="10"/>
  <c r="W162" i="10"/>
  <c r="W166" i="10"/>
  <c r="W170" i="10"/>
  <c r="W174" i="10"/>
  <c r="W178" i="10"/>
  <c r="W182" i="10"/>
  <c r="W186" i="10"/>
  <c r="W190" i="10"/>
  <c r="W194" i="10"/>
  <c r="W198" i="10"/>
  <c r="W202" i="10"/>
  <c r="W206" i="10"/>
  <c r="W210" i="10"/>
  <c r="W214" i="10"/>
  <c r="W218" i="10"/>
  <c r="W222" i="10"/>
  <c r="W226" i="10"/>
  <c r="W230" i="10"/>
  <c r="W234" i="10"/>
  <c r="W238" i="10"/>
  <c r="W242" i="10"/>
  <c r="W246" i="10"/>
  <c r="W250" i="10"/>
  <c r="W254" i="10"/>
  <c r="W258" i="10"/>
  <c r="W356" i="10"/>
  <c r="W360" i="10"/>
  <c r="X360" i="10" s="1"/>
  <c r="W364" i="10"/>
  <c r="X364" i="10" s="1"/>
  <c r="W368" i="10"/>
  <c r="X368" i="10" s="1"/>
  <c r="W372" i="10"/>
  <c r="X372" i="10" s="1"/>
  <c r="W376" i="10"/>
  <c r="X376" i="10" s="1"/>
  <c r="W380" i="10"/>
  <c r="X380" i="10" s="1"/>
  <c r="W384" i="10"/>
  <c r="X384" i="10" s="1"/>
  <c r="W388" i="10"/>
  <c r="X388" i="10" s="1"/>
  <c r="W392" i="10"/>
  <c r="X392" i="10" s="1"/>
  <c r="W396" i="10"/>
  <c r="X396" i="10" s="1"/>
  <c r="W400" i="10"/>
  <c r="X400" i="10" s="1"/>
  <c r="W404" i="10"/>
  <c r="X404" i="10" s="1"/>
  <c r="W408" i="10"/>
  <c r="X408" i="10" s="1"/>
  <c r="W412" i="10"/>
  <c r="X412" i="10" s="1"/>
  <c r="W416" i="10"/>
  <c r="X416" i="10" s="1"/>
  <c r="W420" i="10"/>
  <c r="X420" i="10" s="1"/>
  <c r="W424" i="10"/>
  <c r="X424" i="10" s="1"/>
  <c r="W428" i="10"/>
  <c r="X428" i="10" s="1"/>
  <c r="W432" i="10"/>
  <c r="X432" i="10" s="1"/>
  <c r="W436" i="10"/>
  <c r="X436" i="10" s="1"/>
  <c r="W440" i="10"/>
  <c r="X440" i="10" s="1"/>
  <c r="W444" i="10"/>
  <c r="X444" i="10" s="1"/>
  <c r="W448" i="10"/>
  <c r="X448" i="10" s="1"/>
  <c r="W452" i="10"/>
  <c r="X452" i="10" s="1"/>
  <c r="W447" i="10"/>
  <c r="X447" i="10" s="1"/>
  <c r="W357" i="10"/>
  <c r="W361" i="10"/>
  <c r="X361" i="10" s="1"/>
  <c r="W365" i="10"/>
  <c r="X365" i="10" s="1"/>
  <c r="W369" i="10"/>
  <c r="X369" i="10" s="1"/>
  <c r="W373" i="10"/>
  <c r="X373" i="10" s="1"/>
  <c r="W377" i="10"/>
  <c r="X377" i="10" s="1"/>
  <c r="W381" i="10"/>
  <c r="X381" i="10" s="1"/>
  <c r="W385" i="10"/>
  <c r="X385" i="10" s="1"/>
  <c r="W389" i="10"/>
  <c r="X389" i="10" s="1"/>
  <c r="W393" i="10"/>
  <c r="X393" i="10" s="1"/>
  <c r="W397" i="10"/>
  <c r="X397" i="10" s="1"/>
  <c r="W401" i="10"/>
  <c r="X401" i="10" s="1"/>
  <c r="W405" i="10"/>
  <c r="X405" i="10" s="1"/>
  <c r="W409" i="10"/>
  <c r="X409" i="10" s="1"/>
  <c r="W413" i="10"/>
  <c r="X413" i="10" s="1"/>
  <c r="W417" i="10"/>
  <c r="X417" i="10" s="1"/>
  <c r="W421" i="10"/>
  <c r="X421" i="10" s="1"/>
  <c r="W425" i="10"/>
  <c r="X425" i="10" s="1"/>
  <c r="W429" i="10"/>
  <c r="X429" i="10" s="1"/>
  <c r="W433" i="10"/>
  <c r="X433" i="10" s="1"/>
  <c r="W437" i="10"/>
  <c r="X437" i="10" s="1"/>
  <c r="W441" i="10"/>
  <c r="X441" i="10" s="1"/>
  <c r="W445" i="10"/>
  <c r="X445" i="10" s="1"/>
  <c r="W449" i="10"/>
  <c r="X449" i="10" s="1"/>
  <c r="W453" i="10"/>
  <c r="X453" i="10" s="1"/>
  <c r="W443" i="10"/>
  <c r="X443" i="10" s="1"/>
  <c r="W358" i="10"/>
  <c r="W362" i="10"/>
  <c r="X362" i="10" s="1"/>
  <c r="W366" i="10"/>
  <c r="X366" i="10" s="1"/>
  <c r="W370" i="10"/>
  <c r="X370" i="10" s="1"/>
  <c r="W374" i="10"/>
  <c r="X374" i="10" s="1"/>
  <c r="W378" i="10"/>
  <c r="X378" i="10" s="1"/>
  <c r="W382" i="10"/>
  <c r="X382" i="10" s="1"/>
  <c r="W386" i="10"/>
  <c r="X386" i="10" s="1"/>
  <c r="W390" i="10"/>
  <c r="X390" i="10" s="1"/>
  <c r="W394" i="10"/>
  <c r="X394" i="10" s="1"/>
  <c r="W398" i="10"/>
  <c r="X398" i="10" s="1"/>
  <c r="W402" i="10"/>
  <c r="X402" i="10" s="1"/>
  <c r="W406" i="10"/>
  <c r="X406" i="10" s="1"/>
  <c r="W410" i="10"/>
  <c r="X410" i="10" s="1"/>
  <c r="W414" i="10"/>
  <c r="X414" i="10" s="1"/>
  <c r="W418" i="10"/>
  <c r="X418" i="10" s="1"/>
  <c r="W422" i="10"/>
  <c r="X422" i="10" s="1"/>
  <c r="W426" i="10"/>
  <c r="X426" i="10" s="1"/>
  <c r="W430" i="10"/>
  <c r="X430" i="10" s="1"/>
  <c r="W434" i="10"/>
  <c r="X434" i="10" s="1"/>
  <c r="W438" i="10"/>
  <c r="X438" i="10" s="1"/>
  <c r="W442" i="10"/>
  <c r="X442" i="10" s="1"/>
  <c r="W446" i="10"/>
  <c r="X446" i="10" s="1"/>
  <c r="W450" i="10"/>
  <c r="X450" i="10" s="1"/>
  <c r="W454" i="10"/>
  <c r="X454" i="10" s="1"/>
  <c r="W439" i="10"/>
  <c r="X439" i="10" s="1"/>
  <c r="W355" i="10"/>
  <c r="W359" i="10"/>
  <c r="W363" i="10"/>
  <c r="X363" i="10" s="1"/>
  <c r="W367" i="10"/>
  <c r="X367" i="10" s="1"/>
  <c r="W371" i="10"/>
  <c r="X371" i="10" s="1"/>
  <c r="W375" i="10"/>
  <c r="X375" i="10" s="1"/>
  <c r="W379" i="10"/>
  <c r="X379" i="10" s="1"/>
  <c r="W383" i="10"/>
  <c r="X383" i="10" s="1"/>
  <c r="W387" i="10"/>
  <c r="X387" i="10" s="1"/>
  <c r="W391" i="10"/>
  <c r="X391" i="10" s="1"/>
  <c r="W395" i="10"/>
  <c r="X395" i="10" s="1"/>
  <c r="W399" i="10"/>
  <c r="X399" i="10" s="1"/>
  <c r="W403" i="10"/>
  <c r="X403" i="10" s="1"/>
  <c r="W407" i="10"/>
  <c r="X407" i="10" s="1"/>
  <c r="W411" i="10"/>
  <c r="X411" i="10" s="1"/>
  <c r="W415" i="10"/>
  <c r="X415" i="10" s="1"/>
  <c r="W419" i="10"/>
  <c r="X419" i="10" s="1"/>
  <c r="W423" i="10"/>
  <c r="X423" i="10" s="1"/>
  <c r="W427" i="10"/>
  <c r="X427" i="10" s="1"/>
  <c r="W431" i="10"/>
  <c r="X431" i="10" s="1"/>
  <c r="W435" i="10"/>
  <c r="X435" i="10" s="1"/>
  <c r="W451" i="10"/>
  <c r="X451" i="10" s="1"/>
  <c r="T10" i="10" l="1"/>
  <c r="T11" i="10"/>
  <c r="T4" i="10"/>
  <c r="T8" i="10"/>
  <c r="T357" i="10"/>
  <c r="T356" i="10"/>
  <c r="T359" i="10"/>
  <c r="T355" i="10"/>
  <c r="T358" i="10"/>
  <c r="P439" i="10"/>
  <c r="P365" i="10"/>
  <c r="P397" i="10"/>
  <c r="P442" i="10"/>
  <c r="P393" i="10"/>
  <c r="P449" i="10"/>
  <c r="P421" i="10"/>
  <c r="P357" i="10"/>
  <c r="P440" i="10"/>
  <c r="P385" i="10"/>
  <c r="P428" i="10"/>
  <c r="P412" i="10"/>
  <c r="P396" i="10"/>
  <c r="P380" i="10"/>
  <c r="P364" i="10"/>
  <c r="P431" i="10"/>
  <c r="P415" i="10"/>
  <c r="P399" i="10"/>
  <c r="P383" i="10"/>
  <c r="P367" i="10"/>
  <c r="P434" i="10"/>
  <c r="P418" i="10"/>
  <c r="P402" i="10"/>
  <c r="P386" i="10"/>
  <c r="P370" i="10"/>
  <c r="P381" i="10"/>
  <c r="P447" i="10"/>
  <c r="P454" i="10"/>
  <c r="P438" i="10"/>
  <c r="P377" i="10"/>
  <c r="P445" i="10"/>
  <c r="P405" i="10"/>
  <c r="P452" i="10"/>
  <c r="P433" i="10"/>
  <c r="P369" i="10"/>
  <c r="P424" i="10"/>
  <c r="P408" i="10"/>
  <c r="P392" i="10"/>
  <c r="P376" i="10"/>
  <c r="P360" i="10"/>
  <c r="P427" i="10"/>
  <c r="P411" i="10"/>
  <c r="P395" i="10"/>
  <c r="P379" i="10"/>
  <c r="P363" i="10"/>
  <c r="P430" i="10"/>
  <c r="P414" i="10"/>
  <c r="P398" i="10"/>
  <c r="P382" i="10"/>
  <c r="P366" i="10"/>
  <c r="X355" i="10"/>
  <c r="X358" i="10"/>
  <c r="P451" i="10"/>
  <c r="P413" i="10"/>
  <c r="P450" i="10"/>
  <c r="P425" i="10"/>
  <c r="P361" i="10"/>
  <c r="P441" i="10"/>
  <c r="P389" i="10"/>
  <c r="P448" i="10"/>
  <c r="P417" i="10"/>
  <c r="P436" i="10"/>
  <c r="P420" i="10"/>
  <c r="P404" i="10"/>
  <c r="P388" i="10"/>
  <c r="P372" i="10"/>
  <c r="P356" i="10"/>
  <c r="P423" i="10"/>
  <c r="P407" i="10"/>
  <c r="P391" i="10"/>
  <c r="P375" i="10"/>
  <c r="P359" i="10"/>
  <c r="P426" i="10"/>
  <c r="P410" i="10"/>
  <c r="P394" i="10"/>
  <c r="P378" i="10"/>
  <c r="P362" i="10"/>
  <c r="X357" i="10"/>
  <c r="X356" i="10"/>
  <c r="X359" i="10"/>
  <c r="P429" i="10"/>
  <c r="P443" i="10"/>
  <c r="P446" i="10"/>
  <c r="P409" i="10"/>
  <c r="P453" i="10"/>
  <c r="P437" i="10"/>
  <c r="P373" i="10"/>
  <c r="P444" i="10"/>
  <c r="P401" i="10"/>
  <c r="P432" i="10"/>
  <c r="P416" i="10"/>
  <c r="P400" i="10"/>
  <c r="P384" i="10"/>
  <c r="P368" i="10"/>
  <c r="P435" i="10"/>
  <c r="P419" i="10"/>
  <c r="P403" i="10"/>
  <c r="P387" i="10"/>
  <c r="P371" i="10"/>
  <c r="P355" i="10"/>
  <c r="P422" i="10"/>
  <c r="P406" i="10"/>
  <c r="P390" i="10"/>
  <c r="P374" i="10"/>
  <c r="P358" i="10"/>
  <c r="X234" i="10"/>
  <c r="X186" i="10"/>
  <c r="X249" i="10"/>
  <c r="X189" i="10"/>
  <c r="X239" i="10"/>
  <c r="X207" i="10"/>
  <c r="X191" i="10"/>
  <c r="X256" i="10"/>
  <c r="X208" i="10"/>
  <c r="X192" i="10"/>
  <c r="X246" i="10"/>
  <c r="X214" i="10"/>
  <c r="X182" i="10"/>
  <c r="X241" i="10"/>
  <c r="X201" i="10"/>
  <c r="X185" i="10"/>
  <c r="X169" i="10"/>
  <c r="X251" i="10"/>
  <c r="X235" i="10"/>
  <c r="X219" i="10"/>
  <c r="X203" i="10"/>
  <c r="X187" i="10"/>
  <c r="X171" i="10"/>
  <c r="X245" i="10"/>
  <c r="X252" i="10"/>
  <c r="X236" i="10"/>
  <c r="X220" i="10"/>
  <c r="X204" i="10"/>
  <c r="X188" i="10"/>
  <c r="X172" i="10"/>
  <c r="X218" i="10"/>
  <c r="X202" i="10"/>
  <c r="X225" i="10"/>
  <c r="X205" i="10"/>
  <c r="X255" i="10"/>
  <c r="X223" i="10"/>
  <c r="X175" i="10"/>
  <c r="X240" i="10"/>
  <c r="X224" i="10"/>
  <c r="X176" i="10"/>
  <c r="X230" i="10"/>
  <c r="X198" i="10"/>
  <c r="X166" i="10"/>
  <c r="X221" i="10"/>
  <c r="X258" i="10"/>
  <c r="X242" i="10"/>
  <c r="X226" i="10"/>
  <c r="X210" i="10"/>
  <c r="X194" i="10"/>
  <c r="X178" i="10"/>
  <c r="X162" i="10"/>
  <c r="X237" i="10"/>
  <c r="X217" i="10"/>
  <c r="X197" i="10"/>
  <c r="X181" i="10"/>
  <c r="X165" i="10"/>
  <c r="X247" i="10"/>
  <c r="X231" i="10"/>
  <c r="X215" i="10"/>
  <c r="X199" i="10"/>
  <c r="X183" i="10"/>
  <c r="X167" i="10"/>
  <c r="X233" i="10"/>
  <c r="X248" i="10"/>
  <c r="X232" i="10"/>
  <c r="X216" i="10"/>
  <c r="X200" i="10"/>
  <c r="X184" i="10"/>
  <c r="X168" i="10"/>
  <c r="X250" i="10"/>
  <c r="X170" i="10"/>
  <c r="X173" i="10"/>
  <c r="X257" i="10"/>
  <c r="X254" i="10"/>
  <c r="X238" i="10"/>
  <c r="X222" i="10"/>
  <c r="X206" i="10"/>
  <c r="X190" i="10"/>
  <c r="X174" i="10"/>
  <c r="X253" i="10"/>
  <c r="X229" i="10"/>
  <c r="X213" i="10"/>
  <c r="X193" i="10"/>
  <c r="X177" i="10"/>
  <c r="X259" i="10"/>
  <c r="X243" i="10"/>
  <c r="X227" i="10"/>
  <c r="X211" i="10"/>
  <c r="X195" i="10"/>
  <c r="X179" i="10"/>
  <c r="X163" i="10"/>
  <c r="X209" i="10"/>
  <c r="X244" i="10"/>
  <c r="X228" i="10"/>
  <c r="X212" i="10"/>
  <c r="X196" i="10"/>
  <c r="X180" i="10"/>
  <c r="X164" i="10"/>
</calcChain>
</file>

<file path=xl/sharedStrings.xml><?xml version="1.0" encoding="utf-8"?>
<sst xmlns="http://schemas.openxmlformats.org/spreadsheetml/2006/main" count="2175" uniqueCount="691">
  <si>
    <t>N°</t>
  </si>
  <si>
    <t>Nom</t>
  </si>
  <si>
    <t>Wawa</t>
  </si>
  <si>
    <t>Said be</t>
  </si>
  <si>
    <t>Said kely</t>
  </si>
  <si>
    <t>Amiry</t>
  </si>
  <si>
    <t>Maman'Idayah</t>
  </si>
  <si>
    <t>Grossiste</t>
  </si>
  <si>
    <t>Nirina</t>
  </si>
  <si>
    <t>Houssen</t>
  </si>
  <si>
    <t>Didiny</t>
  </si>
  <si>
    <t>Amada</t>
  </si>
  <si>
    <t>Maharofo</t>
  </si>
  <si>
    <t>Zizy</t>
  </si>
  <si>
    <t>Diny</t>
  </si>
  <si>
    <t>Lolo</t>
  </si>
  <si>
    <t>Type</t>
  </si>
  <si>
    <t>Petit commercant</t>
  </si>
  <si>
    <t>Hôtel</t>
  </si>
  <si>
    <t>Zone de collecte de taxe</t>
  </si>
  <si>
    <t>Befitina</t>
  </si>
  <si>
    <t>Ambalahonko</t>
  </si>
  <si>
    <t>Central</t>
  </si>
  <si>
    <t>Ampasikely</t>
  </si>
  <si>
    <t>Zone</t>
  </si>
  <si>
    <t>Fongony sud</t>
  </si>
  <si>
    <t>Fongony nord</t>
  </si>
  <si>
    <t xml:space="preserve">Taxe </t>
  </si>
  <si>
    <t>Administration</t>
  </si>
  <si>
    <t>Etablissement</t>
  </si>
  <si>
    <t>tribunal</t>
  </si>
  <si>
    <t>Hôpital</t>
  </si>
  <si>
    <t>EPP</t>
  </si>
  <si>
    <t>Gendarmerie</t>
  </si>
  <si>
    <t>Mars Avril</t>
  </si>
  <si>
    <t>Montant Dette</t>
  </si>
  <si>
    <t>montant</t>
  </si>
  <si>
    <t>payé</t>
  </si>
  <si>
    <t>non</t>
  </si>
  <si>
    <t>Mai Juin</t>
  </si>
  <si>
    <t>Juillet Aout</t>
  </si>
  <si>
    <t>Septembre Octobre</t>
  </si>
  <si>
    <t>Novembre Décembre</t>
  </si>
  <si>
    <t>montant3</t>
  </si>
  <si>
    <t>montant6</t>
  </si>
  <si>
    <t>montant9</t>
  </si>
  <si>
    <t>montant12</t>
  </si>
  <si>
    <t>Taxe Mensuelle</t>
  </si>
  <si>
    <t>Signiature</t>
  </si>
  <si>
    <t>Somme totale à payer</t>
  </si>
  <si>
    <t xml:space="preserve"> Prix Amande collective</t>
  </si>
  <si>
    <t xml:space="preserve"> Prix Taxe mensuelle </t>
  </si>
  <si>
    <t>Amende</t>
  </si>
  <si>
    <t>bac volé</t>
  </si>
  <si>
    <t>bidon 20L</t>
  </si>
  <si>
    <t>Bidon 200L</t>
  </si>
  <si>
    <t>AC Bidon 200L</t>
  </si>
  <si>
    <t>AC Bidon 20 L</t>
  </si>
  <si>
    <t>Amende Collective</t>
  </si>
  <si>
    <t>Amende Collective2</t>
  </si>
  <si>
    <t>Amende Collective3</t>
  </si>
  <si>
    <t>Amende Collective4</t>
  </si>
  <si>
    <t>Montant Dette Mai Juin</t>
  </si>
  <si>
    <t>Montant Dette Juillet Aout</t>
  </si>
  <si>
    <t>Montant Dette Septembre Octobre</t>
  </si>
  <si>
    <t>Montant Dette Mars Avril</t>
  </si>
  <si>
    <t>Num Qgis</t>
  </si>
  <si>
    <t>Code</t>
  </si>
  <si>
    <t>janot</t>
  </si>
  <si>
    <t>m</t>
  </si>
  <si>
    <t>Rasta</t>
  </si>
  <si>
    <t>Adinany</t>
  </si>
  <si>
    <t>chambre Mangroves</t>
  </si>
  <si>
    <t>p</t>
  </si>
  <si>
    <t>batriment en construction</t>
  </si>
  <si>
    <t>Dominique</t>
  </si>
  <si>
    <t>souffo zanatany</t>
  </si>
  <si>
    <t>Mousque</t>
  </si>
  <si>
    <t>said</t>
  </si>
  <si>
    <t>velontsoa</t>
  </si>
  <si>
    <t>g</t>
  </si>
  <si>
    <t>Theo</t>
  </si>
  <si>
    <t>Patric</t>
  </si>
  <si>
    <t>Meliza</t>
  </si>
  <si>
    <t>Momed</t>
  </si>
  <si>
    <t>Abdullah</t>
  </si>
  <si>
    <t>didy</t>
  </si>
  <si>
    <t>Bar Mangrove</t>
  </si>
  <si>
    <t>Fatima</t>
  </si>
  <si>
    <t>Ecole la sagesse</t>
  </si>
  <si>
    <t>e</t>
  </si>
  <si>
    <t>asrafe</t>
  </si>
  <si>
    <t>Milaka</t>
  </si>
  <si>
    <t>hevitry</t>
  </si>
  <si>
    <t>Bipipa</t>
  </si>
  <si>
    <t>Riry</t>
  </si>
  <si>
    <t>assan</t>
  </si>
  <si>
    <t>peky valia</t>
  </si>
  <si>
    <t>Dophine</t>
  </si>
  <si>
    <t>Paloma</t>
  </si>
  <si>
    <t>Pierre</t>
  </si>
  <si>
    <t>Lisette</t>
  </si>
  <si>
    <t>magalawo</t>
  </si>
  <si>
    <t>Ga</t>
  </si>
  <si>
    <t>Ednot</t>
  </si>
  <si>
    <t>Tafitsaka</t>
  </si>
  <si>
    <t>Marindrazana</t>
  </si>
  <si>
    <t>Tsaradia</t>
  </si>
  <si>
    <t>Christophe</t>
  </si>
  <si>
    <t>Momady jirama</t>
  </si>
  <si>
    <t>Raily</t>
  </si>
  <si>
    <t>samy</t>
  </si>
  <si>
    <t>Jean jaque</t>
  </si>
  <si>
    <t>pris</t>
  </si>
  <si>
    <t>Max</t>
  </si>
  <si>
    <t>Herman</t>
  </si>
  <si>
    <t>soazandry</t>
  </si>
  <si>
    <t>Delphine</t>
  </si>
  <si>
    <t>Directeur ecole le sagesse</t>
  </si>
  <si>
    <t>mevazara</t>
  </si>
  <si>
    <t>magalawoa</t>
  </si>
  <si>
    <t>aboudou</t>
  </si>
  <si>
    <t>Mariame</t>
  </si>
  <si>
    <t>Maman Asmed</t>
  </si>
  <si>
    <t>Mojejy</t>
  </si>
  <si>
    <t>Jaque</t>
  </si>
  <si>
    <t>Ratsiza</t>
  </si>
  <si>
    <t>Moinajoma</t>
  </si>
  <si>
    <t>Zenaba</t>
  </si>
  <si>
    <t>francoise</t>
  </si>
  <si>
    <t>Patrick</t>
  </si>
  <si>
    <t>Aboudou facteur</t>
  </si>
  <si>
    <t>dady Nosy be</t>
  </si>
  <si>
    <t>Edmine</t>
  </si>
  <si>
    <t>Juliette</t>
  </si>
  <si>
    <t>Baly</t>
  </si>
  <si>
    <t>Pathy dallas</t>
  </si>
  <si>
    <t>Felix</t>
  </si>
  <si>
    <t>Epicerie Tamatave</t>
  </si>
  <si>
    <t>Mango</t>
  </si>
  <si>
    <t>Didine</t>
  </si>
  <si>
    <t>Said</t>
  </si>
  <si>
    <t>roge fanala</t>
  </si>
  <si>
    <t>Zafimeva</t>
  </si>
  <si>
    <t>Idris</t>
  </si>
  <si>
    <t>Jirama</t>
  </si>
  <si>
    <t>Marozara</t>
  </si>
  <si>
    <t>Jean</t>
  </si>
  <si>
    <t>Paulin</t>
  </si>
  <si>
    <t>gargote</t>
  </si>
  <si>
    <t>janvier</t>
  </si>
  <si>
    <t>lalao</t>
  </si>
  <si>
    <t>Velo</t>
  </si>
  <si>
    <t>Njariny</t>
  </si>
  <si>
    <t>Jean paule</t>
  </si>
  <si>
    <t>Victor</t>
  </si>
  <si>
    <t>Randria</t>
  </si>
  <si>
    <t>Dada commune</t>
  </si>
  <si>
    <t>Mamy</t>
  </si>
  <si>
    <t>Menany</t>
  </si>
  <si>
    <t>Noro</t>
  </si>
  <si>
    <t>Nary John</t>
  </si>
  <si>
    <t>Ella</t>
  </si>
  <si>
    <t>Gilbert</t>
  </si>
  <si>
    <t>Luna</t>
  </si>
  <si>
    <t>sylvestre 2</t>
  </si>
  <si>
    <t>Ranoro</t>
  </si>
  <si>
    <t>Mon Père</t>
  </si>
  <si>
    <t>rasamy</t>
  </si>
  <si>
    <t>Lala</t>
  </si>
  <si>
    <t>Dada</t>
  </si>
  <si>
    <t>Mariette</t>
  </si>
  <si>
    <t>Antho ampasikely</t>
  </si>
  <si>
    <t>Neste</t>
  </si>
  <si>
    <t>test</t>
  </si>
  <si>
    <t>madame Pasteur</t>
  </si>
  <si>
    <t>medecin inspecteur</t>
  </si>
  <si>
    <t>Dayline Désiré</t>
  </si>
  <si>
    <t>procureur</t>
  </si>
  <si>
    <t>Sylvestre</t>
  </si>
  <si>
    <t>Lova CE</t>
  </si>
  <si>
    <t>Tatiana</t>
  </si>
  <si>
    <t>Victoire</t>
  </si>
  <si>
    <t>Hasimo</t>
  </si>
  <si>
    <t>Eliette</t>
  </si>
  <si>
    <t>Zabelle Albert</t>
  </si>
  <si>
    <t>Clovis</t>
  </si>
  <si>
    <t>directeur Elevage</t>
  </si>
  <si>
    <t>veterinaire</t>
  </si>
  <si>
    <t>Salima</t>
  </si>
  <si>
    <t>issa</t>
  </si>
  <si>
    <t>Jimmy</t>
  </si>
  <si>
    <t>mamy bernardin</t>
  </si>
  <si>
    <t>président tribunal</t>
  </si>
  <si>
    <t>adjoint commandant</t>
  </si>
  <si>
    <t>Toto Vincent</t>
  </si>
  <si>
    <t>Doly Désiré</t>
  </si>
  <si>
    <t>Eglise Fjkm</t>
  </si>
  <si>
    <t>Evariste Nondotra</t>
  </si>
  <si>
    <t>Rosa</t>
  </si>
  <si>
    <t>Eglise Adventiste</t>
  </si>
  <si>
    <t>Lamis</t>
  </si>
  <si>
    <t>adjoint District</t>
  </si>
  <si>
    <t>prison Analalava</t>
  </si>
  <si>
    <t>Chebane</t>
  </si>
  <si>
    <t>Saidaly</t>
  </si>
  <si>
    <t>Eglise</t>
  </si>
  <si>
    <t>Giste</t>
  </si>
  <si>
    <t>poste</t>
  </si>
  <si>
    <t>zabelle</t>
  </si>
  <si>
    <t>Rasamy</t>
  </si>
  <si>
    <t>travaux publique</t>
  </si>
  <si>
    <t>Traveaux 2</t>
  </si>
  <si>
    <t>Louie</t>
  </si>
  <si>
    <t>Cité Gendarmerie</t>
  </si>
  <si>
    <t>gaston</t>
  </si>
  <si>
    <t>Anjialava Nord</t>
  </si>
  <si>
    <t>berto</t>
  </si>
  <si>
    <t>solofo</t>
  </si>
  <si>
    <t>Ahmed</t>
  </si>
  <si>
    <t>Botra</t>
  </si>
  <si>
    <t>Mahamoud</t>
  </si>
  <si>
    <t>tonton Nico</t>
  </si>
  <si>
    <t>Roland</t>
  </si>
  <si>
    <t>Nolda</t>
  </si>
  <si>
    <t>Felicie</t>
  </si>
  <si>
    <t>Patrice</t>
  </si>
  <si>
    <t>Felice</t>
  </si>
  <si>
    <t>Norozara</t>
  </si>
  <si>
    <t>jirama  1</t>
  </si>
  <si>
    <t>Tolizara</t>
  </si>
  <si>
    <t>jirama 2</t>
  </si>
  <si>
    <t>Arphin</t>
  </si>
  <si>
    <t>Norbert</t>
  </si>
  <si>
    <t>Adidja</t>
  </si>
  <si>
    <t>Mboty Germaine</t>
  </si>
  <si>
    <t>Avilis</t>
  </si>
  <si>
    <t>Mbola</t>
  </si>
  <si>
    <t>Jeanine</t>
  </si>
  <si>
    <t>Romain</t>
  </si>
  <si>
    <t>Nico</t>
  </si>
  <si>
    <t>Magalawoa</t>
  </si>
  <si>
    <t>Maman'NIco</t>
  </si>
  <si>
    <t>Berto</t>
  </si>
  <si>
    <t>maman'vanah</t>
  </si>
  <si>
    <t>ravazaha</t>
  </si>
  <si>
    <t>tohiba</t>
  </si>
  <si>
    <t>mmany fred</t>
  </si>
  <si>
    <t>Manesy</t>
  </si>
  <si>
    <t>Amina</t>
  </si>
  <si>
    <t>poulette</t>
  </si>
  <si>
    <t>mamany linda</t>
  </si>
  <si>
    <t>fatima</t>
  </si>
  <si>
    <t>josiane</t>
  </si>
  <si>
    <t>Roziline</t>
  </si>
  <si>
    <t>zanine</t>
  </si>
  <si>
    <t>jeannine</t>
  </si>
  <si>
    <t>Bola</t>
  </si>
  <si>
    <t>amady botra</t>
  </si>
  <si>
    <t>Miriamo</t>
  </si>
  <si>
    <t>landy</t>
  </si>
  <si>
    <t>lahanche</t>
  </si>
  <si>
    <t>hamba</t>
  </si>
  <si>
    <t>sisy</t>
  </si>
  <si>
    <t>jean pieur</t>
  </si>
  <si>
    <t>zaira</t>
  </si>
  <si>
    <t>fondy mariamo</t>
  </si>
  <si>
    <t>vero</t>
  </si>
  <si>
    <t>poly be</t>
  </si>
  <si>
    <t>mahavonjy</t>
  </si>
  <si>
    <t>mamany stive</t>
  </si>
  <si>
    <t>trano jhoncre</t>
  </si>
  <si>
    <t>faly</t>
  </si>
  <si>
    <t>zabel</t>
  </si>
  <si>
    <t>coracia</t>
  </si>
  <si>
    <t>jafary</t>
  </si>
  <si>
    <t>Dady vicky</t>
  </si>
  <si>
    <t>lala</t>
  </si>
  <si>
    <t>marozara</t>
  </si>
  <si>
    <t>trano wawa</t>
  </si>
  <si>
    <t>trano aziza</t>
  </si>
  <si>
    <t>mamany fabrico</t>
  </si>
  <si>
    <t>Roge</t>
  </si>
  <si>
    <t>trano hasimo</t>
  </si>
  <si>
    <t>trano tombomisy</t>
  </si>
  <si>
    <t>ecole Avenir</t>
  </si>
  <si>
    <t>mama samy</t>
  </si>
  <si>
    <t>borabe</t>
  </si>
  <si>
    <t>karimijy</t>
  </si>
  <si>
    <t>Maitso</t>
  </si>
  <si>
    <t>Lycée Alidy Aboudou</t>
  </si>
  <si>
    <t>zaliata</t>
  </si>
  <si>
    <t>Ravazaha</t>
  </si>
  <si>
    <t>Mamany sylvana</t>
  </si>
  <si>
    <t>Roline</t>
  </si>
  <si>
    <t>Mariamo</t>
  </si>
  <si>
    <t>mamany ifrahimo</t>
  </si>
  <si>
    <t>renault</t>
  </si>
  <si>
    <t>Mboty. Germaine</t>
  </si>
  <si>
    <t>leon</t>
  </si>
  <si>
    <t>Hambavavy</t>
  </si>
  <si>
    <t>Telon</t>
  </si>
  <si>
    <t>centrale thermique ( jirama)</t>
  </si>
  <si>
    <t>Jirama 3</t>
  </si>
  <si>
    <t>Joslin</t>
  </si>
  <si>
    <t>Francke</t>
  </si>
  <si>
    <t>trano patrice</t>
  </si>
  <si>
    <t>Donne</t>
  </si>
  <si>
    <t>Mananjara</t>
  </si>
  <si>
    <t>tsiriba</t>
  </si>
  <si>
    <t>ziada</t>
  </si>
  <si>
    <t>Aboudou</t>
  </si>
  <si>
    <t>trano zakizy</t>
  </si>
  <si>
    <t>trano didiny</t>
  </si>
  <si>
    <t>black</t>
  </si>
  <si>
    <t>bawoaka</t>
  </si>
  <si>
    <t>trano zozo</t>
  </si>
  <si>
    <t>Antoriha</t>
  </si>
  <si>
    <t>Dren</t>
  </si>
  <si>
    <t>machiro</t>
  </si>
  <si>
    <t>Rozette</t>
  </si>
  <si>
    <t>soa</t>
  </si>
  <si>
    <t>zafinizy</t>
  </si>
  <si>
    <t>manajiry</t>
  </si>
  <si>
    <t>trano avilisy</t>
  </si>
  <si>
    <t>mamany soraya</t>
  </si>
  <si>
    <t>Anthoria</t>
  </si>
  <si>
    <t>zakia</t>
  </si>
  <si>
    <t>zakizy</t>
  </si>
  <si>
    <t>Richard</t>
  </si>
  <si>
    <t>tisiny</t>
  </si>
  <si>
    <t>bina</t>
  </si>
  <si>
    <t>dadiny bosoko</t>
  </si>
  <si>
    <t>benera jean</t>
  </si>
  <si>
    <t>Arida</t>
  </si>
  <si>
    <t>trano rapapa</t>
  </si>
  <si>
    <t>donne 2</t>
  </si>
  <si>
    <t>papany eddy</t>
  </si>
  <si>
    <t>julidine</t>
  </si>
  <si>
    <t>lezaline</t>
  </si>
  <si>
    <t>biso</t>
  </si>
  <si>
    <t>seraphine</t>
  </si>
  <si>
    <t>leka</t>
  </si>
  <si>
    <t>Soamiarina</t>
  </si>
  <si>
    <t>hardi</t>
  </si>
  <si>
    <t>zakavelo</t>
  </si>
  <si>
    <t>mamitina</t>
  </si>
  <si>
    <t>Momade</t>
  </si>
  <si>
    <t>dette</t>
  </si>
  <si>
    <t>Gatien</t>
  </si>
  <si>
    <t>zaramine</t>
  </si>
  <si>
    <t>dorote</t>
  </si>
  <si>
    <t>Angel</t>
  </si>
  <si>
    <t>solo</t>
  </si>
  <si>
    <t>falisy</t>
  </si>
  <si>
    <t>sania</t>
  </si>
  <si>
    <t>papny falise</t>
  </si>
  <si>
    <t>Mama dane</t>
  </si>
  <si>
    <t>mamany quinot</t>
  </si>
  <si>
    <t>bonera</t>
  </si>
  <si>
    <t>dubon</t>
  </si>
  <si>
    <t>hevitra</t>
  </si>
  <si>
    <t>badusta</t>
  </si>
  <si>
    <t>dadiny achimine</t>
  </si>
  <si>
    <t>rasoa</t>
  </si>
  <si>
    <t>badistine</t>
  </si>
  <si>
    <t>Bar zaramine</t>
  </si>
  <si>
    <t>Abattore</t>
  </si>
  <si>
    <t>mamany diol</t>
  </si>
  <si>
    <t>tsoany</t>
  </si>
  <si>
    <t>tsiva</t>
  </si>
  <si>
    <t>mamany marinette</t>
  </si>
  <si>
    <t>Rakoto zandry</t>
  </si>
  <si>
    <t>Angeline</t>
  </si>
  <si>
    <t>Blaise</t>
  </si>
  <si>
    <t>Martin</t>
  </si>
  <si>
    <t>paule</t>
  </si>
  <si>
    <t>pauly</t>
  </si>
  <si>
    <t>Mamany soalette</t>
  </si>
  <si>
    <t>mamany bonera</t>
  </si>
  <si>
    <t>wawa</t>
  </si>
  <si>
    <t>frederic</t>
  </si>
  <si>
    <t>soagerimen</t>
  </si>
  <si>
    <t>Marosoa</t>
  </si>
  <si>
    <t>juliana</t>
  </si>
  <si>
    <t>poety</t>
  </si>
  <si>
    <t>magnabina</t>
  </si>
  <si>
    <t>Marozoky</t>
  </si>
  <si>
    <t>faby</t>
  </si>
  <si>
    <t>cristine</t>
  </si>
  <si>
    <t>houssen</t>
  </si>
  <si>
    <t>saboeny</t>
  </si>
  <si>
    <t>trano amada</t>
  </si>
  <si>
    <t>trano blaise</t>
  </si>
  <si>
    <t>deline</t>
  </si>
  <si>
    <t>Mostafa</t>
  </si>
  <si>
    <t>Mpanjaka zalifa</t>
  </si>
  <si>
    <t>maman Djade</t>
  </si>
  <si>
    <t>Kassimou</t>
  </si>
  <si>
    <t>André Maçon</t>
  </si>
  <si>
    <t>Maman Pazany</t>
  </si>
  <si>
    <t>lekopy</t>
  </si>
  <si>
    <t>josy</t>
  </si>
  <si>
    <t>Eglise assemblée de dieu</t>
  </si>
  <si>
    <t>CSA</t>
  </si>
  <si>
    <t>Sadodo</t>
  </si>
  <si>
    <t>Danera</t>
  </si>
  <si>
    <t>Kola</t>
  </si>
  <si>
    <t>Salama</t>
  </si>
  <si>
    <t>soanjara</t>
  </si>
  <si>
    <t>Jacline</t>
  </si>
  <si>
    <t>Fidèle</t>
  </si>
  <si>
    <t>Amida</t>
  </si>
  <si>
    <t>son</t>
  </si>
  <si>
    <t>Haja</t>
  </si>
  <si>
    <t>salimo</t>
  </si>
  <si>
    <t>Aliamidy</t>
  </si>
  <si>
    <t>Pessa</t>
  </si>
  <si>
    <t>Armand</t>
  </si>
  <si>
    <t>frère Matrice</t>
  </si>
  <si>
    <t>Moussa</t>
  </si>
  <si>
    <t>adjoint district</t>
  </si>
  <si>
    <t>Jacky</t>
  </si>
  <si>
    <t>Honoré</t>
  </si>
  <si>
    <t>chambre Mbolatsara</t>
  </si>
  <si>
    <t>Kiky</t>
  </si>
  <si>
    <t>lekazy</t>
  </si>
  <si>
    <t>Ecole petit Ruisseau</t>
  </si>
  <si>
    <t>Pasteur</t>
  </si>
  <si>
    <t>maitre Richare</t>
  </si>
  <si>
    <t>Avizara</t>
  </si>
  <si>
    <t>Velonazo</t>
  </si>
  <si>
    <t>Amède</t>
  </si>
  <si>
    <t>MD Soso</t>
  </si>
  <si>
    <t>Hervé</t>
  </si>
  <si>
    <t>Abdallah trembo</t>
  </si>
  <si>
    <t>lekazy Rasibo</t>
  </si>
  <si>
    <t>Dezy</t>
  </si>
  <si>
    <t>Nicolas</t>
  </si>
  <si>
    <t>Tovo</t>
  </si>
  <si>
    <t>popoly</t>
  </si>
  <si>
    <t>Eglise Pantekotiste</t>
  </si>
  <si>
    <t>lemaro</t>
  </si>
  <si>
    <t>juste Rasibo</t>
  </si>
  <si>
    <t>Jenny</t>
  </si>
  <si>
    <t>Ecole EPP</t>
  </si>
  <si>
    <t>Pascaline</t>
  </si>
  <si>
    <t>Pamphile</t>
  </si>
  <si>
    <t>Jonkre</t>
  </si>
  <si>
    <t>zouzou</t>
  </si>
  <si>
    <t>Remond</t>
  </si>
  <si>
    <t>sylvin</t>
  </si>
  <si>
    <t>Jean Remy</t>
  </si>
  <si>
    <t>Alain</t>
  </si>
  <si>
    <t>Soadiky</t>
  </si>
  <si>
    <t>Dode</t>
  </si>
  <si>
    <t>ludo</t>
  </si>
  <si>
    <t>moussa</t>
  </si>
  <si>
    <t>Friperie</t>
  </si>
  <si>
    <t>Mahamodo coco</t>
  </si>
  <si>
    <t>Dr Roberto</t>
  </si>
  <si>
    <t>gargote Mamabe</t>
  </si>
  <si>
    <t>Rado</t>
  </si>
  <si>
    <t>commissaire de police</t>
  </si>
  <si>
    <t>Ismael Patrices</t>
  </si>
  <si>
    <t>Coco</t>
  </si>
  <si>
    <t>Dentiste</t>
  </si>
  <si>
    <t>bureau Pêche</t>
  </si>
  <si>
    <t>gargote Nathalie</t>
  </si>
  <si>
    <t>Adjoint CE</t>
  </si>
  <si>
    <t>bar dentiste</t>
  </si>
  <si>
    <t>Theosus</t>
  </si>
  <si>
    <t>Jonckre</t>
  </si>
  <si>
    <t>Aloajy</t>
  </si>
  <si>
    <t>Rabe</t>
  </si>
  <si>
    <t>Ambavavy</t>
  </si>
  <si>
    <t>president Assane</t>
  </si>
  <si>
    <t>Renaud</t>
  </si>
  <si>
    <t>radoko</t>
  </si>
  <si>
    <t>Tadjdine</t>
  </si>
  <si>
    <t>Alidy Aboudou</t>
  </si>
  <si>
    <t>Abramo</t>
  </si>
  <si>
    <t>Achraf</t>
  </si>
  <si>
    <t>Musette</t>
  </si>
  <si>
    <t>Rija</t>
  </si>
  <si>
    <t>Todiravo</t>
  </si>
  <si>
    <t>atelier bois</t>
  </si>
  <si>
    <t>bureau Eau et Forêt</t>
  </si>
  <si>
    <t>directeur CSA</t>
  </si>
  <si>
    <t>Hôtel Varatraza</t>
  </si>
  <si>
    <t>bureau la Douane</t>
  </si>
  <si>
    <t>Ferdinah</t>
  </si>
  <si>
    <t>Biulding</t>
  </si>
  <si>
    <t>perception principal Analalava</t>
  </si>
  <si>
    <t>Deka</t>
  </si>
  <si>
    <t>Batiment Seour</t>
  </si>
  <si>
    <t>Epicerie</t>
  </si>
  <si>
    <t>bureau sous prefectoral de la defense</t>
  </si>
  <si>
    <t>Manana</t>
  </si>
  <si>
    <t>Mpapianatra CEG</t>
  </si>
  <si>
    <t>tranompokonolona</t>
  </si>
  <si>
    <t>Directeur CEG</t>
  </si>
  <si>
    <t>atelier bois Sadodo</t>
  </si>
  <si>
    <t>jean Luc</t>
  </si>
  <si>
    <t>soazafy</t>
  </si>
  <si>
    <t>Docteur Gervé</t>
  </si>
  <si>
    <t>soameva</t>
  </si>
  <si>
    <t>Rassage</t>
  </si>
  <si>
    <t>Hôtel Relax</t>
  </si>
  <si>
    <t>Bina</t>
  </si>
  <si>
    <t>restaurant Malibu</t>
  </si>
  <si>
    <t>Evline</t>
  </si>
  <si>
    <t>Délegue de la population</t>
  </si>
  <si>
    <t>Hamisy</t>
  </si>
  <si>
    <t>Epp</t>
  </si>
  <si>
    <t>todizara</t>
  </si>
  <si>
    <t>Elyzou</t>
  </si>
  <si>
    <t>Cafetria</t>
  </si>
  <si>
    <t>depot de medicaments</t>
  </si>
  <si>
    <t>Thorine</t>
  </si>
  <si>
    <t>Mr le Maire</t>
  </si>
  <si>
    <t>hôtel de ville</t>
  </si>
  <si>
    <t>Ceni</t>
  </si>
  <si>
    <t>centre fiscale</t>
  </si>
  <si>
    <t>district Analalava</t>
  </si>
  <si>
    <t>pavillon communale</t>
  </si>
  <si>
    <t>chambre Mirajy</t>
  </si>
  <si>
    <t>Epicerie Lolo</t>
  </si>
  <si>
    <t>Fiosy</t>
  </si>
  <si>
    <t>Flosy</t>
  </si>
  <si>
    <t>gargote Relax</t>
  </si>
  <si>
    <t>Bozy</t>
  </si>
  <si>
    <t>Bazar Be</t>
  </si>
  <si>
    <t>CEG Analalava</t>
  </si>
  <si>
    <t>Abdoul</t>
  </si>
  <si>
    <t>Residence</t>
  </si>
  <si>
    <t>joma</t>
  </si>
  <si>
    <t>Nana</t>
  </si>
  <si>
    <t>walin</t>
  </si>
  <si>
    <t>cité professeur CEG</t>
  </si>
  <si>
    <t>Lucie</t>
  </si>
  <si>
    <t>Behavana</t>
  </si>
  <si>
    <t>Dominique Sinoa</t>
  </si>
  <si>
    <t>Ecole Don BOSCO</t>
  </si>
  <si>
    <t>Antoine</t>
  </si>
  <si>
    <t>Ninie Razi</t>
  </si>
  <si>
    <t>gargote jirany</t>
  </si>
  <si>
    <t>Clarisse</t>
  </si>
  <si>
    <t>Mimina</t>
  </si>
  <si>
    <t>bar Mamy</t>
  </si>
  <si>
    <t>mr Victor</t>
  </si>
  <si>
    <t>theo</t>
  </si>
  <si>
    <t>Rodphine</t>
  </si>
  <si>
    <t>Elisa</t>
  </si>
  <si>
    <t>Samy</t>
  </si>
  <si>
    <t>Jao</t>
  </si>
  <si>
    <t>lysa</t>
  </si>
  <si>
    <t>Saida</t>
  </si>
  <si>
    <t>Delphin</t>
  </si>
  <si>
    <t>Crepin</t>
  </si>
  <si>
    <t>Radio front Narindra</t>
  </si>
  <si>
    <t>Eglise REFI</t>
  </si>
  <si>
    <t>bar Ankomba</t>
  </si>
  <si>
    <t>Gege wuile</t>
  </si>
  <si>
    <t>Jems</t>
  </si>
  <si>
    <t>mon Père</t>
  </si>
  <si>
    <t>Boanory Vi­ctor</t>
  </si>
  <si>
    <t>Ameramy</t>
  </si>
  <si>
    <t>edithe</t>
  </si>
  <si>
    <t>sisco</t>
  </si>
  <si>
    <t>Ecole mission catholique</t>
  </si>
  <si>
    <t>mr jems</t>
  </si>
  <si>
    <t>MD Odile</t>
  </si>
  <si>
    <t>Janot</t>
  </si>
  <si>
    <t>bungalows</t>
  </si>
  <si>
    <t>Fongony Nord</t>
  </si>
  <si>
    <t>mamany Bora</t>
  </si>
  <si>
    <t>Sameline</t>
  </si>
  <si>
    <t>HAJY</t>
  </si>
  <si>
    <t>br Antho</t>
  </si>
  <si>
    <t>sabine</t>
  </si>
  <si>
    <t>soafeno</t>
  </si>
  <si>
    <t>Josiane</t>
  </si>
  <si>
    <t>Tani</t>
  </si>
  <si>
    <t>Arnaud</t>
  </si>
  <si>
    <t>Rostan</t>
  </si>
  <si>
    <t>safina</t>
  </si>
  <si>
    <t>Souraya</t>
  </si>
  <si>
    <t>Fitariha</t>
  </si>
  <si>
    <t>Zara</t>
  </si>
  <si>
    <t>Mamabe</t>
  </si>
  <si>
    <t>Lazamary</t>
  </si>
  <si>
    <t>mamany Nary</t>
  </si>
  <si>
    <t>Tabavy</t>
  </si>
  <si>
    <t>Sitranitsinavy</t>
  </si>
  <si>
    <t>Solo</t>
  </si>
  <si>
    <t>Bekiraro</t>
  </si>
  <si>
    <t>Tombomisy</t>
  </si>
  <si>
    <t>ZOZO</t>
  </si>
  <si>
    <t>Clément</t>
  </si>
  <si>
    <t>Laza</t>
  </si>
  <si>
    <t>Dodelle</t>
  </si>
  <si>
    <t>Zakaria</t>
  </si>
  <si>
    <t>zozo</t>
  </si>
  <si>
    <t>mamy</t>
  </si>
  <si>
    <t>maman'i Djaidy</t>
  </si>
  <si>
    <t>Amorany</t>
  </si>
  <si>
    <t>Hadany</t>
  </si>
  <si>
    <t>mamany Mamy</t>
  </si>
  <si>
    <t>Alima</t>
  </si>
  <si>
    <t>Souffre popety tana</t>
  </si>
  <si>
    <t>zafimiadana</t>
  </si>
  <si>
    <t>Tsivoandoza</t>
  </si>
  <si>
    <t>Fulbert</t>
  </si>
  <si>
    <t>Eldar</t>
  </si>
  <si>
    <t>Fabien</t>
  </si>
  <si>
    <t>Houmar</t>
  </si>
  <si>
    <t>Souffo</t>
  </si>
  <si>
    <t>Bolaisa</t>
  </si>
  <si>
    <t>Zouzou</t>
  </si>
  <si>
    <t>Alain et Ndo</t>
  </si>
  <si>
    <t>Hevitry</t>
  </si>
  <si>
    <t>Zarany</t>
  </si>
  <si>
    <t>Neny</t>
  </si>
  <si>
    <t>case atf</t>
  </si>
  <si>
    <t>moanahida</t>
  </si>
  <si>
    <t>Senazy</t>
  </si>
  <si>
    <t>Karimjee</t>
  </si>
  <si>
    <t>Moanahija</t>
  </si>
  <si>
    <t>Nordine</t>
  </si>
  <si>
    <t>Serafy</t>
  </si>
  <si>
    <t>Mahamodo</t>
  </si>
  <si>
    <t>Titan</t>
  </si>
  <si>
    <t>Fongony Sud</t>
  </si>
  <si>
    <t>Jafary</t>
  </si>
  <si>
    <t>zahara</t>
  </si>
  <si>
    <t>MOINAMISY</t>
  </si>
  <si>
    <t>papa Amede</t>
  </si>
  <si>
    <t>Njariny Assane</t>
  </si>
  <si>
    <t>Pasteur Tamatave</t>
  </si>
  <si>
    <t>ladodo</t>
  </si>
  <si>
    <t>pasteur Tamatave</t>
  </si>
  <si>
    <t>Amir</t>
  </si>
  <si>
    <t>fatima kely</t>
  </si>
  <si>
    <t>mama Zaramina</t>
  </si>
  <si>
    <t>Joro</t>
  </si>
  <si>
    <t>sera</t>
  </si>
  <si>
    <t>Lava</t>
  </si>
  <si>
    <t>Mara</t>
  </si>
  <si>
    <t>vazaha Amourane</t>
  </si>
  <si>
    <t>Anouard</t>
  </si>
  <si>
    <t>Selle</t>
  </si>
  <si>
    <t>cyber</t>
  </si>
  <si>
    <t>Boeny</t>
  </si>
  <si>
    <t>Bebe vola</t>
  </si>
  <si>
    <t>Petita</t>
  </si>
  <si>
    <t>Boniface</t>
  </si>
  <si>
    <t>Alidy</t>
  </si>
  <si>
    <t>Raphael</t>
  </si>
  <si>
    <t>Voka</t>
  </si>
  <si>
    <t>Zera</t>
  </si>
  <si>
    <t>Peta</t>
  </si>
  <si>
    <t>Bito Maskoro</t>
  </si>
  <si>
    <t>Cathy</t>
  </si>
  <si>
    <t>Silahy</t>
  </si>
  <si>
    <t>françoise</t>
  </si>
  <si>
    <t>mamany Hamba</t>
  </si>
  <si>
    <t>sosony</t>
  </si>
  <si>
    <t>Remy</t>
  </si>
  <si>
    <t>Francois</t>
  </si>
  <si>
    <t>soalehy ladoune</t>
  </si>
  <si>
    <t>Bemitera</t>
  </si>
  <si>
    <t>Lopo</t>
  </si>
  <si>
    <t>Betombo</t>
  </si>
  <si>
    <t>Yary</t>
  </si>
  <si>
    <t>Melodie</t>
  </si>
  <si>
    <t>Doly</t>
  </si>
  <si>
    <t>Foyer</t>
  </si>
  <si>
    <t>Anjialava sud</t>
  </si>
  <si>
    <t>Anjialava nord</t>
  </si>
  <si>
    <t>payé mai juin</t>
  </si>
  <si>
    <t>payé juillet aout</t>
  </si>
  <si>
    <t>payé septembre octobre</t>
  </si>
  <si>
    <t>payé novembre décembr</t>
  </si>
  <si>
    <t>nb foyer</t>
  </si>
  <si>
    <t>nb etablissement</t>
  </si>
  <si>
    <t>nb petit commercants</t>
  </si>
  <si>
    <t>nb grossiste</t>
  </si>
  <si>
    <t>Taxe totale mensuelle</t>
  </si>
  <si>
    <t>Anjialava Sud</t>
  </si>
  <si>
    <t>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</si>
</sst>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vertical="top"/>
    </xf>
    <xf numFmtId="0" fontId="0" fillId="0" borderId="12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8" xfId="0" applyBorder="1"/>
    <xf numFmtId="0" fontId="0" fillId="0" borderId="20" xfId="0" applyBorder="1"/>
    <xf numFmtId="0" fontId="3" fillId="0" borderId="0" xfId="1"/>
    <xf numFmtId="0" fontId="0" fillId="0" borderId="1" xfId="0" applyNumberFormat="1" applyBorder="1"/>
    <xf numFmtId="0" fontId="0" fillId="0" borderId="3" xfId="0" applyBorder="1"/>
    <xf numFmtId="0" fontId="0" fillId="0" borderId="0" xfId="0" applyNumberFormat="1"/>
    <xf numFmtId="0" fontId="0" fillId="0" borderId="1" xfId="0" applyBorder="1"/>
    <xf numFmtId="0" fontId="0" fillId="0" borderId="0" xfId="0" applyProtection="1">
      <protection locked="0"/>
    </xf>
    <xf numFmtId="0" fontId="0" fillId="0" borderId="0" xfId="0" applyBorder="1"/>
    <xf numFmtId="0" fontId="0" fillId="0" borderId="0" xfId="0" applyNumberFormat="1" applyBorder="1"/>
    <xf numFmtId="0" fontId="0" fillId="0" borderId="2" xfId="0" applyBorder="1"/>
    <xf numFmtId="0" fontId="0" fillId="0" borderId="11" xfId="0" applyNumberFormat="1" applyBorder="1"/>
    <xf numFmtId="0" fontId="0" fillId="0" borderId="10" xfId="0" applyBorder="1"/>
    <xf numFmtId="0" fontId="0" fillId="0" borderId="11" xfId="0" applyBorder="1"/>
    <xf numFmtId="0" fontId="0" fillId="0" borderId="9" xfId="0" applyNumberFormat="1" applyBorder="1"/>
    <xf numFmtId="0" fontId="0" fillId="0" borderId="19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Fill="1" applyBorder="1"/>
    <xf numFmtId="0" fontId="1" fillId="0" borderId="3" xfId="0" applyNumberFormat="1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4" fillId="0" borderId="0" xfId="0" applyFont="1"/>
    <xf numFmtId="1" fontId="0" fillId="0" borderId="4" xfId="0" applyNumberFormat="1" applyBorder="1"/>
    <xf numFmtId="0" fontId="0" fillId="0" borderId="0" xfId="0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Normal" xfId="0" builtinId="0"/>
    <cellStyle name="Normal 2" xfId="1"/>
  </cellStyles>
  <dxfs count="8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1" formatCode="0"/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</dxf>
    <dxf>
      <border diagonalUp="0" diagonalDown="0" outline="0">
        <left/>
        <right style="medium">
          <color indexed="64"/>
        </right>
        <top/>
        <bottom/>
      </border>
    </dxf>
    <dxf>
      <numFmt numFmtId="0" formatCode="General"/>
      <border diagonalUp="0" diagonalDown="0" outline="0">
        <left/>
        <right/>
        <top/>
        <bottom/>
      </border>
    </dxf>
    <dxf>
      <numFmt numFmtId="0" formatCode="General"/>
      <border diagonalUp="0" diagonalDown="0" outline="0">
        <left/>
        <right/>
        <top/>
        <bottom/>
      </border>
    </dxf>
    <dxf>
      <border diagonalUp="0" diagonalDown="0" outline="0">
        <left style="medium">
          <color indexed="64"/>
        </left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numFmt numFmtId="0" formatCode="General"/>
      <border diagonalUp="0" diagonalDown="0" outline="0">
        <left/>
        <right/>
        <top/>
        <bottom/>
      </border>
    </dxf>
    <dxf>
      <numFmt numFmtId="0" formatCode="General"/>
      <border diagonalUp="0" diagonalDown="0" outline="0">
        <left/>
        <right/>
        <top/>
        <bottom/>
      </border>
    </dxf>
    <dxf>
      <border diagonalUp="0" diagonalDown="0" outline="0">
        <left/>
        <right style="medium">
          <color indexed="64"/>
        </right>
        <top style="medium">
          <color indexed="64"/>
        </top>
        <bottom/>
      </border>
    </dxf>
    <dxf>
      <numFmt numFmtId="0" formatCode="General"/>
      <border diagonalUp="0" diagonalDown="0" outline="0">
        <left/>
        <right/>
        <top style="medium">
          <color indexed="64"/>
        </top>
        <bottom/>
      </border>
    </dxf>
    <dxf>
      <numFmt numFmtId="0" formatCode="General"/>
      <border diagonalUp="0" diagonalDown="0" outline="0">
        <left/>
        <right/>
        <top/>
        <bottom/>
      </border>
    </dxf>
    <dxf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numFmt numFmtId="0" formatCode="General"/>
      <border diagonalUp="0" diagonalDown="0" outline="0">
        <left/>
        <right/>
        <top/>
        <bottom/>
      </border>
    </dxf>
    <dxf>
      <numFmt numFmtId="0" formatCode="General"/>
      <border diagonalUp="0" diagonalDown="0" outline="0">
        <left/>
        <right/>
        <top/>
        <bottom/>
      </border>
    </dxf>
    <dxf>
      <border diagonalUp="0" diagonalDown="0" outline="0">
        <left style="medium">
          <color indexed="64"/>
        </left>
        <right/>
        <top/>
        <bottom/>
      </border>
    </dxf>
    <dxf>
      <border diagonalUp="0" diagonalDown="0" outline="0">
        <left/>
        <right style="medium">
          <color indexed="64"/>
        </right>
        <top style="medium">
          <color indexed="64"/>
        </top>
        <bottom/>
      </border>
    </dxf>
    <dxf>
      <numFmt numFmtId="0" formatCode="General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numFmt numFmtId="0" formatCode="General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 diagonalUp="0" diagonalDown="0" outline="0">
        <left style="medium">
          <color indexed="64"/>
        </left>
        <right/>
        <top/>
        <bottom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0" formatCode="General"/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0" formatCode="General"/>
    </dxf>
    <dxf>
      <border diagonalUp="0" diagonalDown="0">
        <left style="medium">
          <color indexed="64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0" formatCode="General"/>
      <border diagonalUp="0" diagonalDown="0">
        <left style="medium">
          <color indexed="64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0" formatCode="General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</dxf>
    <dxf>
      <alignment horizontal="left" vertical="bottom" textRotation="0" wrapText="0" indent="0" justifyLastLine="0" shrinkToFit="0" readingOrder="0"/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0</xdr:row>
      <xdr:rowOff>26271</xdr:rowOff>
    </xdr:from>
    <xdr:ext cx="752475" cy="380497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26271"/>
          <a:ext cx="752475" cy="380497"/>
        </a:xfrm>
        <a:prstGeom prst="rect">
          <a:avLst/>
        </a:prstGeom>
      </xdr:spPr>
    </xdr:pic>
    <xdr:clientData/>
  </xdr:oneCellAnchor>
  <xdr:oneCellAnchor>
    <xdr:from>
      <xdr:col>7</xdr:col>
      <xdr:colOff>428625</xdr:colOff>
      <xdr:row>0</xdr:row>
      <xdr:rowOff>0</xdr:rowOff>
    </xdr:from>
    <xdr:ext cx="881092" cy="354893"/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0"/>
          <a:ext cx="881092" cy="354893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4" name="Tableau1345" displayName="Tableau1345" ref="A3:Y694" totalsRowCount="1" headerRowDxfId="81">
  <autoFilter ref="A3:Y693"/>
  <sortState ref="A4:Y693">
    <sortCondition ref="D3:D693"/>
  </sortState>
  <tableColumns count="25">
    <tableColumn id="1" name="N°" dataDxfId="80" totalsRowDxfId="43"/>
    <tableColumn id="24" name="Num Qgis" dataDxfId="79" totalsRowDxfId="42" dataCellStyle="Normal 2"/>
    <tableColumn id="2" name="Nom" totalsRowDxfId="41" dataCellStyle="Normal 2"/>
    <tableColumn id="3" name="Zone" totalsRowDxfId="40"/>
    <tableColumn id="25" name="Code" totalsRowDxfId="39"/>
    <tableColumn id="4" name="Type" dataDxfId="78" totalsRowDxfId="38">
      <calculatedColumnFormula>VLOOKUP(Tableau1345[[#This Row],[Code]],Legende!$A$2:$B$5,2,FALSE)</calculatedColumnFormula>
    </tableColumn>
    <tableColumn id="5" name="Taxe Mensuelle" dataDxfId="77">
      <calculatedColumnFormula>IF(OR(E4="m",E4="P"),500,1000)</calculatedColumnFormula>
    </tableColumn>
    <tableColumn id="7" name="montant" dataDxfId="76" totalsRowDxfId="37">
      <calculatedColumnFormula>G4*2</calculatedColumnFormula>
    </tableColumn>
    <tableColumn id="8" name="payé" dataDxfId="75" totalsRowDxfId="36"/>
    <tableColumn id="9" name="Montant Dette Mars Avril" dataDxfId="74" totalsRowDxfId="35">
      <calculatedColumnFormula>IF(I4="non",H4,"0")</calculatedColumnFormula>
    </tableColumn>
    <tableColumn id="6" name="Amende Collective" dataDxfId="73" totalsRowDxfId="34">
      <calculatedColumnFormula>SUMIFS('bac volé dégradé'!$D$3:$D$10,'bac volé dégradé'!$A$3:$A$10,Tableau1345[[#This Row],[Zone]])</calculatedColumnFormula>
    </tableColumn>
    <tableColumn id="10" name="montant3" dataDxfId="64" totalsRowDxfId="33">
      <calculatedColumnFormula>(G4)*2+J4+K4</calculatedColumnFormula>
    </tableColumn>
    <tableColumn id="11" name="payé mai juin" dataDxfId="72" totalsRowDxfId="32"/>
    <tableColumn id="12" name="Montant Dette Mai Juin" dataDxfId="71" totalsRowDxfId="31">
      <calculatedColumnFormula>IF(M4="non",L4,"0")</calculatedColumnFormula>
    </tableColumn>
    <tableColumn id="21" name="Amende Collective2" dataDxfId="70" totalsRowDxfId="30">
      <calculatedColumnFormula>SUMIFS('bac volé dégradé'!$G$3:$G$10,'bac volé dégradé'!$A$3:$A$10,Tableau1345[[#This Row],[Zone]])</calculatedColumnFormula>
    </tableColumn>
    <tableColumn id="13" name="montant6" dataDxfId="63" totalsRowDxfId="29">
      <calculatedColumnFormula>G4*2+N4+O4</calculatedColumnFormula>
    </tableColumn>
    <tableColumn id="14" name="payé juillet aout" dataDxfId="69" totalsRowDxfId="28"/>
    <tableColumn id="15" name="Montant Dette Juillet Aout" dataDxfId="19" totalsRowDxfId="18">
      <calculatedColumnFormula>IF(Q4="non",P4,"0")</calculatedColumnFormula>
    </tableColumn>
    <tableColumn id="22" name="Amende Collective3" dataDxfId="20" totalsRowDxfId="27">
      <calculatedColumnFormula>SUMIFS('bac volé dégradé'!$J$3:$J$10,'bac volé dégradé'!$A$3:$A$10,Tableau1345[[#This Row],[Zone]])</calculatedColumnFormula>
    </tableColumn>
    <tableColumn id="16" name="montant9" dataDxfId="62" totalsRowDxfId="26">
      <calculatedColumnFormula>$G4*2+R4+S4</calculatedColumnFormula>
    </tableColumn>
    <tableColumn id="17" name="payé septembre octobre" dataDxfId="68" totalsRowDxfId="25"/>
    <tableColumn id="18" name="Montant Dette Septembre Octobre" dataDxfId="67" totalsRowDxfId="24">
      <calculatedColumnFormula>IF(U4="non",T4,"0")</calculatedColumnFormula>
    </tableColumn>
    <tableColumn id="23" name="Amende Collective4" dataDxfId="66" totalsRowDxfId="23">
      <calculatedColumnFormula>SUMIFS('bac volé dégradé'!$M$3:$M$10,'bac volé dégradé'!$A$3:$A$10,Tableau1345[[#This Row],[Zone]])</calculatedColumnFormula>
    </tableColumn>
    <tableColumn id="19" name="montant12" dataDxfId="61" totalsRowDxfId="22">
      <calculatedColumnFormula>$G4*2+V4+W4</calculatedColumnFormula>
    </tableColumn>
    <tableColumn id="20" name="payé novembre décembr" dataDxfId="65" totalsRowDxfId="2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>
      <selection activeCell="B4" sqref="B4"/>
    </sheetView>
  </sheetViews>
  <sheetFormatPr baseColWidth="10" defaultRowHeight="15" x14ac:dyDescent="0.25"/>
  <cols>
    <col min="2" max="2" width="21.5703125" customWidth="1"/>
  </cols>
  <sheetData>
    <row r="2" spans="1:2" x14ac:dyDescent="0.25">
      <c r="A2" t="s">
        <v>69</v>
      </c>
      <c r="B2" t="s">
        <v>677</v>
      </c>
    </row>
    <row r="3" spans="1:2" x14ac:dyDescent="0.25">
      <c r="A3" t="s">
        <v>73</v>
      </c>
      <c r="B3" t="s">
        <v>17</v>
      </c>
    </row>
    <row r="4" spans="1:2" x14ac:dyDescent="0.25">
      <c r="A4" t="s">
        <v>80</v>
      </c>
      <c r="B4" t="s">
        <v>7</v>
      </c>
    </row>
    <row r="5" spans="1:2" x14ac:dyDescent="0.25">
      <c r="A5" t="s">
        <v>90</v>
      </c>
      <c r="B5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4" sqref="C4"/>
    </sheetView>
  </sheetViews>
  <sheetFormatPr baseColWidth="10" defaultRowHeight="15" x14ac:dyDescent="0.25"/>
  <cols>
    <col min="1" max="1" width="16.85546875" bestFit="1" customWidth="1"/>
    <col min="3" max="3" width="12.7109375" customWidth="1"/>
    <col min="8" max="8" width="20.85546875" customWidth="1"/>
  </cols>
  <sheetData>
    <row r="1" spans="1:5" x14ac:dyDescent="0.25">
      <c r="A1" t="s">
        <v>16</v>
      </c>
      <c r="C1" t="s">
        <v>19</v>
      </c>
      <c r="E1" t="s">
        <v>27</v>
      </c>
    </row>
    <row r="2" spans="1:5" x14ac:dyDescent="0.25">
      <c r="A2" t="s">
        <v>7</v>
      </c>
      <c r="C2" t="s">
        <v>678</v>
      </c>
    </row>
    <row r="3" spans="1:5" x14ac:dyDescent="0.25">
      <c r="A3" t="s">
        <v>17</v>
      </c>
      <c r="C3" t="s">
        <v>679</v>
      </c>
    </row>
    <row r="4" spans="1:5" x14ac:dyDescent="0.25">
      <c r="A4" t="s">
        <v>18</v>
      </c>
      <c r="C4" t="s">
        <v>20</v>
      </c>
    </row>
    <row r="5" spans="1:5" x14ac:dyDescent="0.25">
      <c r="A5" t="s">
        <v>29</v>
      </c>
      <c r="C5" t="s">
        <v>21</v>
      </c>
    </row>
    <row r="6" spans="1:5" x14ac:dyDescent="0.25">
      <c r="A6" t="s">
        <v>28</v>
      </c>
      <c r="C6" t="s">
        <v>25</v>
      </c>
    </row>
    <row r="7" spans="1:5" x14ac:dyDescent="0.25">
      <c r="C7" t="s">
        <v>26</v>
      </c>
    </row>
    <row r="8" spans="1:5" x14ac:dyDescent="0.25">
      <c r="C8" t="s">
        <v>22</v>
      </c>
    </row>
    <row r="9" spans="1:5" x14ac:dyDescent="0.25">
      <c r="C9" t="s">
        <v>23</v>
      </c>
    </row>
  </sheetData>
  <pageMargins left="0.7" right="0.7" top="0.75" bottom="0.75" header="0.3" footer="0.3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9"/>
  <sheetViews>
    <sheetView tabSelected="1" workbookViewId="0">
      <pane xSplit="4" ySplit="3" topLeftCell="K4" activePane="bottomRight" state="frozen"/>
      <selection pane="topRight" activeCell="D1" sqref="D1"/>
      <selection pane="bottomLeft" activeCell="A4" sqref="A4"/>
      <selection pane="bottomRight" activeCell="R6" sqref="R6"/>
    </sheetView>
  </sheetViews>
  <sheetFormatPr baseColWidth="10" defaultRowHeight="15" x14ac:dyDescent="0.25"/>
  <cols>
    <col min="3" max="3" width="14.7109375" customWidth="1"/>
    <col min="4" max="4" width="19.7109375" customWidth="1"/>
    <col min="5" max="5" width="6.5703125" customWidth="1"/>
    <col min="6" max="6" width="23" customWidth="1"/>
    <col min="18" max="18" width="11.42578125" style="66"/>
  </cols>
  <sheetData>
    <row r="1" spans="1:25" ht="15.75" thickBot="1" x14ac:dyDescent="0.3">
      <c r="C1" s="64" t="s">
        <v>690</v>
      </c>
      <c r="D1">
        <v>0</v>
      </c>
    </row>
    <row r="2" spans="1:25" ht="15.75" thickBot="1" x14ac:dyDescent="0.3">
      <c r="H2" s="53" t="s">
        <v>34</v>
      </c>
      <c r="I2" s="54"/>
      <c r="J2" s="53" t="s">
        <v>39</v>
      </c>
      <c r="K2" s="55"/>
      <c r="L2" s="55"/>
      <c r="M2" s="54"/>
      <c r="N2" s="56" t="s">
        <v>40</v>
      </c>
      <c r="O2" s="56"/>
      <c r="P2" s="56"/>
      <c r="Q2" s="57"/>
      <c r="R2" s="58" t="s">
        <v>41</v>
      </c>
      <c r="S2" s="56"/>
      <c r="T2" s="56"/>
      <c r="U2" s="57"/>
      <c r="V2" s="53" t="s">
        <v>42</v>
      </c>
      <c r="W2" s="55"/>
      <c r="X2" s="55"/>
      <c r="Y2" s="54"/>
    </row>
    <row r="3" spans="1:25" s="2" customFormat="1" ht="60" x14ac:dyDescent="0.25">
      <c r="A3" s="13" t="s">
        <v>0</v>
      </c>
      <c r="B3" s="14" t="s">
        <v>66</v>
      </c>
      <c r="C3" s="14" t="s">
        <v>1</v>
      </c>
      <c r="D3" s="11" t="s">
        <v>24</v>
      </c>
      <c r="E3" s="11" t="s">
        <v>67</v>
      </c>
      <c r="F3" s="11" t="s">
        <v>16</v>
      </c>
      <c r="G3" s="12" t="s">
        <v>47</v>
      </c>
      <c r="H3" s="3" t="s">
        <v>36</v>
      </c>
      <c r="I3" s="4" t="s">
        <v>37</v>
      </c>
      <c r="J3" s="10" t="s">
        <v>65</v>
      </c>
      <c r="K3" s="11" t="s">
        <v>58</v>
      </c>
      <c r="L3" s="11" t="s">
        <v>43</v>
      </c>
      <c r="M3" s="12" t="s">
        <v>680</v>
      </c>
      <c r="N3" s="10" t="s">
        <v>62</v>
      </c>
      <c r="O3" s="11" t="s">
        <v>59</v>
      </c>
      <c r="P3" s="11" t="s">
        <v>44</v>
      </c>
      <c r="Q3" s="11" t="s">
        <v>681</v>
      </c>
      <c r="R3" s="10" t="s">
        <v>63</v>
      </c>
      <c r="S3" s="11" t="s">
        <v>60</v>
      </c>
      <c r="T3" s="11" t="s">
        <v>45</v>
      </c>
      <c r="U3" s="12" t="s">
        <v>682</v>
      </c>
      <c r="V3" s="10" t="s">
        <v>64</v>
      </c>
      <c r="W3" s="11" t="s">
        <v>61</v>
      </c>
      <c r="X3" s="11" t="s">
        <v>46</v>
      </c>
      <c r="Y3" s="12" t="s">
        <v>683</v>
      </c>
    </row>
    <row r="4" spans="1:25" x14ac:dyDescent="0.25">
      <c r="A4" s="15">
        <v>1</v>
      </c>
      <c r="B4" s="34">
        <v>273</v>
      </c>
      <c r="C4" s="34" t="s">
        <v>68</v>
      </c>
      <c r="D4" t="s">
        <v>21</v>
      </c>
      <c r="E4" t="s">
        <v>69</v>
      </c>
      <c r="F4" s="39" t="str">
        <f>VLOOKUP(Tableau1345[[#This Row],[Code]],Legende!$A$2:$B$5,2,FALSE)</f>
        <v>Foyer</v>
      </c>
      <c r="G4" s="6">
        <f>IF(OR(E4="m",E4="P"),500,1000)</f>
        <v>500</v>
      </c>
      <c r="H4" s="5">
        <f>G4*2</f>
        <v>1000</v>
      </c>
      <c r="I4" s="6"/>
      <c r="J4" s="5" t="str">
        <f>IF(I4="non",H4,"0")</f>
        <v>0</v>
      </c>
      <c r="K4">
        <f>SUMIFS('bac volé dégradé'!$D$3:$D$10,'bac volé dégradé'!$A$3:$A$10,Tableau1345[[#This Row],[Zone]])</f>
        <v>0</v>
      </c>
      <c r="L4">
        <f>(G4)*2+J4+K4</f>
        <v>1000</v>
      </c>
      <c r="M4" s="6" t="s">
        <v>38</v>
      </c>
      <c r="N4" s="5">
        <f>IF(M4="non",L4,"0")</f>
        <v>1000</v>
      </c>
      <c r="O4">
        <f>SUMIFS('bac volé dégradé'!$G$3:$G$10,'bac volé dégradé'!$A$3:$A$10,Tableau1345[[#This Row],[Zone]])</f>
        <v>0</v>
      </c>
      <c r="P4" s="40">
        <f>G4*2+N4+O4</f>
        <v>2000</v>
      </c>
      <c r="Q4" s="40" t="s">
        <v>38</v>
      </c>
      <c r="R4" s="67">
        <f t="shared" ref="R4:R67" si="0">IF(Q4="non",P4,"0")</f>
        <v>2000</v>
      </c>
      <c r="S4">
        <f>SUMIFS('bac volé dégradé'!$J$3:$J$10,'bac volé dégradé'!$A$3:$A$10,Tableau1345[[#This Row],[Zone]])</f>
        <v>0</v>
      </c>
      <c r="T4" s="37">
        <f>$G4*2+R4+S4</f>
        <v>3000</v>
      </c>
      <c r="U4" s="6"/>
      <c r="V4" s="5" t="str">
        <f>IF(U4="non",T4,"0")</f>
        <v>0</v>
      </c>
      <c r="W4">
        <f>SUMIFS('bac volé dégradé'!$M$3:$M$10,'bac volé dégradé'!$A$3:$A$10,Tableau1345[[#This Row],[Zone]])</f>
        <v>0</v>
      </c>
      <c r="X4">
        <f>$G4*2+V4+W4</f>
        <v>1000</v>
      </c>
      <c r="Y4" s="6"/>
    </row>
    <row r="5" spans="1:25" x14ac:dyDescent="0.25">
      <c r="A5" s="15">
        <v>2</v>
      </c>
      <c r="B5" s="34">
        <v>274</v>
      </c>
      <c r="C5" s="34" t="s">
        <v>70</v>
      </c>
      <c r="D5" t="s">
        <v>21</v>
      </c>
      <c r="E5" t="s">
        <v>69</v>
      </c>
      <c r="F5" s="39" t="str">
        <f>VLOOKUP(Tableau1345[[#This Row],[Code]],Legende!$A$2:$B$5,2,FALSE)</f>
        <v>Foyer</v>
      </c>
      <c r="G5" s="6">
        <f>IF(OR(E5="m",E5="P"),500,1000)</f>
        <v>500</v>
      </c>
      <c r="H5" s="5">
        <f>G5*2</f>
        <v>1000</v>
      </c>
      <c r="I5" s="6"/>
      <c r="J5" s="5" t="str">
        <f>IF(I5="non",H5,"0")</f>
        <v>0</v>
      </c>
      <c r="K5" s="40">
        <f>SUMIFS('bac volé dégradé'!$D$3:$D$10,'bac volé dégradé'!$A$3:$A$10,Tableau1345[[#This Row],[Zone]])</f>
        <v>0</v>
      </c>
      <c r="L5">
        <f>(G5)*2+J5+K5</f>
        <v>1000</v>
      </c>
      <c r="M5" s="6" t="s">
        <v>38</v>
      </c>
      <c r="N5" s="5">
        <f>IF(M5="non",L5,"0")</f>
        <v>1000</v>
      </c>
      <c r="O5" s="40">
        <f>SUMIFS('bac volé dégradé'!$G$3:$G$10,'bac volé dégradé'!$A$3:$A$10,Tableau1345[[#This Row],[Zone]])</f>
        <v>0</v>
      </c>
      <c r="P5" s="40">
        <f>G5*2+N5+O5</f>
        <v>2000</v>
      </c>
      <c r="Q5" s="40"/>
      <c r="R5" s="67" t="str">
        <f t="shared" si="0"/>
        <v>0</v>
      </c>
      <c r="S5" s="40">
        <f>SUMIFS('bac volé dégradé'!$J$3:$J$10,'bac volé dégradé'!$A$3:$A$10,Tableau1345[[#This Row],[Zone]])</f>
        <v>0</v>
      </c>
      <c r="T5" s="37">
        <f>$G5*2+R5+S5</f>
        <v>1000</v>
      </c>
      <c r="U5" s="6"/>
      <c r="V5" s="5" t="str">
        <f>IF(U5="non",T5,"0")</f>
        <v>0</v>
      </c>
      <c r="W5" s="40">
        <f>SUMIFS('bac volé dégradé'!$M$3:$M$10,'bac volé dégradé'!$A$3:$A$10,Tableau1345[[#This Row],[Zone]])</f>
        <v>0</v>
      </c>
      <c r="X5">
        <f>$G5*2+V5+W5</f>
        <v>1000</v>
      </c>
      <c r="Y5" s="6"/>
    </row>
    <row r="6" spans="1:25" x14ac:dyDescent="0.25">
      <c r="A6" s="15">
        <v>3</v>
      </c>
      <c r="B6" s="34">
        <v>275</v>
      </c>
      <c r="C6" s="34" t="s">
        <v>71</v>
      </c>
      <c r="D6" t="s">
        <v>21</v>
      </c>
      <c r="E6" t="s">
        <v>69</v>
      </c>
      <c r="F6" s="39" t="str">
        <f>VLOOKUP(Tableau1345[[#This Row],[Code]],Legende!$A$2:$B$5,2,FALSE)</f>
        <v>Foyer</v>
      </c>
      <c r="G6" s="6">
        <f>IF(OR(E6="m",E6="P"),500,1000)</f>
        <v>500</v>
      </c>
      <c r="H6" s="5">
        <f>G6*2</f>
        <v>1000</v>
      </c>
      <c r="I6" s="6"/>
      <c r="J6" s="5" t="str">
        <f>IF(I6="non",H6,"0")</f>
        <v>0</v>
      </c>
      <c r="K6">
        <f>SUMIFS('bac volé dégradé'!$D$3:$D$10,'bac volé dégradé'!$A$3:$A$10,Tableau1345[[#This Row],[Zone]])</f>
        <v>0</v>
      </c>
      <c r="L6">
        <f>(G6)*2+J6+K6</f>
        <v>1000</v>
      </c>
      <c r="M6" s="6"/>
      <c r="N6" s="65" t="str">
        <f>IF(M6="non",L6,"0")</f>
        <v>0</v>
      </c>
      <c r="O6">
        <f>SUMIFS('bac volé dégradé'!$G$3:$G$10,'bac volé dégradé'!$A$3:$A$10,Tableau1345[[#This Row],[Zone]])</f>
        <v>0</v>
      </c>
      <c r="P6" s="40">
        <f>G6*2+N6+O6</f>
        <v>1000</v>
      </c>
      <c r="Q6" s="40"/>
      <c r="R6" s="67" t="str">
        <f t="shared" si="0"/>
        <v>0</v>
      </c>
      <c r="S6">
        <f>SUMIFS('bac volé dégradé'!$J$3:$J$10,'bac volé dégradé'!$A$3:$A$10,Tableau1345[[#This Row],[Zone]])</f>
        <v>0</v>
      </c>
      <c r="T6" s="37">
        <f>$G6*2+R6+S6</f>
        <v>1000</v>
      </c>
      <c r="U6" s="6"/>
      <c r="V6" s="5" t="str">
        <f>IF(U6="non",T6,"0")</f>
        <v>0</v>
      </c>
      <c r="W6">
        <f>SUMIFS('bac volé dégradé'!$M$3:$M$10,'bac volé dégradé'!$A$3:$A$10,Tableau1345[[#This Row],[Zone]])</f>
        <v>0</v>
      </c>
      <c r="X6">
        <f>$G6*2+V6+W6</f>
        <v>1000</v>
      </c>
      <c r="Y6" s="6"/>
    </row>
    <row r="7" spans="1:25" x14ac:dyDescent="0.25">
      <c r="A7" s="15">
        <v>4</v>
      </c>
      <c r="B7" s="34">
        <v>276</v>
      </c>
      <c r="C7" s="34" t="s">
        <v>72</v>
      </c>
      <c r="D7" t="s">
        <v>21</v>
      </c>
      <c r="E7" t="s">
        <v>73</v>
      </c>
      <c r="F7" s="39" t="str">
        <f>VLOOKUP(Tableau1345[[#This Row],[Code]],Legende!$A$2:$B$5,2,FALSE)</f>
        <v>Petit commercant</v>
      </c>
      <c r="G7" s="6">
        <f>IF(OR(E7="m",E7="P"),500,1000)</f>
        <v>500</v>
      </c>
      <c r="H7" s="5">
        <f>G7*2</f>
        <v>1000</v>
      </c>
      <c r="I7" s="6"/>
      <c r="J7" s="5" t="str">
        <f>IF(I7="non",H7,"0")</f>
        <v>0</v>
      </c>
      <c r="K7">
        <f>SUMIFS('bac volé dégradé'!$D$3:$D$10,'bac volé dégradé'!$A$3:$A$10,Tableau1345[[#This Row],[Zone]])</f>
        <v>0</v>
      </c>
      <c r="L7">
        <f>(G7)*2+J7+K7</f>
        <v>1000</v>
      </c>
      <c r="M7" s="6"/>
      <c r="N7" s="5" t="str">
        <f>IF(M7="non",L7,"0")</f>
        <v>0</v>
      </c>
      <c r="O7">
        <f>SUMIFS('bac volé dégradé'!$G$3:$G$10,'bac volé dégradé'!$A$3:$A$10,Tableau1345[[#This Row],[Zone]])</f>
        <v>0</v>
      </c>
      <c r="P7" s="40">
        <f>G7*2+N7+O7</f>
        <v>1000</v>
      </c>
      <c r="Q7" s="40"/>
      <c r="R7" s="67" t="str">
        <f t="shared" si="0"/>
        <v>0</v>
      </c>
      <c r="S7">
        <f>SUMIFS('bac volé dégradé'!$J$3:$J$10,'bac volé dégradé'!$A$3:$A$10,Tableau1345[[#This Row],[Zone]])</f>
        <v>0</v>
      </c>
      <c r="T7" s="37">
        <f>$G7*2+R7+S7</f>
        <v>1000</v>
      </c>
      <c r="U7" s="6"/>
      <c r="V7" s="5" t="str">
        <f>IF(U7="non",T7,"0")</f>
        <v>0</v>
      </c>
      <c r="W7">
        <f>SUMIFS('bac volé dégradé'!$M$3:$M$10,'bac volé dégradé'!$A$3:$A$10,Tableau1345[[#This Row],[Zone]])</f>
        <v>0</v>
      </c>
      <c r="X7">
        <f>$G7*2+V7+W7</f>
        <v>1000</v>
      </c>
      <c r="Y7" s="6"/>
    </row>
    <row r="8" spans="1:25" x14ac:dyDescent="0.25">
      <c r="A8" s="15">
        <v>5</v>
      </c>
      <c r="B8" s="34">
        <v>673</v>
      </c>
      <c r="C8" s="34" t="s">
        <v>74</v>
      </c>
      <c r="D8" t="s">
        <v>21</v>
      </c>
      <c r="F8" s="39" t="e">
        <f>VLOOKUP(Tableau1345[[#This Row],[Code]],Legende!$A$2:$B$5,2,FALSE)</f>
        <v>#N/A</v>
      </c>
      <c r="G8" s="6">
        <f>IF(OR(E8="m",E8="P"),500,1000)</f>
        <v>1000</v>
      </c>
      <c r="H8" s="5">
        <f>G8*2</f>
        <v>2000</v>
      </c>
      <c r="I8" s="6"/>
      <c r="J8" s="5" t="str">
        <f>IF(I8="non",H8,"0")</f>
        <v>0</v>
      </c>
      <c r="K8">
        <f>SUMIFS('bac volé dégradé'!$D$3:$D$10,'bac volé dégradé'!$A$3:$A$10,Tableau1345[[#This Row],[Zone]])</f>
        <v>0</v>
      </c>
      <c r="L8">
        <f>(G8)*2+J8+K8</f>
        <v>2000</v>
      </c>
      <c r="M8" s="6" t="s">
        <v>38</v>
      </c>
      <c r="N8" s="5">
        <f>IF(M8="non",L8,"0")</f>
        <v>2000</v>
      </c>
      <c r="O8">
        <f>SUMIFS('bac volé dégradé'!$G$3:$G$10,'bac volé dégradé'!$A$3:$A$10,Tableau1345[[#This Row],[Zone]])</f>
        <v>0</v>
      </c>
      <c r="P8" s="40">
        <f>G8*2+N8+O8</f>
        <v>4000</v>
      </c>
      <c r="Q8" s="40" t="s">
        <v>38</v>
      </c>
      <c r="R8" s="67">
        <f t="shared" si="0"/>
        <v>4000</v>
      </c>
      <c r="S8">
        <f>SUMIFS('bac volé dégradé'!$J$3:$J$10,'bac volé dégradé'!$A$3:$A$10,Tableau1345[[#This Row],[Zone]])</f>
        <v>0</v>
      </c>
      <c r="T8" s="37">
        <f>$G8*2+R8+S8</f>
        <v>6000</v>
      </c>
      <c r="U8" s="6"/>
      <c r="V8" s="5" t="str">
        <f>IF(U8="non",T8,"0")</f>
        <v>0</v>
      </c>
      <c r="W8">
        <f>SUMIFS('bac volé dégradé'!$M$3:$M$10,'bac volé dégradé'!$A$3:$A$10,Tableau1345[[#This Row],[Zone]])</f>
        <v>0</v>
      </c>
      <c r="X8">
        <f>$G8*2+V8+W8</f>
        <v>2000</v>
      </c>
      <c r="Y8" s="6"/>
    </row>
    <row r="9" spans="1:25" x14ac:dyDescent="0.25">
      <c r="A9" s="15">
        <v>6</v>
      </c>
      <c r="B9" s="34">
        <v>287</v>
      </c>
      <c r="C9" s="34" t="s">
        <v>75</v>
      </c>
      <c r="D9" t="s">
        <v>21</v>
      </c>
      <c r="E9" t="s">
        <v>69</v>
      </c>
      <c r="F9" s="39" t="str">
        <f>VLOOKUP(Tableau1345[[#This Row],[Code]],Legende!$A$2:$B$5,2,FALSE)</f>
        <v>Foyer</v>
      </c>
      <c r="G9" s="6">
        <f>IF(OR(E9="m",E9="P"),500,1000)</f>
        <v>500</v>
      </c>
      <c r="H9" s="5">
        <f>G9*2</f>
        <v>1000</v>
      </c>
      <c r="I9" s="6"/>
      <c r="J9" s="5" t="str">
        <f>IF(I9="non",H9,"0")</f>
        <v>0</v>
      </c>
      <c r="K9">
        <f>SUMIFS('bac volé dégradé'!$D$3:$D$10,'bac volé dégradé'!$A$3:$A$10,Tableau1345[[#This Row],[Zone]])</f>
        <v>0</v>
      </c>
      <c r="L9">
        <f>(G9)*2+J9+K9</f>
        <v>1000</v>
      </c>
      <c r="M9" s="6"/>
      <c r="N9" s="5" t="str">
        <f>IF(M9="non",L9,"0")</f>
        <v>0</v>
      </c>
      <c r="O9">
        <f>SUMIFS('bac volé dégradé'!$G$3:$G$10,'bac volé dégradé'!$A$3:$A$10,Tableau1345[[#This Row],[Zone]])</f>
        <v>0</v>
      </c>
      <c r="P9" s="40">
        <f>G9*2+N9+O9</f>
        <v>1000</v>
      </c>
      <c r="Q9" s="40"/>
      <c r="R9" s="67" t="str">
        <f t="shared" si="0"/>
        <v>0</v>
      </c>
      <c r="S9">
        <f>SUMIFS('bac volé dégradé'!$J$3:$J$10,'bac volé dégradé'!$A$3:$A$10,Tableau1345[[#This Row],[Zone]])</f>
        <v>0</v>
      </c>
      <c r="T9" s="37">
        <f>$G9*2+R9+S9</f>
        <v>1000</v>
      </c>
      <c r="U9" s="6"/>
      <c r="V9" s="5" t="str">
        <f>IF(U9="non",T9,"0")</f>
        <v>0</v>
      </c>
      <c r="W9">
        <f>SUMIFS('bac volé dégradé'!$M$3:$M$10,'bac volé dégradé'!$A$3:$A$10,Tableau1345[[#This Row],[Zone]])</f>
        <v>0</v>
      </c>
      <c r="X9">
        <f>$G9*2+V9+W9</f>
        <v>1000</v>
      </c>
      <c r="Y9" s="6"/>
    </row>
    <row r="10" spans="1:25" x14ac:dyDescent="0.25">
      <c r="A10" s="15">
        <v>7</v>
      </c>
      <c r="B10" s="34">
        <v>256</v>
      </c>
      <c r="C10" s="34" t="s">
        <v>8</v>
      </c>
      <c r="D10" t="s">
        <v>21</v>
      </c>
      <c r="E10" t="s">
        <v>69</v>
      </c>
      <c r="F10" s="39" t="str">
        <f>VLOOKUP(Tableau1345[[#This Row],[Code]],Legende!$A$2:$B$5,2,FALSE)</f>
        <v>Foyer</v>
      </c>
      <c r="G10" s="6">
        <f>IF(OR(E10="m",E10="P"),500,1000)</f>
        <v>500</v>
      </c>
      <c r="H10" s="5">
        <f>G10*2</f>
        <v>1000</v>
      </c>
      <c r="I10" s="6"/>
      <c r="J10" s="5" t="str">
        <f>IF(I10="non",H10,"0")</f>
        <v>0</v>
      </c>
      <c r="K10">
        <f>SUMIFS('bac volé dégradé'!$D$3:$D$10,'bac volé dégradé'!$A$3:$A$10,Tableau1345[[#This Row],[Zone]])</f>
        <v>0</v>
      </c>
      <c r="L10">
        <f>(G10)*2+J10+K10</f>
        <v>1000</v>
      </c>
      <c r="M10" s="6"/>
      <c r="N10" s="5" t="str">
        <f>IF(M10="non",L10,"0")</f>
        <v>0</v>
      </c>
      <c r="O10">
        <f>SUMIFS('bac volé dégradé'!$G$3:$G$10,'bac volé dégradé'!$A$3:$A$10,Tableau1345[[#This Row],[Zone]])</f>
        <v>0</v>
      </c>
      <c r="P10" s="40">
        <f>G10*2+N10+O10</f>
        <v>1000</v>
      </c>
      <c r="Q10" s="40" t="s">
        <v>38</v>
      </c>
      <c r="R10" s="67">
        <f t="shared" si="0"/>
        <v>1000</v>
      </c>
      <c r="S10">
        <f>SUMIFS('bac volé dégradé'!$J$3:$J$10,'bac volé dégradé'!$A$3:$A$10,Tableau1345[[#This Row],[Zone]])</f>
        <v>0</v>
      </c>
      <c r="T10" s="37">
        <f>$G10*2+R10+S10</f>
        <v>2000</v>
      </c>
      <c r="U10" s="6"/>
      <c r="V10" s="5" t="str">
        <f>IF(U10="non",T10,"0")</f>
        <v>0</v>
      </c>
      <c r="W10">
        <f>SUMIFS('bac volé dégradé'!$M$3:$M$10,'bac volé dégradé'!$A$3:$A$10,Tableau1345[[#This Row],[Zone]])</f>
        <v>0</v>
      </c>
      <c r="X10">
        <f>$G10*2+V10+W10</f>
        <v>1000</v>
      </c>
      <c r="Y10" s="6"/>
    </row>
    <row r="11" spans="1:25" x14ac:dyDescent="0.25">
      <c r="A11" s="15">
        <v>8</v>
      </c>
      <c r="B11" s="34">
        <v>257</v>
      </c>
      <c r="C11" s="34" t="s">
        <v>76</v>
      </c>
      <c r="D11" t="s">
        <v>21</v>
      </c>
      <c r="E11" t="s">
        <v>69</v>
      </c>
      <c r="F11" s="39" t="str">
        <f>VLOOKUP(Tableau1345[[#This Row],[Code]],Legende!$A$2:$B$5,2,FALSE)</f>
        <v>Foyer</v>
      </c>
      <c r="G11" s="6">
        <f>IF(OR(E11="m",E11="P"),500,1000)</f>
        <v>500</v>
      </c>
      <c r="H11" s="5">
        <f>G11*2</f>
        <v>1000</v>
      </c>
      <c r="I11" s="6"/>
      <c r="J11" s="5" t="str">
        <f>IF(I11="non",H11,"0")</f>
        <v>0</v>
      </c>
      <c r="K11">
        <f>SUMIFS('bac volé dégradé'!$D$3:$D$10,'bac volé dégradé'!$A$3:$A$10,Tableau1345[[#This Row],[Zone]])</f>
        <v>0</v>
      </c>
      <c r="L11">
        <f>(G11)*2+J11+K11</f>
        <v>1000</v>
      </c>
      <c r="M11" s="6"/>
      <c r="N11" s="5" t="str">
        <f>IF(M11="non",L11,"0")</f>
        <v>0</v>
      </c>
      <c r="O11">
        <f>SUMIFS('bac volé dégradé'!$G$3:$G$10,'bac volé dégradé'!$A$3:$A$10,Tableau1345[[#This Row],[Zone]])</f>
        <v>0</v>
      </c>
      <c r="P11" s="40">
        <f>G11*2+N11+O11</f>
        <v>1000</v>
      </c>
      <c r="Q11" s="40" t="s">
        <v>38</v>
      </c>
      <c r="R11" s="67">
        <f t="shared" si="0"/>
        <v>1000</v>
      </c>
      <c r="S11">
        <f>SUMIFS('bac volé dégradé'!$J$3:$J$10,'bac volé dégradé'!$A$3:$A$10,Tableau1345[[#This Row],[Zone]])</f>
        <v>0</v>
      </c>
      <c r="T11" s="37">
        <f>$G11*2+R11+S11</f>
        <v>2000</v>
      </c>
      <c r="U11" s="6"/>
      <c r="V11" s="5" t="str">
        <f>IF(U11="non",T11,"0")</f>
        <v>0</v>
      </c>
      <c r="W11">
        <f>SUMIFS('bac volé dégradé'!$M$3:$M$10,'bac volé dégradé'!$A$3:$A$10,Tableau1345[[#This Row],[Zone]])</f>
        <v>0</v>
      </c>
      <c r="X11">
        <f>$G11*2+V11+W11</f>
        <v>1000</v>
      </c>
      <c r="Y11" s="6"/>
    </row>
    <row r="12" spans="1:25" x14ac:dyDescent="0.25">
      <c r="A12" s="15">
        <v>9</v>
      </c>
      <c r="B12" s="34">
        <v>258</v>
      </c>
      <c r="C12" s="34" t="s">
        <v>77</v>
      </c>
      <c r="D12" t="s">
        <v>21</v>
      </c>
      <c r="E12" t="s">
        <v>69</v>
      </c>
      <c r="F12" s="39" t="str">
        <f>VLOOKUP(Tableau1345[[#This Row],[Code]],Legende!$A$2:$B$5,2,FALSE)</f>
        <v>Foyer</v>
      </c>
      <c r="G12" s="6">
        <f>IF(OR(E12="m",E12="P"),500,1000)</f>
        <v>500</v>
      </c>
      <c r="H12" s="5">
        <f>G12*2</f>
        <v>1000</v>
      </c>
      <c r="I12" s="6"/>
      <c r="J12" s="5" t="str">
        <f>IF(I12="non",H12,"0")</f>
        <v>0</v>
      </c>
      <c r="K12">
        <f>SUMIFS('bac volé dégradé'!$D$3:$D$10,'bac volé dégradé'!$A$3:$A$10,Tableau1345[[#This Row],[Zone]])</f>
        <v>0</v>
      </c>
      <c r="L12">
        <f>(G12)*2+J12+K12</f>
        <v>1000</v>
      </c>
      <c r="M12" s="6"/>
      <c r="N12" s="5" t="str">
        <f>IF(M12="non",L12,"0")</f>
        <v>0</v>
      </c>
      <c r="O12">
        <f>SUMIFS('bac volé dégradé'!$G$3:$G$10,'bac volé dégradé'!$A$3:$A$10,Tableau1345[[#This Row],[Zone]])</f>
        <v>0</v>
      </c>
      <c r="P12" s="40">
        <f>G12*2+N12+O12</f>
        <v>1000</v>
      </c>
      <c r="Q12" s="40"/>
      <c r="R12" s="67" t="str">
        <f t="shared" si="0"/>
        <v>0</v>
      </c>
      <c r="S12">
        <f>SUMIFS('bac volé dégradé'!$J$3:$J$10,'bac volé dégradé'!$A$3:$A$10,Tableau1345[[#This Row],[Zone]])</f>
        <v>0</v>
      </c>
      <c r="T12" s="37">
        <f>$G12*2+R12+S12</f>
        <v>1000</v>
      </c>
      <c r="U12" s="6"/>
      <c r="V12" s="5" t="str">
        <f>IF(U12="non",T12,"0")</f>
        <v>0</v>
      </c>
      <c r="W12">
        <f>SUMIFS('bac volé dégradé'!$M$3:$M$10,'bac volé dégradé'!$A$3:$A$10,Tableau1345[[#This Row],[Zone]])</f>
        <v>0</v>
      </c>
      <c r="X12">
        <f>$G12*2+V12+W12</f>
        <v>1000</v>
      </c>
      <c r="Y12" s="6"/>
    </row>
    <row r="13" spans="1:25" x14ac:dyDescent="0.25">
      <c r="A13" s="15">
        <v>10</v>
      </c>
      <c r="B13" s="34">
        <v>259</v>
      </c>
      <c r="C13" s="34" t="s">
        <v>78</v>
      </c>
      <c r="D13" t="s">
        <v>21</v>
      </c>
      <c r="E13" t="s">
        <v>69</v>
      </c>
      <c r="F13" s="39" t="str">
        <f>VLOOKUP(Tableau1345[[#This Row],[Code]],Legende!$A$2:$B$5,2,FALSE)</f>
        <v>Foyer</v>
      </c>
      <c r="G13" s="6">
        <f>IF(OR(E13="m",E13="P"),500,1000)</f>
        <v>500</v>
      </c>
      <c r="H13" s="5">
        <f>G13*2</f>
        <v>1000</v>
      </c>
      <c r="I13" s="6"/>
      <c r="J13" s="5" t="str">
        <f>IF(I13="non",H13,"0")</f>
        <v>0</v>
      </c>
      <c r="K13">
        <f>SUMIFS('bac volé dégradé'!$D$3:$D$10,'bac volé dégradé'!$A$3:$A$10,Tableau1345[[#This Row],[Zone]])</f>
        <v>0</v>
      </c>
      <c r="L13">
        <f>(G13)*2+J13+K13</f>
        <v>1000</v>
      </c>
      <c r="M13" s="6"/>
      <c r="N13" s="5" t="str">
        <f>IF(M13="non",L13,"0")</f>
        <v>0</v>
      </c>
      <c r="O13">
        <f>SUMIFS('bac volé dégradé'!$G$3:$G$10,'bac volé dégradé'!$A$3:$A$10,Tableau1345[[#This Row],[Zone]])</f>
        <v>0</v>
      </c>
      <c r="P13" s="40">
        <f>G13*2+N13+O13</f>
        <v>1000</v>
      </c>
      <c r="Q13" s="40"/>
      <c r="R13" s="67" t="str">
        <f t="shared" si="0"/>
        <v>0</v>
      </c>
      <c r="S13">
        <f>SUMIFS('bac volé dégradé'!$J$3:$J$10,'bac volé dégradé'!$A$3:$A$10,Tableau1345[[#This Row],[Zone]])</f>
        <v>0</v>
      </c>
      <c r="T13" s="37">
        <f>$G13*2+R13+S13</f>
        <v>1000</v>
      </c>
      <c r="U13" s="6"/>
      <c r="V13" s="5" t="str">
        <f>IF(U13="non",T13,"0")</f>
        <v>0</v>
      </c>
      <c r="W13">
        <f>SUMIFS('bac volé dégradé'!$M$3:$M$10,'bac volé dégradé'!$A$3:$A$10,Tableau1345[[#This Row],[Zone]])</f>
        <v>0</v>
      </c>
      <c r="X13">
        <f>$G13*2+V13+W13</f>
        <v>1000</v>
      </c>
      <c r="Y13" s="6"/>
    </row>
    <row r="14" spans="1:25" x14ac:dyDescent="0.25">
      <c r="A14" s="15">
        <v>11</v>
      </c>
      <c r="B14" s="34">
        <v>260</v>
      </c>
      <c r="C14" s="34" t="s">
        <v>79</v>
      </c>
      <c r="D14" t="s">
        <v>21</v>
      </c>
      <c r="E14" t="s">
        <v>69</v>
      </c>
      <c r="F14" s="39" t="str">
        <f>VLOOKUP(Tableau1345[[#This Row],[Code]],Legende!$A$2:$B$5,2,FALSE)</f>
        <v>Foyer</v>
      </c>
      <c r="G14" s="6">
        <f>IF(OR(E14="m",E14="P"),500,1000)</f>
        <v>500</v>
      </c>
      <c r="H14" s="5">
        <f>G14*2</f>
        <v>1000</v>
      </c>
      <c r="I14" s="6"/>
      <c r="J14" s="5" t="str">
        <f>IF(I14="non",H14,"0")</f>
        <v>0</v>
      </c>
      <c r="K14">
        <f>SUMIFS('bac volé dégradé'!$D$3:$D$10,'bac volé dégradé'!$A$3:$A$10,Tableau1345[[#This Row],[Zone]])</f>
        <v>0</v>
      </c>
      <c r="L14">
        <f>(G14)*2+J14+K14</f>
        <v>1000</v>
      </c>
      <c r="M14" s="6"/>
      <c r="N14" s="5" t="str">
        <f>IF(M14="non",L14,"0")</f>
        <v>0</v>
      </c>
      <c r="O14">
        <f>SUMIFS('bac volé dégradé'!$G$3:$G$10,'bac volé dégradé'!$A$3:$A$10,Tableau1345[[#This Row],[Zone]])</f>
        <v>0</v>
      </c>
      <c r="P14" s="40">
        <f>G14*2+N14+O14</f>
        <v>1000</v>
      </c>
      <c r="Q14" s="40"/>
      <c r="R14" s="67" t="str">
        <f t="shared" si="0"/>
        <v>0</v>
      </c>
      <c r="S14">
        <f>SUMIFS('bac volé dégradé'!$J$3:$J$10,'bac volé dégradé'!$A$3:$A$10,Tableau1345[[#This Row],[Zone]])</f>
        <v>0</v>
      </c>
      <c r="T14" s="37">
        <f>$G14*2+R14+S14</f>
        <v>1000</v>
      </c>
      <c r="U14" s="6"/>
      <c r="V14" s="5" t="str">
        <f>IF(U14="non",T14,"0")</f>
        <v>0</v>
      </c>
      <c r="W14">
        <f>SUMIFS('bac volé dégradé'!$M$3:$M$10,'bac volé dégradé'!$A$3:$A$10,Tableau1345[[#This Row],[Zone]])</f>
        <v>0</v>
      </c>
      <c r="X14">
        <f>$G14*2+V14+W14</f>
        <v>1000</v>
      </c>
      <c r="Y14" s="6"/>
    </row>
    <row r="15" spans="1:25" x14ac:dyDescent="0.25">
      <c r="A15" s="15">
        <v>12</v>
      </c>
      <c r="B15" s="34">
        <v>261</v>
      </c>
      <c r="C15" s="34" t="s">
        <v>3</v>
      </c>
      <c r="D15" t="s">
        <v>21</v>
      </c>
      <c r="E15" t="s">
        <v>80</v>
      </c>
      <c r="F15" s="39" t="str">
        <f>VLOOKUP(Tableau1345[[#This Row],[Code]],Legende!$A$2:$B$5,2,FALSE)</f>
        <v>Grossiste</v>
      </c>
      <c r="G15" s="6">
        <f>IF(OR(E15="m",E15="P"),500,1000)</f>
        <v>1000</v>
      </c>
      <c r="H15" s="5">
        <f>G15*2</f>
        <v>2000</v>
      </c>
      <c r="I15" s="6"/>
      <c r="J15" s="5" t="str">
        <f>IF(I15="non",H15,"0")</f>
        <v>0</v>
      </c>
      <c r="K15">
        <f>SUMIFS('bac volé dégradé'!$D$3:$D$10,'bac volé dégradé'!$A$3:$A$10,Tableau1345[[#This Row],[Zone]])</f>
        <v>0</v>
      </c>
      <c r="L15">
        <f>(G15)*2+J15+K15</f>
        <v>2000</v>
      </c>
      <c r="M15" s="6"/>
      <c r="N15" s="5" t="str">
        <f>IF(M15="non",L15,"0")</f>
        <v>0</v>
      </c>
      <c r="O15">
        <f>SUMIFS('bac volé dégradé'!$G$3:$G$10,'bac volé dégradé'!$A$3:$A$10,Tableau1345[[#This Row],[Zone]])</f>
        <v>0</v>
      </c>
      <c r="P15" s="40">
        <f>G15*2+N15+O15</f>
        <v>2000</v>
      </c>
      <c r="Q15" s="40"/>
      <c r="R15" s="67" t="str">
        <f t="shared" si="0"/>
        <v>0</v>
      </c>
      <c r="S15">
        <f>SUMIFS('bac volé dégradé'!$J$3:$J$10,'bac volé dégradé'!$A$3:$A$10,Tableau1345[[#This Row],[Zone]])</f>
        <v>0</v>
      </c>
      <c r="T15" s="37">
        <f>$G15*2+R15+S15</f>
        <v>2000</v>
      </c>
      <c r="U15" s="6"/>
      <c r="V15" s="5" t="str">
        <f>IF(U15="non",T15,"0")</f>
        <v>0</v>
      </c>
      <c r="W15">
        <f>SUMIFS('bac volé dégradé'!$M$3:$M$10,'bac volé dégradé'!$A$3:$A$10,Tableau1345[[#This Row],[Zone]])</f>
        <v>0</v>
      </c>
      <c r="X15">
        <f>$G15*2+V15+W15</f>
        <v>2000</v>
      </c>
      <c r="Y15" s="6"/>
    </row>
    <row r="16" spans="1:25" x14ac:dyDescent="0.25">
      <c r="A16" s="15">
        <v>13</v>
      </c>
      <c r="B16" s="34">
        <v>262</v>
      </c>
      <c r="C16" s="34" t="s">
        <v>81</v>
      </c>
      <c r="D16" t="s">
        <v>21</v>
      </c>
      <c r="E16" t="s">
        <v>69</v>
      </c>
      <c r="F16" s="39" t="str">
        <f>VLOOKUP(Tableau1345[[#This Row],[Code]],Legende!$A$2:$B$5,2,FALSE)</f>
        <v>Foyer</v>
      </c>
      <c r="G16" s="6">
        <f>IF(OR(E16="m",E16="P"),500,1000)</f>
        <v>500</v>
      </c>
      <c r="H16" s="5">
        <f>G16*2</f>
        <v>1000</v>
      </c>
      <c r="I16" s="6"/>
      <c r="J16" s="5" t="str">
        <f>IF(I16="non",H16,"0")</f>
        <v>0</v>
      </c>
      <c r="K16">
        <f>SUMIFS('bac volé dégradé'!$D$3:$D$10,'bac volé dégradé'!$A$3:$A$10,Tableau1345[[#This Row],[Zone]])</f>
        <v>0</v>
      </c>
      <c r="L16">
        <f>(G16)*2+J16+K16</f>
        <v>1000</v>
      </c>
      <c r="M16" s="6"/>
      <c r="N16" s="5" t="str">
        <f>IF(M16="non",L16,"0")</f>
        <v>0</v>
      </c>
      <c r="O16">
        <f>SUMIFS('bac volé dégradé'!$G$3:$G$10,'bac volé dégradé'!$A$3:$A$10,Tableau1345[[#This Row],[Zone]])</f>
        <v>0</v>
      </c>
      <c r="P16" s="40">
        <f>G16*2+N16+O16</f>
        <v>1000</v>
      </c>
      <c r="Q16" s="40"/>
      <c r="R16" s="67" t="str">
        <f t="shared" si="0"/>
        <v>0</v>
      </c>
      <c r="S16">
        <f>SUMIFS('bac volé dégradé'!$J$3:$J$10,'bac volé dégradé'!$A$3:$A$10,Tableau1345[[#This Row],[Zone]])</f>
        <v>0</v>
      </c>
      <c r="T16" s="37">
        <f>$G16*2+R16+S16</f>
        <v>1000</v>
      </c>
      <c r="U16" s="6"/>
      <c r="V16" s="5" t="str">
        <f>IF(U16="non",T16,"0")</f>
        <v>0</v>
      </c>
      <c r="W16">
        <f>SUMIFS('bac volé dégradé'!$M$3:$M$10,'bac volé dégradé'!$A$3:$A$10,Tableau1345[[#This Row],[Zone]])</f>
        <v>0</v>
      </c>
      <c r="X16">
        <f>$G16*2+V16+W16</f>
        <v>1000</v>
      </c>
      <c r="Y16" s="6"/>
    </row>
    <row r="17" spans="1:25" x14ac:dyDescent="0.25">
      <c r="A17" s="15">
        <v>14</v>
      </c>
      <c r="B17" s="34">
        <v>263</v>
      </c>
      <c r="C17" s="34" t="s">
        <v>82</v>
      </c>
      <c r="D17" t="s">
        <v>21</v>
      </c>
      <c r="E17" t="s">
        <v>69</v>
      </c>
      <c r="F17" s="39" t="str">
        <f>VLOOKUP(Tableau1345[[#This Row],[Code]],Legende!$A$2:$B$5,2,FALSE)</f>
        <v>Foyer</v>
      </c>
      <c r="G17" s="6">
        <f>IF(OR(E17="m",E17="P"),500,1000)</f>
        <v>500</v>
      </c>
      <c r="H17" s="5">
        <f>G17*2</f>
        <v>1000</v>
      </c>
      <c r="I17" s="6"/>
      <c r="J17" s="5" t="str">
        <f>IF(I17="non",H17,"0")</f>
        <v>0</v>
      </c>
      <c r="K17">
        <f>SUMIFS('bac volé dégradé'!$D$3:$D$10,'bac volé dégradé'!$A$3:$A$10,Tableau1345[[#This Row],[Zone]])</f>
        <v>0</v>
      </c>
      <c r="L17">
        <f>(G17)*2+J17+K17</f>
        <v>1000</v>
      </c>
      <c r="M17" s="6"/>
      <c r="N17" s="5" t="str">
        <f>IF(M17="non",L17,"0")</f>
        <v>0</v>
      </c>
      <c r="O17">
        <f>SUMIFS('bac volé dégradé'!$G$3:$G$10,'bac volé dégradé'!$A$3:$A$10,Tableau1345[[#This Row],[Zone]])</f>
        <v>0</v>
      </c>
      <c r="P17" s="40">
        <f>G17*2+N17+O17</f>
        <v>1000</v>
      </c>
      <c r="Q17" s="40"/>
      <c r="R17" s="67" t="str">
        <f t="shared" si="0"/>
        <v>0</v>
      </c>
      <c r="S17">
        <f>SUMIFS('bac volé dégradé'!$J$3:$J$10,'bac volé dégradé'!$A$3:$A$10,Tableau1345[[#This Row],[Zone]])</f>
        <v>0</v>
      </c>
      <c r="T17" s="37">
        <f>$G17*2+R17+S17</f>
        <v>1000</v>
      </c>
      <c r="U17" s="6"/>
      <c r="V17" s="5" t="str">
        <f>IF(U17="non",T17,"0")</f>
        <v>0</v>
      </c>
      <c r="W17">
        <f>SUMIFS('bac volé dégradé'!$M$3:$M$10,'bac volé dégradé'!$A$3:$A$10,Tableau1345[[#This Row],[Zone]])</f>
        <v>0</v>
      </c>
      <c r="X17">
        <f>$G17*2+V17+W17</f>
        <v>1000</v>
      </c>
      <c r="Y17" s="6"/>
    </row>
    <row r="18" spans="1:25" x14ac:dyDescent="0.25">
      <c r="A18" s="15">
        <v>15</v>
      </c>
      <c r="B18" s="34">
        <v>264</v>
      </c>
      <c r="C18" s="34" t="s">
        <v>83</v>
      </c>
      <c r="D18" t="s">
        <v>21</v>
      </c>
      <c r="E18" t="s">
        <v>69</v>
      </c>
      <c r="F18" s="39" t="str">
        <f>VLOOKUP(Tableau1345[[#This Row],[Code]],Legende!$A$2:$B$5,2,FALSE)</f>
        <v>Foyer</v>
      </c>
      <c r="G18" s="6">
        <f>IF(OR(E18="m",E18="P"),500,1000)</f>
        <v>500</v>
      </c>
      <c r="H18" s="5">
        <f>G18*2</f>
        <v>1000</v>
      </c>
      <c r="I18" s="6"/>
      <c r="J18" s="5" t="str">
        <f>IF(I18="non",H18,"0")</f>
        <v>0</v>
      </c>
      <c r="K18">
        <f>SUMIFS('bac volé dégradé'!$D$3:$D$10,'bac volé dégradé'!$A$3:$A$10,Tableau1345[[#This Row],[Zone]])</f>
        <v>0</v>
      </c>
      <c r="L18">
        <f>(G18)*2+J18+K18</f>
        <v>1000</v>
      </c>
      <c r="M18" s="6"/>
      <c r="N18" s="5" t="str">
        <f>IF(M18="non",L18,"0")</f>
        <v>0</v>
      </c>
      <c r="O18">
        <f>SUMIFS('bac volé dégradé'!$G$3:$G$10,'bac volé dégradé'!$A$3:$A$10,Tableau1345[[#This Row],[Zone]])</f>
        <v>0</v>
      </c>
      <c r="P18" s="40">
        <f>G18*2+N18+O18</f>
        <v>1000</v>
      </c>
      <c r="Q18" s="40"/>
      <c r="R18" s="67" t="str">
        <f t="shared" si="0"/>
        <v>0</v>
      </c>
      <c r="S18">
        <f>SUMIFS('bac volé dégradé'!$J$3:$J$10,'bac volé dégradé'!$A$3:$A$10,Tableau1345[[#This Row],[Zone]])</f>
        <v>0</v>
      </c>
      <c r="T18" s="37">
        <f>$G18*2+R18+S18</f>
        <v>1000</v>
      </c>
      <c r="U18" s="6"/>
      <c r="V18" s="5" t="str">
        <f>IF(U18="non",T18,"0")</f>
        <v>0</v>
      </c>
      <c r="W18">
        <f>SUMIFS('bac volé dégradé'!$M$3:$M$10,'bac volé dégradé'!$A$3:$A$10,Tableau1345[[#This Row],[Zone]])</f>
        <v>0</v>
      </c>
      <c r="X18">
        <f>$G18*2+V18+W18</f>
        <v>1000</v>
      </c>
      <c r="Y18" s="6"/>
    </row>
    <row r="19" spans="1:25" x14ac:dyDescent="0.25">
      <c r="A19" s="15">
        <v>16</v>
      </c>
      <c r="B19" s="34">
        <v>266</v>
      </c>
      <c r="C19" s="34" t="s">
        <v>84</v>
      </c>
      <c r="D19" t="s">
        <v>21</v>
      </c>
      <c r="E19" t="s">
        <v>69</v>
      </c>
      <c r="F19" s="39" t="str">
        <f>VLOOKUP(Tableau1345[[#This Row],[Code]],Legende!$A$2:$B$5,2,FALSE)</f>
        <v>Foyer</v>
      </c>
      <c r="G19" s="6">
        <f>IF(OR(E19="m",E19="P"),500,1000)</f>
        <v>500</v>
      </c>
      <c r="H19" s="5">
        <f>G19*2</f>
        <v>1000</v>
      </c>
      <c r="I19" s="6"/>
      <c r="J19" s="5" t="str">
        <f>IF(I19="non",H19,"0")</f>
        <v>0</v>
      </c>
      <c r="K19">
        <f>SUMIFS('bac volé dégradé'!$D$3:$D$10,'bac volé dégradé'!$A$3:$A$10,Tableau1345[[#This Row],[Zone]])</f>
        <v>0</v>
      </c>
      <c r="L19">
        <f>(G19)*2+J19+K19</f>
        <v>1000</v>
      </c>
      <c r="M19" s="6"/>
      <c r="N19" s="5" t="str">
        <f>IF(M19="non",L19,"0")</f>
        <v>0</v>
      </c>
      <c r="O19">
        <f>SUMIFS('bac volé dégradé'!$G$3:$G$10,'bac volé dégradé'!$A$3:$A$10,Tableau1345[[#This Row],[Zone]])</f>
        <v>0</v>
      </c>
      <c r="P19" s="40">
        <f>G19*2+N19+O19</f>
        <v>1000</v>
      </c>
      <c r="Q19" s="40"/>
      <c r="R19" s="67" t="str">
        <f t="shared" si="0"/>
        <v>0</v>
      </c>
      <c r="S19">
        <f>SUMIFS('bac volé dégradé'!$J$3:$J$10,'bac volé dégradé'!$A$3:$A$10,Tableau1345[[#This Row],[Zone]])</f>
        <v>0</v>
      </c>
      <c r="T19" s="37">
        <f>$G19*2+R19+S19</f>
        <v>1000</v>
      </c>
      <c r="U19" s="6"/>
      <c r="V19" s="5" t="str">
        <f>IF(U19="non",T19,"0")</f>
        <v>0</v>
      </c>
      <c r="W19">
        <f>SUMIFS('bac volé dégradé'!$M$3:$M$10,'bac volé dégradé'!$A$3:$A$10,Tableau1345[[#This Row],[Zone]])</f>
        <v>0</v>
      </c>
      <c r="X19">
        <f>$G19*2+V19+W19</f>
        <v>1000</v>
      </c>
      <c r="Y19" s="6"/>
    </row>
    <row r="20" spans="1:25" x14ac:dyDescent="0.25">
      <c r="A20" s="15">
        <v>17</v>
      </c>
      <c r="B20" s="34">
        <v>268</v>
      </c>
      <c r="C20" s="34" t="s">
        <v>85</v>
      </c>
      <c r="D20" t="s">
        <v>21</v>
      </c>
      <c r="E20" t="s">
        <v>69</v>
      </c>
      <c r="F20" s="39" t="str">
        <f>VLOOKUP(Tableau1345[[#This Row],[Code]],Legende!$A$2:$B$5,2,FALSE)</f>
        <v>Foyer</v>
      </c>
      <c r="G20" s="6">
        <f>IF(OR(E20="m",E20="P"),500,1000)</f>
        <v>500</v>
      </c>
      <c r="H20" s="5">
        <f>G20*2</f>
        <v>1000</v>
      </c>
      <c r="I20" s="6"/>
      <c r="J20" s="5" t="str">
        <f>IF(I20="non",H20,"0")</f>
        <v>0</v>
      </c>
      <c r="K20">
        <f>SUMIFS('bac volé dégradé'!$D$3:$D$10,'bac volé dégradé'!$A$3:$A$10,Tableau1345[[#This Row],[Zone]])</f>
        <v>0</v>
      </c>
      <c r="L20">
        <f>(G20)*2+J20+K20</f>
        <v>1000</v>
      </c>
      <c r="M20" s="6"/>
      <c r="N20" s="5" t="str">
        <f>IF(M20="non",L20,"0")</f>
        <v>0</v>
      </c>
      <c r="O20">
        <f>SUMIFS('bac volé dégradé'!$G$3:$G$10,'bac volé dégradé'!$A$3:$A$10,Tableau1345[[#This Row],[Zone]])</f>
        <v>0</v>
      </c>
      <c r="P20" s="40">
        <f>G20*2+N20+O20</f>
        <v>1000</v>
      </c>
      <c r="Q20" s="40"/>
      <c r="R20" s="67" t="str">
        <f t="shared" si="0"/>
        <v>0</v>
      </c>
      <c r="S20">
        <f>SUMIFS('bac volé dégradé'!$J$3:$J$10,'bac volé dégradé'!$A$3:$A$10,Tableau1345[[#This Row],[Zone]])</f>
        <v>0</v>
      </c>
      <c r="T20" s="37">
        <f>$G20*2+R20+S20</f>
        <v>1000</v>
      </c>
      <c r="U20" s="6"/>
      <c r="V20" s="5" t="str">
        <f>IF(U20="non",T20,"0")</f>
        <v>0</v>
      </c>
      <c r="W20">
        <f>SUMIFS('bac volé dégradé'!$M$3:$M$10,'bac volé dégradé'!$A$3:$A$10,Tableau1345[[#This Row],[Zone]])</f>
        <v>0</v>
      </c>
      <c r="X20">
        <f>$G20*2+V20+W20</f>
        <v>1000</v>
      </c>
      <c r="Y20" s="6"/>
    </row>
    <row r="21" spans="1:25" x14ac:dyDescent="0.25">
      <c r="A21" s="15">
        <v>18</v>
      </c>
      <c r="B21" s="34">
        <v>664</v>
      </c>
      <c r="C21" s="34" t="s">
        <v>86</v>
      </c>
      <c r="D21" t="s">
        <v>21</v>
      </c>
      <c r="E21" t="s">
        <v>69</v>
      </c>
      <c r="F21" s="39" t="str">
        <f>VLOOKUP(Tableau1345[[#This Row],[Code]],Legende!$A$2:$B$5,2,FALSE)</f>
        <v>Foyer</v>
      </c>
      <c r="G21" s="6">
        <f>IF(OR(E21="m",E21="P"),500,1000)</f>
        <v>500</v>
      </c>
      <c r="H21" s="5">
        <f>G21*2</f>
        <v>1000</v>
      </c>
      <c r="I21" s="6"/>
      <c r="J21" s="5" t="str">
        <f>IF(I21="non",H21,"0")</f>
        <v>0</v>
      </c>
      <c r="K21">
        <f>SUMIFS('bac volé dégradé'!$D$3:$D$10,'bac volé dégradé'!$A$3:$A$10,Tableau1345[[#This Row],[Zone]])</f>
        <v>0</v>
      </c>
      <c r="L21">
        <f>(G21)*2+J21+K21</f>
        <v>1000</v>
      </c>
      <c r="M21" s="6"/>
      <c r="N21" s="5" t="str">
        <f>IF(M21="non",L21,"0")</f>
        <v>0</v>
      </c>
      <c r="O21">
        <f>SUMIFS('bac volé dégradé'!$G$3:$G$10,'bac volé dégradé'!$A$3:$A$10,Tableau1345[[#This Row],[Zone]])</f>
        <v>0</v>
      </c>
      <c r="P21" s="40">
        <f>G21*2+N21+O21</f>
        <v>1000</v>
      </c>
      <c r="Q21" s="40"/>
      <c r="R21" s="67" t="str">
        <f t="shared" si="0"/>
        <v>0</v>
      </c>
      <c r="S21">
        <f>SUMIFS('bac volé dégradé'!$J$3:$J$10,'bac volé dégradé'!$A$3:$A$10,Tableau1345[[#This Row],[Zone]])</f>
        <v>0</v>
      </c>
      <c r="T21" s="37">
        <f>$G21*2+R21+S21</f>
        <v>1000</v>
      </c>
      <c r="U21" s="6"/>
      <c r="V21" s="5" t="str">
        <f>IF(U21="non",T21,"0")</f>
        <v>0</v>
      </c>
      <c r="W21">
        <f>SUMIFS('bac volé dégradé'!$M$3:$M$10,'bac volé dégradé'!$A$3:$A$10,Tableau1345[[#This Row],[Zone]])</f>
        <v>0</v>
      </c>
      <c r="X21">
        <f>$G21*2+V21+W21</f>
        <v>1000</v>
      </c>
      <c r="Y21" s="6"/>
    </row>
    <row r="22" spans="1:25" x14ac:dyDescent="0.25">
      <c r="A22" s="15">
        <v>19</v>
      </c>
      <c r="B22" s="34">
        <v>271</v>
      </c>
      <c r="C22" s="34" t="s">
        <v>87</v>
      </c>
      <c r="D22" t="s">
        <v>21</v>
      </c>
      <c r="E22" t="s">
        <v>73</v>
      </c>
      <c r="F22" s="39" t="str">
        <f>VLOOKUP(Tableau1345[[#This Row],[Code]],Legende!$A$2:$B$5,2,FALSE)</f>
        <v>Petit commercant</v>
      </c>
      <c r="G22" s="6">
        <f>IF(OR(E22="m",E22="P"),500,1000)</f>
        <v>500</v>
      </c>
      <c r="H22" s="5">
        <f>G22*2</f>
        <v>1000</v>
      </c>
      <c r="I22" s="6"/>
      <c r="J22" s="5" t="str">
        <f>IF(I22="non",H22,"0")</f>
        <v>0</v>
      </c>
      <c r="K22">
        <f>SUMIFS('bac volé dégradé'!$D$3:$D$10,'bac volé dégradé'!$A$3:$A$10,Tableau1345[[#This Row],[Zone]])</f>
        <v>0</v>
      </c>
      <c r="L22">
        <f>(G22)*2+J22+K22</f>
        <v>1000</v>
      </c>
      <c r="M22" s="6"/>
      <c r="N22" s="5" t="str">
        <f>IF(M22="non",L22,"0")</f>
        <v>0</v>
      </c>
      <c r="O22">
        <f>SUMIFS('bac volé dégradé'!$G$3:$G$10,'bac volé dégradé'!$A$3:$A$10,Tableau1345[[#This Row],[Zone]])</f>
        <v>0</v>
      </c>
      <c r="P22" s="40">
        <f>G22*2+N22+O22</f>
        <v>1000</v>
      </c>
      <c r="Q22" s="40"/>
      <c r="R22" s="67" t="str">
        <f t="shared" si="0"/>
        <v>0</v>
      </c>
      <c r="S22">
        <f>SUMIFS('bac volé dégradé'!$J$3:$J$10,'bac volé dégradé'!$A$3:$A$10,Tableau1345[[#This Row],[Zone]])</f>
        <v>0</v>
      </c>
      <c r="T22" s="37">
        <f>$G22*2+R22+S22</f>
        <v>1000</v>
      </c>
      <c r="U22" s="6"/>
      <c r="V22" s="5" t="str">
        <f>IF(U22="non",T22,"0")</f>
        <v>0</v>
      </c>
      <c r="W22">
        <f>SUMIFS('bac volé dégradé'!$M$3:$M$10,'bac volé dégradé'!$A$3:$A$10,Tableau1345[[#This Row],[Zone]])</f>
        <v>0</v>
      </c>
      <c r="X22">
        <f>$G22*2+V22+W22</f>
        <v>1000</v>
      </c>
      <c r="Y22" s="6"/>
    </row>
    <row r="23" spans="1:25" x14ac:dyDescent="0.25">
      <c r="A23" s="15">
        <v>20</v>
      </c>
      <c r="B23" s="34">
        <v>399</v>
      </c>
      <c r="C23" s="34" t="s">
        <v>88</v>
      </c>
      <c r="D23" t="s">
        <v>21</v>
      </c>
      <c r="E23" t="s">
        <v>69</v>
      </c>
      <c r="F23" s="39" t="str">
        <f>VLOOKUP(Tableau1345[[#This Row],[Code]],Legende!$A$2:$B$5,2,FALSE)</f>
        <v>Foyer</v>
      </c>
      <c r="G23" s="6">
        <f>IF(OR(E23="m",E23="P"),500,1000)</f>
        <v>500</v>
      </c>
      <c r="H23" s="5">
        <f>G23*2</f>
        <v>1000</v>
      </c>
      <c r="I23" s="6"/>
      <c r="J23" s="5" t="str">
        <f>IF(I23="non",H23,"0")</f>
        <v>0</v>
      </c>
      <c r="K23">
        <f>SUMIFS('bac volé dégradé'!$D$3:$D$10,'bac volé dégradé'!$A$3:$A$10,Tableau1345[[#This Row],[Zone]])</f>
        <v>0</v>
      </c>
      <c r="L23">
        <f>(G23)*2+J23+K23</f>
        <v>1000</v>
      </c>
      <c r="M23" s="6"/>
      <c r="N23" s="5" t="str">
        <f>IF(M23="non",L23,"0")</f>
        <v>0</v>
      </c>
      <c r="O23">
        <f>SUMIFS('bac volé dégradé'!$G$3:$G$10,'bac volé dégradé'!$A$3:$A$10,Tableau1345[[#This Row],[Zone]])</f>
        <v>0</v>
      </c>
      <c r="P23" s="40">
        <f>G23*2+N23+O23</f>
        <v>1000</v>
      </c>
      <c r="Q23" s="40"/>
      <c r="R23" s="67" t="str">
        <f t="shared" si="0"/>
        <v>0</v>
      </c>
      <c r="S23">
        <f>SUMIFS('bac volé dégradé'!$J$3:$J$10,'bac volé dégradé'!$A$3:$A$10,Tableau1345[[#This Row],[Zone]])</f>
        <v>0</v>
      </c>
      <c r="T23" s="37">
        <f>$G23*2+R23+S23</f>
        <v>1000</v>
      </c>
      <c r="U23" s="6"/>
      <c r="V23" s="5" t="str">
        <f>IF(U23="non",T23,"0")</f>
        <v>0</v>
      </c>
      <c r="W23">
        <f>SUMIFS('bac volé dégradé'!$M$3:$M$10,'bac volé dégradé'!$A$3:$A$10,Tableau1345[[#This Row],[Zone]])</f>
        <v>0</v>
      </c>
      <c r="X23">
        <f>$G23*2+V23+W23</f>
        <v>1000</v>
      </c>
      <c r="Y23" s="6"/>
    </row>
    <row r="24" spans="1:25" x14ac:dyDescent="0.25">
      <c r="A24" s="15">
        <v>21</v>
      </c>
      <c r="B24" s="34">
        <v>240</v>
      </c>
      <c r="C24" s="34" t="s">
        <v>89</v>
      </c>
      <c r="D24" t="s">
        <v>21</v>
      </c>
      <c r="E24" t="s">
        <v>90</v>
      </c>
      <c r="F24" s="39" t="str">
        <f>VLOOKUP(Tableau1345[[#This Row],[Code]],Legende!$A$2:$B$5,2,FALSE)</f>
        <v>Etablissement</v>
      </c>
      <c r="G24" s="6">
        <f>IF(OR(E24="m",E24="P"),500,1000)</f>
        <v>1000</v>
      </c>
      <c r="H24" s="5">
        <f>G24*2</f>
        <v>2000</v>
      </c>
      <c r="I24" s="6"/>
      <c r="J24" s="5" t="str">
        <f>IF(I24="non",H24,"0")</f>
        <v>0</v>
      </c>
      <c r="K24">
        <f>SUMIFS('bac volé dégradé'!$D$3:$D$10,'bac volé dégradé'!$A$3:$A$10,Tableau1345[[#This Row],[Zone]])</f>
        <v>0</v>
      </c>
      <c r="L24">
        <f>(G24)*2+J24+K24</f>
        <v>2000</v>
      </c>
      <c r="M24" s="6"/>
      <c r="N24" s="5" t="str">
        <f>IF(M24="non",L24,"0")</f>
        <v>0</v>
      </c>
      <c r="O24">
        <f>SUMIFS('bac volé dégradé'!$G$3:$G$10,'bac volé dégradé'!$A$3:$A$10,Tableau1345[[#This Row],[Zone]])</f>
        <v>0</v>
      </c>
      <c r="P24" s="40">
        <f>G24*2+N24+O24</f>
        <v>2000</v>
      </c>
      <c r="Q24" s="40"/>
      <c r="R24" s="67" t="str">
        <f t="shared" si="0"/>
        <v>0</v>
      </c>
      <c r="S24">
        <f>SUMIFS('bac volé dégradé'!$J$3:$J$10,'bac volé dégradé'!$A$3:$A$10,Tableau1345[[#This Row],[Zone]])</f>
        <v>0</v>
      </c>
      <c r="T24" s="37">
        <f>$G24*2+R24+S24</f>
        <v>2000</v>
      </c>
      <c r="U24" s="6"/>
      <c r="V24" s="5" t="str">
        <f>IF(U24="non",T24,"0")</f>
        <v>0</v>
      </c>
      <c r="W24">
        <f>SUMIFS('bac volé dégradé'!$M$3:$M$10,'bac volé dégradé'!$A$3:$A$10,Tableau1345[[#This Row],[Zone]])</f>
        <v>0</v>
      </c>
      <c r="X24">
        <f>$G24*2+V24+W24</f>
        <v>2000</v>
      </c>
      <c r="Y24" s="6"/>
    </row>
    <row r="25" spans="1:25" x14ac:dyDescent="0.25">
      <c r="A25" s="15">
        <v>22</v>
      </c>
      <c r="B25" s="34">
        <v>241</v>
      </c>
      <c r="C25" s="34" t="s">
        <v>91</v>
      </c>
      <c r="D25" t="s">
        <v>21</v>
      </c>
      <c r="E25" t="s">
        <v>69</v>
      </c>
      <c r="F25" s="39" t="str">
        <f>VLOOKUP(Tableau1345[[#This Row],[Code]],Legende!$A$2:$B$5,2,FALSE)</f>
        <v>Foyer</v>
      </c>
      <c r="G25" s="6">
        <f>IF(OR(E25="m",E25="P"),500,1000)</f>
        <v>500</v>
      </c>
      <c r="H25" s="5">
        <f>G25*2</f>
        <v>1000</v>
      </c>
      <c r="I25" s="6"/>
      <c r="J25" s="5" t="str">
        <f>IF(I25="non",H25,"0")</f>
        <v>0</v>
      </c>
      <c r="K25">
        <f>SUMIFS('bac volé dégradé'!$D$3:$D$10,'bac volé dégradé'!$A$3:$A$10,Tableau1345[[#This Row],[Zone]])</f>
        <v>0</v>
      </c>
      <c r="L25">
        <f>(G25)*2+J25+K25</f>
        <v>1000</v>
      </c>
      <c r="M25" s="6"/>
      <c r="N25" s="5" t="str">
        <f>IF(M25="non",L25,"0")</f>
        <v>0</v>
      </c>
      <c r="O25">
        <f>SUMIFS('bac volé dégradé'!$G$3:$G$10,'bac volé dégradé'!$A$3:$A$10,Tableau1345[[#This Row],[Zone]])</f>
        <v>0</v>
      </c>
      <c r="P25" s="40">
        <f>G25*2+N25+O25</f>
        <v>1000</v>
      </c>
      <c r="Q25" s="40"/>
      <c r="R25" s="67" t="str">
        <f t="shared" si="0"/>
        <v>0</v>
      </c>
      <c r="S25">
        <f>SUMIFS('bac volé dégradé'!$J$3:$J$10,'bac volé dégradé'!$A$3:$A$10,Tableau1345[[#This Row],[Zone]])</f>
        <v>0</v>
      </c>
      <c r="T25" s="37">
        <f>$G25*2+R25+S25</f>
        <v>1000</v>
      </c>
      <c r="U25" s="6"/>
      <c r="V25" s="5" t="str">
        <f>IF(U25="non",T25,"0")</f>
        <v>0</v>
      </c>
      <c r="W25">
        <f>SUMIFS('bac volé dégradé'!$M$3:$M$10,'bac volé dégradé'!$A$3:$A$10,Tableau1345[[#This Row],[Zone]])</f>
        <v>0</v>
      </c>
      <c r="X25">
        <f>$G25*2+V25+W25</f>
        <v>1000</v>
      </c>
      <c r="Y25" s="6"/>
    </row>
    <row r="26" spans="1:25" x14ac:dyDescent="0.25">
      <c r="A26" s="15">
        <v>23</v>
      </c>
      <c r="B26" s="34">
        <v>242</v>
      </c>
      <c r="C26" s="34" t="s">
        <v>92</v>
      </c>
      <c r="D26" t="s">
        <v>21</v>
      </c>
      <c r="E26" t="s">
        <v>69</v>
      </c>
      <c r="F26" s="39" t="str">
        <f>VLOOKUP(Tableau1345[[#This Row],[Code]],Legende!$A$2:$B$5,2,FALSE)</f>
        <v>Foyer</v>
      </c>
      <c r="G26" s="6">
        <f>IF(OR(E26="m",E26="P"),500,1000)</f>
        <v>500</v>
      </c>
      <c r="H26" s="5">
        <f>G26*2</f>
        <v>1000</v>
      </c>
      <c r="I26" s="6"/>
      <c r="J26" s="5" t="str">
        <f>IF(I26="non",H26,"0")</f>
        <v>0</v>
      </c>
      <c r="K26">
        <f>SUMIFS('bac volé dégradé'!$D$3:$D$10,'bac volé dégradé'!$A$3:$A$10,Tableau1345[[#This Row],[Zone]])</f>
        <v>0</v>
      </c>
      <c r="L26">
        <f>(G26)*2+J26+K26</f>
        <v>1000</v>
      </c>
      <c r="M26" s="6"/>
      <c r="N26" s="5" t="str">
        <f>IF(M26="non",L26,"0")</f>
        <v>0</v>
      </c>
      <c r="O26">
        <f>SUMIFS('bac volé dégradé'!$G$3:$G$10,'bac volé dégradé'!$A$3:$A$10,Tableau1345[[#This Row],[Zone]])</f>
        <v>0</v>
      </c>
      <c r="P26" s="40">
        <f>G26*2+N26+O26</f>
        <v>1000</v>
      </c>
      <c r="Q26" s="40"/>
      <c r="R26" s="67" t="str">
        <f t="shared" si="0"/>
        <v>0</v>
      </c>
      <c r="S26">
        <f>SUMIFS('bac volé dégradé'!$J$3:$J$10,'bac volé dégradé'!$A$3:$A$10,Tableau1345[[#This Row],[Zone]])</f>
        <v>0</v>
      </c>
      <c r="T26" s="37">
        <f>$G26*2+R26+S26</f>
        <v>1000</v>
      </c>
      <c r="U26" s="6"/>
      <c r="V26" s="5" t="str">
        <f>IF(U26="non",T26,"0")</f>
        <v>0</v>
      </c>
      <c r="W26">
        <f>SUMIFS('bac volé dégradé'!$M$3:$M$10,'bac volé dégradé'!$A$3:$A$10,Tableau1345[[#This Row],[Zone]])</f>
        <v>0</v>
      </c>
      <c r="X26">
        <f>$G26*2+V26+W26</f>
        <v>1000</v>
      </c>
      <c r="Y26" s="6"/>
    </row>
    <row r="27" spans="1:25" x14ac:dyDescent="0.25">
      <c r="A27" s="15">
        <v>24</v>
      </c>
      <c r="B27" s="34">
        <v>243</v>
      </c>
      <c r="C27" s="34" t="s">
        <v>93</v>
      </c>
      <c r="D27" t="s">
        <v>21</v>
      </c>
      <c r="E27" t="s">
        <v>69</v>
      </c>
      <c r="F27" s="39" t="str">
        <f>VLOOKUP(Tableau1345[[#This Row],[Code]],Legende!$A$2:$B$5,2,FALSE)</f>
        <v>Foyer</v>
      </c>
      <c r="G27" s="6">
        <f>IF(OR(E27="m",E27="P"),500,1000)</f>
        <v>500</v>
      </c>
      <c r="H27" s="5">
        <f>G27*2</f>
        <v>1000</v>
      </c>
      <c r="I27" s="6"/>
      <c r="J27" s="5" t="str">
        <f>IF(I27="non",H27,"0")</f>
        <v>0</v>
      </c>
      <c r="K27">
        <f>SUMIFS('bac volé dégradé'!$D$3:$D$10,'bac volé dégradé'!$A$3:$A$10,Tableau1345[[#This Row],[Zone]])</f>
        <v>0</v>
      </c>
      <c r="L27">
        <f>(G27)*2+J27+K27</f>
        <v>1000</v>
      </c>
      <c r="M27" s="6"/>
      <c r="N27" s="5" t="str">
        <f>IF(M27="non",L27,"0")</f>
        <v>0</v>
      </c>
      <c r="O27">
        <f>SUMIFS('bac volé dégradé'!$G$3:$G$10,'bac volé dégradé'!$A$3:$A$10,Tableau1345[[#This Row],[Zone]])</f>
        <v>0</v>
      </c>
      <c r="P27" s="40">
        <f>G27*2+N27+O27</f>
        <v>1000</v>
      </c>
      <c r="Q27" s="40"/>
      <c r="R27" s="67" t="str">
        <f t="shared" si="0"/>
        <v>0</v>
      </c>
      <c r="S27">
        <f>SUMIFS('bac volé dégradé'!$J$3:$J$10,'bac volé dégradé'!$A$3:$A$10,Tableau1345[[#This Row],[Zone]])</f>
        <v>0</v>
      </c>
      <c r="T27" s="37">
        <f>$G27*2+R27+S27</f>
        <v>1000</v>
      </c>
      <c r="U27" s="6"/>
      <c r="V27" s="5" t="str">
        <f>IF(U27="non",T27,"0")</f>
        <v>0</v>
      </c>
      <c r="W27">
        <f>SUMIFS('bac volé dégradé'!$M$3:$M$10,'bac volé dégradé'!$A$3:$A$10,Tableau1345[[#This Row],[Zone]])</f>
        <v>0</v>
      </c>
      <c r="X27">
        <f>$G27*2+V27+W27</f>
        <v>1000</v>
      </c>
      <c r="Y27" s="6"/>
    </row>
    <row r="28" spans="1:25" x14ac:dyDescent="0.25">
      <c r="A28" s="15">
        <v>25</v>
      </c>
      <c r="B28" s="34">
        <v>244</v>
      </c>
      <c r="C28" s="34" t="s">
        <v>14</v>
      </c>
      <c r="D28" t="s">
        <v>21</v>
      </c>
      <c r="E28" t="s">
        <v>73</v>
      </c>
      <c r="F28" s="39" t="str">
        <f>VLOOKUP(Tableau1345[[#This Row],[Code]],Legende!$A$2:$B$5,2,FALSE)</f>
        <v>Petit commercant</v>
      </c>
      <c r="G28" s="6">
        <f>IF(OR(E28="m",E28="P"),500,1000)</f>
        <v>500</v>
      </c>
      <c r="H28" s="5">
        <f>G28*2</f>
        <v>1000</v>
      </c>
      <c r="I28" s="6"/>
      <c r="J28" s="5" t="str">
        <f>IF(I28="non",H28,"0")</f>
        <v>0</v>
      </c>
      <c r="K28">
        <f>SUMIFS('bac volé dégradé'!$D$3:$D$10,'bac volé dégradé'!$A$3:$A$10,Tableau1345[[#This Row],[Zone]])</f>
        <v>0</v>
      </c>
      <c r="L28">
        <f>(G28)*2+J28+K28</f>
        <v>1000</v>
      </c>
      <c r="M28" s="6"/>
      <c r="N28" s="5" t="str">
        <f>IF(M28="non",L28,"0")</f>
        <v>0</v>
      </c>
      <c r="O28">
        <f>SUMIFS('bac volé dégradé'!$G$3:$G$10,'bac volé dégradé'!$A$3:$A$10,Tableau1345[[#This Row],[Zone]])</f>
        <v>0</v>
      </c>
      <c r="P28" s="40">
        <f>G28*2+N28+O28</f>
        <v>1000</v>
      </c>
      <c r="Q28" s="40"/>
      <c r="R28" s="67" t="str">
        <f t="shared" si="0"/>
        <v>0</v>
      </c>
      <c r="S28">
        <f>SUMIFS('bac volé dégradé'!$J$3:$J$10,'bac volé dégradé'!$A$3:$A$10,Tableau1345[[#This Row],[Zone]])</f>
        <v>0</v>
      </c>
      <c r="T28" s="37">
        <f>$G28*2+R28+S28</f>
        <v>1000</v>
      </c>
      <c r="U28" s="6"/>
      <c r="V28" s="5" t="str">
        <f>IF(U28="non",T28,"0")</f>
        <v>0</v>
      </c>
      <c r="W28">
        <f>SUMIFS('bac volé dégradé'!$M$3:$M$10,'bac volé dégradé'!$A$3:$A$10,Tableau1345[[#This Row],[Zone]])</f>
        <v>0</v>
      </c>
      <c r="X28">
        <f>$G28*2+V28+W28</f>
        <v>1000</v>
      </c>
      <c r="Y28" s="6"/>
    </row>
    <row r="29" spans="1:25" x14ac:dyDescent="0.25">
      <c r="A29" s="15">
        <v>26</v>
      </c>
      <c r="B29" s="34">
        <v>245</v>
      </c>
      <c r="C29" s="34" t="s">
        <v>94</v>
      </c>
      <c r="D29" t="s">
        <v>21</v>
      </c>
      <c r="E29" t="s">
        <v>69</v>
      </c>
      <c r="F29" s="39" t="str">
        <f>VLOOKUP(Tableau1345[[#This Row],[Code]],Legende!$A$2:$B$5,2,FALSE)</f>
        <v>Foyer</v>
      </c>
      <c r="G29" s="6">
        <f>IF(OR(E29="m",E29="P"),500,1000)</f>
        <v>500</v>
      </c>
      <c r="H29" s="5">
        <f>G29*2</f>
        <v>1000</v>
      </c>
      <c r="I29" s="6"/>
      <c r="J29" s="5" t="str">
        <f>IF(I29="non",H29,"0")</f>
        <v>0</v>
      </c>
      <c r="K29">
        <f>SUMIFS('bac volé dégradé'!$D$3:$D$10,'bac volé dégradé'!$A$3:$A$10,Tableau1345[[#This Row],[Zone]])</f>
        <v>0</v>
      </c>
      <c r="L29">
        <f>(G29)*2+J29+K29</f>
        <v>1000</v>
      </c>
      <c r="M29" s="6"/>
      <c r="N29" s="5" t="str">
        <f>IF(M29="non",L29,"0")</f>
        <v>0</v>
      </c>
      <c r="O29">
        <f>SUMIFS('bac volé dégradé'!$G$3:$G$10,'bac volé dégradé'!$A$3:$A$10,Tableau1345[[#This Row],[Zone]])</f>
        <v>0</v>
      </c>
      <c r="P29" s="40">
        <f>G29*2+N29+O29</f>
        <v>1000</v>
      </c>
      <c r="Q29" s="40"/>
      <c r="R29" s="67" t="str">
        <f t="shared" si="0"/>
        <v>0</v>
      </c>
      <c r="S29">
        <f>SUMIFS('bac volé dégradé'!$J$3:$J$10,'bac volé dégradé'!$A$3:$A$10,Tableau1345[[#This Row],[Zone]])</f>
        <v>0</v>
      </c>
      <c r="T29" s="37">
        <f>$G29*2+R29+S29</f>
        <v>1000</v>
      </c>
      <c r="U29" s="6"/>
      <c r="V29" s="5" t="str">
        <f>IF(U29="non",T29,"0")</f>
        <v>0</v>
      </c>
      <c r="W29">
        <f>SUMIFS('bac volé dégradé'!$M$3:$M$10,'bac volé dégradé'!$A$3:$A$10,Tableau1345[[#This Row],[Zone]])</f>
        <v>0</v>
      </c>
      <c r="X29">
        <f>$G29*2+V29+W29</f>
        <v>1000</v>
      </c>
      <c r="Y29" s="6"/>
    </row>
    <row r="30" spans="1:25" x14ac:dyDescent="0.25">
      <c r="A30" s="15">
        <v>27</v>
      </c>
      <c r="B30" s="34">
        <v>246</v>
      </c>
      <c r="C30" s="34" t="s">
        <v>95</v>
      </c>
      <c r="D30" t="s">
        <v>21</v>
      </c>
      <c r="E30" t="s">
        <v>69</v>
      </c>
      <c r="F30" s="39" t="str">
        <f>VLOOKUP(Tableau1345[[#This Row],[Code]],Legende!$A$2:$B$5,2,FALSE)</f>
        <v>Foyer</v>
      </c>
      <c r="G30" s="6">
        <f>IF(OR(E30="m",E30="P"),500,1000)</f>
        <v>500</v>
      </c>
      <c r="H30" s="5">
        <f>G30*2</f>
        <v>1000</v>
      </c>
      <c r="I30" s="6"/>
      <c r="J30" s="5"/>
      <c r="K30">
        <f>SUMIFS('bac volé dégradé'!$D$3:$D$10,'bac volé dégradé'!$A$3:$A$10,Tableau1345[[#This Row],[Zone]])</f>
        <v>0</v>
      </c>
      <c r="L30">
        <f>(G30)*2+J30+K30</f>
        <v>1000</v>
      </c>
      <c r="M30" s="6"/>
      <c r="N30" s="5" t="str">
        <f>IF(M30="non",L30,"0")</f>
        <v>0</v>
      </c>
      <c r="O30">
        <f>SUMIFS('bac volé dégradé'!$G$3:$G$10,'bac volé dégradé'!$A$3:$A$10,Tableau1345[[#This Row],[Zone]])</f>
        <v>0</v>
      </c>
      <c r="P30" s="40">
        <f>G30*2+N30+O30</f>
        <v>1000</v>
      </c>
      <c r="Q30" s="40"/>
      <c r="R30" s="67" t="str">
        <f t="shared" si="0"/>
        <v>0</v>
      </c>
      <c r="S30">
        <f>SUMIFS('bac volé dégradé'!$J$3:$J$10,'bac volé dégradé'!$A$3:$A$10,Tableau1345[[#This Row],[Zone]])</f>
        <v>0</v>
      </c>
      <c r="T30" s="37">
        <f>$G30*2+R30+S30</f>
        <v>1000</v>
      </c>
      <c r="U30" s="6"/>
      <c r="V30" s="5" t="str">
        <f>IF(U30="non",T30,"0")</f>
        <v>0</v>
      </c>
      <c r="W30">
        <f>SUMIFS('bac volé dégradé'!$M$3:$M$10,'bac volé dégradé'!$A$3:$A$10,Tableau1345[[#This Row],[Zone]])</f>
        <v>0</v>
      </c>
      <c r="X30">
        <f>$G30*2+V30+W30</f>
        <v>1000</v>
      </c>
      <c r="Y30" s="6"/>
    </row>
    <row r="31" spans="1:25" x14ac:dyDescent="0.25">
      <c r="A31" s="15">
        <v>28</v>
      </c>
      <c r="B31" s="34">
        <v>247</v>
      </c>
      <c r="C31" s="34" t="s">
        <v>12</v>
      </c>
      <c r="D31" t="s">
        <v>21</v>
      </c>
      <c r="E31" t="s">
        <v>73</v>
      </c>
      <c r="F31" s="39" t="str">
        <f>VLOOKUP(Tableau1345[[#This Row],[Code]],Legende!$A$2:$B$5,2,FALSE)</f>
        <v>Petit commercant</v>
      </c>
      <c r="G31" s="6">
        <f>IF(OR(E31="m",E31="P"),500,1000)</f>
        <v>500</v>
      </c>
      <c r="H31" s="5">
        <f>G31*2</f>
        <v>1000</v>
      </c>
      <c r="I31" s="6"/>
      <c r="J31" s="5"/>
      <c r="K31">
        <f>SUMIFS('bac volé dégradé'!$D$3:$D$10,'bac volé dégradé'!$A$3:$A$10,Tableau1345[[#This Row],[Zone]])</f>
        <v>0</v>
      </c>
      <c r="L31">
        <f>(G31)*2+J31+K31</f>
        <v>1000</v>
      </c>
      <c r="M31" s="6"/>
      <c r="N31" s="5" t="str">
        <f>IF(M31="non",L31,"0")</f>
        <v>0</v>
      </c>
      <c r="O31">
        <f>SUMIFS('bac volé dégradé'!$G$3:$G$10,'bac volé dégradé'!$A$3:$A$10,Tableau1345[[#This Row],[Zone]])</f>
        <v>0</v>
      </c>
      <c r="P31" s="40">
        <f>G31*2+N31+O31</f>
        <v>1000</v>
      </c>
      <c r="Q31" s="40"/>
      <c r="R31" s="67" t="str">
        <f t="shared" si="0"/>
        <v>0</v>
      </c>
      <c r="S31">
        <f>SUMIFS('bac volé dégradé'!$J$3:$J$10,'bac volé dégradé'!$A$3:$A$10,Tableau1345[[#This Row],[Zone]])</f>
        <v>0</v>
      </c>
      <c r="T31" s="37">
        <f>$G31*2+R31+S31</f>
        <v>1000</v>
      </c>
      <c r="U31" s="6"/>
      <c r="V31" s="5" t="str">
        <f>IF(U31="non",T31,"0")</f>
        <v>0</v>
      </c>
      <c r="W31">
        <f>SUMIFS('bac volé dégradé'!$M$3:$M$10,'bac volé dégradé'!$A$3:$A$10,Tableau1345[[#This Row],[Zone]])</f>
        <v>0</v>
      </c>
      <c r="X31">
        <f>$G31*2+V31+W31</f>
        <v>1000</v>
      </c>
      <c r="Y31" s="6"/>
    </row>
    <row r="32" spans="1:25" x14ac:dyDescent="0.25">
      <c r="A32" s="15">
        <v>29</v>
      </c>
      <c r="B32" s="34">
        <v>248</v>
      </c>
      <c r="C32" s="34" t="s">
        <v>96</v>
      </c>
      <c r="D32" t="s">
        <v>21</v>
      </c>
      <c r="E32" t="s">
        <v>69</v>
      </c>
      <c r="F32" s="39" t="str">
        <f>VLOOKUP(Tableau1345[[#This Row],[Code]],Legende!$A$2:$B$5,2,FALSE)</f>
        <v>Foyer</v>
      </c>
      <c r="G32" s="6">
        <f>IF(OR(E32="m",E32="P"),500,1000)</f>
        <v>500</v>
      </c>
      <c r="H32" s="5">
        <f>G32*2</f>
        <v>1000</v>
      </c>
      <c r="I32" s="6"/>
      <c r="J32" s="5"/>
      <c r="K32">
        <f>SUMIFS('bac volé dégradé'!$D$3:$D$10,'bac volé dégradé'!$A$3:$A$10,Tableau1345[[#This Row],[Zone]])</f>
        <v>0</v>
      </c>
      <c r="L32">
        <f>(G32)*2+J32+K32</f>
        <v>1000</v>
      </c>
      <c r="M32" s="6"/>
      <c r="N32" s="5" t="str">
        <f>IF(M32="non",L32,"0")</f>
        <v>0</v>
      </c>
      <c r="O32">
        <f>SUMIFS('bac volé dégradé'!$G$3:$G$10,'bac volé dégradé'!$A$3:$A$10,Tableau1345[[#This Row],[Zone]])</f>
        <v>0</v>
      </c>
      <c r="P32" s="40">
        <f>G32*2+N32+O32</f>
        <v>1000</v>
      </c>
      <c r="Q32" s="40"/>
      <c r="R32" s="67" t="str">
        <f t="shared" si="0"/>
        <v>0</v>
      </c>
      <c r="S32">
        <f>SUMIFS('bac volé dégradé'!$J$3:$J$10,'bac volé dégradé'!$A$3:$A$10,Tableau1345[[#This Row],[Zone]])</f>
        <v>0</v>
      </c>
      <c r="T32" s="37">
        <f>$G32*2+R32+S32</f>
        <v>1000</v>
      </c>
      <c r="U32" s="6"/>
      <c r="V32" s="5" t="str">
        <f>IF(U32="non",T32,"0")</f>
        <v>0</v>
      </c>
      <c r="W32">
        <f>SUMIFS('bac volé dégradé'!$M$3:$M$10,'bac volé dégradé'!$A$3:$A$10,Tableau1345[[#This Row],[Zone]])</f>
        <v>0</v>
      </c>
      <c r="X32">
        <f>$G32*2+V32+W32</f>
        <v>1000</v>
      </c>
      <c r="Y32" s="6"/>
    </row>
    <row r="33" spans="1:25" x14ac:dyDescent="0.25">
      <c r="A33" s="15">
        <v>30</v>
      </c>
      <c r="B33" s="34">
        <v>249</v>
      </c>
      <c r="C33" s="34" t="s">
        <v>97</v>
      </c>
      <c r="D33" t="s">
        <v>21</v>
      </c>
      <c r="E33" t="s">
        <v>69</v>
      </c>
      <c r="F33" s="39" t="str">
        <f>VLOOKUP(Tableau1345[[#This Row],[Code]],Legende!$A$2:$B$5,2,FALSE)</f>
        <v>Foyer</v>
      </c>
      <c r="G33" s="6">
        <f>IF(OR(E33="m",E33="P"),500,1000)</f>
        <v>500</v>
      </c>
      <c r="H33" s="5">
        <f>G33*2</f>
        <v>1000</v>
      </c>
      <c r="I33" s="6"/>
      <c r="J33" s="5"/>
      <c r="K33">
        <f>SUMIFS('bac volé dégradé'!$D$3:$D$10,'bac volé dégradé'!$A$3:$A$10,Tableau1345[[#This Row],[Zone]])</f>
        <v>0</v>
      </c>
      <c r="L33">
        <f>(G33)*2+J33+K33</f>
        <v>1000</v>
      </c>
      <c r="M33" s="6"/>
      <c r="N33" s="5" t="str">
        <f>IF(M33="non",L33,"0")</f>
        <v>0</v>
      </c>
      <c r="O33">
        <f>SUMIFS('bac volé dégradé'!$G$3:$G$10,'bac volé dégradé'!$A$3:$A$10,Tableau1345[[#This Row],[Zone]])</f>
        <v>0</v>
      </c>
      <c r="P33" s="40">
        <f>G33*2+N33+O33</f>
        <v>1000</v>
      </c>
      <c r="Q33" s="40"/>
      <c r="R33" s="67" t="str">
        <f t="shared" si="0"/>
        <v>0</v>
      </c>
      <c r="S33">
        <f>SUMIFS('bac volé dégradé'!$J$3:$J$10,'bac volé dégradé'!$A$3:$A$10,Tableau1345[[#This Row],[Zone]])</f>
        <v>0</v>
      </c>
      <c r="T33" s="37">
        <f>$G33*2+R33+S33</f>
        <v>1000</v>
      </c>
      <c r="U33" s="6"/>
      <c r="V33" s="5" t="str">
        <f>IF(U33="non",T33,"0")</f>
        <v>0</v>
      </c>
      <c r="W33">
        <f>SUMIFS('bac volé dégradé'!$M$3:$M$10,'bac volé dégradé'!$A$3:$A$10,Tableau1345[[#This Row],[Zone]])</f>
        <v>0</v>
      </c>
      <c r="X33">
        <f>$G33*2+V33+W33</f>
        <v>1000</v>
      </c>
      <c r="Y33" s="6"/>
    </row>
    <row r="34" spans="1:25" x14ac:dyDescent="0.25">
      <c r="A34" s="15">
        <v>31</v>
      </c>
      <c r="B34" s="34">
        <v>250</v>
      </c>
      <c r="C34" s="34" t="s">
        <v>98</v>
      </c>
      <c r="D34" t="s">
        <v>21</v>
      </c>
      <c r="E34" t="s">
        <v>69</v>
      </c>
      <c r="F34" s="39" t="str">
        <f>VLOOKUP(Tableau1345[[#This Row],[Code]],Legende!$A$2:$B$5,2,FALSE)</f>
        <v>Foyer</v>
      </c>
      <c r="G34" s="6">
        <f>IF(OR(E34="m",E34="P"),500,1000)</f>
        <v>500</v>
      </c>
      <c r="H34" s="5">
        <f>G34*2</f>
        <v>1000</v>
      </c>
      <c r="I34" s="6"/>
      <c r="J34" s="5" t="str">
        <f>IF(I34="non",H34,"0")</f>
        <v>0</v>
      </c>
      <c r="K34">
        <f>SUMIFS('bac volé dégradé'!$D$3:$D$10,'bac volé dégradé'!$A$3:$A$10,Tableau1345[[#This Row],[Zone]])</f>
        <v>0</v>
      </c>
      <c r="L34">
        <f>(G34)*2+J34+K34</f>
        <v>1000</v>
      </c>
      <c r="M34" s="6"/>
      <c r="N34" s="5" t="str">
        <f>IF(M34="non",L34,"0")</f>
        <v>0</v>
      </c>
      <c r="O34">
        <f>SUMIFS('bac volé dégradé'!$G$3:$G$10,'bac volé dégradé'!$A$3:$A$10,Tableau1345[[#This Row],[Zone]])</f>
        <v>0</v>
      </c>
      <c r="P34" s="40">
        <f>G34*2+N34+O34</f>
        <v>1000</v>
      </c>
      <c r="Q34" s="40"/>
      <c r="R34" s="67" t="str">
        <f t="shared" si="0"/>
        <v>0</v>
      </c>
      <c r="S34">
        <f>SUMIFS('bac volé dégradé'!$J$3:$J$10,'bac volé dégradé'!$A$3:$A$10,Tableau1345[[#This Row],[Zone]])</f>
        <v>0</v>
      </c>
      <c r="T34" s="37">
        <f>$G34*2+R34+S34</f>
        <v>1000</v>
      </c>
      <c r="U34" s="6"/>
      <c r="V34" s="5" t="str">
        <f>IF(U34="non",T34,"0")</f>
        <v>0</v>
      </c>
      <c r="W34">
        <f>SUMIFS('bac volé dégradé'!$M$3:$M$10,'bac volé dégradé'!$A$3:$A$10,Tableau1345[[#This Row],[Zone]])</f>
        <v>0</v>
      </c>
      <c r="X34">
        <f>$G34*2+V34+W34</f>
        <v>1000</v>
      </c>
      <c r="Y34" s="6"/>
    </row>
    <row r="35" spans="1:25" x14ac:dyDescent="0.25">
      <c r="A35" s="15">
        <v>32</v>
      </c>
      <c r="B35" s="34">
        <v>251</v>
      </c>
      <c r="C35" s="34" t="s">
        <v>99</v>
      </c>
      <c r="D35" t="s">
        <v>21</v>
      </c>
      <c r="E35" t="s">
        <v>69</v>
      </c>
      <c r="F35" s="39" t="str">
        <f>VLOOKUP(Tableau1345[[#This Row],[Code]],Legende!$A$2:$B$5,2,FALSE)</f>
        <v>Foyer</v>
      </c>
      <c r="G35" s="6">
        <f>IF(OR(E35="m",E35="P"),500,1000)</f>
        <v>500</v>
      </c>
      <c r="H35" s="5">
        <f>G35*2</f>
        <v>1000</v>
      </c>
      <c r="I35" s="6"/>
      <c r="J35" s="5" t="str">
        <f>IF(I35="non",H35,"0")</f>
        <v>0</v>
      </c>
      <c r="K35">
        <f>SUMIFS('bac volé dégradé'!$D$3:$D$10,'bac volé dégradé'!$A$3:$A$10,Tableau1345[[#This Row],[Zone]])</f>
        <v>0</v>
      </c>
      <c r="L35">
        <f>(G35)*2+J35+K35</f>
        <v>1000</v>
      </c>
      <c r="M35" s="6"/>
      <c r="N35" s="5" t="str">
        <f>IF(M35="non",L35,"0")</f>
        <v>0</v>
      </c>
      <c r="O35">
        <f>SUMIFS('bac volé dégradé'!$G$3:$G$10,'bac volé dégradé'!$A$3:$A$10,Tableau1345[[#This Row],[Zone]])</f>
        <v>0</v>
      </c>
      <c r="P35" s="40">
        <f>G35*2+N35+O35</f>
        <v>1000</v>
      </c>
      <c r="Q35" s="40"/>
      <c r="R35" s="67" t="str">
        <f t="shared" si="0"/>
        <v>0</v>
      </c>
      <c r="S35">
        <f>SUMIFS('bac volé dégradé'!$J$3:$J$10,'bac volé dégradé'!$A$3:$A$10,Tableau1345[[#This Row],[Zone]])</f>
        <v>0</v>
      </c>
      <c r="T35" s="37">
        <f>$G35*2+R35+S35</f>
        <v>1000</v>
      </c>
      <c r="U35" s="6"/>
      <c r="V35" s="5" t="str">
        <f>IF(U35="non",T35,"0")</f>
        <v>0</v>
      </c>
      <c r="W35">
        <f>SUMIFS('bac volé dégradé'!$M$3:$M$10,'bac volé dégradé'!$A$3:$A$10,Tableau1345[[#This Row],[Zone]])</f>
        <v>0</v>
      </c>
      <c r="X35">
        <f>$G35*2+V35+W35</f>
        <v>1000</v>
      </c>
      <c r="Y35" s="6"/>
    </row>
    <row r="36" spans="1:25" x14ac:dyDescent="0.25">
      <c r="A36" s="15">
        <v>33</v>
      </c>
      <c r="B36" s="34">
        <v>252</v>
      </c>
      <c r="C36" s="34" t="s">
        <v>100</v>
      </c>
      <c r="D36" t="s">
        <v>21</v>
      </c>
      <c r="E36" t="s">
        <v>69</v>
      </c>
      <c r="F36" s="39" t="str">
        <f>VLOOKUP(Tableau1345[[#This Row],[Code]],Legende!$A$2:$B$5,2,FALSE)</f>
        <v>Foyer</v>
      </c>
      <c r="G36" s="6">
        <f>IF(OR(E36="m",E36="P"),500,1000)</f>
        <v>500</v>
      </c>
      <c r="H36" s="5">
        <f>G36*2</f>
        <v>1000</v>
      </c>
      <c r="I36" s="6"/>
      <c r="J36" s="5" t="str">
        <f>IF(I36="non",H36,"0")</f>
        <v>0</v>
      </c>
      <c r="K36">
        <f>SUMIFS('bac volé dégradé'!$D$3:$D$10,'bac volé dégradé'!$A$3:$A$10,Tableau1345[[#This Row],[Zone]])</f>
        <v>0</v>
      </c>
      <c r="L36">
        <f>(G36)*2+J36+K36</f>
        <v>1000</v>
      </c>
      <c r="M36" s="6"/>
      <c r="N36" s="5" t="str">
        <f>IF(M36="non",L36,"0")</f>
        <v>0</v>
      </c>
      <c r="O36">
        <f>SUMIFS('bac volé dégradé'!$G$3:$G$10,'bac volé dégradé'!$A$3:$A$10,Tableau1345[[#This Row],[Zone]])</f>
        <v>0</v>
      </c>
      <c r="P36" s="40">
        <f>G36*2+N36+O36</f>
        <v>1000</v>
      </c>
      <c r="Q36" s="40"/>
      <c r="R36" s="67" t="str">
        <f t="shared" si="0"/>
        <v>0</v>
      </c>
      <c r="S36">
        <f>SUMIFS('bac volé dégradé'!$J$3:$J$10,'bac volé dégradé'!$A$3:$A$10,Tableau1345[[#This Row],[Zone]])</f>
        <v>0</v>
      </c>
      <c r="T36" s="37">
        <f>$G36*2+R36+S36</f>
        <v>1000</v>
      </c>
      <c r="U36" s="6"/>
      <c r="V36" s="5" t="str">
        <f>IF(U36="non",T36,"0")</f>
        <v>0</v>
      </c>
      <c r="W36">
        <f>SUMIFS('bac volé dégradé'!$M$3:$M$10,'bac volé dégradé'!$A$3:$A$10,Tableau1345[[#This Row],[Zone]])</f>
        <v>0</v>
      </c>
      <c r="X36">
        <f>$G36*2+V36+W36</f>
        <v>1000</v>
      </c>
      <c r="Y36" s="6"/>
    </row>
    <row r="37" spans="1:25" x14ac:dyDescent="0.25">
      <c r="A37" s="15">
        <v>34</v>
      </c>
      <c r="B37" s="34">
        <v>253</v>
      </c>
      <c r="C37" s="34" t="s">
        <v>101</v>
      </c>
      <c r="D37" t="s">
        <v>21</v>
      </c>
      <c r="E37" t="s">
        <v>69</v>
      </c>
      <c r="F37" s="39" t="str">
        <f>VLOOKUP(Tableau1345[[#This Row],[Code]],Legende!$A$2:$B$5,2,FALSE)</f>
        <v>Foyer</v>
      </c>
      <c r="G37" s="6">
        <f>IF(OR(E37="m",E37="P"),500,1000)</f>
        <v>500</v>
      </c>
      <c r="H37" s="5">
        <f>G37*2</f>
        <v>1000</v>
      </c>
      <c r="I37" s="6"/>
      <c r="J37" s="5" t="str">
        <f>IF(I37="non",H37,"0")</f>
        <v>0</v>
      </c>
      <c r="K37">
        <f>SUMIFS('bac volé dégradé'!$D$3:$D$10,'bac volé dégradé'!$A$3:$A$10,Tableau1345[[#This Row],[Zone]])</f>
        <v>0</v>
      </c>
      <c r="L37">
        <f>(G37)*2+J37+K37</f>
        <v>1000</v>
      </c>
      <c r="M37" s="6"/>
      <c r="N37" s="5" t="str">
        <f>IF(M37="non",L37,"0")</f>
        <v>0</v>
      </c>
      <c r="O37">
        <f>SUMIFS('bac volé dégradé'!$G$3:$G$10,'bac volé dégradé'!$A$3:$A$10,Tableau1345[[#This Row],[Zone]])</f>
        <v>0</v>
      </c>
      <c r="P37" s="40">
        <f>G37*2+N37+O37</f>
        <v>1000</v>
      </c>
      <c r="Q37" s="40"/>
      <c r="R37" s="67" t="str">
        <f t="shared" si="0"/>
        <v>0</v>
      </c>
      <c r="S37">
        <f>SUMIFS('bac volé dégradé'!$J$3:$J$10,'bac volé dégradé'!$A$3:$A$10,Tableau1345[[#This Row],[Zone]])</f>
        <v>0</v>
      </c>
      <c r="T37" s="37">
        <f>$G37*2+R37+S37</f>
        <v>1000</v>
      </c>
      <c r="U37" s="6"/>
      <c r="V37" s="5" t="str">
        <f>IF(U37="non",T37,"0")</f>
        <v>0</v>
      </c>
      <c r="W37">
        <f>SUMIFS('bac volé dégradé'!$M$3:$M$10,'bac volé dégradé'!$A$3:$A$10,Tableau1345[[#This Row],[Zone]])</f>
        <v>0</v>
      </c>
      <c r="X37">
        <f>$G37*2+V37+W37</f>
        <v>1000</v>
      </c>
      <c r="Y37" s="6"/>
    </row>
    <row r="38" spans="1:25" x14ac:dyDescent="0.25">
      <c r="A38" s="15">
        <v>35</v>
      </c>
      <c r="B38" s="34">
        <v>629</v>
      </c>
      <c r="C38" s="34" t="s">
        <v>102</v>
      </c>
      <c r="D38" t="s">
        <v>21</v>
      </c>
      <c r="E38" t="s">
        <v>69</v>
      </c>
      <c r="F38" s="39" t="str">
        <f>VLOOKUP(Tableau1345[[#This Row],[Code]],Legende!$A$2:$B$5,2,FALSE)</f>
        <v>Foyer</v>
      </c>
      <c r="G38" s="6">
        <f>IF(OR(E38="m",E38="P"),500,1000)</f>
        <v>500</v>
      </c>
      <c r="H38" s="5">
        <f>G38*2</f>
        <v>1000</v>
      </c>
      <c r="I38" s="6"/>
      <c r="J38" s="5" t="str">
        <f>IF(I38="non",H38,"0")</f>
        <v>0</v>
      </c>
      <c r="K38">
        <f>SUMIFS('bac volé dégradé'!$D$3:$D$10,'bac volé dégradé'!$A$3:$A$10,Tableau1345[[#This Row],[Zone]])</f>
        <v>0</v>
      </c>
      <c r="L38">
        <f>(G38)*2+J38+K38</f>
        <v>1000</v>
      </c>
      <c r="M38" s="6"/>
      <c r="N38" s="5" t="str">
        <f>IF(M38="non",L38,"0")</f>
        <v>0</v>
      </c>
      <c r="O38">
        <f>SUMIFS('bac volé dégradé'!$G$3:$G$10,'bac volé dégradé'!$A$3:$A$10,Tableau1345[[#This Row],[Zone]])</f>
        <v>0</v>
      </c>
      <c r="P38" s="40">
        <f>G38*2+N38+O38</f>
        <v>1000</v>
      </c>
      <c r="Q38" s="40"/>
      <c r="R38" s="67" t="str">
        <f t="shared" si="0"/>
        <v>0</v>
      </c>
      <c r="S38">
        <f>SUMIFS('bac volé dégradé'!$J$3:$J$10,'bac volé dégradé'!$A$3:$A$10,Tableau1345[[#This Row],[Zone]])</f>
        <v>0</v>
      </c>
      <c r="T38" s="37">
        <f>$G38*2+R38+S38</f>
        <v>1000</v>
      </c>
      <c r="U38" s="6"/>
      <c r="V38" s="5" t="str">
        <f>IF(U38="non",T38,"0")</f>
        <v>0</v>
      </c>
      <c r="W38">
        <f>SUMIFS('bac volé dégradé'!$M$3:$M$10,'bac volé dégradé'!$A$3:$A$10,Tableau1345[[#This Row],[Zone]])</f>
        <v>0</v>
      </c>
      <c r="X38">
        <f>$G38*2+V38+W38</f>
        <v>1000</v>
      </c>
      <c r="Y38" s="6"/>
    </row>
    <row r="39" spans="1:25" x14ac:dyDescent="0.25">
      <c r="A39" s="15">
        <v>36</v>
      </c>
      <c r="B39" s="34">
        <v>254</v>
      </c>
      <c r="C39" s="34" t="s">
        <v>103</v>
      </c>
      <c r="D39" t="s">
        <v>21</v>
      </c>
      <c r="E39" t="s">
        <v>69</v>
      </c>
      <c r="F39" s="39" t="str">
        <f>VLOOKUP(Tableau1345[[#This Row],[Code]],Legende!$A$2:$B$5,2,FALSE)</f>
        <v>Foyer</v>
      </c>
      <c r="G39" s="6">
        <f>IF(OR(E39="m",E39="P"),500,1000)</f>
        <v>500</v>
      </c>
      <c r="H39" s="5">
        <f>G39*2</f>
        <v>1000</v>
      </c>
      <c r="I39" s="6"/>
      <c r="J39" s="5" t="str">
        <f>IF(I39="non",H39,"0")</f>
        <v>0</v>
      </c>
      <c r="K39">
        <f>SUMIFS('bac volé dégradé'!$D$3:$D$10,'bac volé dégradé'!$A$3:$A$10,Tableau1345[[#This Row],[Zone]])</f>
        <v>0</v>
      </c>
      <c r="L39">
        <f>(G39)*2+J39+K39</f>
        <v>1000</v>
      </c>
      <c r="M39" s="6"/>
      <c r="N39" s="5" t="str">
        <f>IF(M39="non",L39,"0")</f>
        <v>0</v>
      </c>
      <c r="O39">
        <f>SUMIFS('bac volé dégradé'!$G$3:$G$10,'bac volé dégradé'!$A$3:$A$10,Tableau1345[[#This Row],[Zone]])</f>
        <v>0</v>
      </c>
      <c r="P39" s="40">
        <f>G39*2+N39+O39</f>
        <v>1000</v>
      </c>
      <c r="Q39" s="40"/>
      <c r="R39" s="67" t="str">
        <f t="shared" si="0"/>
        <v>0</v>
      </c>
      <c r="S39">
        <f>SUMIFS('bac volé dégradé'!$J$3:$J$10,'bac volé dégradé'!$A$3:$A$10,Tableau1345[[#This Row],[Zone]])</f>
        <v>0</v>
      </c>
      <c r="T39" s="37">
        <f>$G39*2+R39+S39</f>
        <v>1000</v>
      </c>
      <c r="U39" s="6"/>
      <c r="V39" s="5" t="str">
        <f>IF(U39="non",T39,"0")</f>
        <v>0</v>
      </c>
      <c r="W39">
        <f>SUMIFS('bac volé dégradé'!$M$3:$M$10,'bac volé dégradé'!$A$3:$A$10,Tableau1345[[#This Row],[Zone]])</f>
        <v>0</v>
      </c>
      <c r="X39">
        <f>$G39*2+V39+W39</f>
        <v>1000</v>
      </c>
      <c r="Y39" s="6"/>
    </row>
    <row r="40" spans="1:25" x14ac:dyDescent="0.25">
      <c r="A40" s="15">
        <v>37</v>
      </c>
      <c r="B40" s="34">
        <v>255</v>
      </c>
      <c r="C40" s="34" t="s">
        <v>3</v>
      </c>
      <c r="D40" t="s">
        <v>21</v>
      </c>
      <c r="E40" t="s">
        <v>69</v>
      </c>
      <c r="F40" s="39" t="str">
        <f>VLOOKUP(Tableau1345[[#This Row],[Code]],Legende!$A$2:$B$5,2,FALSE)</f>
        <v>Foyer</v>
      </c>
      <c r="G40" s="6">
        <f>IF(OR(E40="m",E40="P"),500,1000)</f>
        <v>500</v>
      </c>
      <c r="H40" s="5">
        <f>G40*2</f>
        <v>1000</v>
      </c>
      <c r="I40" s="6"/>
      <c r="J40" s="5" t="str">
        <f>IF(I40="non",H40,"0")</f>
        <v>0</v>
      </c>
      <c r="K40">
        <f>SUMIFS('bac volé dégradé'!$D$3:$D$10,'bac volé dégradé'!$A$3:$A$10,Tableau1345[[#This Row],[Zone]])</f>
        <v>0</v>
      </c>
      <c r="L40">
        <f>(G40)*2+J40+K40</f>
        <v>1000</v>
      </c>
      <c r="M40" s="6"/>
      <c r="N40" s="5" t="str">
        <f>IF(M40="non",L40,"0")</f>
        <v>0</v>
      </c>
      <c r="O40">
        <f>SUMIFS('bac volé dégradé'!$G$3:$G$10,'bac volé dégradé'!$A$3:$A$10,Tableau1345[[#This Row],[Zone]])</f>
        <v>0</v>
      </c>
      <c r="P40" s="40">
        <f>G40*2+N40+O40</f>
        <v>1000</v>
      </c>
      <c r="Q40" s="40"/>
      <c r="R40" s="67" t="str">
        <f t="shared" si="0"/>
        <v>0</v>
      </c>
      <c r="S40">
        <f>SUMIFS('bac volé dégradé'!$J$3:$J$10,'bac volé dégradé'!$A$3:$A$10,Tableau1345[[#This Row],[Zone]])</f>
        <v>0</v>
      </c>
      <c r="T40" s="37">
        <f>$G40*2+R40+S40</f>
        <v>1000</v>
      </c>
      <c r="U40" s="6"/>
      <c r="V40" s="5" t="str">
        <f>IF(U40="non",T40,"0")</f>
        <v>0</v>
      </c>
      <c r="W40">
        <f>SUMIFS('bac volé dégradé'!$M$3:$M$10,'bac volé dégradé'!$A$3:$A$10,Tableau1345[[#This Row],[Zone]])</f>
        <v>0</v>
      </c>
      <c r="X40">
        <f>$G40*2+V40+W40</f>
        <v>1000</v>
      </c>
      <c r="Y40" s="6"/>
    </row>
    <row r="41" spans="1:25" x14ac:dyDescent="0.25">
      <c r="A41" s="15">
        <v>38</v>
      </c>
      <c r="B41" s="34">
        <v>224</v>
      </c>
      <c r="C41" s="34" t="s">
        <v>104</v>
      </c>
      <c r="D41" t="s">
        <v>21</v>
      </c>
      <c r="E41" t="s">
        <v>69</v>
      </c>
      <c r="F41" s="39" t="str">
        <f>VLOOKUP(Tableau1345[[#This Row],[Code]],Legende!$A$2:$B$5,2,FALSE)</f>
        <v>Foyer</v>
      </c>
      <c r="G41" s="6">
        <f>IF(OR(E41="m",E41="P"),500,1000)</f>
        <v>500</v>
      </c>
      <c r="H41" s="5">
        <f>G41*2</f>
        <v>1000</v>
      </c>
      <c r="I41" s="6"/>
      <c r="J41" s="5" t="str">
        <f>IF(I41="non",H41,"0")</f>
        <v>0</v>
      </c>
      <c r="K41">
        <f>SUMIFS('bac volé dégradé'!$D$3:$D$10,'bac volé dégradé'!$A$3:$A$10,Tableau1345[[#This Row],[Zone]])</f>
        <v>0</v>
      </c>
      <c r="L41">
        <f>(G41)*2+J41+K41</f>
        <v>1000</v>
      </c>
      <c r="M41" s="6"/>
      <c r="N41" s="5" t="str">
        <f>IF(M41="non",L41,"0")</f>
        <v>0</v>
      </c>
      <c r="O41">
        <f>SUMIFS('bac volé dégradé'!$G$3:$G$10,'bac volé dégradé'!$A$3:$A$10,Tableau1345[[#This Row],[Zone]])</f>
        <v>0</v>
      </c>
      <c r="P41" s="40">
        <f>G41*2+N41+O41</f>
        <v>1000</v>
      </c>
      <c r="Q41" s="40"/>
      <c r="R41" s="67" t="str">
        <f t="shared" si="0"/>
        <v>0</v>
      </c>
      <c r="S41">
        <f>SUMIFS('bac volé dégradé'!$J$3:$J$10,'bac volé dégradé'!$A$3:$A$10,Tableau1345[[#This Row],[Zone]])</f>
        <v>0</v>
      </c>
      <c r="T41" s="37">
        <f>$G41*2+R41+S41</f>
        <v>1000</v>
      </c>
      <c r="U41" s="6"/>
      <c r="V41" s="5" t="str">
        <f>IF(U41="non",T41,"0")</f>
        <v>0</v>
      </c>
      <c r="W41">
        <f>SUMIFS('bac volé dégradé'!$M$3:$M$10,'bac volé dégradé'!$A$3:$A$10,Tableau1345[[#This Row],[Zone]])</f>
        <v>0</v>
      </c>
      <c r="X41">
        <f>$G41*2+V41+W41</f>
        <v>1000</v>
      </c>
      <c r="Y41" s="6"/>
    </row>
    <row r="42" spans="1:25" x14ac:dyDescent="0.25">
      <c r="A42" s="15">
        <v>39</v>
      </c>
      <c r="B42" s="34">
        <v>225</v>
      </c>
      <c r="C42" s="34" t="s">
        <v>105</v>
      </c>
      <c r="D42" t="s">
        <v>21</v>
      </c>
      <c r="E42" t="s">
        <v>69</v>
      </c>
      <c r="F42" s="39" t="str">
        <f>VLOOKUP(Tableau1345[[#This Row],[Code]],Legende!$A$2:$B$5,2,FALSE)</f>
        <v>Foyer</v>
      </c>
      <c r="G42" s="6">
        <f>IF(OR(E42="m",E42="P"),500,1000)</f>
        <v>500</v>
      </c>
      <c r="H42" s="5">
        <f>G42*2</f>
        <v>1000</v>
      </c>
      <c r="I42" s="6"/>
      <c r="J42" s="5" t="str">
        <f>IF(I42="non",H42,"0")</f>
        <v>0</v>
      </c>
      <c r="K42">
        <f>SUMIFS('bac volé dégradé'!$D$3:$D$10,'bac volé dégradé'!$A$3:$A$10,Tableau1345[[#This Row],[Zone]])</f>
        <v>0</v>
      </c>
      <c r="L42">
        <f>(G42)*2+J42+K42</f>
        <v>1000</v>
      </c>
      <c r="M42" s="6"/>
      <c r="N42" s="5" t="str">
        <f>IF(M42="non",L42,"0")</f>
        <v>0</v>
      </c>
      <c r="O42">
        <f>SUMIFS('bac volé dégradé'!$G$3:$G$10,'bac volé dégradé'!$A$3:$A$10,Tableau1345[[#This Row],[Zone]])</f>
        <v>0</v>
      </c>
      <c r="P42" s="40">
        <f>G42*2+N42+O42</f>
        <v>1000</v>
      </c>
      <c r="Q42" s="40"/>
      <c r="R42" s="67" t="str">
        <f t="shared" si="0"/>
        <v>0</v>
      </c>
      <c r="S42">
        <f>SUMIFS('bac volé dégradé'!$J$3:$J$10,'bac volé dégradé'!$A$3:$A$10,Tableau1345[[#This Row],[Zone]])</f>
        <v>0</v>
      </c>
      <c r="T42" s="37">
        <f>$G42*2+R42+S42</f>
        <v>1000</v>
      </c>
      <c r="U42" s="6"/>
      <c r="V42" s="5" t="str">
        <f>IF(U42="non",T42,"0")</f>
        <v>0</v>
      </c>
      <c r="W42">
        <f>SUMIFS('bac volé dégradé'!$M$3:$M$10,'bac volé dégradé'!$A$3:$A$10,Tableau1345[[#This Row],[Zone]])</f>
        <v>0</v>
      </c>
      <c r="X42">
        <f>$G42*2+V42+W42</f>
        <v>1000</v>
      </c>
      <c r="Y42" s="6"/>
    </row>
    <row r="43" spans="1:25" x14ac:dyDescent="0.25">
      <c r="A43" s="15">
        <v>40</v>
      </c>
      <c r="B43" s="34">
        <v>226</v>
      </c>
      <c r="C43" s="34" t="s">
        <v>105</v>
      </c>
      <c r="D43" t="s">
        <v>21</v>
      </c>
      <c r="E43" t="s">
        <v>69</v>
      </c>
      <c r="F43" s="39" t="str">
        <f>VLOOKUP(Tableau1345[[#This Row],[Code]],Legende!$A$2:$B$5,2,FALSE)</f>
        <v>Foyer</v>
      </c>
      <c r="G43" s="6">
        <f>IF(OR(E43="m",E43="P"),500,1000)</f>
        <v>500</v>
      </c>
      <c r="H43" s="5">
        <f>G43*2</f>
        <v>1000</v>
      </c>
      <c r="I43" s="6"/>
      <c r="J43" s="5" t="str">
        <f>IF(I43="non",H43,"0")</f>
        <v>0</v>
      </c>
      <c r="K43">
        <f>SUMIFS('bac volé dégradé'!$D$3:$D$10,'bac volé dégradé'!$A$3:$A$10,Tableau1345[[#This Row],[Zone]])</f>
        <v>0</v>
      </c>
      <c r="L43">
        <f>(G43)*2+J43+K43</f>
        <v>1000</v>
      </c>
      <c r="M43" s="6"/>
      <c r="N43" s="5" t="str">
        <f>IF(M43="non",L43,"0")</f>
        <v>0</v>
      </c>
      <c r="O43">
        <f>SUMIFS('bac volé dégradé'!$G$3:$G$10,'bac volé dégradé'!$A$3:$A$10,Tableau1345[[#This Row],[Zone]])</f>
        <v>0</v>
      </c>
      <c r="P43" s="40">
        <f>G43*2+N43+O43</f>
        <v>1000</v>
      </c>
      <c r="Q43" s="40"/>
      <c r="R43" s="67" t="str">
        <f t="shared" si="0"/>
        <v>0</v>
      </c>
      <c r="S43">
        <f>SUMIFS('bac volé dégradé'!$J$3:$J$10,'bac volé dégradé'!$A$3:$A$10,Tableau1345[[#This Row],[Zone]])</f>
        <v>0</v>
      </c>
      <c r="T43" s="37">
        <f>$G43*2+R43+S43</f>
        <v>1000</v>
      </c>
      <c r="U43" s="6"/>
      <c r="V43" s="5" t="str">
        <f>IF(U43="non",T43,"0")</f>
        <v>0</v>
      </c>
      <c r="W43">
        <f>SUMIFS('bac volé dégradé'!$M$3:$M$10,'bac volé dégradé'!$A$3:$A$10,Tableau1345[[#This Row],[Zone]])</f>
        <v>0</v>
      </c>
      <c r="X43">
        <f>$G43*2+V43+W43</f>
        <v>1000</v>
      </c>
      <c r="Y43" s="6"/>
    </row>
    <row r="44" spans="1:25" x14ac:dyDescent="0.25">
      <c r="A44" s="15">
        <v>41</v>
      </c>
      <c r="B44" s="34">
        <v>227</v>
      </c>
      <c r="C44" s="34" t="s">
        <v>106</v>
      </c>
      <c r="D44" t="s">
        <v>21</v>
      </c>
      <c r="E44" t="s">
        <v>69</v>
      </c>
      <c r="F44" s="39" t="str">
        <f>VLOOKUP(Tableau1345[[#This Row],[Code]],Legende!$A$2:$B$5,2,FALSE)</f>
        <v>Foyer</v>
      </c>
      <c r="G44" s="6">
        <f>IF(OR(E44="m",E44="P"),500,1000)</f>
        <v>500</v>
      </c>
      <c r="H44" s="5">
        <f>G44*2</f>
        <v>1000</v>
      </c>
      <c r="I44" s="6"/>
      <c r="J44" s="5" t="str">
        <f>IF(I44="non",H44,"0")</f>
        <v>0</v>
      </c>
      <c r="K44">
        <f>SUMIFS('bac volé dégradé'!$D$3:$D$10,'bac volé dégradé'!$A$3:$A$10,Tableau1345[[#This Row],[Zone]])</f>
        <v>0</v>
      </c>
      <c r="L44">
        <f>(G44)*2+J44+K44</f>
        <v>1000</v>
      </c>
      <c r="M44" s="6"/>
      <c r="N44" s="5" t="str">
        <f>IF(M44="non",L44,"0")</f>
        <v>0</v>
      </c>
      <c r="O44">
        <f>SUMIFS('bac volé dégradé'!$G$3:$G$10,'bac volé dégradé'!$A$3:$A$10,Tableau1345[[#This Row],[Zone]])</f>
        <v>0</v>
      </c>
      <c r="P44" s="40">
        <f>G44*2+N44+O44</f>
        <v>1000</v>
      </c>
      <c r="Q44" s="40"/>
      <c r="R44" s="67" t="str">
        <f t="shared" si="0"/>
        <v>0</v>
      </c>
      <c r="S44">
        <f>SUMIFS('bac volé dégradé'!$J$3:$J$10,'bac volé dégradé'!$A$3:$A$10,Tableau1345[[#This Row],[Zone]])</f>
        <v>0</v>
      </c>
      <c r="T44" s="37">
        <f>$G44*2+R44+S44</f>
        <v>1000</v>
      </c>
      <c r="U44" s="6"/>
      <c r="V44" s="5" t="str">
        <f>IF(U44="non",T44,"0")</f>
        <v>0</v>
      </c>
      <c r="W44">
        <f>SUMIFS('bac volé dégradé'!$M$3:$M$10,'bac volé dégradé'!$A$3:$A$10,Tableau1345[[#This Row],[Zone]])</f>
        <v>0</v>
      </c>
      <c r="X44">
        <f>$G44*2+V44+W44</f>
        <v>1000</v>
      </c>
      <c r="Y44" s="6"/>
    </row>
    <row r="45" spans="1:25" x14ac:dyDescent="0.25">
      <c r="A45" s="15">
        <v>42</v>
      </c>
      <c r="B45" s="34">
        <v>228</v>
      </c>
      <c r="C45" s="34" t="s">
        <v>107</v>
      </c>
      <c r="D45" t="s">
        <v>21</v>
      </c>
      <c r="E45" t="s">
        <v>69</v>
      </c>
      <c r="F45" s="39" t="str">
        <f>VLOOKUP(Tableau1345[[#This Row],[Code]],Legende!$A$2:$B$5,2,FALSE)</f>
        <v>Foyer</v>
      </c>
      <c r="G45" s="6">
        <f>IF(OR(E45="m",E45="P"),500,1000)</f>
        <v>500</v>
      </c>
      <c r="H45" s="5">
        <f>G45*2</f>
        <v>1000</v>
      </c>
      <c r="I45" s="6"/>
      <c r="J45" s="5" t="str">
        <f>IF(I45="non",H45,"0")</f>
        <v>0</v>
      </c>
      <c r="K45">
        <f>SUMIFS('bac volé dégradé'!$D$3:$D$10,'bac volé dégradé'!$A$3:$A$10,Tableau1345[[#This Row],[Zone]])</f>
        <v>0</v>
      </c>
      <c r="L45">
        <f>(G45)*2+J45+K45</f>
        <v>1000</v>
      </c>
      <c r="M45" s="6"/>
      <c r="N45" s="5" t="str">
        <f>IF(M45="non",L45,"0")</f>
        <v>0</v>
      </c>
      <c r="O45">
        <f>SUMIFS('bac volé dégradé'!$G$3:$G$10,'bac volé dégradé'!$A$3:$A$10,Tableau1345[[#This Row],[Zone]])</f>
        <v>0</v>
      </c>
      <c r="P45" s="40">
        <f>G45*2+N45+O45</f>
        <v>1000</v>
      </c>
      <c r="Q45" s="40"/>
      <c r="R45" s="67" t="str">
        <f t="shared" si="0"/>
        <v>0</v>
      </c>
      <c r="S45">
        <f>SUMIFS('bac volé dégradé'!$J$3:$J$10,'bac volé dégradé'!$A$3:$A$10,Tableau1345[[#This Row],[Zone]])</f>
        <v>0</v>
      </c>
      <c r="T45" s="37">
        <f>$G45*2+R45+S45</f>
        <v>1000</v>
      </c>
      <c r="U45" s="6"/>
      <c r="V45" s="5" t="str">
        <f>IF(U45="non",T45,"0")</f>
        <v>0</v>
      </c>
      <c r="W45">
        <f>SUMIFS('bac volé dégradé'!$M$3:$M$10,'bac volé dégradé'!$A$3:$A$10,Tableau1345[[#This Row],[Zone]])</f>
        <v>0</v>
      </c>
      <c r="X45">
        <f>$G45*2+V45+W45</f>
        <v>1000</v>
      </c>
      <c r="Y45" s="6"/>
    </row>
    <row r="46" spans="1:25" x14ac:dyDescent="0.25">
      <c r="A46" s="15">
        <v>43</v>
      </c>
      <c r="B46" s="34">
        <v>229</v>
      </c>
      <c r="C46" s="34" t="s">
        <v>108</v>
      </c>
      <c r="D46" t="s">
        <v>21</v>
      </c>
      <c r="E46" t="s">
        <v>69</v>
      </c>
      <c r="F46" s="39" t="str">
        <f>VLOOKUP(Tableau1345[[#This Row],[Code]],Legende!$A$2:$B$5,2,FALSE)</f>
        <v>Foyer</v>
      </c>
      <c r="G46" s="6">
        <f>IF(OR(E46="m",E46="P"),500,1000)</f>
        <v>500</v>
      </c>
      <c r="H46" s="5">
        <f>G46*2</f>
        <v>1000</v>
      </c>
      <c r="I46" s="6"/>
      <c r="J46" s="5" t="str">
        <f>IF(I46="non",H46,"0")</f>
        <v>0</v>
      </c>
      <c r="K46">
        <f>SUMIFS('bac volé dégradé'!$D$3:$D$10,'bac volé dégradé'!$A$3:$A$10,Tableau1345[[#This Row],[Zone]])</f>
        <v>0</v>
      </c>
      <c r="L46">
        <f>(G46)*2+J46+K46</f>
        <v>1000</v>
      </c>
      <c r="M46" s="6"/>
      <c r="N46" s="5" t="str">
        <f>IF(M46="non",L46,"0")</f>
        <v>0</v>
      </c>
      <c r="O46">
        <f>SUMIFS('bac volé dégradé'!$G$3:$G$10,'bac volé dégradé'!$A$3:$A$10,Tableau1345[[#This Row],[Zone]])</f>
        <v>0</v>
      </c>
      <c r="P46" s="40">
        <f>G46*2+N46+O46</f>
        <v>1000</v>
      </c>
      <c r="Q46" s="40"/>
      <c r="R46" s="67" t="str">
        <f t="shared" si="0"/>
        <v>0</v>
      </c>
      <c r="S46">
        <f>SUMIFS('bac volé dégradé'!$J$3:$J$10,'bac volé dégradé'!$A$3:$A$10,Tableau1345[[#This Row],[Zone]])</f>
        <v>0</v>
      </c>
      <c r="T46" s="37">
        <f>$G46*2+R46+S46</f>
        <v>1000</v>
      </c>
      <c r="U46" s="6"/>
      <c r="V46" s="5" t="str">
        <f>IF(U46="non",T46,"0")</f>
        <v>0</v>
      </c>
      <c r="W46">
        <f>SUMIFS('bac volé dégradé'!$M$3:$M$10,'bac volé dégradé'!$A$3:$A$10,Tableau1345[[#This Row],[Zone]])</f>
        <v>0</v>
      </c>
      <c r="X46">
        <f>$G46*2+V46+W46</f>
        <v>1000</v>
      </c>
      <c r="Y46" s="6"/>
    </row>
    <row r="47" spans="1:25" x14ac:dyDescent="0.25">
      <c r="A47" s="15">
        <v>44</v>
      </c>
      <c r="B47" s="34">
        <v>230</v>
      </c>
      <c r="C47" s="34" t="s">
        <v>109</v>
      </c>
      <c r="D47" t="s">
        <v>21</v>
      </c>
      <c r="E47" t="s">
        <v>69</v>
      </c>
      <c r="F47" s="39" t="str">
        <f>VLOOKUP(Tableau1345[[#This Row],[Code]],Legende!$A$2:$B$5,2,FALSE)</f>
        <v>Foyer</v>
      </c>
      <c r="G47" s="6">
        <f>IF(OR(E47="m",E47="P"),500,1000)</f>
        <v>500</v>
      </c>
      <c r="H47" s="5">
        <f>G47*2</f>
        <v>1000</v>
      </c>
      <c r="I47" s="6"/>
      <c r="J47" s="5" t="str">
        <f>IF(I47="non",H47,"0")</f>
        <v>0</v>
      </c>
      <c r="K47">
        <f>SUMIFS('bac volé dégradé'!$D$3:$D$10,'bac volé dégradé'!$A$3:$A$10,Tableau1345[[#This Row],[Zone]])</f>
        <v>0</v>
      </c>
      <c r="L47">
        <f>(G47)*2+J47+K47</f>
        <v>1000</v>
      </c>
      <c r="M47" s="6"/>
      <c r="N47" s="5" t="str">
        <f>IF(M47="non",L47,"0")</f>
        <v>0</v>
      </c>
      <c r="O47">
        <f>SUMIFS('bac volé dégradé'!$G$3:$G$10,'bac volé dégradé'!$A$3:$A$10,Tableau1345[[#This Row],[Zone]])</f>
        <v>0</v>
      </c>
      <c r="P47" s="40">
        <f>G47*2+N47+O47</f>
        <v>1000</v>
      </c>
      <c r="Q47" s="40"/>
      <c r="R47" s="67" t="str">
        <f t="shared" si="0"/>
        <v>0</v>
      </c>
      <c r="S47">
        <f>SUMIFS('bac volé dégradé'!$J$3:$J$10,'bac volé dégradé'!$A$3:$A$10,Tableau1345[[#This Row],[Zone]])</f>
        <v>0</v>
      </c>
      <c r="T47" s="37">
        <f>$G47*2+R47+S47</f>
        <v>1000</v>
      </c>
      <c r="U47" s="6"/>
      <c r="V47" s="5" t="str">
        <f>IF(U47="non",T47,"0")</f>
        <v>0</v>
      </c>
      <c r="W47">
        <f>SUMIFS('bac volé dégradé'!$M$3:$M$10,'bac volé dégradé'!$A$3:$A$10,Tableau1345[[#This Row],[Zone]])</f>
        <v>0</v>
      </c>
      <c r="X47">
        <f>$G47*2+V47+W47</f>
        <v>1000</v>
      </c>
      <c r="Y47" s="6"/>
    </row>
    <row r="48" spans="1:25" x14ac:dyDescent="0.25">
      <c r="A48" s="15">
        <v>45</v>
      </c>
      <c r="B48" s="34">
        <v>231</v>
      </c>
      <c r="C48" s="34" t="s">
        <v>110</v>
      </c>
      <c r="D48" t="s">
        <v>21</v>
      </c>
      <c r="E48" t="s">
        <v>69</v>
      </c>
      <c r="F48" s="39" t="str">
        <f>VLOOKUP(Tableau1345[[#This Row],[Code]],Legende!$A$2:$B$5,2,FALSE)</f>
        <v>Foyer</v>
      </c>
      <c r="G48" s="6">
        <f>IF(OR(E48="m",E48="P"),500,1000)</f>
        <v>500</v>
      </c>
      <c r="H48" s="5">
        <f>G48*2</f>
        <v>1000</v>
      </c>
      <c r="I48" s="6"/>
      <c r="J48" s="5" t="str">
        <f>IF(I48="non",H48,"0")</f>
        <v>0</v>
      </c>
      <c r="K48">
        <f>SUMIFS('bac volé dégradé'!$D$3:$D$10,'bac volé dégradé'!$A$3:$A$10,Tableau1345[[#This Row],[Zone]])</f>
        <v>0</v>
      </c>
      <c r="L48">
        <f>(G48)*2+J48+K48</f>
        <v>1000</v>
      </c>
      <c r="M48" s="6"/>
      <c r="N48" s="5" t="str">
        <f>IF(M48="non",L48,"0")</f>
        <v>0</v>
      </c>
      <c r="O48">
        <f>SUMIFS('bac volé dégradé'!$G$3:$G$10,'bac volé dégradé'!$A$3:$A$10,Tableau1345[[#This Row],[Zone]])</f>
        <v>0</v>
      </c>
      <c r="P48" s="40">
        <f>G48*2+N48+O48</f>
        <v>1000</v>
      </c>
      <c r="Q48" s="40"/>
      <c r="R48" s="67" t="str">
        <f t="shared" si="0"/>
        <v>0</v>
      </c>
      <c r="S48">
        <f>SUMIFS('bac volé dégradé'!$J$3:$J$10,'bac volé dégradé'!$A$3:$A$10,Tableau1345[[#This Row],[Zone]])</f>
        <v>0</v>
      </c>
      <c r="T48" s="37">
        <f>$G48*2+R48+S48</f>
        <v>1000</v>
      </c>
      <c r="U48" s="6"/>
      <c r="V48" s="5" t="str">
        <f>IF(U48="non",T48,"0")</f>
        <v>0</v>
      </c>
      <c r="W48">
        <f>SUMIFS('bac volé dégradé'!$M$3:$M$10,'bac volé dégradé'!$A$3:$A$10,Tableau1345[[#This Row],[Zone]])</f>
        <v>0</v>
      </c>
      <c r="X48">
        <f>$G48*2+V48+W48</f>
        <v>1000</v>
      </c>
      <c r="Y48" s="6"/>
    </row>
    <row r="49" spans="1:25" x14ac:dyDescent="0.25">
      <c r="A49" s="15">
        <v>46</v>
      </c>
      <c r="B49" s="34">
        <v>232</v>
      </c>
      <c r="C49" s="34" t="s">
        <v>111</v>
      </c>
      <c r="D49" t="s">
        <v>21</v>
      </c>
      <c r="E49" t="s">
        <v>69</v>
      </c>
      <c r="F49" s="39" t="str">
        <f>VLOOKUP(Tableau1345[[#This Row],[Code]],Legende!$A$2:$B$5,2,FALSE)</f>
        <v>Foyer</v>
      </c>
      <c r="G49" s="6">
        <f>IF(OR(E49="m",E49="P"),500,1000)</f>
        <v>500</v>
      </c>
      <c r="H49" s="5">
        <f>G49*2</f>
        <v>1000</v>
      </c>
      <c r="I49" s="6"/>
      <c r="J49" s="5" t="str">
        <f>IF(I49="non",H49,"0")</f>
        <v>0</v>
      </c>
      <c r="K49">
        <f>SUMIFS('bac volé dégradé'!$D$3:$D$10,'bac volé dégradé'!$A$3:$A$10,Tableau1345[[#This Row],[Zone]])</f>
        <v>0</v>
      </c>
      <c r="L49">
        <f>(G49)*2+J49+K49</f>
        <v>1000</v>
      </c>
      <c r="M49" s="6"/>
      <c r="N49" s="5" t="str">
        <f>IF(M49="non",L49,"0")</f>
        <v>0</v>
      </c>
      <c r="O49">
        <f>SUMIFS('bac volé dégradé'!$G$3:$G$10,'bac volé dégradé'!$A$3:$A$10,Tableau1345[[#This Row],[Zone]])</f>
        <v>0</v>
      </c>
      <c r="P49" s="40">
        <f>G49*2+N49+O49</f>
        <v>1000</v>
      </c>
      <c r="Q49" s="40"/>
      <c r="R49" s="67" t="str">
        <f t="shared" si="0"/>
        <v>0</v>
      </c>
      <c r="S49">
        <f>SUMIFS('bac volé dégradé'!$J$3:$J$10,'bac volé dégradé'!$A$3:$A$10,Tableau1345[[#This Row],[Zone]])</f>
        <v>0</v>
      </c>
      <c r="T49" s="37">
        <f>$G49*2+R49+S49</f>
        <v>1000</v>
      </c>
      <c r="U49" s="6"/>
      <c r="V49" s="5" t="str">
        <f>IF(U49="non",T49,"0")</f>
        <v>0</v>
      </c>
      <c r="W49">
        <f>SUMIFS('bac volé dégradé'!$M$3:$M$10,'bac volé dégradé'!$A$3:$A$10,Tableau1345[[#This Row],[Zone]])</f>
        <v>0</v>
      </c>
      <c r="X49">
        <f>$G49*2+V49+W49</f>
        <v>1000</v>
      </c>
      <c r="Y49" s="6"/>
    </row>
    <row r="50" spans="1:25" x14ac:dyDescent="0.25">
      <c r="A50" s="15">
        <v>47</v>
      </c>
      <c r="B50" s="34">
        <v>233</v>
      </c>
      <c r="C50" s="34" t="s">
        <v>112</v>
      </c>
      <c r="D50" t="s">
        <v>21</v>
      </c>
      <c r="E50" t="s">
        <v>69</v>
      </c>
      <c r="F50" s="39" t="str">
        <f>VLOOKUP(Tableau1345[[#This Row],[Code]],Legende!$A$2:$B$5,2,FALSE)</f>
        <v>Foyer</v>
      </c>
      <c r="G50" s="6">
        <f>IF(OR(E50="m",E50="P"),500,1000)</f>
        <v>500</v>
      </c>
      <c r="H50" s="5">
        <f>G50*2</f>
        <v>1000</v>
      </c>
      <c r="I50" s="6"/>
      <c r="J50" s="5" t="str">
        <f>IF(I50="non",H50,"0")</f>
        <v>0</v>
      </c>
      <c r="K50">
        <f>SUMIFS('bac volé dégradé'!$D$3:$D$10,'bac volé dégradé'!$A$3:$A$10,Tableau1345[[#This Row],[Zone]])</f>
        <v>0</v>
      </c>
      <c r="L50">
        <f>(G50)*2+J50+K50</f>
        <v>1000</v>
      </c>
      <c r="M50" s="6"/>
      <c r="N50" s="5" t="str">
        <f>IF(M50="non",L50,"0")</f>
        <v>0</v>
      </c>
      <c r="O50">
        <f>SUMIFS('bac volé dégradé'!$G$3:$G$10,'bac volé dégradé'!$A$3:$A$10,Tableau1345[[#This Row],[Zone]])</f>
        <v>0</v>
      </c>
      <c r="P50" s="40">
        <f>G50*2+N50+O50</f>
        <v>1000</v>
      </c>
      <c r="Q50" s="40"/>
      <c r="R50" s="67" t="str">
        <f t="shared" si="0"/>
        <v>0</v>
      </c>
      <c r="S50">
        <f>SUMIFS('bac volé dégradé'!$J$3:$J$10,'bac volé dégradé'!$A$3:$A$10,Tableau1345[[#This Row],[Zone]])</f>
        <v>0</v>
      </c>
      <c r="T50" s="37">
        <f>$G50*2+R50+S50</f>
        <v>1000</v>
      </c>
      <c r="U50" s="6"/>
      <c r="V50" s="5" t="str">
        <f>IF(U50="non",T50,"0")</f>
        <v>0</v>
      </c>
      <c r="W50">
        <f>SUMIFS('bac volé dégradé'!$M$3:$M$10,'bac volé dégradé'!$A$3:$A$10,Tableau1345[[#This Row],[Zone]])</f>
        <v>0</v>
      </c>
      <c r="X50">
        <f>$G50*2+V50+W50</f>
        <v>1000</v>
      </c>
      <c r="Y50" s="6"/>
    </row>
    <row r="51" spans="1:25" x14ac:dyDescent="0.25">
      <c r="A51" s="15">
        <v>48</v>
      </c>
      <c r="B51" s="34">
        <v>234</v>
      </c>
      <c r="C51" s="34" t="s">
        <v>113</v>
      </c>
      <c r="D51" t="s">
        <v>21</v>
      </c>
      <c r="E51" t="s">
        <v>69</v>
      </c>
      <c r="F51" s="39" t="str">
        <f>VLOOKUP(Tableau1345[[#This Row],[Code]],Legende!$A$2:$B$5,2,FALSE)</f>
        <v>Foyer</v>
      </c>
      <c r="G51" s="6">
        <f>IF(OR(E51="m",E51="P"),500,1000)</f>
        <v>500</v>
      </c>
      <c r="H51" s="5">
        <f>G51*2</f>
        <v>1000</v>
      </c>
      <c r="I51" s="6"/>
      <c r="J51" s="5" t="str">
        <f>IF(I51="non",H51,"0")</f>
        <v>0</v>
      </c>
      <c r="K51">
        <f>SUMIFS('bac volé dégradé'!$D$3:$D$10,'bac volé dégradé'!$A$3:$A$10,Tableau1345[[#This Row],[Zone]])</f>
        <v>0</v>
      </c>
      <c r="L51">
        <f>(G51)*2+J51+K51</f>
        <v>1000</v>
      </c>
      <c r="M51" s="6"/>
      <c r="N51" s="5" t="str">
        <f>IF(M51="non",L51,"0")</f>
        <v>0</v>
      </c>
      <c r="O51">
        <f>SUMIFS('bac volé dégradé'!$G$3:$G$10,'bac volé dégradé'!$A$3:$A$10,Tableau1345[[#This Row],[Zone]])</f>
        <v>0</v>
      </c>
      <c r="P51" s="40">
        <f>G51*2+N51+O51</f>
        <v>1000</v>
      </c>
      <c r="Q51" s="40"/>
      <c r="R51" s="67" t="str">
        <f t="shared" si="0"/>
        <v>0</v>
      </c>
      <c r="S51">
        <f>SUMIFS('bac volé dégradé'!$J$3:$J$10,'bac volé dégradé'!$A$3:$A$10,Tableau1345[[#This Row],[Zone]])</f>
        <v>0</v>
      </c>
      <c r="T51" s="37">
        <f>$G51*2+R51+S51</f>
        <v>1000</v>
      </c>
      <c r="U51" s="6"/>
      <c r="V51" s="5" t="str">
        <f>IF(U51="non",T51,"0")</f>
        <v>0</v>
      </c>
      <c r="W51">
        <f>SUMIFS('bac volé dégradé'!$M$3:$M$10,'bac volé dégradé'!$A$3:$A$10,Tableau1345[[#This Row],[Zone]])</f>
        <v>0</v>
      </c>
      <c r="X51">
        <f>$G51*2+V51+W51</f>
        <v>1000</v>
      </c>
      <c r="Y51" s="6"/>
    </row>
    <row r="52" spans="1:25" x14ac:dyDescent="0.25">
      <c r="A52" s="15">
        <v>49</v>
      </c>
      <c r="B52" s="34">
        <v>235</v>
      </c>
      <c r="C52" s="34" t="s">
        <v>114</v>
      </c>
      <c r="D52" t="s">
        <v>21</v>
      </c>
      <c r="E52" t="s">
        <v>69</v>
      </c>
      <c r="F52" s="39" t="str">
        <f>VLOOKUP(Tableau1345[[#This Row],[Code]],Legende!$A$2:$B$5,2,FALSE)</f>
        <v>Foyer</v>
      </c>
      <c r="G52" s="6">
        <f>IF(OR(E52="m",E52="P"),500,1000)</f>
        <v>500</v>
      </c>
      <c r="H52" s="5">
        <f>G52*2</f>
        <v>1000</v>
      </c>
      <c r="I52" s="6"/>
      <c r="J52" s="5" t="str">
        <f>IF(I52="non",H52,"0")</f>
        <v>0</v>
      </c>
      <c r="K52">
        <f>SUMIFS('bac volé dégradé'!$D$3:$D$10,'bac volé dégradé'!$A$3:$A$10,Tableau1345[[#This Row],[Zone]])</f>
        <v>0</v>
      </c>
      <c r="L52">
        <f>(G52)*2+J52+K52</f>
        <v>1000</v>
      </c>
      <c r="M52" s="6"/>
      <c r="N52" s="5" t="str">
        <f>IF(M52="non",L52,"0")</f>
        <v>0</v>
      </c>
      <c r="O52">
        <f>SUMIFS('bac volé dégradé'!$G$3:$G$10,'bac volé dégradé'!$A$3:$A$10,Tableau1345[[#This Row],[Zone]])</f>
        <v>0</v>
      </c>
      <c r="P52" s="40">
        <f>G52*2+N52+O52</f>
        <v>1000</v>
      </c>
      <c r="Q52" s="40"/>
      <c r="R52" s="67" t="str">
        <f t="shared" si="0"/>
        <v>0</v>
      </c>
      <c r="S52">
        <f>SUMIFS('bac volé dégradé'!$J$3:$J$10,'bac volé dégradé'!$A$3:$A$10,Tableau1345[[#This Row],[Zone]])</f>
        <v>0</v>
      </c>
      <c r="T52" s="37">
        <f>$G52*2+R52+S52</f>
        <v>1000</v>
      </c>
      <c r="U52" s="6"/>
      <c r="V52" s="5" t="str">
        <f>IF(U52="non",T52,"0")</f>
        <v>0</v>
      </c>
      <c r="W52">
        <f>SUMIFS('bac volé dégradé'!$M$3:$M$10,'bac volé dégradé'!$A$3:$A$10,Tableau1345[[#This Row],[Zone]])</f>
        <v>0</v>
      </c>
      <c r="X52">
        <f>$G52*2+V52+W52</f>
        <v>1000</v>
      </c>
      <c r="Y52" s="6"/>
    </row>
    <row r="53" spans="1:25" ht="15.75" thickBot="1" x14ac:dyDescent="0.3">
      <c r="A53" s="15">
        <v>50</v>
      </c>
      <c r="B53" s="34">
        <v>236</v>
      </c>
      <c r="C53" s="34" t="s">
        <v>115</v>
      </c>
      <c r="D53" t="s">
        <v>21</v>
      </c>
      <c r="E53" t="s">
        <v>69</v>
      </c>
      <c r="F53" s="39" t="str">
        <f>VLOOKUP(Tableau1345[[#This Row],[Code]],Legende!$A$2:$B$5,2,FALSE)</f>
        <v>Foyer</v>
      </c>
      <c r="G53" s="6">
        <f>IF(OR(E53="m",E53="P"),500,1000)</f>
        <v>500</v>
      </c>
      <c r="H53" s="7">
        <f>G53*2</f>
        <v>1000</v>
      </c>
      <c r="I53" s="9"/>
      <c r="J53" s="7" t="str">
        <f>IF(I53="non",H53,"0")</f>
        <v>0</v>
      </c>
      <c r="K53" s="8">
        <f>SUMIFS('bac volé dégradé'!$D$3:$D$10,'bac volé dégradé'!$A$3:$A$10,Tableau1345[[#This Row],[Zone]])</f>
        <v>0</v>
      </c>
      <c r="L53">
        <f>(G53)*2+J53+K53</f>
        <v>1000</v>
      </c>
      <c r="M53" s="9"/>
      <c r="N53" s="7" t="str">
        <f>IF(M53="non",L53,"0")</f>
        <v>0</v>
      </c>
      <c r="O53" s="8">
        <f>SUMIFS('bac volé dégradé'!$G$3:$G$10,'bac volé dégradé'!$A$3:$A$10,Tableau1345[[#This Row],[Zone]])</f>
        <v>0</v>
      </c>
      <c r="P53" s="40">
        <f>G53*2+N53+O53</f>
        <v>1000</v>
      </c>
      <c r="Q53" s="8"/>
      <c r="R53" s="68" t="str">
        <f t="shared" si="0"/>
        <v>0</v>
      </c>
      <c r="S53" s="8">
        <f>SUMIFS('bac volé dégradé'!$J$3:$J$10,'bac volé dégradé'!$A$3:$A$10,Tableau1345[[#This Row],[Zone]])</f>
        <v>0</v>
      </c>
      <c r="T53" s="37">
        <f>$G53*2+R53+S53</f>
        <v>1000</v>
      </c>
      <c r="U53" s="9"/>
      <c r="V53" s="7" t="str">
        <f>IF(U53="non",T53,"0")</f>
        <v>0</v>
      </c>
      <c r="W53" s="8">
        <f>SUMIFS('bac volé dégradé'!$M$3:$M$10,'bac volé dégradé'!$A$3:$A$10,Tableau1345[[#This Row],[Zone]])</f>
        <v>0</v>
      </c>
      <c r="X53">
        <f>$G53*2+V53+W53</f>
        <v>1000</v>
      </c>
      <c r="Y53" s="9"/>
    </row>
    <row r="54" spans="1:25" ht="15.75" thickBot="1" x14ac:dyDescent="0.3">
      <c r="A54" s="15">
        <v>51</v>
      </c>
      <c r="B54" s="34">
        <v>237</v>
      </c>
      <c r="C54" s="34" t="s">
        <v>116</v>
      </c>
      <c r="D54" t="s">
        <v>21</v>
      </c>
      <c r="E54" t="s">
        <v>69</v>
      </c>
      <c r="F54" s="39" t="str">
        <f>VLOOKUP(Tableau1345[[#This Row],[Code]],Legende!$A$2:$B$5,2,FALSE)</f>
        <v>Foyer</v>
      </c>
      <c r="G54" s="6">
        <f>IF(OR(E54="m",E54="P"),500,1000)</f>
        <v>500</v>
      </c>
      <c r="H54" s="35">
        <f>G54*2</f>
        <v>1000</v>
      </c>
      <c r="I54" s="36"/>
      <c r="J54" s="5" t="str">
        <f>IF(I54="non",H54,"0")</f>
        <v>0</v>
      </c>
      <c r="K54">
        <f>SUMIFS('bac volé dégradé'!$D$3:$D$10,'bac volé dégradé'!$A$3:$A$10,Tableau1345[[#This Row],[Zone]])</f>
        <v>0</v>
      </c>
      <c r="L54">
        <f>(G54)*2+J54+K54</f>
        <v>1000</v>
      </c>
      <c r="M54" s="6"/>
      <c r="N54" s="38" t="str">
        <f>IF(M54="non",L54,"0")</f>
        <v>0</v>
      </c>
      <c r="O54">
        <f>SUMIFS('bac volé dégradé'!$G$3:$G$10,'bac volé dégradé'!$A$3:$A$10,Tableau1345[[#This Row],[Zone]])</f>
        <v>0</v>
      </c>
      <c r="P54" s="40">
        <f>G54*2+N54+O54</f>
        <v>1000</v>
      </c>
      <c r="Q54" s="36"/>
      <c r="R54" s="67" t="str">
        <f t="shared" si="0"/>
        <v>0</v>
      </c>
      <c r="S54">
        <f>SUMIFS('bac volé dégradé'!$J$3:$J$10,'bac volé dégradé'!$A$3:$A$10,Tableau1345[[#This Row],[Zone]])</f>
        <v>0</v>
      </c>
      <c r="T54" s="37">
        <f>$G54*2+R54+S54</f>
        <v>1000</v>
      </c>
      <c r="U54" s="6"/>
      <c r="V54" s="5" t="str">
        <f>IF(U54="non",T54,"0")</f>
        <v>0</v>
      </c>
      <c r="W54">
        <f>SUMIFS('bac volé dégradé'!$M$3:$M$10,'bac volé dégradé'!$A$3:$A$10,Tableau1345[[#This Row],[Zone]])</f>
        <v>0</v>
      </c>
      <c r="X54">
        <f>$G54*2+V54+W54</f>
        <v>1000</v>
      </c>
      <c r="Y54" s="6"/>
    </row>
    <row r="55" spans="1:25" ht="15.75" thickBot="1" x14ac:dyDescent="0.3">
      <c r="A55" s="15">
        <v>52</v>
      </c>
      <c r="B55" s="34">
        <v>238</v>
      </c>
      <c r="C55" s="34" t="s">
        <v>117</v>
      </c>
      <c r="D55" t="s">
        <v>21</v>
      </c>
      <c r="E55" t="s">
        <v>69</v>
      </c>
      <c r="F55" s="39" t="str">
        <f>VLOOKUP(Tableau1345[[#This Row],[Code]],Legende!$A$2:$B$5,2,FALSE)</f>
        <v>Foyer</v>
      </c>
      <c r="G55" s="6">
        <f>IF(OR(E55="m",E55="P"),500,1000)</f>
        <v>500</v>
      </c>
      <c r="H55" s="35">
        <f>G55*2</f>
        <v>1000</v>
      </c>
      <c r="I55" s="36"/>
      <c r="J55" s="5" t="str">
        <f>IF(I55="non",H55,"0")</f>
        <v>0</v>
      </c>
      <c r="K55">
        <f>SUMIFS('bac volé dégradé'!$D$3:$D$10,'bac volé dégradé'!$A$3:$A$10,Tableau1345[[#This Row],[Zone]])</f>
        <v>0</v>
      </c>
      <c r="L55">
        <f>(G55)*2+J55+K55</f>
        <v>1000</v>
      </c>
      <c r="M55" s="6"/>
      <c r="N55" s="38" t="str">
        <f>IF(M55="non",L55,"0")</f>
        <v>0</v>
      </c>
      <c r="O55">
        <f>SUMIFS('bac volé dégradé'!$G$3:$G$10,'bac volé dégradé'!$A$3:$A$10,Tableau1345[[#This Row],[Zone]])</f>
        <v>0</v>
      </c>
      <c r="P55" s="40">
        <f>G55*2+N55+O55</f>
        <v>1000</v>
      </c>
      <c r="Q55" s="36"/>
      <c r="R55" s="67" t="str">
        <f t="shared" si="0"/>
        <v>0</v>
      </c>
      <c r="S55">
        <f>SUMIFS('bac volé dégradé'!$J$3:$J$10,'bac volé dégradé'!$A$3:$A$10,Tableau1345[[#This Row],[Zone]])</f>
        <v>0</v>
      </c>
      <c r="T55" s="37">
        <f>$G55*2+R55+S55</f>
        <v>1000</v>
      </c>
      <c r="U55" s="6"/>
      <c r="V55" s="5" t="str">
        <f>IF(U55="non",T55,"0")</f>
        <v>0</v>
      </c>
      <c r="W55">
        <f>SUMIFS('bac volé dégradé'!$M$3:$M$10,'bac volé dégradé'!$A$3:$A$10,Tableau1345[[#This Row],[Zone]])</f>
        <v>0</v>
      </c>
      <c r="X55">
        <f>$G55*2+V55+W55</f>
        <v>1000</v>
      </c>
      <c r="Y55" s="6"/>
    </row>
    <row r="56" spans="1:25" ht="15.75" thickBot="1" x14ac:dyDescent="0.3">
      <c r="A56" s="15">
        <v>53</v>
      </c>
      <c r="B56" s="34">
        <v>239</v>
      </c>
      <c r="C56" s="34" t="s">
        <v>118</v>
      </c>
      <c r="D56" t="s">
        <v>21</v>
      </c>
      <c r="E56" t="s">
        <v>90</v>
      </c>
      <c r="F56" s="39" t="str">
        <f>VLOOKUP(Tableau1345[[#This Row],[Code]],Legende!$A$2:$B$5,2,FALSE)</f>
        <v>Etablissement</v>
      </c>
      <c r="G56" s="6">
        <f>IF(OR(E56="m",E56="P"),500,1000)</f>
        <v>1000</v>
      </c>
      <c r="H56" s="35">
        <f>G56*2</f>
        <v>2000</v>
      </c>
      <c r="I56" s="36"/>
      <c r="J56" s="5" t="str">
        <f>IF(I56="non",H56,"0")</f>
        <v>0</v>
      </c>
      <c r="K56">
        <f>SUMIFS('bac volé dégradé'!$D$3:$D$10,'bac volé dégradé'!$A$3:$A$10,Tableau1345[[#This Row],[Zone]])</f>
        <v>0</v>
      </c>
      <c r="L56">
        <f>(G56)*2+J56+K56</f>
        <v>2000</v>
      </c>
      <c r="M56" s="6"/>
      <c r="N56" s="38" t="str">
        <f>IF(M56="non",L56,"0")</f>
        <v>0</v>
      </c>
      <c r="O56">
        <f>SUMIFS('bac volé dégradé'!$G$3:$G$10,'bac volé dégradé'!$A$3:$A$10,Tableau1345[[#This Row],[Zone]])</f>
        <v>0</v>
      </c>
      <c r="P56" s="40">
        <f>G56*2+N56+O56</f>
        <v>2000</v>
      </c>
      <c r="Q56" s="36"/>
      <c r="R56" s="67" t="str">
        <f t="shared" si="0"/>
        <v>0</v>
      </c>
      <c r="S56">
        <f>SUMIFS('bac volé dégradé'!$J$3:$J$10,'bac volé dégradé'!$A$3:$A$10,Tableau1345[[#This Row],[Zone]])</f>
        <v>0</v>
      </c>
      <c r="T56" s="37">
        <f>$G56*2+R56+S56</f>
        <v>2000</v>
      </c>
      <c r="U56" s="6"/>
      <c r="V56" s="5" t="str">
        <f>IF(U56="non",T56,"0")</f>
        <v>0</v>
      </c>
      <c r="W56">
        <f>SUMIFS('bac volé dégradé'!$M$3:$M$10,'bac volé dégradé'!$A$3:$A$10,Tableau1345[[#This Row],[Zone]])</f>
        <v>0</v>
      </c>
      <c r="X56">
        <f>$G56*2+V56+W56</f>
        <v>2000</v>
      </c>
      <c r="Y56" s="6"/>
    </row>
    <row r="57" spans="1:25" ht="15.75" thickBot="1" x14ac:dyDescent="0.3">
      <c r="A57" s="15">
        <v>54</v>
      </c>
      <c r="B57" s="34">
        <v>208</v>
      </c>
      <c r="C57" s="34" t="s">
        <v>119</v>
      </c>
      <c r="D57" t="s">
        <v>21</v>
      </c>
      <c r="E57" t="s">
        <v>69</v>
      </c>
      <c r="F57" s="39" t="str">
        <f>VLOOKUP(Tableau1345[[#This Row],[Code]],Legende!$A$2:$B$5,2,FALSE)</f>
        <v>Foyer</v>
      </c>
      <c r="G57" s="6">
        <f>IF(OR(E57="m",E57="P"),500,1000)</f>
        <v>500</v>
      </c>
      <c r="H57" s="35">
        <f>G57*2</f>
        <v>1000</v>
      </c>
      <c r="I57" s="36"/>
      <c r="J57" s="5" t="str">
        <f>IF(I57="non",H57,"0")</f>
        <v>0</v>
      </c>
      <c r="K57">
        <f>SUMIFS('bac volé dégradé'!$D$3:$D$10,'bac volé dégradé'!$A$3:$A$10,Tableau1345[[#This Row],[Zone]])</f>
        <v>0</v>
      </c>
      <c r="L57">
        <f>(G57)*2+J57+K57</f>
        <v>1000</v>
      </c>
      <c r="M57" s="6"/>
      <c r="N57" s="38" t="str">
        <f>IF(M57="non",L57,"0")</f>
        <v>0</v>
      </c>
      <c r="O57">
        <f>SUMIFS('bac volé dégradé'!$G$3:$G$10,'bac volé dégradé'!$A$3:$A$10,Tableau1345[[#This Row],[Zone]])</f>
        <v>0</v>
      </c>
      <c r="P57" s="40">
        <f>G57*2+N57+O57</f>
        <v>1000</v>
      </c>
      <c r="Q57" s="36"/>
      <c r="R57" s="67" t="str">
        <f t="shared" si="0"/>
        <v>0</v>
      </c>
      <c r="S57">
        <f>SUMIFS('bac volé dégradé'!$J$3:$J$10,'bac volé dégradé'!$A$3:$A$10,Tableau1345[[#This Row],[Zone]])</f>
        <v>0</v>
      </c>
      <c r="T57" s="37">
        <f>$G57*2+R57+S57</f>
        <v>1000</v>
      </c>
      <c r="U57" s="6"/>
      <c r="V57" s="5" t="str">
        <f>IF(U57="non",T57,"0")</f>
        <v>0</v>
      </c>
      <c r="W57">
        <f>SUMIFS('bac volé dégradé'!$M$3:$M$10,'bac volé dégradé'!$A$3:$A$10,Tableau1345[[#This Row],[Zone]])</f>
        <v>0</v>
      </c>
      <c r="X57">
        <f>$G57*2+V57+W57</f>
        <v>1000</v>
      </c>
      <c r="Y57" s="6"/>
    </row>
    <row r="58" spans="1:25" ht="15.75" thickBot="1" x14ac:dyDescent="0.3">
      <c r="A58" s="15">
        <v>55</v>
      </c>
      <c r="B58" s="34">
        <v>209</v>
      </c>
      <c r="C58" s="34" t="s">
        <v>120</v>
      </c>
      <c r="D58" t="s">
        <v>21</v>
      </c>
      <c r="E58" t="s">
        <v>69</v>
      </c>
      <c r="F58" s="39" t="str">
        <f>VLOOKUP(Tableau1345[[#This Row],[Code]],Legende!$A$2:$B$5,2,FALSE)</f>
        <v>Foyer</v>
      </c>
      <c r="G58" s="6">
        <f>IF(OR(E58="m",E58="P"),500,1000)</f>
        <v>500</v>
      </c>
      <c r="H58" s="35">
        <f>G58*2</f>
        <v>1000</v>
      </c>
      <c r="I58" s="36"/>
      <c r="J58" s="5" t="str">
        <f>IF(I58="non",H58,"0")</f>
        <v>0</v>
      </c>
      <c r="K58">
        <f>SUMIFS('bac volé dégradé'!$D$3:$D$10,'bac volé dégradé'!$A$3:$A$10,Tableau1345[[#This Row],[Zone]])</f>
        <v>0</v>
      </c>
      <c r="L58">
        <f>(G58)*2+J58+K58</f>
        <v>1000</v>
      </c>
      <c r="M58" s="6"/>
      <c r="N58" s="38" t="str">
        <f>IF(M58="non",L58,"0")</f>
        <v>0</v>
      </c>
      <c r="O58">
        <f>SUMIFS('bac volé dégradé'!$G$3:$G$10,'bac volé dégradé'!$A$3:$A$10,Tableau1345[[#This Row],[Zone]])</f>
        <v>0</v>
      </c>
      <c r="P58" s="40">
        <f>G58*2+N58+O58</f>
        <v>1000</v>
      </c>
      <c r="Q58" s="36"/>
      <c r="R58" s="67" t="str">
        <f t="shared" si="0"/>
        <v>0</v>
      </c>
      <c r="S58">
        <f>SUMIFS('bac volé dégradé'!$J$3:$J$10,'bac volé dégradé'!$A$3:$A$10,Tableau1345[[#This Row],[Zone]])</f>
        <v>0</v>
      </c>
      <c r="T58" s="37">
        <f>$G58*2+R58+S58</f>
        <v>1000</v>
      </c>
      <c r="U58" s="6"/>
      <c r="V58" s="5" t="str">
        <f>IF(U58="non",T58,"0")</f>
        <v>0</v>
      </c>
      <c r="W58">
        <f>SUMIFS('bac volé dégradé'!$M$3:$M$10,'bac volé dégradé'!$A$3:$A$10,Tableau1345[[#This Row],[Zone]])</f>
        <v>0</v>
      </c>
      <c r="X58">
        <f>$G58*2+V58+W58</f>
        <v>1000</v>
      </c>
      <c r="Y58" s="6"/>
    </row>
    <row r="59" spans="1:25" ht="15.75" thickBot="1" x14ac:dyDescent="0.3">
      <c r="A59" s="15">
        <v>56</v>
      </c>
      <c r="B59" s="34">
        <v>210</v>
      </c>
      <c r="C59" s="34" t="s">
        <v>121</v>
      </c>
      <c r="D59" t="s">
        <v>21</v>
      </c>
      <c r="E59" t="s">
        <v>69</v>
      </c>
      <c r="F59" s="39" t="str">
        <f>VLOOKUP(Tableau1345[[#This Row],[Code]],Legende!$A$2:$B$5,2,FALSE)</f>
        <v>Foyer</v>
      </c>
      <c r="G59" s="6">
        <f>IF(OR(E59="m",E59="P"),500,1000)</f>
        <v>500</v>
      </c>
      <c r="H59" s="35">
        <f>G59*2</f>
        <v>1000</v>
      </c>
      <c r="I59" s="36"/>
      <c r="J59" s="5" t="str">
        <f>IF(I59="non",H59,"0")</f>
        <v>0</v>
      </c>
      <c r="K59">
        <f>SUMIFS('bac volé dégradé'!$D$3:$D$10,'bac volé dégradé'!$A$3:$A$10,Tableau1345[[#This Row],[Zone]])</f>
        <v>0</v>
      </c>
      <c r="L59">
        <f>(G59)*2+J59+K59</f>
        <v>1000</v>
      </c>
      <c r="M59" s="6"/>
      <c r="N59" s="38" t="str">
        <f>IF(M59="non",L59,"0")</f>
        <v>0</v>
      </c>
      <c r="O59">
        <f>SUMIFS('bac volé dégradé'!$G$3:$G$10,'bac volé dégradé'!$A$3:$A$10,Tableau1345[[#This Row],[Zone]])</f>
        <v>0</v>
      </c>
      <c r="P59" s="40">
        <f>G59*2+N59+O59</f>
        <v>1000</v>
      </c>
      <c r="Q59" s="36"/>
      <c r="R59" s="67" t="str">
        <f t="shared" si="0"/>
        <v>0</v>
      </c>
      <c r="S59">
        <f>SUMIFS('bac volé dégradé'!$J$3:$J$10,'bac volé dégradé'!$A$3:$A$10,Tableau1345[[#This Row],[Zone]])</f>
        <v>0</v>
      </c>
      <c r="T59" s="37">
        <f>$G59*2+R59+S59</f>
        <v>1000</v>
      </c>
      <c r="U59" s="6"/>
      <c r="V59" s="5" t="str">
        <f>IF(U59="non",T59,"0")</f>
        <v>0</v>
      </c>
      <c r="W59">
        <f>SUMIFS('bac volé dégradé'!$M$3:$M$10,'bac volé dégradé'!$A$3:$A$10,Tableau1345[[#This Row],[Zone]])</f>
        <v>0</v>
      </c>
      <c r="X59">
        <f>$G59*2+V59+W59</f>
        <v>1000</v>
      </c>
      <c r="Y59" s="6"/>
    </row>
    <row r="60" spans="1:25" ht="15.75" thickBot="1" x14ac:dyDescent="0.3">
      <c r="A60" s="15">
        <v>57</v>
      </c>
      <c r="B60" s="34">
        <v>211</v>
      </c>
      <c r="C60" s="34" t="s">
        <v>122</v>
      </c>
      <c r="D60" t="s">
        <v>21</v>
      </c>
      <c r="E60" t="s">
        <v>69</v>
      </c>
      <c r="F60" s="39" t="str">
        <f>VLOOKUP(Tableau1345[[#This Row],[Code]],Legende!$A$2:$B$5,2,FALSE)</f>
        <v>Foyer</v>
      </c>
      <c r="G60" s="6">
        <f>IF(OR(E60="m",E60="P"),500,1000)</f>
        <v>500</v>
      </c>
      <c r="H60" s="35">
        <f>G60*2</f>
        <v>1000</v>
      </c>
      <c r="I60" s="36"/>
      <c r="J60" s="5" t="str">
        <f>IF(I60="non",H60,"0")</f>
        <v>0</v>
      </c>
      <c r="K60">
        <f>SUMIFS('bac volé dégradé'!$D$3:$D$10,'bac volé dégradé'!$A$3:$A$10,Tableau1345[[#This Row],[Zone]])</f>
        <v>0</v>
      </c>
      <c r="L60">
        <f>(G60)*2+J60+K60</f>
        <v>1000</v>
      </c>
      <c r="M60" s="6"/>
      <c r="N60" s="38" t="str">
        <f>IF(M60="non",L60,"0")</f>
        <v>0</v>
      </c>
      <c r="O60">
        <f>SUMIFS('bac volé dégradé'!$G$3:$G$10,'bac volé dégradé'!$A$3:$A$10,Tableau1345[[#This Row],[Zone]])</f>
        <v>0</v>
      </c>
      <c r="P60" s="40">
        <f>G60*2+N60+O60</f>
        <v>1000</v>
      </c>
      <c r="Q60" s="36"/>
      <c r="R60" s="67" t="str">
        <f t="shared" si="0"/>
        <v>0</v>
      </c>
      <c r="S60">
        <f>SUMIFS('bac volé dégradé'!$J$3:$J$10,'bac volé dégradé'!$A$3:$A$10,Tableau1345[[#This Row],[Zone]])</f>
        <v>0</v>
      </c>
      <c r="T60" s="37">
        <f>$G60*2+R60+S60</f>
        <v>1000</v>
      </c>
      <c r="U60" s="6"/>
      <c r="V60" s="5" t="str">
        <f>IF(U60="non",T60,"0")</f>
        <v>0</v>
      </c>
      <c r="W60">
        <f>SUMIFS('bac volé dégradé'!$M$3:$M$10,'bac volé dégradé'!$A$3:$A$10,Tableau1345[[#This Row],[Zone]])</f>
        <v>0</v>
      </c>
      <c r="X60">
        <f>$G60*2+V60+W60</f>
        <v>1000</v>
      </c>
      <c r="Y60" s="6"/>
    </row>
    <row r="61" spans="1:25" ht="15.75" thickBot="1" x14ac:dyDescent="0.3">
      <c r="A61" s="15">
        <v>58</v>
      </c>
      <c r="B61" s="34">
        <v>212</v>
      </c>
      <c r="C61" s="34" t="s">
        <v>123</v>
      </c>
      <c r="D61" t="s">
        <v>21</v>
      </c>
      <c r="E61" t="s">
        <v>69</v>
      </c>
      <c r="F61" s="39" t="str">
        <f>VLOOKUP(Tableau1345[[#This Row],[Code]],Legende!$A$2:$B$5,2,FALSE)</f>
        <v>Foyer</v>
      </c>
      <c r="G61" s="6">
        <f>IF(OR(E61="m",E61="P"),500,1000)</f>
        <v>500</v>
      </c>
      <c r="H61" s="35">
        <f>G61*2</f>
        <v>1000</v>
      </c>
      <c r="I61" s="36"/>
      <c r="J61" s="5" t="str">
        <f>IF(I61="non",H61,"0")</f>
        <v>0</v>
      </c>
      <c r="K61">
        <f>SUMIFS('bac volé dégradé'!$D$3:$D$10,'bac volé dégradé'!$A$3:$A$10,Tableau1345[[#This Row],[Zone]])</f>
        <v>0</v>
      </c>
      <c r="L61">
        <f>(G61)*2+J61+K61</f>
        <v>1000</v>
      </c>
      <c r="M61" s="6"/>
      <c r="N61" s="38" t="str">
        <f>IF(M61="non",L61,"0")</f>
        <v>0</v>
      </c>
      <c r="O61">
        <f>SUMIFS('bac volé dégradé'!$G$3:$G$10,'bac volé dégradé'!$A$3:$A$10,Tableau1345[[#This Row],[Zone]])</f>
        <v>0</v>
      </c>
      <c r="P61" s="40">
        <f>G61*2+N61+O61</f>
        <v>1000</v>
      </c>
      <c r="Q61" s="36"/>
      <c r="R61" s="67" t="str">
        <f t="shared" si="0"/>
        <v>0</v>
      </c>
      <c r="S61">
        <f>SUMIFS('bac volé dégradé'!$J$3:$J$10,'bac volé dégradé'!$A$3:$A$10,Tableau1345[[#This Row],[Zone]])</f>
        <v>0</v>
      </c>
      <c r="T61" s="37">
        <f>$G61*2+R61+S61</f>
        <v>1000</v>
      </c>
      <c r="U61" s="6"/>
      <c r="V61" s="5" t="str">
        <f>IF(U61="non",T61,"0")</f>
        <v>0</v>
      </c>
      <c r="W61">
        <f>SUMIFS('bac volé dégradé'!$M$3:$M$10,'bac volé dégradé'!$A$3:$A$10,Tableau1345[[#This Row],[Zone]])</f>
        <v>0</v>
      </c>
      <c r="X61">
        <f>$G61*2+V61+W61</f>
        <v>1000</v>
      </c>
      <c r="Y61" s="6"/>
    </row>
    <row r="62" spans="1:25" ht="15.75" thickBot="1" x14ac:dyDescent="0.3">
      <c r="A62" s="15">
        <v>59</v>
      </c>
      <c r="B62" s="34">
        <v>213</v>
      </c>
      <c r="C62" s="34" t="s">
        <v>124</v>
      </c>
      <c r="D62" t="s">
        <v>21</v>
      </c>
      <c r="E62" t="s">
        <v>69</v>
      </c>
      <c r="F62" s="39" t="str">
        <f>VLOOKUP(Tableau1345[[#This Row],[Code]],Legende!$A$2:$B$5,2,FALSE)</f>
        <v>Foyer</v>
      </c>
      <c r="G62" s="6">
        <f>IF(OR(E62="m",E62="P"),500,1000)</f>
        <v>500</v>
      </c>
      <c r="H62" s="35">
        <f>G62*2</f>
        <v>1000</v>
      </c>
      <c r="I62" s="36"/>
      <c r="J62" s="5" t="str">
        <f>IF(I62="non",H62,"0")</f>
        <v>0</v>
      </c>
      <c r="K62">
        <f>SUMIFS('bac volé dégradé'!$D$3:$D$10,'bac volé dégradé'!$A$3:$A$10,Tableau1345[[#This Row],[Zone]])</f>
        <v>0</v>
      </c>
      <c r="L62">
        <f>(G62)*2+J62+K62</f>
        <v>1000</v>
      </c>
      <c r="M62" s="6"/>
      <c r="N62" s="38" t="str">
        <f>IF(M62="non",L62,"0")</f>
        <v>0</v>
      </c>
      <c r="O62">
        <f>SUMIFS('bac volé dégradé'!$G$3:$G$10,'bac volé dégradé'!$A$3:$A$10,Tableau1345[[#This Row],[Zone]])</f>
        <v>0</v>
      </c>
      <c r="P62" s="40">
        <f>G62*2+N62+O62</f>
        <v>1000</v>
      </c>
      <c r="Q62" s="36"/>
      <c r="R62" s="67" t="str">
        <f t="shared" si="0"/>
        <v>0</v>
      </c>
      <c r="S62">
        <f>SUMIFS('bac volé dégradé'!$J$3:$J$10,'bac volé dégradé'!$A$3:$A$10,Tableau1345[[#This Row],[Zone]])</f>
        <v>0</v>
      </c>
      <c r="T62" s="37">
        <f>$G62*2+R62+S62</f>
        <v>1000</v>
      </c>
      <c r="U62" s="6"/>
      <c r="V62" s="5" t="str">
        <f>IF(U62="non",T62,"0")</f>
        <v>0</v>
      </c>
      <c r="W62">
        <f>SUMIFS('bac volé dégradé'!$M$3:$M$10,'bac volé dégradé'!$A$3:$A$10,Tableau1345[[#This Row],[Zone]])</f>
        <v>0</v>
      </c>
      <c r="X62">
        <f>$G62*2+V62+W62</f>
        <v>1000</v>
      </c>
      <c r="Y62" s="6"/>
    </row>
    <row r="63" spans="1:25" ht="15.75" thickBot="1" x14ac:dyDescent="0.3">
      <c r="A63" s="15">
        <v>60</v>
      </c>
      <c r="B63" s="34">
        <v>214</v>
      </c>
      <c r="C63" s="34" t="s">
        <v>125</v>
      </c>
      <c r="D63" t="s">
        <v>21</v>
      </c>
      <c r="E63" t="s">
        <v>69</v>
      </c>
      <c r="F63" s="39" t="str">
        <f>VLOOKUP(Tableau1345[[#This Row],[Code]],Legende!$A$2:$B$5,2,FALSE)</f>
        <v>Foyer</v>
      </c>
      <c r="G63" s="6">
        <f>IF(OR(E63="m",E63="P"),500,1000)</f>
        <v>500</v>
      </c>
      <c r="H63" s="35">
        <f>G63*2</f>
        <v>1000</v>
      </c>
      <c r="I63" s="36"/>
      <c r="J63" s="5" t="str">
        <f>IF(I63="non",H63,"0")</f>
        <v>0</v>
      </c>
      <c r="K63">
        <f>SUMIFS('bac volé dégradé'!$D$3:$D$10,'bac volé dégradé'!$A$3:$A$10,Tableau1345[[#This Row],[Zone]])</f>
        <v>0</v>
      </c>
      <c r="L63">
        <f>(G63)*2+J63+K63</f>
        <v>1000</v>
      </c>
      <c r="M63" s="6"/>
      <c r="N63" s="38" t="str">
        <f>IF(M63="non",L63,"0")</f>
        <v>0</v>
      </c>
      <c r="O63">
        <f>SUMIFS('bac volé dégradé'!$G$3:$G$10,'bac volé dégradé'!$A$3:$A$10,Tableau1345[[#This Row],[Zone]])</f>
        <v>0</v>
      </c>
      <c r="P63" s="40">
        <f>G63*2+N63+O63</f>
        <v>1000</v>
      </c>
      <c r="Q63" s="36"/>
      <c r="R63" s="67" t="str">
        <f t="shared" si="0"/>
        <v>0</v>
      </c>
      <c r="S63">
        <f>SUMIFS('bac volé dégradé'!$J$3:$J$10,'bac volé dégradé'!$A$3:$A$10,Tableau1345[[#This Row],[Zone]])</f>
        <v>0</v>
      </c>
      <c r="T63" s="37">
        <f>$G63*2+R63+S63</f>
        <v>1000</v>
      </c>
      <c r="U63" s="6"/>
      <c r="V63" s="5" t="str">
        <f>IF(U63="non",T63,"0")</f>
        <v>0</v>
      </c>
      <c r="W63">
        <f>SUMIFS('bac volé dégradé'!$M$3:$M$10,'bac volé dégradé'!$A$3:$A$10,Tableau1345[[#This Row],[Zone]])</f>
        <v>0</v>
      </c>
      <c r="X63">
        <f>$G63*2+V63+W63</f>
        <v>1000</v>
      </c>
      <c r="Y63" s="6"/>
    </row>
    <row r="64" spans="1:25" ht="15.75" thickBot="1" x14ac:dyDescent="0.3">
      <c r="A64" s="15">
        <v>61</v>
      </c>
      <c r="B64" s="34">
        <v>215</v>
      </c>
      <c r="C64" s="34" t="s">
        <v>126</v>
      </c>
      <c r="D64" t="s">
        <v>21</v>
      </c>
      <c r="E64" t="s">
        <v>69</v>
      </c>
      <c r="F64" s="39" t="str">
        <f>VLOOKUP(Tableau1345[[#This Row],[Code]],Legende!$A$2:$B$5,2,FALSE)</f>
        <v>Foyer</v>
      </c>
      <c r="G64" s="6">
        <f>IF(OR(E64="m",E64="P"),500,1000)</f>
        <v>500</v>
      </c>
      <c r="H64" s="35">
        <f>G64*2</f>
        <v>1000</v>
      </c>
      <c r="I64" s="36"/>
      <c r="J64" s="5" t="str">
        <f>IF(I64="non",H64,"0")</f>
        <v>0</v>
      </c>
      <c r="K64">
        <f>SUMIFS('bac volé dégradé'!$D$3:$D$10,'bac volé dégradé'!$A$3:$A$10,Tableau1345[[#This Row],[Zone]])</f>
        <v>0</v>
      </c>
      <c r="L64">
        <f>(G64)*2+J64+K64</f>
        <v>1000</v>
      </c>
      <c r="M64" s="6"/>
      <c r="N64" s="38" t="str">
        <f>IF(M64="non",L64,"0")</f>
        <v>0</v>
      </c>
      <c r="O64">
        <f>SUMIFS('bac volé dégradé'!$G$3:$G$10,'bac volé dégradé'!$A$3:$A$10,Tableau1345[[#This Row],[Zone]])</f>
        <v>0</v>
      </c>
      <c r="P64" s="40">
        <f>G64*2+N64+O64</f>
        <v>1000</v>
      </c>
      <c r="Q64" s="36"/>
      <c r="R64" s="67" t="str">
        <f t="shared" si="0"/>
        <v>0</v>
      </c>
      <c r="S64">
        <f>SUMIFS('bac volé dégradé'!$J$3:$J$10,'bac volé dégradé'!$A$3:$A$10,Tableau1345[[#This Row],[Zone]])</f>
        <v>0</v>
      </c>
      <c r="T64" s="37">
        <f>$G64*2+R64+S64</f>
        <v>1000</v>
      </c>
      <c r="U64" s="6"/>
      <c r="V64" s="5" t="str">
        <f>IF(U64="non",T64,"0")</f>
        <v>0</v>
      </c>
      <c r="W64">
        <f>SUMIFS('bac volé dégradé'!$M$3:$M$10,'bac volé dégradé'!$A$3:$A$10,Tableau1345[[#This Row],[Zone]])</f>
        <v>0</v>
      </c>
      <c r="X64">
        <f>$G64*2+V64+W64</f>
        <v>1000</v>
      </c>
      <c r="Y64" s="6"/>
    </row>
    <row r="65" spans="1:25" ht="15.75" thickBot="1" x14ac:dyDescent="0.3">
      <c r="A65" s="15">
        <v>62</v>
      </c>
      <c r="B65" s="34">
        <v>216</v>
      </c>
      <c r="C65" s="34" t="s">
        <v>127</v>
      </c>
      <c r="D65" t="s">
        <v>21</v>
      </c>
      <c r="E65" t="s">
        <v>69</v>
      </c>
      <c r="F65" s="39" t="str">
        <f>VLOOKUP(Tableau1345[[#This Row],[Code]],Legende!$A$2:$B$5,2,FALSE)</f>
        <v>Foyer</v>
      </c>
      <c r="G65" s="6">
        <f>IF(OR(E65="m",E65="P"),500,1000)</f>
        <v>500</v>
      </c>
      <c r="H65" s="35">
        <f>G65*2</f>
        <v>1000</v>
      </c>
      <c r="I65" s="36"/>
      <c r="J65" s="5" t="str">
        <f>IF(I65="non",H65,"0")</f>
        <v>0</v>
      </c>
      <c r="K65">
        <f>SUMIFS('bac volé dégradé'!$D$3:$D$10,'bac volé dégradé'!$A$3:$A$10,Tableau1345[[#This Row],[Zone]])</f>
        <v>0</v>
      </c>
      <c r="L65">
        <f>(G65)*2+J65+K65</f>
        <v>1000</v>
      </c>
      <c r="M65" s="6"/>
      <c r="N65" s="38" t="str">
        <f>IF(M65="non",L65,"0")</f>
        <v>0</v>
      </c>
      <c r="O65">
        <f>SUMIFS('bac volé dégradé'!$G$3:$G$10,'bac volé dégradé'!$A$3:$A$10,Tableau1345[[#This Row],[Zone]])</f>
        <v>0</v>
      </c>
      <c r="P65" s="40">
        <f>G65*2+N65+O65</f>
        <v>1000</v>
      </c>
      <c r="Q65" s="36"/>
      <c r="R65" s="67" t="str">
        <f t="shared" si="0"/>
        <v>0</v>
      </c>
      <c r="S65">
        <f>SUMIFS('bac volé dégradé'!$J$3:$J$10,'bac volé dégradé'!$A$3:$A$10,Tableau1345[[#This Row],[Zone]])</f>
        <v>0</v>
      </c>
      <c r="T65" s="37">
        <f>$G65*2+R65+S65</f>
        <v>1000</v>
      </c>
      <c r="U65" s="6"/>
      <c r="V65" s="5" t="str">
        <f>IF(U65="non",T65,"0")</f>
        <v>0</v>
      </c>
      <c r="W65">
        <f>SUMIFS('bac volé dégradé'!$M$3:$M$10,'bac volé dégradé'!$A$3:$A$10,Tableau1345[[#This Row],[Zone]])</f>
        <v>0</v>
      </c>
      <c r="X65">
        <f>$G65*2+V65+W65</f>
        <v>1000</v>
      </c>
      <c r="Y65" s="6"/>
    </row>
    <row r="66" spans="1:25" ht="15.75" thickBot="1" x14ac:dyDescent="0.3">
      <c r="A66" s="15">
        <v>63</v>
      </c>
      <c r="B66" s="34">
        <v>217</v>
      </c>
      <c r="C66" s="34" t="s">
        <v>128</v>
      </c>
      <c r="D66" t="s">
        <v>21</v>
      </c>
      <c r="E66" t="s">
        <v>69</v>
      </c>
      <c r="F66" s="39" t="str">
        <f>VLOOKUP(Tableau1345[[#This Row],[Code]],Legende!$A$2:$B$5,2,FALSE)</f>
        <v>Foyer</v>
      </c>
      <c r="G66" s="6">
        <f>IF(OR(E66="m",E66="P"),500,1000)</f>
        <v>500</v>
      </c>
      <c r="H66" s="35">
        <f>G66*2</f>
        <v>1000</v>
      </c>
      <c r="I66" s="36"/>
      <c r="J66" s="5" t="str">
        <f>IF(I66="non",H66,"0")</f>
        <v>0</v>
      </c>
      <c r="K66">
        <f>SUMIFS('bac volé dégradé'!$D$3:$D$10,'bac volé dégradé'!$A$3:$A$10,Tableau1345[[#This Row],[Zone]])</f>
        <v>0</v>
      </c>
      <c r="L66">
        <f>(G66)*2+J66+K66</f>
        <v>1000</v>
      </c>
      <c r="M66" s="6"/>
      <c r="N66" s="38" t="str">
        <f>IF(M66="non",L66,"0")</f>
        <v>0</v>
      </c>
      <c r="O66">
        <f>SUMIFS('bac volé dégradé'!$G$3:$G$10,'bac volé dégradé'!$A$3:$A$10,Tableau1345[[#This Row],[Zone]])</f>
        <v>0</v>
      </c>
      <c r="P66" s="40">
        <f>G66*2+N66+O66</f>
        <v>1000</v>
      </c>
      <c r="Q66" s="36"/>
      <c r="R66" s="67" t="str">
        <f t="shared" si="0"/>
        <v>0</v>
      </c>
      <c r="S66">
        <f>SUMIFS('bac volé dégradé'!$J$3:$J$10,'bac volé dégradé'!$A$3:$A$10,Tableau1345[[#This Row],[Zone]])</f>
        <v>0</v>
      </c>
      <c r="T66" s="37">
        <f>$G66*2+R66+S66</f>
        <v>1000</v>
      </c>
      <c r="U66" s="6"/>
      <c r="V66" s="5" t="str">
        <f>IF(U66="non",T66,"0")</f>
        <v>0</v>
      </c>
      <c r="W66">
        <f>SUMIFS('bac volé dégradé'!$M$3:$M$10,'bac volé dégradé'!$A$3:$A$10,Tableau1345[[#This Row],[Zone]])</f>
        <v>0</v>
      </c>
      <c r="X66">
        <f>$G66*2+V66+W66</f>
        <v>1000</v>
      </c>
      <c r="Y66" s="6"/>
    </row>
    <row r="67" spans="1:25" ht="15.75" thickBot="1" x14ac:dyDescent="0.3">
      <c r="A67" s="15">
        <v>64</v>
      </c>
      <c r="B67" s="34">
        <v>218</v>
      </c>
      <c r="C67" s="34" t="s">
        <v>129</v>
      </c>
      <c r="D67" t="s">
        <v>21</v>
      </c>
      <c r="E67" t="s">
        <v>69</v>
      </c>
      <c r="F67" s="39" t="str">
        <f>VLOOKUP(Tableau1345[[#This Row],[Code]],Legende!$A$2:$B$5,2,FALSE)</f>
        <v>Foyer</v>
      </c>
      <c r="G67" s="6">
        <f>IF(OR(E67="m",E67="P"),500,1000)</f>
        <v>500</v>
      </c>
      <c r="H67" s="35">
        <f>G67*2</f>
        <v>1000</v>
      </c>
      <c r="I67" s="36"/>
      <c r="J67" s="5" t="str">
        <f>IF(I67="non",H67,"0")</f>
        <v>0</v>
      </c>
      <c r="K67">
        <f>SUMIFS('bac volé dégradé'!$D$3:$D$10,'bac volé dégradé'!$A$3:$A$10,Tableau1345[[#This Row],[Zone]])</f>
        <v>0</v>
      </c>
      <c r="L67">
        <f>(G67)*2+J67+K67</f>
        <v>1000</v>
      </c>
      <c r="M67" s="6"/>
      <c r="N67" s="38" t="str">
        <f>IF(M67="non",L67,"0")</f>
        <v>0</v>
      </c>
      <c r="O67">
        <f>SUMIFS('bac volé dégradé'!$G$3:$G$10,'bac volé dégradé'!$A$3:$A$10,Tableau1345[[#This Row],[Zone]])</f>
        <v>0</v>
      </c>
      <c r="P67" s="40">
        <f>G67*2+N67+O67</f>
        <v>1000</v>
      </c>
      <c r="Q67" s="36"/>
      <c r="R67" s="67" t="str">
        <f t="shared" si="0"/>
        <v>0</v>
      </c>
      <c r="S67">
        <f>SUMIFS('bac volé dégradé'!$J$3:$J$10,'bac volé dégradé'!$A$3:$A$10,Tableau1345[[#This Row],[Zone]])</f>
        <v>0</v>
      </c>
      <c r="T67" s="37">
        <f>$G67*2+R67+S67</f>
        <v>1000</v>
      </c>
      <c r="U67" s="6"/>
      <c r="V67" s="5" t="str">
        <f>IF(U67="non",T67,"0")</f>
        <v>0</v>
      </c>
      <c r="W67">
        <f>SUMIFS('bac volé dégradé'!$M$3:$M$10,'bac volé dégradé'!$A$3:$A$10,Tableau1345[[#This Row],[Zone]])</f>
        <v>0</v>
      </c>
      <c r="X67">
        <f>$G67*2+V67+W67</f>
        <v>1000</v>
      </c>
      <c r="Y67" s="6"/>
    </row>
    <row r="68" spans="1:25" ht="15.75" thickBot="1" x14ac:dyDescent="0.3">
      <c r="A68" s="15">
        <v>65</v>
      </c>
      <c r="B68" s="34">
        <v>219</v>
      </c>
      <c r="C68" s="34" t="s">
        <v>130</v>
      </c>
      <c r="D68" t="s">
        <v>21</v>
      </c>
      <c r="E68" t="s">
        <v>69</v>
      </c>
      <c r="F68" s="39" t="str">
        <f>VLOOKUP(Tableau1345[[#This Row],[Code]],Legende!$A$2:$B$5,2,FALSE)</f>
        <v>Foyer</v>
      </c>
      <c r="G68" s="6">
        <f>IF(OR(E68="m",E68="P"),500,1000)</f>
        <v>500</v>
      </c>
      <c r="H68" s="35">
        <f>G68*2</f>
        <v>1000</v>
      </c>
      <c r="I68" s="36"/>
      <c r="J68" s="5" t="str">
        <f>IF(I68="non",H68,"0")</f>
        <v>0</v>
      </c>
      <c r="K68">
        <f>SUMIFS('bac volé dégradé'!$D$3:$D$10,'bac volé dégradé'!$A$3:$A$10,Tableau1345[[#This Row],[Zone]])</f>
        <v>0</v>
      </c>
      <c r="L68">
        <f>(G68)*2+J68+K68</f>
        <v>1000</v>
      </c>
      <c r="M68" s="6"/>
      <c r="N68" s="38" t="str">
        <f>IF(M68="non",L68,"0")</f>
        <v>0</v>
      </c>
      <c r="O68">
        <f>SUMIFS('bac volé dégradé'!$G$3:$G$10,'bac volé dégradé'!$A$3:$A$10,Tableau1345[[#This Row],[Zone]])</f>
        <v>0</v>
      </c>
      <c r="P68" s="40">
        <f>G68*2+N68+O68</f>
        <v>1000</v>
      </c>
      <c r="Q68" s="36"/>
      <c r="R68" s="67" t="str">
        <f t="shared" ref="R68:R131" si="1">IF(Q68="non",P68,"0")</f>
        <v>0</v>
      </c>
      <c r="S68">
        <f>SUMIFS('bac volé dégradé'!$J$3:$J$10,'bac volé dégradé'!$A$3:$A$10,Tableau1345[[#This Row],[Zone]])</f>
        <v>0</v>
      </c>
      <c r="T68" s="37">
        <f>$G68*2+R68+S68</f>
        <v>1000</v>
      </c>
      <c r="U68" s="6"/>
      <c r="V68" s="5" t="str">
        <f>IF(U68="non",T68,"0")</f>
        <v>0</v>
      </c>
      <c r="W68">
        <f>SUMIFS('bac volé dégradé'!$M$3:$M$10,'bac volé dégradé'!$A$3:$A$10,Tableau1345[[#This Row],[Zone]])</f>
        <v>0</v>
      </c>
      <c r="X68">
        <f>$G68*2+V68+W68</f>
        <v>1000</v>
      </c>
      <c r="Y68" s="6"/>
    </row>
    <row r="69" spans="1:25" ht="15.75" thickBot="1" x14ac:dyDescent="0.3">
      <c r="A69" s="15">
        <v>66</v>
      </c>
      <c r="B69" s="34">
        <v>220</v>
      </c>
      <c r="C69" s="34" t="s">
        <v>131</v>
      </c>
      <c r="D69" t="s">
        <v>21</v>
      </c>
      <c r="E69" t="s">
        <v>69</v>
      </c>
      <c r="F69" s="39" t="str">
        <f>VLOOKUP(Tableau1345[[#This Row],[Code]],Legende!$A$2:$B$5,2,FALSE)</f>
        <v>Foyer</v>
      </c>
      <c r="G69" s="6">
        <f>IF(OR(E69="m",E69="P"),500,1000)</f>
        <v>500</v>
      </c>
      <c r="H69" s="35">
        <f>G69*2</f>
        <v>1000</v>
      </c>
      <c r="I69" s="36"/>
      <c r="J69" s="5" t="str">
        <f>IF(I69="non",H69,"0")</f>
        <v>0</v>
      </c>
      <c r="K69">
        <f>SUMIFS('bac volé dégradé'!$D$3:$D$10,'bac volé dégradé'!$A$3:$A$10,Tableau1345[[#This Row],[Zone]])</f>
        <v>0</v>
      </c>
      <c r="L69">
        <f>(G69)*2+J69+K69</f>
        <v>1000</v>
      </c>
      <c r="M69" s="6"/>
      <c r="N69" s="38" t="str">
        <f>IF(M69="non",L69,"0")</f>
        <v>0</v>
      </c>
      <c r="O69">
        <f>SUMIFS('bac volé dégradé'!$G$3:$G$10,'bac volé dégradé'!$A$3:$A$10,Tableau1345[[#This Row],[Zone]])</f>
        <v>0</v>
      </c>
      <c r="P69" s="40">
        <f>G69*2+N69+O69</f>
        <v>1000</v>
      </c>
      <c r="Q69" s="36"/>
      <c r="R69" s="67" t="str">
        <f t="shared" si="1"/>
        <v>0</v>
      </c>
      <c r="S69">
        <f>SUMIFS('bac volé dégradé'!$J$3:$J$10,'bac volé dégradé'!$A$3:$A$10,Tableau1345[[#This Row],[Zone]])</f>
        <v>0</v>
      </c>
      <c r="T69" s="37">
        <f>$G69*2+R69+S69</f>
        <v>1000</v>
      </c>
      <c r="U69" s="6"/>
      <c r="V69" s="5" t="str">
        <f>IF(U69="non",T69,"0")</f>
        <v>0</v>
      </c>
      <c r="W69">
        <f>SUMIFS('bac volé dégradé'!$M$3:$M$10,'bac volé dégradé'!$A$3:$A$10,Tableau1345[[#This Row],[Zone]])</f>
        <v>0</v>
      </c>
      <c r="X69">
        <f>$G69*2+V69+W69</f>
        <v>1000</v>
      </c>
      <c r="Y69" s="6"/>
    </row>
    <row r="70" spans="1:25" ht="15.75" thickBot="1" x14ac:dyDescent="0.3">
      <c r="A70" s="15">
        <v>67</v>
      </c>
      <c r="B70" s="34">
        <v>221</v>
      </c>
      <c r="C70" s="34" t="s">
        <v>132</v>
      </c>
      <c r="D70" t="s">
        <v>21</v>
      </c>
      <c r="E70" t="s">
        <v>69</v>
      </c>
      <c r="F70" s="39" t="str">
        <f>VLOOKUP(Tableau1345[[#This Row],[Code]],Legende!$A$2:$B$5,2,FALSE)</f>
        <v>Foyer</v>
      </c>
      <c r="G70" s="6">
        <f>IF(OR(E70="m",E70="P"),500,1000)</f>
        <v>500</v>
      </c>
      <c r="H70" s="35">
        <f>G70*2</f>
        <v>1000</v>
      </c>
      <c r="I70" s="36"/>
      <c r="J70" s="5" t="str">
        <f>IF(I70="non",H70,"0")</f>
        <v>0</v>
      </c>
      <c r="K70">
        <f>SUMIFS('bac volé dégradé'!$D$3:$D$10,'bac volé dégradé'!$A$3:$A$10,Tableau1345[[#This Row],[Zone]])</f>
        <v>0</v>
      </c>
      <c r="L70">
        <f>(G70)*2+J70+K70</f>
        <v>1000</v>
      </c>
      <c r="M70" s="6"/>
      <c r="N70" s="38" t="str">
        <f>IF(M70="non",L70,"0")</f>
        <v>0</v>
      </c>
      <c r="O70">
        <f>SUMIFS('bac volé dégradé'!$G$3:$G$10,'bac volé dégradé'!$A$3:$A$10,Tableau1345[[#This Row],[Zone]])</f>
        <v>0</v>
      </c>
      <c r="P70" s="40">
        <f>G70*2+N70+O70</f>
        <v>1000</v>
      </c>
      <c r="Q70" s="36"/>
      <c r="R70" s="67" t="str">
        <f t="shared" si="1"/>
        <v>0</v>
      </c>
      <c r="S70">
        <f>SUMIFS('bac volé dégradé'!$J$3:$J$10,'bac volé dégradé'!$A$3:$A$10,Tableau1345[[#This Row],[Zone]])</f>
        <v>0</v>
      </c>
      <c r="T70" s="37">
        <f>$G70*2+R70+S70</f>
        <v>1000</v>
      </c>
      <c r="U70" s="6"/>
      <c r="V70" s="5" t="str">
        <f>IF(U70="non",T70,"0")</f>
        <v>0</v>
      </c>
      <c r="W70">
        <f>SUMIFS('bac volé dégradé'!$M$3:$M$10,'bac volé dégradé'!$A$3:$A$10,Tableau1345[[#This Row],[Zone]])</f>
        <v>0</v>
      </c>
      <c r="X70">
        <f>$G70*2+V70+W70</f>
        <v>1000</v>
      </c>
      <c r="Y70" s="6"/>
    </row>
    <row r="71" spans="1:25" ht="15.75" thickBot="1" x14ac:dyDescent="0.3">
      <c r="A71" s="15">
        <v>68</v>
      </c>
      <c r="B71" s="34">
        <v>222</v>
      </c>
      <c r="C71" s="34" t="s">
        <v>133</v>
      </c>
      <c r="D71" t="s">
        <v>21</v>
      </c>
      <c r="E71" t="s">
        <v>69</v>
      </c>
      <c r="F71" s="39" t="str">
        <f>VLOOKUP(Tableau1345[[#This Row],[Code]],Legende!$A$2:$B$5,2,FALSE)</f>
        <v>Foyer</v>
      </c>
      <c r="G71" s="6">
        <f>IF(OR(E71="m",E71="P"),500,1000)</f>
        <v>500</v>
      </c>
      <c r="H71" s="35">
        <f>G71*2</f>
        <v>1000</v>
      </c>
      <c r="I71" s="36"/>
      <c r="J71" s="5" t="str">
        <f>IF(I71="non",H71,"0")</f>
        <v>0</v>
      </c>
      <c r="K71">
        <f>SUMIFS('bac volé dégradé'!$D$3:$D$10,'bac volé dégradé'!$A$3:$A$10,Tableau1345[[#This Row],[Zone]])</f>
        <v>0</v>
      </c>
      <c r="L71">
        <f>(G71)*2+J71+K71</f>
        <v>1000</v>
      </c>
      <c r="M71" s="6"/>
      <c r="N71" s="38" t="str">
        <f>IF(M71="non",L71,"0")</f>
        <v>0</v>
      </c>
      <c r="O71">
        <f>SUMIFS('bac volé dégradé'!$G$3:$G$10,'bac volé dégradé'!$A$3:$A$10,Tableau1345[[#This Row],[Zone]])</f>
        <v>0</v>
      </c>
      <c r="P71" s="40">
        <f>G71*2+N71+O71</f>
        <v>1000</v>
      </c>
      <c r="Q71" s="36"/>
      <c r="R71" s="67" t="str">
        <f t="shared" si="1"/>
        <v>0</v>
      </c>
      <c r="S71">
        <f>SUMIFS('bac volé dégradé'!$J$3:$J$10,'bac volé dégradé'!$A$3:$A$10,Tableau1345[[#This Row],[Zone]])</f>
        <v>0</v>
      </c>
      <c r="T71" s="37">
        <f>$G71*2+R71+S71</f>
        <v>1000</v>
      </c>
      <c r="U71" s="6"/>
      <c r="V71" s="5" t="str">
        <f>IF(U71="non",T71,"0")</f>
        <v>0</v>
      </c>
      <c r="W71">
        <f>SUMIFS('bac volé dégradé'!$M$3:$M$10,'bac volé dégradé'!$A$3:$A$10,Tableau1345[[#This Row],[Zone]])</f>
        <v>0</v>
      </c>
      <c r="X71">
        <f>$G71*2+V71+W71</f>
        <v>1000</v>
      </c>
      <c r="Y71" s="6"/>
    </row>
    <row r="72" spans="1:25" ht="15.75" thickBot="1" x14ac:dyDescent="0.3">
      <c r="A72" s="15">
        <v>69</v>
      </c>
      <c r="B72" s="34">
        <v>223</v>
      </c>
      <c r="C72" s="34" t="s">
        <v>134</v>
      </c>
      <c r="D72" t="s">
        <v>21</v>
      </c>
      <c r="E72" t="s">
        <v>69</v>
      </c>
      <c r="F72" s="39" t="str">
        <f>VLOOKUP(Tableau1345[[#This Row],[Code]],Legende!$A$2:$B$5,2,FALSE)</f>
        <v>Foyer</v>
      </c>
      <c r="G72" s="6">
        <f>IF(OR(E72="m",E72="P"),500,1000)</f>
        <v>500</v>
      </c>
      <c r="H72" s="35">
        <f>G72*2</f>
        <v>1000</v>
      </c>
      <c r="I72" s="36"/>
      <c r="J72" s="5" t="str">
        <f>IF(I72="non",H72,"0")</f>
        <v>0</v>
      </c>
      <c r="K72">
        <f>SUMIFS('bac volé dégradé'!$D$3:$D$10,'bac volé dégradé'!$A$3:$A$10,Tableau1345[[#This Row],[Zone]])</f>
        <v>0</v>
      </c>
      <c r="L72">
        <f>(G72)*2+J72+K72</f>
        <v>1000</v>
      </c>
      <c r="M72" s="6"/>
      <c r="N72" s="38" t="str">
        <f>IF(M72="non",L72,"0")</f>
        <v>0</v>
      </c>
      <c r="O72">
        <f>SUMIFS('bac volé dégradé'!$G$3:$G$10,'bac volé dégradé'!$A$3:$A$10,Tableau1345[[#This Row],[Zone]])</f>
        <v>0</v>
      </c>
      <c r="P72" s="40">
        <f>G72*2+N72+O72</f>
        <v>1000</v>
      </c>
      <c r="Q72" s="36"/>
      <c r="R72" s="67" t="str">
        <f t="shared" si="1"/>
        <v>0</v>
      </c>
      <c r="S72">
        <f>SUMIFS('bac volé dégradé'!$J$3:$J$10,'bac volé dégradé'!$A$3:$A$10,Tableau1345[[#This Row],[Zone]])</f>
        <v>0</v>
      </c>
      <c r="T72" s="37">
        <f>$G72*2+R72+S72</f>
        <v>1000</v>
      </c>
      <c r="U72" s="6"/>
      <c r="V72" s="5" t="str">
        <f>IF(U72="non",T72,"0")</f>
        <v>0</v>
      </c>
      <c r="W72">
        <f>SUMIFS('bac volé dégradé'!$M$3:$M$10,'bac volé dégradé'!$A$3:$A$10,Tableau1345[[#This Row],[Zone]])</f>
        <v>0</v>
      </c>
      <c r="X72">
        <f>$G72*2+V72+W72</f>
        <v>1000</v>
      </c>
      <c r="Y72" s="6"/>
    </row>
    <row r="73" spans="1:25" ht="15.75" thickBot="1" x14ac:dyDescent="0.3">
      <c r="A73" s="15">
        <v>70</v>
      </c>
      <c r="B73" s="34">
        <v>199</v>
      </c>
      <c r="C73" s="34" t="s">
        <v>135</v>
      </c>
      <c r="D73" t="s">
        <v>21</v>
      </c>
      <c r="E73" t="s">
        <v>69</v>
      </c>
      <c r="F73" s="39" t="str">
        <f>VLOOKUP(Tableau1345[[#This Row],[Code]],Legende!$A$2:$B$5,2,FALSE)</f>
        <v>Foyer</v>
      </c>
      <c r="G73" s="6">
        <f>IF(OR(E73="m",E73="P"),500,1000)</f>
        <v>500</v>
      </c>
      <c r="H73" s="35">
        <f>G73*2</f>
        <v>1000</v>
      </c>
      <c r="I73" s="36"/>
      <c r="J73" s="5" t="str">
        <f>IF(I73="non",H73,"0")</f>
        <v>0</v>
      </c>
      <c r="K73">
        <f>SUMIFS('bac volé dégradé'!$D$3:$D$10,'bac volé dégradé'!$A$3:$A$10,Tableau1345[[#This Row],[Zone]])</f>
        <v>0</v>
      </c>
      <c r="L73">
        <f>(G73)*2+J73+K73</f>
        <v>1000</v>
      </c>
      <c r="M73" s="6"/>
      <c r="N73" s="38" t="str">
        <f>IF(M73="non",L73,"0")</f>
        <v>0</v>
      </c>
      <c r="O73">
        <f>SUMIFS('bac volé dégradé'!$G$3:$G$10,'bac volé dégradé'!$A$3:$A$10,Tableau1345[[#This Row],[Zone]])</f>
        <v>0</v>
      </c>
      <c r="P73" s="40">
        <f>G73*2+N73+O73</f>
        <v>1000</v>
      </c>
      <c r="Q73" s="36"/>
      <c r="R73" s="67" t="str">
        <f t="shared" si="1"/>
        <v>0</v>
      </c>
      <c r="S73">
        <f>SUMIFS('bac volé dégradé'!$J$3:$J$10,'bac volé dégradé'!$A$3:$A$10,Tableau1345[[#This Row],[Zone]])</f>
        <v>0</v>
      </c>
      <c r="T73" s="37">
        <f>$G73*2+R73+S73</f>
        <v>1000</v>
      </c>
      <c r="U73" s="6"/>
      <c r="V73" s="5" t="str">
        <f>IF(U73="non",T73,"0")</f>
        <v>0</v>
      </c>
      <c r="W73">
        <f>SUMIFS('bac volé dégradé'!$M$3:$M$10,'bac volé dégradé'!$A$3:$A$10,Tableau1345[[#This Row],[Zone]])</f>
        <v>0</v>
      </c>
      <c r="X73">
        <f>$G73*2+V73+W73</f>
        <v>1000</v>
      </c>
      <c r="Y73" s="6"/>
    </row>
    <row r="74" spans="1:25" ht="15.75" thickBot="1" x14ac:dyDescent="0.3">
      <c r="A74" s="15">
        <v>71</v>
      </c>
      <c r="B74" s="34">
        <v>200</v>
      </c>
      <c r="C74" s="34" t="s">
        <v>136</v>
      </c>
      <c r="D74" t="s">
        <v>21</v>
      </c>
      <c r="E74" t="s">
        <v>69</v>
      </c>
      <c r="F74" s="39" t="str">
        <f>VLOOKUP(Tableau1345[[#This Row],[Code]],Legende!$A$2:$B$5,2,FALSE)</f>
        <v>Foyer</v>
      </c>
      <c r="G74" s="6">
        <f>IF(OR(E74="m",E74="P"),500,1000)</f>
        <v>500</v>
      </c>
      <c r="H74" s="35">
        <f>G74*2</f>
        <v>1000</v>
      </c>
      <c r="I74" s="36"/>
      <c r="J74" s="5" t="str">
        <f>IF(I74="non",H74,"0")</f>
        <v>0</v>
      </c>
      <c r="K74">
        <f>SUMIFS('bac volé dégradé'!$D$3:$D$10,'bac volé dégradé'!$A$3:$A$10,Tableau1345[[#This Row],[Zone]])</f>
        <v>0</v>
      </c>
      <c r="L74">
        <f>(G74)*2+J74+K74</f>
        <v>1000</v>
      </c>
      <c r="M74" s="6"/>
      <c r="N74" s="38" t="str">
        <f>IF(M74="non",L74,"0")</f>
        <v>0</v>
      </c>
      <c r="O74">
        <f>SUMIFS('bac volé dégradé'!$G$3:$G$10,'bac volé dégradé'!$A$3:$A$10,Tableau1345[[#This Row],[Zone]])</f>
        <v>0</v>
      </c>
      <c r="P74" s="40">
        <f>G74*2+N74+O74</f>
        <v>1000</v>
      </c>
      <c r="Q74" s="36"/>
      <c r="R74" s="67" t="str">
        <f t="shared" si="1"/>
        <v>0</v>
      </c>
      <c r="S74">
        <f>SUMIFS('bac volé dégradé'!$J$3:$J$10,'bac volé dégradé'!$A$3:$A$10,Tableau1345[[#This Row],[Zone]])</f>
        <v>0</v>
      </c>
      <c r="T74" s="37">
        <f>$G74*2+R74+S74</f>
        <v>1000</v>
      </c>
      <c r="U74" s="6"/>
      <c r="V74" s="5" t="str">
        <f>IF(U74="non",T74,"0")</f>
        <v>0</v>
      </c>
      <c r="W74">
        <f>SUMIFS('bac volé dégradé'!$M$3:$M$10,'bac volé dégradé'!$A$3:$A$10,Tableau1345[[#This Row],[Zone]])</f>
        <v>0</v>
      </c>
      <c r="X74">
        <f>$G74*2+V74+W74</f>
        <v>1000</v>
      </c>
      <c r="Y74" s="6"/>
    </row>
    <row r="75" spans="1:25" ht="15.75" thickBot="1" x14ac:dyDescent="0.3">
      <c r="A75" s="15">
        <v>72</v>
      </c>
      <c r="B75" s="34">
        <v>201</v>
      </c>
      <c r="C75" s="34" t="s">
        <v>137</v>
      </c>
      <c r="D75" t="s">
        <v>21</v>
      </c>
      <c r="E75" t="s">
        <v>69</v>
      </c>
      <c r="F75" s="39" t="str">
        <f>VLOOKUP(Tableau1345[[#This Row],[Code]],Legende!$A$2:$B$5,2,FALSE)</f>
        <v>Foyer</v>
      </c>
      <c r="G75" s="6">
        <f>IF(OR(E75="m",E75="P"),500,1000)</f>
        <v>500</v>
      </c>
      <c r="H75" s="35">
        <f>G75*2</f>
        <v>1000</v>
      </c>
      <c r="I75" s="36"/>
      <c r="J75" s="5" t="str">
        <f>IF(I75="non",H75,"0")</f>
        <v>0</v>
      </c>
      <c r="K75">
        <f>SUMIFS('bac volé dégradé'!$D$3:$D$10,'bac volé dégradé'!$A$3:$A$10,Tableau1345[[#This Row],[Zone]])</f>
        <v>0</v>
      </c>
      <c r="L75">
        <f>(G75)*2+J75+K75</f>
        <v>1000</v>
      </c>
      <c r="M75" s="6"/>
      <c r="N75" s="38" t="str">
        <f>IF(M75="non",L75,"0")</f>
        <v>0</v>
      </c>
      <c r="O75">
        <f>SUMIFS('bac volé dégradé'!$G$3:$G$10,'bac volé dégradé'!$A$3:$A$10,Tableau1345[[#This Row],[Zone]])</f>
        <v>0</v>
      </c>
      <c r="P75" s="40">
        <f>G75*2+N75+O75</f>
        <v>1000</v>
      </c>
      <c r="Q75" s="36"/>
      <c r="R75" s="67" t="str">
        <f t="shared" si="1"/>
        <v>0</v>
      </c>
      <c r="S75">
        <f>SUMIFS('bac volé dégradé'!$J$3:$J$10,'bac volé dégradé'!$A$3:$A$10,Tableau1345[[#This Row],[Zone]])</f>
        <v>0</v>
      </c>
      <c r="T75" s="37">
        <f>$G75*2+R75+S75</f>
        <v>1000</v>
      </c>
      <c r="U75" s="6"/>
      <c r="V75" s="5" t="str">
        <f>IF(U75="non",T75,"0")</f>
        <v>0</v>
      </c>
      <c r="W75">
        <f>SUMIFS('bac volé dégradé'!$M$3:$M$10,'bac volé dégradé'!$A$3:$A$10,Tableau1345[[#This Row],[Zone]])</f>
        <v>0</v>
      </c>
      <c r="X75">
        <f>$G75*2+V75+W75</f>
        <v>1000</v>
      </c>
      <c r="Y75" s="6"/>
    </row>
    <row r="76" spans="1:25" ht="15.75" thickBot="1" x14ac:dyDescent="0.3">
      <c r="A76" s="15">
        <v>73</v>
      </c>
      <c r="B76" s="34">
        <v>202</v>
      </c>
      <c r="C76" s="34" t="s">
        <v>138</v>
      </c>
      <c r="D76" t="s">
        <v>21</v>
      </c>
      <c r="E76" t="s">
        <v>73</v>
      </c>
      <c r="F76" s="39" t="str">
        <f>VLOOKUP(Tableau1345[[#This Row],[Code]],Legende!$A$2:$B$5,2,FALSE)</f>
        <v>Petit commercant</v>
      </c>
      <c r="G76" s="6">
        <f>IF(OR(E76="m",E76="P"),500,1000)</f>
        <v>500</v>
      </c>
      <c r="H76" s="35">
        <f>G76*2</f>
        <v>1000</v>
      </c>
      <c r="I76" s="36"/>
      <c r="J76" s="5" t="str">
        <f>IF(I76="non",H76,"0")</f>
        <v>0</v>
      </c>
      <c r="K76">
        <f>SUMIFS('bac volé dégradé'!$D$3:$D$10,'bac volé dégradé'!$A$3:$A$10,Tableau1345[[#This Row],[Zone]])</f>
        <v>0</v>
      </c>
      <c r="L76">
        <f>(G76)*2+J76+K76</f>
        <v>1000</v>
      </c>
      <c r="M76" s="6"/>
      <c r="N76" s="38" t="str">
        <f>IF(M76="non",L76,"0")</f>
        <v>0</v>
      </c>
      <c r="O76">
        <f>SUMIFS('bac volé dégradé'!$G$3:$G$10,'bac volé dégradé'!$A$3:$A$10,Tableau1345[[#This Row],[Zone]])</f>
        <v>0</v>
      </c>
      <c r="P76" s="40">
        <f>G76*2+N76+O76</f>
        <v>1000</v>
      </c>
      <c r="Q76" s="36"/>
      <c r="R76" s="67" t="str">
        <f t="shared" si="1"/>
        <v>0</v>
      </c>
      <c r="S76">
        <f>SUMIFS('bac volé dégradé'!$J$3:$J$10,'bac volé dégradé'!$A$3:$A$10,Tableau1345[[#This Row],[Zone]])</f>
        <v>0</v>
      </c>
      <c r="T76" s="37">
        <f>$G76*2+R76+S76</f>
        <v>1000</v>
      </c>
      <c r="U76" s="6"/>
      <c r="V76" s="5" t="str">
        <f>IF(U76="non",T76,"0")</f>
        <v>0</v>
      </c>
      <c r="W76">
        <f>SUMIFS('bac volé dégradé'!$M$3:$M$10,'bac volé dégradé'!$A$3:$A$10,Tableau1345[[#This Row],[Zone]])</f>
        <v>0</v>
      </c>
      <c r="X76">
        <f>$G76*2+V76+W76</f>
        <v>1000</v>
      </c>
      <c r="Y76" s="6"/>
    </row>
    <row r="77" spans="1:25" ht="15.75" thickBot="1" x14ac:dyDescent="0.3">
      <c r="A77" s="15">
        <v>74</v>
      </c>
      <c r="B77" s="34">
        <v>203</v>
      </c>
      <c r="C77" s="34" t="s">
        <v>139</v>
      </c>
      <c r="D77" t="s">
        <v>21</v>
      </c>
      <c r="E77" t="s">
        <v>69</v>
      </c>
      <c r="F77" s="39" t="str">
        <f>VLOOKUP(Tableau1345[[#This Row],[Code]],Legende!$A$2:$B$5,2,FALSE)</f>
        <v>Foyer</v>
      </c>
      <c r="G77" s="6">
        <f>IF(OR(E77="m",E77="P"),500,1000)</f>
        <v>500</v>
      </c>
      <c r="H77" s="35">
        <f>G77*2</f>
        <v>1000</v>
      </c>
      <c r="I77" s="36"/>
      <c r="J77" s="5" t="str">
        <f>IF(I77="non",H77,"0")</f>
        <v>0</v>
      </c>
      <c r="K77">
        <f>SUMIFS('bac volé dégradé'!$D$3:$D$10,'bac volé dégradé'!$A$3:$A$10,Tableau1345[[#This Row],[Zone]])</f>
        <v>0</v>
      </c>
      <c r="L77">
        <f>(G77)*2+J77+K77</f>
        <v>1000</v>
      </c>
      <c r="M77" s="6"/>
      <c r="N77" s="38" t="str">
        <f>IF(M77="non",L77,"0")</f>
        <v>0</v>
      </c>
      <c r="O77">
        <f>SUMIFS('bac volé dégradé'!$G$3:$G$10,'bac volé dégradé'!$A$3:$A$10,Tableau1345[[#This Row],[Zone]])</f>
        <v>0</v>
      </c>
      <c r="P77" s="40">
        <f>G77*2+N77+O77</f>
        <v>1000</v>
      </c>
      <c r="Q77" s="36"/>
      <c r="R77" s="67" t="str">
        <f t="shared" si="1"/>
        <v>0</v>
      </c>
      <c r="S77">
        <f>SUMIFS('bac volé dégradé'!$J$3:$J$10,'bac volé dégradé'!$A$3:$A$10,Tableau1345[[#This Row],[Zone]])</f>
        <v>0</v>
      </c>
      <c r="T77" s="37">
        <f>$G77*2+R77+S77</f>
        <v>1000</v>
      </c>
      <c r="U77" s="6"/>
      <c r="V77" s="5" t="str">
        <f>IF(U77="non",T77,"0")</f>
        <v>0</v>
      </c>
      <c r="W77">
        <f>SUMIFS('bac volé dégradé'!$M$3:$M$10,'bac volé dégradé'!$A$3:$A$10,Tableau1345[[#This Row],[Zone]])</f>
        <v>0</v>
      </c>
      <c r="X77">
        <f>$G77*2+V77+W77</f>
        <v>1000</v>
      </c>
      <c r="Y77" s="6"/>
    </row>
    <row r="78" spans="1:25" ht="15.75" thickBot="1" x14ac:dyDescent="0.3">
      <c r="A78" s="15">
        <v>75</v>
      </c>
      <c r="B78" s="34">
        <v>204</v>
      </c>
      <c r="C78" s="34" t="s">
        <v>139</v>
      </c>
      <c r="D78" t="s">
        <v>21</v>
      </c>
      <c r="E78" t="s">
        <v>73</v>
      </c>
      <c r="F78" s="39" t="str">
        <f>VLOOKUP(Tableau1345[[#This Row],[Code]],Legende!$A$2:$B$5,2,FALSE)</f>
        <v>Petit commercant</v>
      </c>
      <c r="G78" s="6">
        <f>IF(OR(E78="m",E78="P"),500,1000)</f>
        <v>500</v>
      </c>
      <c r="H78" s="35">
        <f>G78*2</f>
        <v>1000</v>
      </c>
      <c r="I78" s="36"/>
      <c r="J78" s="5" t="str">
        <f>IF(I78="non",H78,"0")</f>
        <v>0</v>
      </c>
      <c r="K78">
        <f>SUMIFS('bac volé dégradé'!$D$3:$D$10,'bac volé dégradé'!$A$3:$A$10,Tableau1345[[#This Row],[Zone]])</f>
        <v>0</v>
      </c>
      <c r="L78">
        <f>(G78)*2+J78+K78</f>
        <v>1000</v>
      </c>
      <c r="M78" s="6"/>
      <c r="N78" s="38" t="str">
        <f>IF(M78="non",L78,"0")</f>
        <v>0</v>
      </c>
      <c r="O78">
        <f>SUMIFS('bac volé dégradé'!$G$3:$G$10,'bac volé dégradé'!$A$3:$A$10,Tableau1345[[#This Row],[Zone]])</f>
        <v>0</v>
      </c>
      <c r="P78" s="40">
        <f>G78*2+N78+O78</f>
        <v>1000</v>
      </c>
      <c r="Q78" s="36"/>
      <c r="R78" s="67" t="str">
        <f t="shared" si="1"/>
        <v>0</v>
      </c>
      <c r="S78">
        <f>SUMIFS('bac volé dégradé'!$J$3:$J$10,'bac volé dégradé'!$A$3:$A$10,Tableau1345[[#This Row],[Zone]])</f>
        <v>0</v>
      </c>
      <c r="T78" s="37">
        <f>$G78*2+R78+S78</f>
        <v>1000</v>
      </c>
      <c r="U78" s="6"/>
      <c r="V78" s="5" t="str">
        <f>IF(U78="non",T78,"0")</f>
        <v>0</v>
      </c>
      <c r="W78">
        <f>SUMIFS('bac volé dégradé'!$M$3:$M$10,'bac volé dégradé'!$A$3:$A$10,Tableau1345[[#This Row],[Zone]])</f>
        <v>0</v>
      </c>
      <c r="X78">
        <f>$G78*2+V78+W78</f>
        <v>1000</v>
      </c>
      <c r="Y78" s="6"/>
    </row>
    <row r="79" spans="1:25" ht="15.75" thickBot="1" x14ac:dyDescent="0.3">
      <c r="A79" s="15">
        <v>76</v>
      </c>
      <c r="B79" s="34">
        <v>205</v>
      </c>
      <c r="C79" s="34" t="s">
        <v>140</v>
      </c>
      <c r="D79" t="s">
        <v>21</v>
      </c>
      <c r="E79" t="s">
        <v>69</v>
      </c>
      <c r="F79" s="39" t="str">
        <f>VLOOKUP(Tableau1345[[#This Row],[Code]],Legende!$A$2:$B$5,2,FALSE)</f>
        <v>Foyer</v>
      </c>
      <c r="G79" s="6">
        <f>IF(OR(E79="m",E79="P"),500,1000)</f>
        <v>500</v>
      </c>
      <c r="H79" s="35">
        <f>G79*2</f>
        <v>1000</v>
      </c>
      <c r="I79" s="36"/>
      <c r="J79" s="5" t="str">
        <f>IF(I79="non",H79,"0")</f>
        <v>0</v>
      </c>
      <c r="K79">
        <f>SUMIFS('bac volé dégradé'!$D$3:$D$10,'bac volé dégradé'!$A$3:$A$10,Tableau1345[[#This Row],[Zone]])</f>
        <v>0</v>
      </c>
      <c r="L79">
        <f>(G79)*2+J79+K79</f>
        <v>1000</v>
      </c>
      <c r="M79" s="6"/>
      <c r="N79" s="38" t="str">
        <f>IF(M79="non",L79,"0")</f>
        <v>0</v>
      </c>
      <c r="O79">
        <f>SUMIFS('bac volé dégradé'!$G$3:$G$10,'bac volé dégradé'!$A$3:$A$10,Tableau1345[[#This Row],[Zone]])</f>
        <v>0</v>
      </c>
      <c r="P79" s="40">
        <f>G79*2+N79+O79</f>
        <v>1000</v>
      </c>
      <c r="Q79" s="36"/>
      <c r="R79" s="67" t="str">
        <f t="shared" si="1"/>
        <v>0</v>
      </c>
      <c r="S79">
        <f>SUMIFS('bac volé dégradé'!$J$3:$J$10,'bac volé dégradé'!$A$3:$A$10,Tableau1345[[#This Row],[Zone]])</f>
        <v>0</v>
      </c>
      <c r="T79" s="37">
        <f>$G79*2+R79+S79</f>
        <v>1000</v>
      </c>
      <c r="U79" s="6"/>
      <c r="V79" s="5" t="str">
        <f>IF(U79="non",T79,"0")</f>
        <v>0</v>
      </c>
      <c r="W79">
        <f>SUMIFS('bac volé dégradé'!$M$3:$M$10,'bac volé dégradé'!$A$3:$A$10,Tableau1345[[#This Row],[Zone]])</f>
        <v>0</v>
      </c>
      <c r="X79">
        <f>$G79*2+V79+W79</f>
        <v>1000</v>
      </c>
      <c r="Y79" s="6"/>
    </row>
    <row r="80" spans="1:25" ht="15.75" thickBot="1" x14ac:dyDescent="0.3">
      <c r="A80" s="15">
        <v>77</v>
      </c>
      <c r="B80" s="34">
        <v>206</v>
      </c>
      <c r="C80" s="34" t="s">
        <v>141</v>
      </c>
      <c r="D80" t="s">
        <v>21</v>
      </c>
      <c r="E80" t="s">
        <v>69</v>
      </c>
      <c r="F80" s="39" t="str">
        <f>VLOOKUP(Tableau1345[[#This Row],[Code]],Legende!$A$2:$B$5,2,FALSE)</f>
        <v>Foyer</v>
      </c>
      <c r="G80" s="6">
        <f>IF(OR(E80="m",E80="P"),500,1000)</f>
        <v>500</v>
      </c>
      <c r="H80" s="35">
        <f>G80*2</f>
        <v>1000</v>
      </c>
      <c r="I80" s="36"/>
      <c r="J80" s="5" t="str">
        <f>IF(I80="non",H80,"0")</f>
        <v>0</v>
      </c>
      <c r="K80">
        <f>SUMIFS('bac volé dégradé'!$D$3:$D$10,'bac volé dégradé'!$A$3:$A$10,Tableau1345[[#This Row],[Zone]])</f>
        <v>0</v>
      </c>
      <c r="L80">
        <f>(G80)*2+J80+K80</f>
        <v>1000</v>
      </c>
      <c r="M80" s="6"/>
      <c r="N80" s="38" t="str">
        <f>IF(M80="non",L80,"0")</f>
        <v>0</v>
      </c>
      <c r="O80">
        <f>SUMIFS('bac volé dégradé'!$G$3:$G$10,'bac volé dégradé'!$A$3:$A$10,Tableau1345[[#This Row],[Zone]])</f>
        <v>0</v>
      </c>
      <c r="P80" s="40">
        <f>G80*2+N80+O80</f>
        <v>1000</v>
      </c>
      <c r="Q80" s="36"/>
      <c r="R80" s="67" t="str">
        <f t="shared" si="1"/>
        <v>0</v>
      </c>
      <c r="S80">
        <f>SUMIFS('bac volé dégradé'!$J$3:$J$10,'bac volé dégradé'!$A$3:$A$10,Tableau1345[[#This Row],[Zone]])</f>
        <v>0</v>
      </c>
      <c r="T80" s="37">
        <f>$G80*2+R80+S80</f>
        <v>1000</v>
      </c>
      <c r="U80" s="6"/>
      <c r="V80" s="5" t="str">
        <f>IF(U80="non",T80,"0")</f>
        <v>0</v>
      </c>
      <c r="W80">
        <f>SUMIFS('bac volé dégradé'!$M$3:$M$10,'bac volé dégradé'!$A$3:$A$10,Tableau1345[[#This Row],[Zone]])</f>
        <v>0</v>
      </c>
      <c r="X80">
        <f>$G80*2+V80+W80</f>
        <v>1000</v>
      </c>
      <c r="Y80" s="6"/>
    </row>
    <row r="81" spans="1:25" ht="15.75" thickBot="1" x14ac:dyDescent="0.3">
      <c r="A81" s="15">
        <v>78</v>
      </c>
      <c r="B81" s="34">
        <v>207</v>
      </c>
      <c r="C81" s="34" t="s">
        <v>142</v>
      </c>
      <c r="D81" t="s">
        <v>21</v>
      </c>
      <c r="E81" t="s">
        <v>69</v>
      </c>
      <c r="F81" s="39" t="str">
        <f>VLOOKUP(Tableau1345[[#This Row],[Code]],Legende!$A$2:$B$5,2,FALSE)</f>
        <v>Foyer</v>
      </c>
      <c r="G81" s="6">
        <f>IF(OR(E81="m",E81="P"),500,1000)</f>
        <v>500</v>
      </c>
      <c r="H81" s="35">
        <f>G81*2</f>
        <v>1000</v>
      </c>
      <c r="I81" s="36"/>
      <c r="J81" s="5" t="str">
        <f>IF(I81="non",H81,"0")</f>
        <v>0</v>
      </c>
      <c r="K81">
        <f>SUMIFS('bac volé dégradé'!$D$3:$D$10,'bac volé dégradé'!$A$3:$A$10,Tableau1345[[#This Row],[Zone]])</f>
        <v>0</v>
      </c>
      <c r="L81">
        <f>(G81)*2+J81+K81</f>
        <v>1000</v>
      </c>
      <c r="M81" s="6"/>
      <c r="N81" s="38" t="str">
        <f>IF(M81="non",L81,"0")</f>
        <v>0</v>
      </c>
      <c r="O81">
        <f>SUMIFS('bac volé dégradé'!$G$3:$G$10,'bac volé dégradé'!$A$3:$A$10,Tableau1345[[#This Row],[Zone]])</f>
        <v>0</v>
      </c>
      <c r="P81" s="40">
        <f>G81*2+N81+O81</f>
        <v>1000</v>
      </c>
      <c r="Q81" s="36"/>
      <c r="R81" s="67" t="str">
        <f t="shared" si="1"/>
        <v>0</v>
      </c>
      <c r="S81">
        <f>SUMIFS('bac volé dégradé'!$J$3:$J$10,'bac volé dégradé'!$A$3:$A$10,Tableau1345[[#This Row],[Zone]])</f>
        <v>0</v>
      </c>
      <c r="T81" s="37">
        <f>$G81*2+R81+S81</f>
        <v>1000</v>
      </c>
      <c r="U81" s="6"/>
      <c r="V81" s="5" t="str">
        <f>IF(U81="non",T81,"0")</f>
        <v>0</v>
      </c>
      <c r="W81">
        <f>SUMIFS('bac volé dégradé'!$M$3:$M$10,'bac volé dégradé'!$A$3:$A$10,Tableau1345[[#This Row],[Zone]])</f>
        <v>0</v>
      </c>
      <c r="X81">
        <f>$G81*2+V81+W81</f>
        <v>1000</v>
      </c>
      <c r="Y81" s="6"/>
    </row>
    <row r="82" spans="1:25" ht="15.75" thickBot="1" x14ac:dyDescent="0.3">
      <c r="A82" s="15">
        <v>79</v>
      </c>
      <c r="B82" s="34">
        <v>313</v>
      </c>
      <c r="C82" s="34" t="s">
        <v>143</v>
      </c>
      <c r="D82" t="s">
        <v>21</v>
      </c>
      <c r="E82" t="s">
        <v>69</v>
      </c>
      <c r="F82" s="39" t="str">
        <f>VLOOKUP(Tableau1345[[#This Row],[Code]],Legende!$A$2:$B$5,2,FALSE)</f>
        <v>Foyer</v>
      </c>
      <c r="G82" s="6">
        <f>IF(OR(E82="m",E82="P"),500,1000)</f>
        <v>500</v>
      </c>
      <c r="H82" s="35">
        <f>G82*2</f>
        <v>1000</v>
      </c>
      <c r="I82" s="36"/>
      <c r="J82" s="5" t="str">
        <f>IF(I82="non",H82,"0")</f>
        <v>0</v>
      </c>
      <c r="K82">
        <f>SUMIFS('bac volé dégradé'!$D$3:$D$10,'bac volé dégradé'!$A$3:$A$10,Tableau1345[[#This Row],[Zone]])</f>
        <v>0</v>
      </c>
      <c r="L82">
        <f>(G82)*2+J82+K82</f>
        <v>1000</v>
      </c>
      <c r="M82" s="6"/>
      <c r="N82" s="38" t="str">
        <f>IF(M82="non",L82,"0")</f>
        <v>0</v>
      </c>
      <c r="O82">
        <f>SUMIFS('bac volé dégradé'!$G$3:$G$10,'bac volé dégradé'!$A$3:$A$10,Tableau1345[[#This Row],[Zone]])</f>
        <v>0</v>
      </c>
      <c r="P82" s="40">
        <f>G82*2+N82+O82</f>
        <v>1000</v>
      </c>
      <c r="Q82" s="36"/>
      <c r="R82" s="67" t="str">
        <f t="shared" si="1"/>
        <v>0</v>
      </c>
      <c r="S82">
        <f>SUMIFS('bac volé dégradé'!$J$3:$J$10,'bac volé dégradé'!$A$3:$A$10,Tableau1345[[#This Row],[Zone]])</f>
        <v>0</v>
      </c>
      <c r="T82" s="37">
        <f>$G82*2+R82+S82</f>
        <v>1000</v>
      </c>
      <c r="U82" s="6"/>
      <c r="V82" s="5" t="str">
        <f>IF(U82="non",T82,"0")</f>
        <v>0</v>
      </c>
      <c r="W82">
        <f>SUMIFS('bac volé dégradé'!$M$3:$M$10,'bac volé dégradé'!$A$3:$A$10,Tableau1345[[#This Row],[Zone]])</f>
        <v>0</v>
      </c>
      <c r="X82">
        <f>$G82*2+V82+W82</f>
        <v>1000</v>
      </c>
      <c r="Y82" s="6"/>
    </row>
    <row r="83" spans="1:25" ht="15.75" thickBot="1" x14ac:dyDescent="0.3">
      <c r="A83" s="15">
        <v>80</v>
      </c>
      <c r="B83" s="34">
        <v>314</v>
      </c>
      <c r="C83" s="34" t="s">
        <v>144</v>
      </c>
      <c r="D83" t="s">
        <v>21</v>
      </c>
      <c r="E83" t="s">
        <v>69</v>
      </c>
      <c r="F83" s="39" t="str">
        <f>VLOOKUP(Tableau1345[[#This Row],[Code]],Legende!$A$2:$B$5,2,FALSE)</f>
        <v>Foyer</v>
      </c>
      <c r="G83" s="6">
        <f>IF(OR(E83="m",E83="P"),500,1000)</f>
        <v>500</v>
      </c>
      <c r="H83" s="35">
        <f>G83*2</f>
        <v>1000</v>
      </c>
      <c r="I83" s="36"/>
      <c r="J83" s="5" t="str">
        <f>IF(I83="non",H83,"0")</f>
        <v>0</v>
      </c>
      <c r="K83">
        <f>SUMIFS('bac volé dégradé'!$D$3:$D$10,'bac volé dégradé'!$A$3:$A$10,Tableau1345[[#This Row],[Zone]])</f>
        <v>0</v>
      </c>
      <c r="L83">
        <f>(G83)*2+J83+K83</f>
        <v>1000</v>
      </c>
      <c r="M83" s="6"/>
      <c r="N83" s="38" t="str">
        <f>IF(M83="non",L83,"0")</f>
        <v>0</v>
      </c>
      <c r="O83">
        <f>SUMIFS('bac volé dégradé'!$G$3:$G$10,'bac volé dégradé'!$A$3:$A$10,Tableau1345[[#This Row],[Zone]])</f>
        <v>0</v>
      </c>
      <c r="P83" s="40">
        <f>G83*2+N83+O83</f>
        <v>1000</v>
      </c>
      <c r="Q83" s="36"/>
      <c r="R83" s="67" t="str">
        <f t="shared" si="1"/>
        <v>0</v>
      </c>
      <c r="S83">
        <f>SUMIFS('bac volé dégradé'!$J$3:$J$10,'bac volé dégradé'!$A$3:$A$10,Tableau1345[[#This Row],[Zone]])</f>
        <v>0</v>
      </c>
      <c r="T83" s="37">
        <f>$G83*2+R83+S83</f>
        <v>1000</v>
      </c>
      <c r="U83" s="6"/>
      <c r="V83" s="5" t="str">
        <f>IF(U83="non",T83,"0")</f>
        <v>0</v>
      </c>
      <c r="W83">
        <f>SUMIFS('bac volé dégradé'!$M$3:$M$10,'bac volé dégradé'!$A$3:$A$10,Tableau1345[[#This Row],[Zone]])</f>
        <v>0</v>
      </c>
      <c r="X83">
        <f>$G83*2+V83+W83</f>
        <v>1000</v>
      </c>
      <c r="Y83" s="6"/>
    </row>
    <row r="84" spans="1:25" ht="15.75" thickBot="1" x14ac:dyDescent="0.3">
      <c r="A84" s="15">
        <v>81</v>
      </c>
      <c r="B84" s="34">
        <v>315</v>
      </c>
      <c r="C84" s="34" t="s">
        <v>145</v>
      </c>
      <c r="D84" t="s">
        <v>21</v>
      </c>
      <c r="E84" t="s">
        <v>69</v>
      </c>
      <c r="F84" s="39" t="str">
        <f>VLOOKUP(Tableau1345[[#This Row],[Code]],Legende!$A$2:$B$5,2,FALSE)</f>
        <v>Foyer</v>
      </c>
      <c r="G84" s="6">
        <f>IF(OR(E84="m",E84="P"),500,1000)</f>
        <v>500</v>
      </c>
      <c r="H84" s="35">
        <f>G84*2</f>
        <v>1000</v>
      </c>
      <c r="I84" s="36"/>
      <c r="J84" s="5" t="str">
        <f>IF(I84="non",H84,"0")</f>
        <v>0</v>
      </c>
      <c r="K84">
        <f>SUMIFS('bac volé dégradé'!$D$3:$D$10,'bac volé dégradé'!$A$3:$A$10,Tableau1345[[#This Row],[Zone]])</f>
        <v>0</v>
      </c>
      <c r="L84">
        <f>(G84)*2+J84+K84</f>
        <v>1000</v>
      </c>
      <c r="M84" s="6"/>
      <c r="N84" s="38" t="str">
        <f>IF(M84="non",L84,"0")</f>
        <v>0</v>
      </c>
      <c r="O84">
        <f>SUMIFS('bac volé dégradé'!$G$3:$G$10,'bac volé dégradé'!$A$3:$A$10,Tableau1345[[#This Row],[Zone]])</f>
        <v>0</v>
      </c>
      <c r="P84" s="40">
        <f>G84*2+N84+O84</f>
        <v>1000</v>
      </c>
      <c r="Q84" s="36"/>
      <c r="R84" s="67" t="str">
        <f t="shared" si="1"/>
        <v>0</v>
      </c>
      <c r="S84">
        <f>SUMIFS('bac volé dégradé'!$J$3:$J$10,'bac volé dégradé'!$A$3:$A$10,Tableau1345[[#This Row],[Zone]])</f>
        <v>0</v>
      </c>
      <c r="T84" s="37">
        <f>$G84*2+R84+S84</f>
        <v>1000</v>
      </c>
      <c r="U84" s="6"/>
      <c r="V84" s="5" t="str">
        <f>IF(U84="non",T84,"0")</f>
        <v>0</v>
      </c>
      <c r="W84">
        <f>SUMIFS('bac volé dégradé'!$M$3:$M$10,'bac volé dégradé'!$A$3:$A$10,Tableau1345[[#This Row],[Zone]])</f>
        <v>0</v>
      </c>
      <c r="X84">
        <f>$G84*2+V84+W84</f>
        <v>1000</v>
      </c>
      <c r="Y84" s="6"/>
    </row>
    <row r="85" spans="1:25" ht="15.75" thickBot="1" x14ac:dyDescent="0.3">
      <c r="A85" s="15">
        <v>82</v>
      </c>
      <c r="B85">
        <v>41</v>
      </c>
      <c r="C85" t="s">
        <v>114</v>
      </c>
      <c r="D85" t="s">
        <v>23</v>
      </c>
      <c r="E85" t="s">
        <v>69</v>
      </c>
      <c r="F85" s="39" t="str">
        <f>VLOOKUP(Tableau1345[[#This Row],[Code]],Legende!$A$2:$B$5,2,FALSE)</f>
        <v>Foyer</v>
      </c>
      <c r="G85" s="6">
        <f>IF(OR(E85="m",E85="P"),500,1000)</f>
        <v>500</v>
      </c>
      <c r="H85" s="35">
        <f>G85*2</f>
        <v>1000</v>
      </c>
      <c r="I85" s="36"/>
      <c r="J85" s="5" t="str">
        <f>IF(I85="non",H85,"0")</f>
        <v>0</v>
      </c>
      <c r="K85">
        <f>SUMIFS('bac volé dégradé'!$D$3:$D$10,'bac volé dégradé'!$A$3:$A$10,Tableau1345[[#This Row],[Zone]])</f>
        <v>0</v>
      </c>
      <c r="L85">
        <f>(G85)*2+J85+K85</f>
        <v>1000</v>
      </c>
      <c r="M85" s="6"/>
      <c r="N85" s="38" t="str">
        <f>IF(M85="non",L85,"0")</f>
        <v>0</v>
      </c>
      <c r="O85">
        <f>SUMIFS('bac volé dégradé'!$G$3:$G$10,'bac volé dégradé'!$A$3:$A$10,Tableau1345[[#This Row],[Zone]])</f>
        <v>0</v>
      </c>
      <c r="P85" s="40">
        <f>G85*2+N85+O85</f>
        <v>1000</v>
      </c>
      <c r="Q85" s="36"/>
      <c r="R85" s="67" t="str">
        <f t="shared" si="1"/>
        <v>0</v>
      </c>
      <c r="S85">
        <f>SUMIFS('bac volé dégradé'!$J$3:$J$10,'bac volé dégradé'!$A$3:$A$10,Tableau1345[[#This Row],[Zone]])</f>
        <v>0</v>
      </c>
      <c r="T85" s="37">
        <f>$G85*2+R85+S85</f>
        <v>1000</v>
      </c>
      <c r="U85" s="6"/>
      <c r="V85" s="5" t="str">
        <f>IF(U85="non",T85,"0")</f>
        <v>0</v>
      </c>
      <c r="W85">
        <f>SUMIFS('bac volé dégradé'!$M$3:$M$10,'bac volé dégradé'!$A$3:$A$10,Tableau1345[[#This Row],[Zone]])</f>
        <v>0</v>
      </c>
      <c r="X85">
        <f>$G85*2+V85+W85</f>
        <v>1000</v>
      </c>
      <c r="Y85" s="6"/>
    </row>
    <row r="86" spans="1:25" ht="15.75" thickBot="1" x14ac:dyDescent="0.3">
      <c r="A86" s="15">
        <v>83</v>
      </c>
      <c r="B86">
        <v>42</v>
      </c>
      <c r="C86" t="s">
        <v>81</v>
      </c>
      <c r="D86" t="s">
        <v>23</v>
      </c>
      <c r="E86" t="s">
        <v>69</v>
      </c>
      <c r="F86" s="39" t="str">
        <f>VLOOKUP(Tableau1345[[#This Row],[Code]],Legende!$A$2:$B$5,2,FALSE)</f>
        <v>Foyer</v>
      </c>
      <c r="G86" s="6">
        <f>IF(OR(E86="m",E86="P"),500,1000)</f>
        <v>500</v>
      </c>
      <c r="H86" s="35">
        <f>G86*2</f>
        <v>1000</v>
      </c>
      <c r="I86" s="36"/>
      <c r="J86" s="5" t="str">
        <f>IF(I86="non",H86,"0")</f>
        <v>0</v>
      </c>
      <c r="K86">
        <f>SUMIFS('bac volé dégradé'!$D$3:$D$10,'bac volé dégradé'!$A$3:$A$10,Tableau1345[[#This Row],[Zone]])</f>
        <v>0</v>
      </c>
      <c r="L86">
        <f>(G86)*2+J86+K86</f>
        <v>1000</v>
      </c>
      <c r="M86" s="6"/>
      <c r="N86" s="38" t="str">
        <f>IF(M86="non",L86,"0")</f>
        <v>0</v>
      </c>
      <c r="O86">
        <f>SUMIFS('bac volé dégradé'!$G$3:$G$10,'bac volé dégradé'!$A$3:$A$10,Tableau1345[[#This Row],[Zone]])</f>
        <v>0</v>
      </c>
      <c r="P86" s="40">
        <f>G86*2+N86+O86</f>
        <v>1000</v>
      </c>
      <c r="Q86" s="36"/>
      <c r="R86" s="67" t="str">
        <f t="shared" si="1"/>
        <v>0</v>
      </c>
      <c r="S86">
        <f>SUMIFS('bac volé dégradé'!$J$3:$J$10,'bac volé dégradé'!$A$3:$A$10,Tableau1345[[#This Row],[Zone]])</f>
        <v>0</v>
      </c>
      <c r="T86" s="37">
        <f>$G86*2+R86+S86</f>
        <v>1000</v>
      </c>
      <c r="U86" s="6"/>
      <c r="V86" s="5" t="str">
        <f>IF(U86="non",T86,"0")</f>
        <v>0</v>
      </c>
      <c r="W86">
        <f>SUMIFS('bac volé dégradé'!$M$3:$M$10,'bac volé dégradé'!$A$3:$A$10,Tableau1345[[#This Row],[Zone]])</f>
        <v>0</v>
      </c>
      <c r="X86">
        <f>$G86*2+V86+W86</f>
        <v>1000</v>
      </c>
      <c r="Y86" s="6"/>
    </row>
    <row r="87" spans="1:25" ht="15.75" thickBot="1" x14ac:dyDescent="0.3">
      <c r="A87" s="15">
        <v>84</v>
      </c>
      <c r="B87">
        <v>43</v>
      </c>
      <c r="C87" t="s">
        <v>146</v>
      </c>
      <c r="D87" t="s">
        <v>23</v>
      </c>
      <c r="E87" t="s">
        <v>69</v>
      </c>
      <c r="F87" s="39" t="str">
        <f>VLOOKUP(Tableau1345[[#This Row],[Code]],Legende!$A$2:$B$5,2,FALSE)</f>
        <v>Foyer</v>
      </c>
      <c r="G87" s="6">
        <f>IF(OR(E87="m",E87="P"),500,1000)</f>
        <v>500</v>
      </c>
      <c r="H87" s="35">
        <f>G87*2</f>
        <v>1000</v>
      </c>
      <c r="I87" s="36"/>
      <c r="J87" s="5" t="str">
        <f>IF(I87="non",H87,"0")</f>
        <v>0</v>
      </c>
      <c r="K87">
        <f>SUMIFS('bac volé dégradé'!$D$3:$D$10,'bac volé dégradé'!$A$3:$A$10,Tableau1345[[#This Row],[Zone]])</f>
        <v>0</v>
      </c>
      <c r="L87">
        <f>(G87)*2+J87+K87</f>
        <v>1000</v>
      </c>
      <c r="M87" s="6"/>
      <c r="N87" s="38" t="str">
        <f>IF(M87="non",L87,"0")</f>
        <v>0</v>
      </c>
      <c r="O87">
        <f>SUMIFS('bac volé dégradé'!$G$3:$G$10,'bac volé dégradé'!$A$3:$A$10,Tableau1345[[#This Row],[Zone]])</f>
        <v>0</v>
      </c>
      <c r="P87" s="40">
        <f>G87*2+N87+O87</f>
        <v>1000</v>
      </c>
      <c r="Q87" s="36"/>
      <c r="R87" s="67" t="str">
        <f t="shared" si="1"/>
        <v>0</v>
      </c>
      <c r="S87">
        <f>SUMIFS('bac volé dégradé'!$J$3:$J$10,'bac volé dégradé'!$A$3:$A$10,Tableau1345[[#This Row],[Zone]])</f>
        <v>0</v>
      </c>
      <c r="T87" s="37">
        <f>$G87*2+R87+S87</f>
        <v>1000</v>
      </c>
      <c r="U87" s="6"/>
      <c r="V87" s="5" t="str">
        <f>IF(U87="non",T87,"0")</f>
        <v>0</v>
      </c>
      <c r="W87">
        <f>SUMIFS('bac volé dégradé'!$M$3:$M$10,'bac volé dégradé'!$A$3:$A$10,Tableau1345[[#This Row],[Zone]])</f>
        <v>0</v>
      </c>
      <c r="X87">
        <f>$G87*2+V87+W87</f>
        <v>1000</v>
      </c>
      <c r="Y87" s="6"/>
    </row>
    <row r="88" spans="1:25" ht="15.75" thickBot="1" x14ac:dyDescent="0.3">
      <c r="A88" s="15">
        <v>85</v>
      </c>
      <c r="B88">
        <v>44</v>
      </c>
      <c r="C88" t="s">
        <v>147</v>
      </c>
      <c r="D88" t="s">
        <v>23</v>
      </c>
      <c r="E88" t="s">
        <v>69</v>
      </c>
      <c r="F88" s="39" t="str">
        <f>VLOOKUP(Tableau1345[[#This Row],[Code]],Legende!$A$2:$B$5,2,FALSE)</f>
        <v>Foyer</v>
      </c>
      <c r="G88" s="6">
        <f>IF(OR(E88="m",E88="P"),500,1000)</f>
        <v>500</v>
      </c>
      <c r="H88" s="35">
        <f>G88*2</f>
        <v>1000</v>
      </c>
      <c r="I88" s="36"/>
      <c r="J88" s="5" t="str">
        <f>IF(I88="non",H88,"0")</f>
        <v>0</v>
      </c>
      <c r="K88">
        <f>SUMIFS('bac volé dégradé'!$D$3:$D$10,'bac volé dégradé'!$A$3:$A$10,Tableau1345[[#This Row],[Zone]])</f>
        <v>0</v>
      </c>
      <c r="L88">
        <f>(G88)*2+J88+K88</f>
        <v>1000</v>
      </c>
      <c r="M88" s="6"/>
      <c r="N88" s="38" t="str">
        <f>IF(M88="non",L88,"0")</f>
        <v>0</v>
      </c>
      <c r="O88">
        <f>SUMIFS('bac volé dégradé'!$G$3:$G$10,'bac volé dégradé'!$A$3:$A$10,Tableau1345[[#This Row],[Zone]])</f>
        <v>0</v>
      </c>
      <c r="P88" s="40">
        <f>G88*2+N88+O88</f>
        <v>1000</v>
      </c>
      <c r="Q88" s="36"/>
      <c r="R88" s="67" t="str">
        <f t="shared" si="1"/>
        <v>0</v>
      </c>
      <c r="S88">
        <f>SUMIFS('bac volé dégradé'!$J$3:$J$10,'bac volé dégradé'!$A$3:$A$10,Tableau1345[[#This Row],[Zone]])</f>
        <v>0</v>
      </c>
      <c r="T88" s="37">
        <f>$G88*2+R88+S88</f>
        <v>1000</v>
      </c>
      <c r="U88" s="6"/>
      <c r="V88" s="5" t="str">
        <f>IF(U88="non",T88,"0")</f>
        <v>0</v>
      </c>
      <c r="W88">
        <f>SUMIFS('bac volé dégradé'!$M$3:$M$10,'bac volé dégradé'!$A$3:$A$10,Tableau1345[[#This Row],[Zone]])</f>
        <v>0</v>
      </c>
      <c r="X88">
        <f>$G88*2+V88+W88</f>
        <v>1000</v>
      </c>
      <c r="Y88" s="6"/>
    </row>
    <row r="89" spans="1:25" ht="15.75" thickBot="1" x14ac:dyDescent="0.3">
      <c r="A89" s="15">
        <v>86</v>
      </c>
      <c r="B89">
        <v>45</v>
      </c>
      <c r="C89" t="s">
        <v>148</v>
      </c>
      <c r="D89" t="s">
        <v>23</v>
      </c>
      <c r="E89" t="s">
        <v>69</v>
      </c>
      <c r="F89" s="39" t="str">
        <f>VLOOKUP(Tableau1345[[#This Row],[Code]],Legende!$A$2:$B$5,2,FALSE)</f>
        <v>Foyer</v>
      </c>
      <c r="G89" s="6">
        <f>IF(OR(E89="m",E89="P"),500,1000)</f>
        <v>500</v>
      </c>
      <c r="H89" s="35">
        <f>G89*2</f>
        <v>1000</v>
      </c>
      <c r="I89" s="36"/>
      <c r="J89" s="5" t="str">
        <f>IF(I89="non",H89,"0")</f>
        <v>0</v>
      </c>
      <c r="K89">
        <f>SUMIFS('bac volé dégradé'!$D$3:$D$10,'bac volé dégradé'!$A$3:$A$10,Tableau1345[[#This Row],[Zone]])</f>
        <v>0</v>
      </c>
      <c r="L89">
        <f>(G89)*2+J89+K89</f>
        <v>1000</v>
      </c>
      <c r="M89" s="6"/>
      <c r="N89" s="38" t="str">
        <f>IF(M89="non",L89,"0")</f>
        <v>0</v>
      </c>
      <c r="O89">
        <f>SUMIFS('bac volé dégradé'!$G$3:$G$10,'bac volé dégradé'!$A$3:$A$10,Tableau1345[[#This Row],[Zone]])</f>
        <v>0</v>
      </c>
      <c r="P89" s="40">
        <f>G89*2+N89+O89</f>
        <v>1000</v>
      </c>
      <c r="Q89" s="36"/>
      <c r="R89" s="67" t="str">
        <f t="shared" si="1"/>
        <v>0</v>
      </c>
      <c r="S89">
        <f>SUMIFS('bac volé dégradé'!$J$3:$J$10,'bac volé dégradé'!$A$3:$A$10,Tableau1345[[#This Row],[Zone]])</f>
        <v>0</v>
      </c>
      <c r="T89" s="37">
        <f>$G89*2+R89+S89</f>
        <v>1000</v>
      </c>
      <c r="U89" s="6"/>
      <c r="V89" s="5" t="str">
        <f>IF(U89="non",T89,"0")</f>
        <v>0</v>
      </c>
      <c r="W89">
        <f>SUMIFS('bac volé dégradé'!$M$3:$M$10,'bac volé dégradé'!$A$3:$A$10,Tableau1345[[#This Row],[Zone]])</f>
        <v>0</v>
      </c>
      <c r="X89">
        <f>$G89*2+V89+W89</f>
        <v>1000</v>
      </c>
      <c r="Y89" s="6"/>
    </row>
    <row r="90" spans="1:25" ht="15.75" thickBot="1" x14ac:dyDescent="0.3">
      <c r="A90" s="15">
        <v>87</v>
      </c>
      <c r="B90">
        <v>47</v>
      </c>
      <c r="C90" t="s">
        <v>149</v>
      </c>
      <c r="D90" t="s">
        <v>23</v>
      </c>
      <c r="E90" t="s">
        <v>69</v>
      </c>
      <c r="F90" s="39" t="str">
        <f>VLOOKUP(Tableau1345[[#This Row],[Code]],Legende!$A$2:$B$5,2,FALSE)</f>
        <v>Foyer</v>
      </c>
      <c r="G90" s="6">
        <f>IF(OR(E90="m",E90="P"),500,1000)</f>
        <v>500</v>
      </c>
      <c r="H90" s="35">
        <f>G90*2</f>
        <v>1000</v>
      </c>
      <c r="I90" s="36"/>
      <c r="J90" s="5" t="str">
        <f>IF(I90="non",H90,"0")</f>
        <v>0</v>
      </c>
      <c r="K90">
        <f>SUMIFS('bac volé dégradé'!$D$3:$D$10,'bac volé dégradé'!$A$3:$A$10,Tableau1345[[#This Row],[Zone]])</f>
        <v>0</v>
      </c>
      <c r="L90">
        <f>(G90)*2+J90+K90</f>
        <v>1000</v>
      </c>
      <c r="M90" s="6"/>
      <c r="N90" s="38" t="str">
        <f>IF(M90="non",L90,"0")</f>
        <v>0</v>
      </c>
      <c r="O90">
        <f>SUMIFS('bac volé dégradé'!$G$3:$G$10,'bac volé dégradé'!$A$3:$A$10,Tableau1345[[#This Row],[Zone]])</f>
        <v>0</v>
      </c>
      <c r="P90" s="40">
        <f>G90*2+N90+O90</f>
        <v>1000</v>
      </c>
      <c r="Q90" s="36"/>
      <c r="R90" s="67" t="str">
        <f t="shared" si="1"/>
        <v>0</v>
      </c>
      <c r="S90">
        <f>SUMIFS('bac volé dégradé'!$J$3:$J$10,'bac volé dégradé'!$A$3:$A$10,Tableau1345[[#This Row],[Zone]])</f>
        <v>0</v>
      </c>
      <c r="T90" s="37">
        <f>$G90*2+R90+S90</f>
        <v>1000</v>
      </c>
      <c r="U90" s="6"/>
      <c r="V90" s="5" t="str">
        <f>IF(U90="non",T90,"0")</f>
        <v>0</v>
      </c>
      <c r="W90">
        <f>SUMIFS('bac volé dégradé'!$M$3:$M$10,'bac volé dégradé'!$A$3:$A$10,Tableau1345[[#This Row],[Zone]])</f>
        <v>0</v>
      </c>
      <c r="X90">
        <f>$G90*2+V90+W90</f>
        <v>1000</v>
      </c>
      <c r="Y90" s="6"/>
    </row>
    <row r="91" spans="1:25" ht="15.75" thickBot="1" x14ac:dyDescent="0.3">
      <c r="A91" s="15">
        <v>88</v>
      </c>
      <c r="B91">
        <v>512</v>
      </c>
      <c r="C91" t="s">
        <v>150</v>
      </c>
      <c r="D91" t="s">
        <v>23</v>
      </c>
      <c r="E91" t="s">
        <v>69</v>
      </c>
      <c r="F91" s="39" t="str">
        <f>VLOOKUP(Tableau1345[[#This Row],[Code]],Legende!$A$2:$B$5,2,FALSE)</f>
        <v>Foyer</v>
      </c>
      <c r="G91" s="6">
        <f>IF(OR(E91="m",E91="P"),500,1000)</f>
        <v>500</v>
      </c>
      <c r="H91" s="35">
        <f>G91*2</f>
        <v>1000</v>
      </c>
      <c r="I91" s="36"/>
      <c r="J91" s="5" t="str">
        <f>IF(I91="non",H91,"0")</f>
        <v>0</v>
      </c>
      <c r="K91">
        <f>SUMIFS('bac volé dégradé'!$D$3:$D$10,'bac volé dégradé'!$A$3:$A$10,Tableau1345[[#This Row],[Zone]])</f>
        <v>0</v>
      </c>
      <c r="L91">
        <f>(G91)*2+J91+K91</f>
        <v>1000</v>
      </c>
      <c r="M91" s="6"/>
      <c r="N91" s="38" t="str">
        <f>IF(M91="non",L91,"0")</f>
        <v>0</v>
      </c>
      <c r="O91">
        <f>SUMIFS('bac volé dégradé'!$G$3:$G$10,'bac volé dégradé'!$A$3:$A$10,Tableau1345[[#This Row],[Zone]])</f>
        <v>0</v>
      </c>
      <c r="P91" s="40">
        <f>G91*2+N91+O91</f>
        <v>1000</v>
      </c>
      <c r="Q91" s="36"/>
      <c r="R91" s="67" t="str">
        <f t="shared" si="1"/>
        <v>0</v>
      </c>
      <c r="S91">
        <f>SUMIFS('bac volé dégradé'!$J$3:$J$10,'bac volé dégradé'!$A$3:$A$10,Tableau1345[[#This Row],[Zone]])</f>
        <v>0</v>
      </c>
      <c r="T91" s="37">
        <f>$G91*2+R91+S91</f>
        <v>1000</v>
      </c>
      <c r="U91" s="6"/>
      <c r="V91" s="5" t="str">
        <f>IF(U91="non",T91,"0")</f>
        <v>0</v>
      </c>
      <c r="W91">
        <f>SUMIFS('bac volé dégradé'!$M$3:$M$10,'bac volé dégradé'!$A$3:$A$10,Tableau1345[[#This Row],[Zone]])</f>
        <v>0</v>
      </c>
      <c r="X91">
        <f>$G91*2+V91+W91</f>
        <v>1000</v>
      </c>
      <c r="Y91" s="6"/>
    </row>
    <row r="92" spans="1:25" ht="15.75" thickBot="1" x14ac:dyDescent="0.3">
      <c r="A92" s="15">
        <v>89</v>
      </c>
      <c r="B92">
        <v>496</v>
      </c>
      <c r="C92" t="s">
        <v>151</v>
      </c>
      <c r="D92" t="s">
        <v>23</v>
      </c>
      <c r="E92" t="s">
        <v>69</v>
      </c>
      <c r="F92" s="39" t="str">
        <f>VLOOKUP(Tableau1345[[#This Row],[Code]],Legende!$A$2:$B$5,2,FALSE)</f>
        <v>Foyer</v>
      </c>
      <c r="G92" s="6">
        <f>IF(OR(E92="m",E92="P"),500,1000)</f>
        <v>500</v>
      </c>
      <c r="H92" s="35">
        <f>G92*2</f>
        <v>1000</v>
      </c>
      <c r="I92" s="36"/>
      <c r="J92" s="5" t="str">
        <f>IF(I92="non",H92,"0")</f>
        <v>0</v>
      </c>
      <c r="K92">
        <f>SUMIFS('bac volé dégradé'!$D$3:$D$10,'bac volé dégradé'!$A$3:$A$10,Tableau1345[[#This Row],[Zone]])</f>
        <v>0</v>
      </c>
      <c r="L92">
        <f>(G92)*2+J92+K92</f>
        <v>1000</v>
      </c>
      <c r="M92" s="6"/>
      <c r="N92" s="38" t="str">
        <f>IF(M92="non",L92,"0")</f>
        <v>0</v>
      </c>
      <c r="O92">
        <f>SUMIFS('bac volé dégradé'!$G$3:$G$10,'bac volé dégradé'!$A$3:$A$10,Tableau1345[[#This Row],[Zone]])</f>
        <v>0</v>
      </c>
      <c r="P92" s="40">
        <f>G92*2+N92+O92</f>
        <v>1000</v>
      </c>
      <c r="Q92" s="36"/>
      <c r="R92" s="67" t="str">
        <f t="shared" si="1"/>
        <v>0</v>
      </c>
      <c r="S92">
        <f>SUMIFS('bac volé dégradé'!$J$3:$J$10,'bac volé dégradé'!$A$3:$A$10,Tableau1345[[#This Row],[Zone]])</f>
        <v>0</v>
      </c>
      <c r="T92" s="37">
        <f>$G92*2+R92+S92</f>
        <v>1000</v>
      </c>
      <c r="U92" s="6"/>
      <c r="V92" s="5" t="str">
        <f>IF(U92="non",T92,"0")</f>
        <v>0</v>
      </c>
      <c r="W92">
        <f>SUMIFS('bac volé dégradé'!$M$3:$M$10,'bac volé dégradé'!$A$3:$A$10,Tableau1345[[#This Row],[Zone]])</f>
        <v>0</v>
      </c>
      <c r="X92">
        <f>$G92*2+V92+W92</f>
        <v>1000</v>
      </c>
      <c r="Y92" s="6"/>
    </row>
    <row r="93" spans="1:25" ht="15.75" thickBot="1" x14ac:dyDescent="0.3">
      <c r="A93" s="15">
        <v>90</v>
      </c>
      <c r="B93">
        <v>497</v>
      </c>
      <c r="C93" t="s">
        <v>152</v>
      </c>
      <c r="D93" t="s">
        <v>23</v>
      </c>
      <c r="E93" t="s">
        <v>69</v>
      </c>
      <c r="F93" s="39" t="str">
        <f>VLOOKUP(Tableau1345[[#This Row],[Code]],Legende!$A$2:$B$5,2,FALSE)</f>
        <v>Foyer</v>
      </c>
      <c r="G93" s="6">
        <f>IF(OR(E93="m",E93="P"),500,1000)</f>
        <v>500</v>
      </c>
      <c r="H93" s="35">
        <f>G93*2</f>
        <v>1000</v>
      </c>
      <c r="I93" s="36"/>
      <c r="J93" s="5" t="str">
        <f>IF(I93="non",H93,"0")</f>
        <v>0</v>
      </c>
      <c r="K93">
        <f>SUMIFS('bac volé dégradé'!$D$3:$D$10,'bac volé dégradé'!$A$3:$A$10,Tableau1345[[#This Row],[Zone]])</f>
        <v>0</v>
      </c>
      <c r="L93">
        <f>(G93)*2+J93+K93</f>
        <v>1000</v>
      </c>
      <c r="M93" s="6"/>
      <c r="N93" s="38" t="str">
        <f>IF(M93="non",L93,"0")</f>
        <v>0</v>
      </c>
      <c r="O93">
        <f>SUMIFS('bac volé dégradé'!$G$3:$G$10,'bac volé dégradé'!$A$3:$A$10,Tableau1345[[#This Row],[Zone]])</f>
        <v>0</v>
      </c>
      <c r="P93" s="40">
        <f>G93*2+N93+O93</f>
        <v>1000</v>
      </c>
      <c r="Q93" s="36"/>
      <c r="R93" s="67" t="str">
        <f t="shared" si="1"/>
        <v>0</v>
      </c>
      <c r="S93">
        <f>SUMIFS('bac volé dégradé'!$J$3:$J$10,'bac volé dégradé'!$A$3:$A$10,Tableau1345[[#This Row],[Zone]])</f>
        <v>0</v>
      </c>
      <c r="T93" s="37">
        <f>$G93*2+R93+S93</f>
        <v>1000</v>
      </c>
      <c r="U93" s="6"/>
      <c r="V93" s="5" t="str">
        <f>IF(U93="non",T93,"0")</f>
        <v>0</v>
      </c>
      <c r="W93">
        <f>SUMIFS('bac volé dégradé'!$M$3:$M$10,'bac volé dégradé'!$A$3:$A$10,Tableau1345[[#This Row],[Zone]])</f>
        <v>0</v>
      </c>
      <c r="X93">
        <f>$G93*2+V93+W93</f>
        <v>1000</v>
      </c>
      <c r="Y93" s="6"/>
    </row>
    <row r="94" spans="1:25" ht="15.75" thickBot="1" x14ac:dyDescent="0.3">
      <c r="A94" s="15">
        <v>91</v>
      </c>
      <c r="B94">
        <v>498</v>
      </c>
      <c r="C94" t="s">
        <v>153</v>
      </c>
      <c r="D94" t="s">
        <v>23</v>
      </c>
      <c r="E94" t="s">
        <v>69</v>
      </c>
      <c r="F94" s="39" t="str">
        <f>VLOOKUP(Tableau1345[[#This Row],[Code]],Legende!$A$2:$B$5,2,FALSE)</f>
        <v>Foyer</v>
      </c>
      <c r="G94" s="6">
        <f>IF(OR(E94="m",E94="P"),500,1000)</f>
        <v>500</v>
      </c>
      <c r="H94" s="35">
        <f>G94*2</f>
        <v>1000</v>
      </c>
      <c r="I94" s="36"/>
      <c r="J94" s="5" t="str">
        <f>IF(I94="non",H94,"0")</f>
        <v>0</v>
      </c>
      <c r="K94">
        <f>SUMIFS('bac volé dégradé'!$D$3:$D$10,'bac volé dégradé'!$A$3:$A$10,Tableau1345[[#This Row],[Zone]])</f>
        <v>0</v>
      </c>
      <c r="L94">
        <f>(G94)*2+J94+K94</f>
        <v>1000</v>
      </c>
      <c r="M94" s="6"/>
      <c r="N94" s="38" t="str">
        <f>IF(M94="non",L94,"0")</f>
        <v>0</v>
      </c>
      <c r="O94">
        <f>SUMIFS('bac volé dégradé'!$G$3:$G$10,'bac volé dégradé'!$A$3:$A$10,Tableau1345[[#This Row],[Zone]])</f>
        <v>0</v>
      </c>
      <c r="P94" s="40">
        <f>G94*2+N94+O94</f>
        <v>1000</v>
      </c>
      <c r="Q94" s="36"/>
      <c r="R94" s="67" t="str">
        <f t="shared" si="1"/>
        <v>0</v>
      </c>
      <c r="S94">
        <f>SUMIFS('bac volé dégradé'!$J$3:$J$10,'bac volé dégradé'!$A$3:$A$10,Tableau1345[[#This Row],[Zone]])</f>
        <v>0</v>
      </c>
      <c r="T94" s="37">
        <f>$G94*2+R94+S94</f>
        <v>1000</v>
      </c>
      <c r="U94" s="6"/>
      <c r="V94" s="5" t="str">
        <f>IF(U94="non",T94,"0")</f>
        <v>0</v>
      </c>
      <c r="W94">
        <f>SUMIFS('bac volé dégradé'!$M$3:$M$10,'bac volé dégradé'!$A$3:$A$10,Tableau1345[[#This Row],[Zone]])</f>
        <v>0</v>
      </c>
      <c r="X94">
        <f>$G94*2+V94+W94</f>
        <v>1000</v>
      </c>
      <c r="Y94" s="6"/>
    </row>
    <row r="95" spans="1:25" ht="15.75" thickBot="1" x14ac:dyDescent="0.3">
      <c r="A95" s="15">
        <v>92</v>
      </c>
      <c r="B95">
        <v>499</v>
      </c>
      <c r="C95" t="s">
        <v>154</v>
      </c>
      <c r="D95" t="s">
        <v>23</v>
      </c>
      <c r="E95" t="s">
        <v>69</v>
      </c>
      <c r="F95" s="39" t="str">
        <f>VLOOKUP(Tableau1345[[#This Row],[Code]],Legende!$A$2:$B$5,2,FALSE)</f>
        <v>Foyer</v>
      </c>
      <c r="G95" s="6">
        <f>IF(OR(E95="m",E95="P"),500,1000)</f>
        <v>500</v>
      </c>
      <c r="H95" s="35">
        <f>G95*2</f>
        <v>1000</v>
      </c>
      <c r="I95" s="36"/>
      <c r="J95" s="5" t="str">
        <f>IF(I95="non",H95,"0")</f>
        <v>0</v>
      </c>
      <c r="K95">
        <f>SUMIFS('bac volé dégradé'!$D$3:$D$10,'bac volé dégradé'!$A$3:$A$10,Tableau1345[[#This Row],[Zone]])</f>
        <v>0</v>
      </c>
      <c r="L95">
        <f>(G95)*2+J95+K95</f>
        <v>1000</v>
      </c>
      <c r="M95" s="6"/>
      <c r="N95" s="38" t="str">
        <f>IF(M95="non",L95,"0")</f>
        <v>0</v>
      </c>
      <c r="O95">
        <f>SUMIFS('bac volé dégradé'!$G$3:$G$10,'bac volé dégradé'!$A$3:$A$10,Tableau1345[[#This Row],[Zone]])</f>
        <v>0</v>
      </c>
      <c r="P95" s="40">
        <f>G95*2+N95+O95</f>
        <v>1000</v>
      </c>
      <c r="Q95" s="36"/>
      <c r="R95" s="67" t="str">
        <f t="shared" si="1"/>
        <v>0</v>
      </c>
      <c r="S95">
        <f>SUMIFS('bac volé dégradé'!$J$3:$J$10,'bac volé dégradé'!$A$3:$A$10,Tableau1345[[#This Row],[Zone]])</f>
        <v>0</v>
      </c>
      <c r="T95" s="37">
        <f>$G95*2+R95+S95</f>
        <v>1000</v>
      </c>
      <c r="U95" s="6"/>
      <c r="V95" s="5" t="str">
        <f>IF(U95="non",T95,"0")</f>
        <v>0</v>
      </c>
      <c r="W95">
        <f>SUMIFS('bac volé dégradé'!$M$3:$M$10,'bac volé dégradé'!$A$3:$A$10,Tableau1345[[#This Row],[Zone]])</f>
        <v>0</v>
      </c>
      <c r="X95">
        <f>$G95*2+V95+W95</f>
        <v>1000</v>
      </c>
      <c r="Y95" s="6"/>
    </row>
    <row r="96" spans="1:25" ht="15.75" thickBot="1" x14ac:dyDescent="0.3">
      <c r="A96" s="15">
        <v>93</v>
      </c>
      <c r="B96">
        <v>500</v>
      </c>
      <c r="C96" t="s">
        <v>155</v>
      </c>
      <c r="D96" t="s">
        <v>23</v>
      </c>
      <c r="E96" t="s">
        <v>69</v>
      </c>
      <c r="F96" s="39" t="str">
        <f>VLOOKUP(Tableau1345[[#This Row],[Code]],Legende!$A$2:$B$5,2,FALSE)</f>
        <v>Foyer</v>
      </c>
      <c r="G96" s="6">
        <f>IF(OR(E96="m",E96="P"),500,1000)</f>
        <v>500</v>
      </c>
      <c r="H96" s="35">
        <f>G96*2</f>
        <v>1000</v>
      </c>
      <c r="I96" s="36"/>
      <c r="J96" s="5" t="str">
        <f>IF(I96="non",H96,"0")</f>
        <v>0</v>
      </c>
      <c r="K96">
        <f>SUMIFS('bac volé dégradé'!$D$3:$D$10,'bac volé dégradé'!$A$3:$A$10,Tableau1345[[#This Row],[Zone]])</f>
        <v>0</v>
      </c>
      <c r="L96">
        <f>(G96)*2+J96+K96</f>
        <v>1000</v>
      </c>
      <c r="M96" s="6"/>
      <c r="N96" s="38" t="str">
        <f>IF(M96="non",L96,"0")</f>
        <v>0</v>
      </c>
      <c r="O96">
        <f>SUMIFS('bac volé dégradé'!$G$3:$G$10,'bac volé dégradé'!$A$3:$A$10,Tableau1345[[#This Row],[Zone]])</f>
        <v>0</v>
      </c>
      <c r="P96" s="40">
        <f>G96*2+N96+O96</f>
        <v>1000</v>
      </c>
      <c r="Q96" s="36"/>
      <c r="R96" s="67" t="str">
        <f t="shared" si="1"/>
        <v>0</v>
      </c>
      <c r="S96">
        <f>SUMIFS('bac volé dégradé'!$J$3:$J$10,'bac volé dégradé'!$A$3:$A$10,Tableau1345[[#This Row],[Zone]])</f>
        <v>0</v>
      </c>
      <c r="T96" s="37">
        <f>$G96*2+R96+S96</f>
        <v>1000</v>
      </c>
      <c r="U96" s="6"/>
      <c r="V96" s="5" t="str">
        <f>IF(U96="non",T96,"0")</f>
        <v>0</v>
      </c>
      <c r="W96">
        <f>SUMIFS('bac volé dégradé'!$M$3:$M$10,'bac volé dégradé'!$A$3:$A$10,Tableau1345[[#This Row],[Zone]])</f>
        <v>0</v>
      </c>
      <c r="X96">
        <f>$G96*2+V96+W96</f>
        <v>1000</v>
      </c>
      <c r="Y96" s="6"/>
    </row>
    <row r="97" spans="1:25" ht="15.75" thickBot="1" x14ac:dyDescent="0.3">
      <c r="A97" s="15">
        <v>94</v>
      </c>
      <c r="B97">
        <v>509</v>
      </c>
      <c r="C97" t="s">
        <v>156</v>
      </c>
      <c r="D97" t="s">
        <v>23</v>
      </c>
      <c r="E97" t="s">
        <v>69</v>
      </c>
      <c r="F97" s="39" t="str">
        <f>VLOOKUP(Tableau1345[[#This Row],[Code]],Legende!$A$2:$B$5,2,FALSE)</f>
        <v>Foyer</v>
      </c>
      <c r="G97" s="6">
        <f>IF(OR(E97="m",E97="P"),500,1000)</f>
        <v>500</v>
      </c>
      <c r="H97" s="35">
        <f>G97*2</f>
        <v>1000</v>
      </c>
      <c r="I97" s="36"/>
      <c r="J97" s="5" t="str">
        <f>IF(I97="non",H97,"0")</f>
        <v>0</v>
      </c>
      <c r="K97">
        <f>SUMIFS('bac volé dégradé'!$D$3:$D$10,'bac volé dégradé'!$A$3:$A$10,Tableau1345[[#This Row],[Zone]])</f>
        <v>0</v>
      </c>
      <c r="L97">
        <f>(G97)*2+J97+K97</f>
        <v>1000</v>
      </c>
      <c r="M97" s="6"/>
      <c r="N97" s="38" t="str">
        <f>IF(M97="non",L97,"0")</f>
        <v>0</v>
      </c>
      <c r="O97">
        <f>SUMIFS('bac volé dégradé'!$G$3:$G$10,'bac volé dégradé'!$A$3:$A$10,Tableau1345[[#This Row],[Zone]])</f>
        <v>0</v>
      </c>
      <c r="P97" s="40">
        <f>G97*2+N97+O97</f>
        <v>1000</v>
      </c>
      <c r="Q97" s="36"/>
      <c r="R97" s="67" t="str">
        <f t="shared" si="1"/>
        <v>0</v>
      </c>
      <c r="S97">
        <f>SUMIFS('bac volé dégradé'!$J$3:$J$10,'bac volé dégradé'!$A$3:$A$10,Tableau1345[[#This Row],[Zone]])</f>
        <v>0</v>
      </c>
      <c r="T97" s="37">
        <f>$G97*2+R97+S97</f>
        <v>1000</v>
      </c>
      <c r="U97" s="6"/>
      <c r="V97" s="5" t="str">
        <f>IF(U97="non",T97,"0")</f>
        <v>0</v>
      </c>
      <c r="W97">
        <f>SUMIFS('bac volé dégradé'!$M$3:$M$10,'bac volé dégradé'!$A$3:$A$10,Tableau1345[[#This Row],[Zone]])</f>
        <v>0</v>
      </c>
      <c r="X97">
        <f>$G97*2+V97+W97</f>
        <v>1000</v>
      </c>
      <c r="Y97" s="6"/>
    </row>
    <row r="98" spans="1:25" ht="15.75" thickBot="1" x14ac:dyDescent="0.3">
      <c r="A98" s="15">
        <v>95</v>
      </c>
      <c r="B98">
        <v>510</v>
      </c>
      <c r="C98" t="s">
        <v>157</v>
      </c>
      <c r="D98" t="s">
        <v>23</v>
      </c>
      <c r="E98" t="s">
        <v>69</v>
      </c>
      <c r="F98" s="39" t="str">
        <f>VLOOKUP(Tableau1345[[#This Row],[Code]],Legende!$A$2:$B$5,2,FALSE)</f>
        <v>Foyer</v>
      </c>
      <c r="G98" s="6">
        <f>IF(OR(E98="m",E98="P"),500,1000)</f>
        <v>500</v>
      </c>
      <c r="H98" s="35">
        <f>G98*2</f>
        <v>1000</v>
      </c>
      <c r="I98" s="36"/>
      <c r="J98" s="5" t="str">
        <f>IF(I98="non",H98,"0")</f>
        <v>0</v>
      </c>
      <c r="K98">
        <f>SUMIFS('bac volé dégradé'!$D$3:$D$10,'bac volé dégradé'!$A$3:$A$10,Tableau1345[[#This Row],[Zone]])</f>
        <v>0</v>
      </c>
      <c r="L98">
        <f>(G98)*2+J98+K98</f>
        <v>1000</v>
      </c>
      <c r="M98" s="6"/>
      <c r="N98" s="38" t="str">
        <f>IF(M98="non",L98,"0")</f>
        <v>0</v>
      </c>
      <c r="O98">
        <f>SUMIFS('bac volé dégradé'!$G$3:$G$10,'bac volé dégradé'!$A$3:$A$10,Tableau1345[[#This Row],[Zone]])</f>
        <v>0</v>
      </c>
      <c r="P98" s="40">
        <f>G98*2+N98+O98</f>
        <v>1000</v>
      </c>
      <c r="Q98" s="36"/>
      <c r="R98" s="67" t="str">
        <f t="shared" si="1"/>
        <v>0</v>
      </c>
      <c r="S98">
        <f>SUMIFS('bac volé dégradé'!$J$3:$J$10,'bac volé dégradé'!$A$3:$A$10,Tableau1345[[#This Row],[Zone]])</f>
        <v>0</v>
      </c>
      <c r="T98" s="37">
        <f>$G98*2+R98+S98</f>
        <v>1000</v>
      </c>
      <c r="U98" s="6"/>
      <c r="V98" s="5" t="str">
        <f>IF(U98="non",T98,"0")</f>
        <v>0</v>
      </c>
      <c r="W98">
        <f>SUMIFS('bac volé dégradé'!$M$3:$M$10,'bac volé dégradé'!$A$3:$A$10,Tableau1345[[#This Row],[Zone]])</f>
        <v>0</v>
      </c>
      <c r="X98">
        <f>$G98*2+V98+W98</f>
        <v>1000</v>
      </c>
      <c r="Y98" s="6"/>
    </row>
    <row r="99" spans="1:25" ht="15.75" thickBot="1" x14ac:dyDescent="0.3">
      <c r="A99" s="15">
        <v>96</v>
      </c>
      <c r="B99">
        <v>511</v>
      </c>
      <c r="C99" t="s">
        <v>158</v>
      </c>
      <c r="D99" t="s">
        <v>23</v>
      </c>
      <c r="E99" t="s">
        <v>69</v>
      </c>
      <c r="F99" s="39" t="str">
        <f>VLOOKUP(Tableau1345[[#This Row],[Code]],Legende!$A$2:$B$5,2,FALSE)</f>
        <v>Foyer</v>
      </c>
      <c r="G99" s="6">
        <f>IF(OR(E99="m",E99="P"),500,1000)</f>
        <v>500</v>
      </c>
      <c r="H99" s="35">
        <f>G99*2</f>
        <v>1000</v>
      </c>
      <c r="I99" s="36"/>
      <c r="J99" s="5" t="str">
        <f>IF(I99="non",H99,"0")</f>
        <v>0</v>
      </c>
      <c r="K99">
        <f>SUMIFS('bac volé dégradé'!$D$3:$D$10,'bac volé dégradé'!$A$3:$A$10,Tableau1345[[#This Row],[Zone]])</f>
        <v>0</v>
      </c>
      <c r="L99">
        <f>(G99)*2+J99+K99</f>
        <v>1000</v>
      </c>
      <c r="M99" s="6"/>
      <c r="N99" s="38" t="str">
        <f>IF(M99="non",L99,"0")</f>
        <v>0</v>
      </c>
      <c r="O99">
        <f>SUMIFS('bac volé dégradé'!$G$3:$G$10,'bac volé dégradé'!$A$3:$A$10,Tableau1345[[#This Row],[Zone]])</f>
        <v>0</v>
      </c>
      <c r="P99" s="40">
        <f>G99*2+N99+O99</f>
        <v>1000</v>
      </c>
      <c r="Q99" s="36"/>
      <c r="R99" s="67" t="str">
        <f t="shared" si="1"/>
        <v>0</v>
      </c>
      <c r="S99">
        <f>SUMIFS('bac volé dégradé'!$J$3:$J$10,'bac volé dégradé'!$A$3:$A$10,Tableau1345[[#This Row],[Zone]])</f>
        <v>0</v>
      </c>
      <c r="T99" s="37">
        <f>$G99*2+R99+S99</f>
        <v>1000</v>
      </c>
      <c r="U99" s="6"/>
      <c r="V99" s="5" t="str">
        <f>IF(U99="non",T99,"0")</f>
        <v>0</v>
      </c>
      <c r="W99">
        <f>SUMIFS('bac volé dégradé'!$M$3:$M$10,'bac volé dégradé'!$A$3:$A$10,Tableau1345[[#This Row],[Zone]])</f>
        <v>0</v>
      </c>
      <c r="X99">
        <f>$G99*2+V99+W99</f>
        <v>1000</v>
      </c>
      <c r="Y99" s="6"/>
    </row>
    <row r="100" spans="1:25" ht="15.75" thickBot="1" x14ac:dyDescent="0.3">
      <c r="A100" s="15">
        <v>97</v>
      </c>
      <c r="B100">
        <v>480</v>
      </c>
      <c r="C100" t="s">
        <v>159</v>
      </c>
      <c r="D100" t="s">
        <v>23</v>
      </c>
      <c r="E100" t="s">
        <v>73</v>
      </c>
      <c r="F100" s="39" t="str">
        <f>VLOOKUP(Tableau1345[[#This Row],[Code]],Legende!$A$2:$B$5,2,FALSE)</f>
        <v>Petit commercant</v>
      </c>
      <c r="G100" s="6">
        <f>IF(OR(E100="m",E100="P"),500,1000)</f>
        <v>500</v>
      </c>
      <c r="H100" s="35">
        <f>G100*2</f>
        <v>1000</v>
      </c>
      <c r="I100" s="36"/>
      <c r="J100" s="5" t="str">
        <f>IF(I100="non",H100,"0")</f>
        <v>0</v>
      </c>
      <c r="K100">
        <f>SUMIFS('bac volé dégradé'!$D$3:$D$10,'bac volé dégradé'!$A$3:$A$10,Tableau1345[[#This Row],[Zone]])</f>
        <v>0</v>
      </c>
      <c r="L100">
        <f>(G100)*2+J100+K100</f>
        <v>1000</v>
      </c>
      <c r="M100" s="6"/>
      <c r="N100" s="38" t="str">
        <f>IF(M100="non",L100,"0")</f>
        <v>0</v>
      </c>
      <c r="O100">
        <f>SUMIFS('bac volé dégradé'!$G$3:$G$10,'bac volé dégradé'!$A$3:$A$10,Tableau1345[[#This Row],[Zone]])</f>
        <v>0</v>
      </c>
      <c r="P100" s="40">
        <f>G100*2+N100+O100</f>
        <v>1000</v>
      </c>
      <c r="Q100" s="36"/>
      <c r="R100" s="67" t="str">
        <f t="shared" si="1"/>
        <v>0</v>
      </c>
      <c r="S100">
        <f>SUMIFS('bac volé dégradé'!$J$3:$J$10,'bac volé dégradé'!$A$3:$A$10,Tableau1345[[#This Row],[Zone]])</f>
        <v>0</v>
      </c>
      <c r="T100" s="37">
        <f>$G100*2+R100+S100</f>
        <v>1000</v>
      </c>
      <c r="U100" s="6"/>
      <c r="V100" s="5" t="str">
        <f>IF(U100="non",T100,"0")</f>
        <v>0</v>
      </c>
      <c r="W100">
        <f>SUMIFS('bac volé dégradé'!$M$3:$M$10,'bac volé dégradé'!$A$3:$A$10,Tableau1345[[#This Row],[Zone]])</f>
        <v>0</v>
      </c>
      <c r="X100">
        <f>$G100*2+V100+W100</f>
        <v>1000</v>
      </c>
      <c r="Y100" s="6"/>
    </row>
    <row r="101" spans="1:25" ht="15.75" thickBot="1" x14ac:dyDescent="0.3">
      <c r="A101" s="15">
        <v>98</v>
      </c>
      <c r="B101">
        <v>481</v>
      </c>
      <c r="C101" t="s">
        <v>160</v>
      </c>
      <c r="D101" t="s">
        <v>23</v>
      </c>
      <c r="E101" t="s">
        <v>69</v>
      </c>
      <c r="F101" s="39" t="str">
        <f>VLOOKUP(Tableau1345[[#This Row],[Code]],Legende!$A$2:$B$5,2,FALSE)</f>
        <v>Foyer</v>
      </c>
      <c r="G101" s="6">
        <f>IF(OR(E101="m",E101="P"),500,1000)</f>
        <v>500</v>
      </c>
      <c r="H101" s="35">
        <f>G101*2</f>
        <v>1000</v>
      </c>
      <c r="I101" s="36"/>
      <c r="J101" s="5" t="str">
        <f>IF(I101="non",H101,"0")</f>
        <v>0</v>
      </c>
      <c r="K101">
        <f>SUMIFS('bac volé dégradé'!$D$3:$D$10,'bac volé dégradé'!$A$3:$A$10,Tableau1345[[#This Row],[Zone]])</f>
        <v>0</v>
      </c>
      <c r="L101">
        <f>(G101)*2+J101+K101</f>
        <v>1000</v>
      </c>
      <c r="M101" s="6"/>
      <c r="N101" s="38" t="str">
        <f>IF(M101="non",L101,"0")</f>
        <v>0</v>
      </c>
      <c r="O101">
        <f>SUMIFS('bac volé dégradé'!$G$3:$G$10,'bac volé dégradé'!$A$3:$A$10,Tableau1345[[#This Row],[Zone]])</f>
        <v>0</v>
      </c>
      <c r="P101" s="40">
        <f>G101*2+N101+O101</f>
        <v>1000</v>
      </c>
      <c r="Q101" s="36"/>
      <c r="R101" s="67" t="str">
        <f t="shared" si="1"/>
        <v>0</v>
      </c>
      <c r="S101">
        <f>SUMIFS('bac volé dégradé'!$J$3:$J$10,'bac volé dégradé'!$A$3:$A$10,Tableau1345[[#This Row],[Zone]])</f>
        <v>0</v>
      </c>
      <c r="T101" s="37">
        <f>$G101*2+R101+S101</f>
        <v>1000</v>
      </c>
      <c r="U101" s="6"/>
      <c r="V101" s="5" t="str">
        <f>IF(U101="non",T101,"0")</f>
        <v>0</v>
      </c>
      <c r="W101">
        <f>SUMIFS('bac volé dégradé'!$M$3:$M$10,'bac volé dégradé'!$A$3:$A$10,Tableau1345[[#This Row],[Zone]])</f>
        <v>0</v>
      </c>
      <c r="X101">
        <f>$G101*2+V101+W101</f>
        <v>1000</v>
      </c>
      <c r="Y101" s="6"/>
    </row>
    <row r="102" spans="1:25" ht="15.75" thickBot="1" x14ac:dyDescent="0.3">
      <c r="A102" s="15">
        <v>99</v>
      </c>
      <c r="B102">
        <v>482</v>
      </c>
      <c r="C102" t="s">
        <v>161</v>
      </c>
      <c r="D102" t="s">
        <v>23</v>
      </c>
      <c r="E102" t="s">
        <v>69</v>
      </c>
      <c r="F102" s="39" t="str">
        <f>VLOOKUP(Tableau1345[[#This Row],[Code]],Legende!$A$2:$B$5,2,FALSE)</f>
        <v>Foyer</v>
      </c>
      <c r="G102" s="6">
        <f>IF(OR(E102="m",E102="P"),500,1000)</f>
        <v>500</v>
      </c>
      <c r="H102" s="35">
        <f>G102*2</f>
        <v>1000</v>
      </c>
      <c r="I102" s="36"/>
      <c r="J102" s="5" t="str">
        <f>IF(I102="non",H102,"0")</f>
        <v>0</v>
      </c>
      <c r="K102">
        <f>SUMIFS('bac volé dégradé'!$D$3:$D$10,'bac volé dégradé'!$A$3:$A$10,Tableau1345[[#This Row],[Zone]])</f>
        <v>0</v>
      </c>
      <c r="L102">
        <f>(G102)*2+J102+K102</f>
        <v>1000</v>
      </c>
      <c r="M102" s="6"/>
      <c r="N102" s="38" t="str">
        <f>IF(M102="non",L102,"0")</f>
        <v>0</v>
      </c>
      <c r="O102">
        <f>SUMIFS('bac volé dégradé'!$G$3:$G$10,'bac volé dégradé'!$A$3:$A$10,Tableau1345[[#This Row],[Zone]])</f>
        <v>0</v>
      </c>
      <c r="P102" s="40">
        <f>G102*2+N102+O102</f>
        <v>1000</v>
      </c>
      <c r="Q102" s="36"/>
      <c r="R102" s="67" t="str">
        <f t="shared" si="1"/>
        <v>0</v>
      </c>
      <c r="S102">
        <f>SUMIFS('bac volé dégradé'!$J$3:$J$10,'bac volé dégradé'!$A$3:$A$10,Tableau1345[[#This Row],[Zone]])</f>
        <v>0</v>
      </c>
      <c r="T102" s="37">
        <f>$G102*2+R102+S102</f>
        <v>1000</v>
      </c>
      <c r="U102" s="6"/>
      <c r="V102" s="5" t="str">
        <f>IF(U102="non",T102,"0")</f>
        <v>0</v>
      </c>
      <c r="W102">
        <f>SUMIFS('bac volé dégradé'!$M$3:$M$10,'bac volé dégradé'!$A$3:$A$10,Tableau1345[[#This Row],[Zone]])</f>
        <v>0</v>
      </c>
      <c r="X102">
        <f>$G102*2+V102+W102</f>
        <v>1000</v>
      </c>
      <c r="Y102" s="6"/>
    </row>
    <row r="103" spans="1:25" ht="15.75" thickBot="1" x14ac:dyDescent="0.3">
      <c r="A103" s="15">
        <v>100</v>
      </c>
      <c r="B103">
        <v>483</v>
      </c>
      <c r="C103" t="s">
        <v>162</v>
      </c>
      <c r="D103" t="s">
        <v>23</v>
      </c>
      <c r="E103" t="s">
        <v>69</v>
      </c>
      <c r="F103" s="39" t="str">
        <f>VLOOKUP(Tableau1345[[#This Row],[Code]],Legende!$A$2:$B$5,2,FALSE)</f>
        <v>Foyer</v>
      </c>
      <c r="G103" s="6">
        <f>IF(OR(E103="m",E103="P"),500,1000)</f>
        <v>500</v>
      </c>
      <c r="H103" s="35">
        <f>G103*2</f>
        <v>1000</v>
      </c>
      <c r="I103" s="36"/>
      <c r="J103" s="5" t="str">
        <f>IF(I103="non",H103,"0")</f>
        <v>0</v>
      </c>
      <c r="K103">
        <f>SUMIFS('bac volé dégradé'!$D$3:$D$10,'bac volé dégradé'!$A$3:$A$10,Tableau1345[[#This Row],[Zone]])</f>
        <v>0</v>
      </c>
      <c r="L103">
        <f>(G103)*2+J103+K103</f>
        <v>1000</v>
      </c>
      <c r="M103" s="6"/>
      <c r="N103" s="38" t="str">
        <f>IF(M103="non",L103,"0")</f>
        <v>0</v>
      </c>
      <c r="O103">
        <f>SUMIFS('bac volé dégradé'!$G$3:$G$10,'bac volé dégradé'!$A$3:$A$10,Tableau1345[[#This Row],[Zone]])</f>
        <v>0</v>
      </c>
      <c r="P103" s="40">
        <f>G103*2+N103+O103</f>
        <v>1000</v>
      </c>
      <c r="Q103" s="36"/>
      <c r="R103" s="67" t="str">
        <f t="shared" si="1"/>
        <v>0</v>
      </c>
      <c r="S103">
        <f>SUMIFS('bac volé dégradé'!$J$3:$J$10,'bac volé dégradé'!$A$3:$A$10,Tableau1345[[#This Row],[Zone]])</f>
        <v>0</v>
      </c>
      <c r="T103" s="37">
        <f>$G103*2+R103+S103</f>
        <v>1000</v>
      </c>
      <c r="U103" s="6"/>
      <c r="V103" s="5" t="str">
        <f>IF(U103="non",T103,"0")</f>
        <v>0</v>
      </c>
      <c r="W103">
        <f>SUMIFS('bac volé dégradé'!$M$3:$M$10,'bac volé dégradé'!$A$3:$A$10,Tableau1345[[#This Row],[Zone]])</f>
        <v>0</v>
      </c>
      <c r="X103">
        <f>$G103*2+V103+W103</f>
        <v>1000</v>
      </c>
      <c r="Y103" s="6"/>
    </row>
    <row r="104" spans="1:25" ht="15.75" thickBot="1" x14ac:dyDescent="0.3">
      <c r="A104" s="15">
        <v>101</v>
      </c>
      <c r="B104">
        <v>484</v>
      </c>
      <c r="C104" t="s">
        <v>15</v>
      </c>
      <c r="D104" t="s">
        <v>23</v>
      </c>
      <c r="E104" t="s">
        <v>69</v>
      </c>
      <c r="F104" s="39" t="str">
        <f>VLOOKUP(Tableau1345[[#This Row],[Code]],Legende!$A$2:$B$5,2,FALSE)</f>
        <v>Foyer</v>
      </c>
      <c r="G104" s="6">
        <f>IF(OR(E104="m",E104="P"),500,1000)</f>
        <v>500</v>
      </c>
      <c r="H104" s="35">
        <f>G104*2</f>
        <v>1000</v>
      </c>
      <c r="I104" s="36"/>
      <c r="J104" s="5" t="str">
        <f>IF(I104="non",H104,"0")</f>
        <v>0</v>
      </c>
      <c r="K104">
        <f>SUMIFS('bac volé dégradé'!$D$3:$D$10,'bac volé dégradé'!$A$3:$A$10,Tableau1345[[#This Row],[Zone]])</f>
        <v>0</v>
      </c>
      <c r="L104">
        <f>(G104)*2+J104+K104</f>
        <v>1000</v>
      </c>
      <c r="M104" s="6"/>
      <c r="N104" s="38" t="str">
        <f>IF(M104="non",L104,"0")</f>
        <v>0</v>
      </c>
      <c r="O104">
        <f>SUMIFS('bac volé dégradé'!$G$3:$G$10,'bac volé dégradé'!$A$3:$A$10,Tableau1345[[#This Row],[Zone]])</f>
        <v>0</v>
      </c>
      <c r="P104" s="40">
        <f>G104*2+N104+O104</f>
        <v>1000</v>
      </c>
      <c r="Q104" s="36"/>
      <c r="R104" s="67" t="str">
        <f t="shared" si="1"/>
        <v>0</v>
      </c>
      <c r="S104">
        <f>SUMIFS('bac volé dégradé'!$J$3:$J$10,'bac volé dégradé'!$A$3:$A$10,Tableau1345[[#This Row],[Zone]])</f>
        <v>0</v>
      </c>
      <c r="T104" s="37">
        <f>$G104*2+R104+S104</f>
        <v>1000</v>
      </c>
      <c r="U104" s="6"/>
      <c r="V104" s="5" t="str">
        <f>IF(U104="non",T104,"0")</f>
        <v>0</v>
      </c>
      <c r="W104">
        <f>SUMIFS('bac volé dégradé'!$M$3:$M$10,'bac volé dégradé'!$A$3:$A$10,Tableau1345[[#This Row],[Zone]])</f>
        <v>0</v>
      </c>
      <c r="X104">
        <f>$G104*2+V104+W104</f>
        <v>1000</v>
      </c>
      <c r="Y104" s="6"/>
    </row>
    <row r="105" spans="1:25" ht="15.75" thickBot="1" x14ac:dyDescent="0.3">
      <c r="A105" s="15">
        <v>102</v>
      </c>
      <c r="B105">
        <v>485</v>
      </c>
      <c r="C105" t="s">
        <v>163</v>
      </c>
      <c r="D105" t="s">
        <v>23</v>
      </c>
      <c r="E105" t="s">
        <v>69</v>
      </c>
      <c r="F105" s="39" t="str">
        <f>VLOOKUP(Tableau1345[[#This Row],[Code]],Legende!$A$2:$B$5,2,FALSE)</f>
        <v>Foyer</v>
      </c>
      <c r="G105" s="6">
        <f>IF(OR(E105="m",E105="P"),500,1000)</f>
        <v>500</v>
      </c>
      <c r="H105" s="35">
        <f>G105*2</f>
        <v>1000</v>
      </c>
      <c r="I105" s="36"/>
      <c r="J105" s="5" t="str">
        <f>IF(I105="non",H105,"0")</f>
        <v>0</v>
      </c>
      <c r="K105">
        <f>SUMIFS('bac volé dégradé'!$D$3:$D$10,'bac volé dégradé'!$A$3:$A$10,Tableau1345[[#This Row],[Zone]])</f>
        <v>0</v>
      </c>
      <c r="L105">
        <f>(G105)*2+J105+K105</f>
        <v>1000</v>
      </c>
      <c r="M105" s="6"/>
      <c r="N105" s="38" t="str">
        <f>IF(M105="non",L105,"0")</f>
        <v>0</v>
      </c>
      <c r="O105">
        <f>SUMIFS('bac volé dégradé'!$G$3:$G$10,'bac volé dégradé'!$A$3:$A$10,Tableau1345[[#This Row],[Zone]])</f>
        <v>0</v>
      </c>
      <c r="P105" s="40">
        <f>G105*2+N105+O105</f>
        <v>1000</v>
      </c>
      <c r="Q105" s="36"/>
      <c r="R105" s="67" t="str">
        <f t="shared" si="1"/>
        <v>0</v>
      </c>
      <c r="S105">
        <f>SUMIFS('bac volé dégradé'!$J$3:$J$10,'bac volé dégradé'!$A$3:$A$10,Tableau1345[[#This Row],[Zone]])</f>
        <v>0</v>
      </c>
      <c r="T105" s="37">
        <f>$G105*2+R105+S105</f>
        <v>1000</v>
      </c>
      <c r="U105" s="6"/>
      <c r="V105" s="5" t="str">
        <f>IF(U105="non",T105,"0")</f>
        <v>0</v>
      </c>
      <c r="W105">
        <f>SUMIFS('bac volé dégradé'!$M$3:$M$10,'bac volé dégradé'!$A$3:$A$10,Tableau1345[[#This Row],[Zone]])</f>
        <v>0</v>
      </c>
      <c r="X105">
        <f>$G105*2+V105+W105</f>
        <v>1000</v>
      </c>
      <c r="Y105" s="6"/>
    </row>
    <row r="106" spans="1:25" ht="15.75" thickBot="1" x14ac:dyDescent="0.3">
      <c r="A106" s="15">
        <v>103</v>
      </c>
      <c r="B106">
        <v>486</v>
      </c>
      <c r="C106" t="s">
        <v>164</v>
      </c>
      <c r="D106" t="s">
        <v>23</v>
      </c>
      <c r="E106" t="s">
        <v>69</v>
      </c>
      <c r="F106" s="39" t="str">
        <f>VLOOKUP(Tableau1345[[#This Row],[Code]],Legende!$A$2:$B$5,2,FALSE)</f>
        <v>Foyer</v>
      </c>
      <c r="G106" s="6">
        <f>IF(OR(E106="m",E106="P"),500,1000)</f>
        <v>500</v>
      </c>
      <c r="H106" s="35">
        <f>G106*2</f>
        <v>1000</v>
      </c>
      <c r="I106" s="36"/>
      <c r="J106" s="5" t="str">
        <f>IF(I106="non",H106,"0")</f>
        <v>0</v>
      </c>
      <c r="K106">
        <f>SUMIFS('bac volé dégradé'!$D$3:$D$10,'bac volé dégradé'!$A$3:$A$10,Tableau1345[[#This Row],[Zone]])</f>
        <v>0</v>
      </c>
      <c r="L106">
        <f>(G106)*2+J106+K106</f>
        <v>1000</v>
      </c>
      <c r="M106" s="6"/>
      <c r="N106" s="38" t="str">
        <f>IF(M106="non",L106,"0")</f>
        <v>0</v>
      </c>
      <c r="O106">
        <f>SUMIFS('bac volé dégradé'!$G$3:$G$10,'bac volé dégradé'!$A$3:$A$10,Tableau1345[[#This Row],[Zone]])</f>
        <v>0</v>
      </c>
      <c r="P106" s="40">
        <f>G106*2+N106+O106</f>
        <v>1000</v>
      </c>
      <c r="Q106" s="36"/>
      <c r="R106" s="67" t="str">
        <f t="shared" si="1"/>
        <v>0</v>
      </c>
      <c r="S106">
        <f>SUMIFS('bac volé dégradé'!$J$3:$J$10,'bac volé dégradé'!$A$3:$A$10,Tableau1345[[#This Row],[Zone]])</f>
        <v>0</v>
      </c>
      <c r="T106" s="37">
        <f>$G106*2+R106+S106</f>
        <v>1000</v>
      </c>
      <c r="U106" s="6"/>
      <c r="V106" s="5" t="str">
        <f>IF(U106="non",T106,"0")</f>
        <v>0</v>
      </c>
      <c r="W106">
        <f>SUMIFS('bac volé dégradé'!$M$3:$M$10,'bac volé dégradé'!$A$3:$A$10,Tableau1345[[#This Row],[Zone]])</f>
        <v>0</v>
      </c>
      <c r="X106">
        <f>$G106*2+V106+W106</f>
        <v>1000</v>
      </c>
      <c r="Y106" s="6"/>
    </row>
    <row r="107" spans="1:25" ht="15.75" thickBot="1" x14ac:dyDescent="0.3">
      <c r="A107" s="15">
        <v>104</v>
      </c>
      <c r="B107">
        <v>487</v>
      </c>
      <c r="C107" t="s">
        <v>165</v>
      </c>
      <c r="D107" t="s">
        <v>23</v>
      </c>
      <c r="E107" t="s">
        <v>69</v>
      </c>
      <c r="F107" s="39" t="str">
        <f>VLOOKUP(Tableau1345[[#This Row],[Code]],Legende!$A$2:$B$5,2,FALSE)</f>
        <v>Foyer</v>
      </c>
      <c r="G107" s="6">
        <f>IF(OR(E107="m",E107="P"),500,1000)</f>
        <v>500</v>
      </c>
      <c r="H107" s="35">
        <f>G107*2</f>
        <v>1000</v>
      </c>
      <c r="I107" s="36"/>
      <c r="J107" s="5" t="str">
        <f>IF(I107="non",H107,"0")</f>
        <v>0</v>
      </c>
      <c r="K107">
        <f>SUMIFS('bac volé dégradé'!$D$3:$D$10,'bac volé dégradé'!$A$3:$A$10,Tableau1345[[#This Row],[Zone]])</f>
        <v>0</v>
      </c>
      <c r="L107">
        <f>(G107)*2+J107+K107</f>
        <v>1000</v>
      </c>
      <c r="M107" s="6"/>
      <c r="N107" s="38" t="str">
        <f>IF(M107="non",L107,"0")</f>
        <v>0</v>
      </c>
      <c r="O107">
        <f>SUMIFS('bac volé dégradé'!$G$3:$G$10,'bac volé dégradé'!$A$3:$A$10,Tableau1345[[#This Row],[Zone]])</f>
        <v>0</v>
      </c>
      <c r="P107" s="40">
        <f>G107*2+N107+O107</f>
        <v>1000</v>
      </c>
      <c r="Q107" s="36"/>
      <c r="R107" s="67" t="str">
        <f t="shared" si="1"/>
        <v>0</v>
      </c>
      <c r="S107">
        <f>SUMIFS('bac volé dégradé'!$J$3:$J$10,'bac volé dégradé'!$A$3:$A$10,Tableau1345[[#This Row],[Zone]])</f>
        <v>0</v>
      </c>
      <c r="T107" s="37">
        <f>$G107*2+R107+S107</f>
        <v>1000</v>
      </c>
      <c r="U107" s="6"/>
      <c r="V107" s="5" t="str">
        <f>IF(U107="non",T107,"0")</f>
        <v>0</v>
      </c>
      <c r="W107">
        <f>SUMIFS('bac volé dégradé'!$M$3:$M$10,'bac volé dégradé'!$A$3:$A$10,Tableau1345[[#This Row],[Zone]])</f>
        <v>0</v>
      </c>
      <c r="X107">
        <f>$G107*2+V107+W107</f>
        <v>1000</v>
      </c>
      <c r="Y107" s="6"/>
    </row>
    <row r="108" spans="1:25" ht="15.75" thickBot="1" x14ac:dyDescent="0.3">
      <c r="A108" s="15">
        <v>105</v>
      </c>
      <c r="B108">
        <v>488</v>
      </c>
      <c r="C108" t="s">
        <v>166</v>
      </c>
      <c r="D108" t="s">
        <v>23</v>
      </c>
      <c r="E108" t="s">
        <v>69</v>
      </c>
      <c r="F108" s="39" t="str">
        <f>VLOOKUP(Tableau1345[[#This Row],[Code]],Legende!$A$2:$B$5,2,FALSE)</f>
        <v>Foyer</v>
      </c>
      <c r="G108" s="6">
        <f>IF(OR(E108="m",E108="P"),500,1000)</f>
        <v>500</v>
      </c>
      <c r="H108" s="35">
        <f>G108*2</f>
        <v>1000</v>
      </c>
      <c r="I108" s="36"/>
      <c r="J108" s="5" t="str">
        <f>IF(I108="non",H108,"0")</f>
        <v>0</v>
      </c>
      <c r="K108">
        <f>SUMIFS('bac volé dégradé'!$D$3:$D$10,'bac volé dégradé'!$A$3:$A$10,Tableau1345[[#This Row],[Zone]])</f>
        <v>0</v>
      </c>
      <c r="L108">
        <f>(G108)*2+J108+K108</f>
        <v>1000</v>
      </c>
      <c r="M108" s="6"/>
      <c r="N108" s="38" t="str">
        <f>IF(M108="non",L108,"0")</f>
        <v>0</v>
      </c>
      <c r="O108">
        <f>SUMIFS('bac volé dégradé'!$G$3:$G$10,'bac volé dégradé'!$A$3:$A$10,Tableau1345[[#This Row],[Zone]])</f>
        <v>0</v>
      </c>
      <c r="P108" s="40">
        <f>G108*2+N108+O108</f>
        <v>1000</v>
      </c>
      <c r="Q108" s="36"/>
      <c r="R108" s="67" t="str">
        <f t="shared" si="1"/>
        <v>0</v>
      </c>
      <c r="S108">
        <f>SUMIFS('bac volé dégradé'!$J$3:$J$10,'bac volé dégradé'!$A$3:$A$10,Tableau1345[[#This Row],[Zone]])</f>
        <v>0</v>
      </c>
      <c r="T108" s="37">
        <f>$G108*2+R108+S108</f>
        <v>1000</v>
      </c>
      <c r="U108" s="6"/>
      <c r="V108" s="5" t="str">
        <f>IF(U108="non",T108,"0")</f>
        <v>0</v>
      </c>
      <c r="W108">
        <f>SUMIFS('bac volé dégradé'!$M$3:$M$10,'bac volé dégradé'!$A$3:$A$10,Tableau1345[[#This Row],[Zone]])</f>
        <v>0</v>
      </c>
      <c r="X108">
        <f>$G108*2+V108+W108</f>
        <v>1000</v>
      </c>
      <c r="Y108" s="6"/>
    </row>
    <row r="109" spans="1:25" ht="15.75" thickBot="1" x14ac:dyDescent="0.3">
      <c r="A109" s="15">
        <v>106</v>
      </c>
      <c r="B109">
        <v>489</v>
      </c>
      <c r="C109" t="s">
        <v>167</v>
      </c>
      <c r="D109" t="s">
        <v>23</v>
      </c>
      <c r="E109" t="s">
        <v>69</v>
      </c>
      <c r="F109" s="39" t="str">
        <f>VLOOKUP(Tableau1345[[#This Row],[Code]],Legende!$A$2:$B$5,2,FALSE)</f>
        <v>Foyer</v>
      </c>
      <c r="G109" s="6">
        <f>IF(OR(E109="m",E109="P"),500,1000)</f>
        <v>500</v>
      </c>
      <c r="H109" s="35">
        <f>G109*2</f>
        <v>1000</v>
      </c>
      <c r="I109" s="36"/>
      <c r="J109" s="5" t="str">
        <f>IF(I109="non",H109,"0")</f>
        <v>0</v>
      </c>
      <c r="K109">
        <f>SUMIFS('bac volé dégradé'!$D$3:$D$10,'bac volé dégradé'!$A$3:$A$10,Tableau1345[[#This Row],[Zone]])</f>
        <v>0</v>
      </c>
      <c r="L109">
        <f>(G109)*2+J109+K109</f>
        <v>1000</v>
      </c>
      <c r="M109" s="6"/>
      <c r="N109" s="38" t="str">
        <f>IF(M109="non",L109,"0")</f>
        <v>0</v>
      </c>
      <c r="O109">
        <f>SUMIFS('bac volé dégradé'!$G$3:$G$10,'bac volé dégradé'!$A$3:$A$10,Tableau1345[[#This Row],[Zone]])</f>
        <v>0</v>
      </c>
      <c r="P109" s="40">
        <f>G109*2+N109+O109</f>
        <v>1000</v>
      </c>
      <c r="Q109" s="36"/>
      <c r="R109" s="67" t="str">
        <f t="shared" si="1"/>
        <v>0</v>
      </c>
      <c r="S109">
        <f>SUMIFS('bac volé dégradé'!$J$3:$J$10,'bac volé dégradé'!$A$3:$A$10,Tableau1345[[#This Row],[Zone]])</f>
        <v>0</v>
      </c>
      <c r="T109" s="37">
        <f>$G109*2+R109+S109</f>
        <v>1000</v>
      </c>
      <c r="U109" s="6"/>
      <c r="V109" s="5" t="str">
        <f>IF(U109="non",T109,"0")</f>
        <v>0</v>
      </c>
      <c r="W109">
        <f>SUMIFS('bac volé dégradé'!$M$3:$M$10,'bac volé dégradé'!$A$3:$A$10,Tableau1345[[#This Row],[Zone]])</f>
        <v>0</v>
      </c>
      <c r="X109">
        <f>$G109*2+V109+W109</f>
        <v>1000</v>
      </c>
      <c r="Y109" s="6"/>
    </row>
    <row r="110" spans="1:25" ht="15.75" thickBot="1" x14ac:dyDescent="0.3">
      <c r="A110" s="15">
        <v>107</v>
      </c>
      <c r="B110">
        <v>490</v>
      </c>
      <c r="C110" t="s">
        <v>151</v>
      </c>
      <c r="D110" t="s">
        <v>23</v>
      </c>
      <c r="E110" t="s">
        <v>69</v>
      </c>
      <c r="F110" s="39" t="str">
        <f>VLOOKUP(Tableau1345[[#This Row],[Code]],Legende!$A$2:$B$5,2,FALSE)</f>
        <v>Foyer</v>
      </c>
      <c r="G110" s="6">
        <f>IF(OR(E110="m",E110="P"),500,1000)</f>
        <v>500</v>
      </c>
      <c r="H110" s="35">
        <f>G110*2</f>
        <v>1000</v>
      </c>
      <c r="I110" s="36"/>
      <c r="J110" s="5" t="str">
        <f>IF(I110="non",H110,"0")</f>
        <v>0</v>
      </c>
      <c r="K110">
        <f>SUMIFS('bac volé dégradé'!$D$3:$D$10,'bac volé dégradé'!$A$3:$A$10,Tableau1345[[#This Row],[Zone]])</f>
        <v>0</v>
      </c>
      <c r="L110">
        <f>(G110)*2+J110+K110</f>
        <v>1000</v>
      </c>
      <c r="M110" s="6"/>
      <c r="N110" s="38" t="str">
        <f>IF(M110="non",L110,"0")</f>
        <v>0</v>
      </c>
      <c r="O110">
        <f>SUMIFS('bac volé dégradé'!$G$3:$G$10,'bac volé dégradé'!$A$3:$A$10,Tableau1345[[#This Row],[Zone]])</f>
        <v>0</v>
      </c>
      <c r="P110" s="40">
        <f>G110*2+N110+O110</f>
        <v>1000</v>
      </c>
      <c r="Q110" s="36"/>
      <c r="R110" s="67" t="str">
        <f t="shared" si="1"/>
        <v>0</v>
      </c>
      <c r="S110">
        <f>SUMIFS('bac volé dégradé'!$J$3:$J$10,'bac volé dégradé'!$A$3:$A$10,Tableau1345[[#This Row],[Zone]])</f>
        <v>0</v>
      </c>
      <c r="T110" s="37">
        <f>$G110*2+R110+S110</f>
        <v>1000</v>
      </c>
      <c r="U110" s="6"/>
      <c r="V110" s="5" t="str">
        <f>IF(U110="non",T110,"0")</f>
        <v>0</v>
      </c>
      <c r="W110">
        <f>SUMIFS('bac volé dégradé'!$M$3:$M$10,'bac volé dégradé'!$A$3:$A$10,Tableau1345[[#This Row],[Zone]])</f>
        <v>0</v>
      </c>
      <c r="X110">
        <f>$G110*2+V110+W110</f>
        <v>1000</v>
      </c>
      <c r="Y110" s="6"/>
    </row>
    <row r="111" spans="1:25" ht="15.75" thickBot="1" x14ac:dyDescent="0.3">
      <c r="A111" s="15">
        <v>108</v>
      </c>
      <c r="B111">
        <v>491</v>
      </c>
      <c r="C111" t="s">
        <v>168</v>
      </c>
      <c r="D111" t="s">
        <v>23</v>
      </c>
      <c r="E111" t="s">
        <v>69</v>
      </c>
      <c r="F111" s="39" t="str">
        <f>VLOOKUP(Tableau1345[[#This Row],[Code]],Legende!$A$2:$B$5,2,FALSE)</f>
        <v>Foyer</v>
      </c>
      <c r="G111" s="6">
        <f>IF(OR(E111="m",E111="P"),500,1000)</f>
        <v>500</v>
      </c>
      <c r="H111" s="35">
        <f>G111*2</f>
        <v>1000</v>
      </c>
      <c r="I111" s="36"/>
      <c r="J111" s="5" t="str">
        <f>IF(I111="non",H111,"0")</f>
        <v>0</v>
      </c>
      <c r="K111">
        <f>SUMIFS('bac volé dégradé'!$D$3:$D$10,'bac volé dégradé'!$A$3:$A$10,Tableau1345[[#This Row],[Zone]])</f>
        <v>0</v>
      </c>
      <c r="L111">
        <f>(G111)*2+J111+K111</f>
        <v>1000</v>
      </c>
      <c r="M111" s="6"/>
      <c r="N111" s="38" t="str">
        <f>IF(M111="non",L111,"0")</f>
        <v>0</v>
      </c>
      <c r="O111">
        <f>SUMIFS('bac volé dégradé'!$G$3:$G$10,'bac volé dégradé'!$A$3:$A$10,Tableau1345[[#This Row],[Zone]])</f>
        <v>0</v>
      </c>
      <c r="P111" s="40">
        <f>G111*2+N111+O111</f>
        <v>1000</v>
      </c>
      <c r="Q111" s="36"/>
      <c r="R111" s="67" t="str">
        <f t="shared" si="1"/>
        <v>0</v>
      </c>
      <c r="S111">
        <f>SUMIFS('bac volé dégradé'!$J$3:$J$10,'bac volé dégradé'!$A$3:$A$10,Tableau1345[[#This Row],[Zone]])</f>
        <v>0</v>
      </c>
      <c r="T111" s="37">
        <f>$G111*2+R111+S111</f>
        <v>1000</v>
      </c>
      <c r="U111" s="6"/>
      <c r="V111" s="5" t="str">
        <f>IF(U111="non",T111,"0")</f>
        <v>0</v>
      </c>
      <c r="W111">
        <f>SUMIFS('bac volé dégradé'!$M$3:$M$10,'bac volé dégradé'!$A$3:$A$10,Tableau1345[[#This Row],[Zone]])</f>
        <v>0</v>
      </c>
      <c r="X111">
        <f>$G111*2+V111+W111</f>
        <v>1000</v>
      </c>
      <c r="Y111" s="6"/>
    </row>
    <row r="112" spans="1:25" ht="15.75" thickBot="1" x14ac:dyDescent="0.3">
      <c r="A112" s="15">
        <v>109</v>
      </c>
      <c r="B112">
        <v>492</v>
      </c>
      <c r="C112" t="s">
        <v>169</v>
      </c>
      <c r="D112" t="s">
        <v>23</v>
      </c>
      <c r="E112" t="s">
        <v>69</v>
      </c>
      <c r="F112" s="39" t="str">
        <f>VLOOKUP(Tableau1345[[#This Row],[Code]],Legende!$A$2:$B$5,2,FALSE)</f>
        <v>Foyer</v>
      </c>
      <c r="G112" s="6">
        <f>IF(OR(E112="m",E112="P"),500,1000)</f>
        <v>500</v>
      </c>
      <c r="H112" s="35">
        <f>G112*2</f>
        <v>1000</v>
      </c>
      <c r="I112" s="36"/>
      <c r="J112" s="5" t="str">
        <f>IF(I112="non",H112,"0")</f>
        <v>0</v>
      </c>
      <c r="K112">
        <f>SUMIFS('bac volé dégradé'!$D$3:$D$10,'bac volé dégradé'!$A$3:$A$10,Tableau1345[[#This Row],[Zone]])</f>
        <v>0</v>
      </c>
      <c r="L112">
        <f>(G112)*2+J112+K112</f>
        <v>1000</v>
      </c>
      <c r="M112" s="6"/>
      <c r="N112" s="38" t="str">
        <f>IF(M112="non",L112,"0")</f>
        <v>0</v>
      </c>
      <c r="O112">
        <f>SUMIFS('bac volé dégradé'!$G$3:$G$10,'bac volé dégradé'!$A$3:$A$10,Tableau1345[[#This Row],[Zone]])</f>
        <v>0</v>
      </c>
      <c r="P112" s="40">
        <f>G112*2+N112+O112</f>
        <v>1000</v>
      </c>
      <c r="Q112" s="36"/>
      <c r="R112" s="67" t="str">
        <f t="shared" si="1"/>
        <v>0</v>
      </c>
      <c r="S112">
        <f>SUMIFS('bac volé dégradé'!$J$3:$J$10,'bac volé dégradé'!$A$3:$A$10,Tableau1345[[#This Row],[Zone]])</f>
        <v>0</v>
      </c>
      <c r="T112" s="37">
        <f>$G112*2+R112+S112</f>
        <v>1000</v>
      </c>
      <c r="U112" s="6"/>
      <c r="V112" s="5" t="str">
        <f>IF(U112="non",T112,"0")</f>
        <v>0</v>
      </c>
      <c r="W112">
        <f>SUMIFS('bac volé dégradé'!$M$3:$M$10,'bac volé dégradé'!$A$3:$A$10,Tableau1345[[#This Row],[Zone]])</f>
        <v>0</v>
      </c>
      <c r="X112">
        <f>$G112*2+V112+W112</f>
        <v>1000</v>
      </c>
      <c r="Y112" s="6"/>
    </row>
    <row r="113" spans="1:25" ht="15.75" thickBot="1" x14ac:dyDescent="0.3">
      <c r="A113" s="15">
        <v>110</v>
      </c>
      <c r="B113">
        <v>493</v>
      </c>
      <c r="C113" t="s">
        <v>170</v>
      </c>
      <c r="D113" t="s">
        <v>23</v>
      </c>
      <c r="E113" t="s">
        <v>69</v>
      </c>
      <c r="F113" s="39" t="str">
        <f>VLOOKUP(Tableau1345[[#This Row],[Code]],Legende!$A$2:$B$5,2,FALSE)</f>
        <v>Foyer</v>
      </c>
      <c r="G113" s="6">
        <f>IF(OR(E113="m",E113="P"),500,1000)</f>
        <v>500</v>
      </c>
      <c r="H113" s="35">
        <f>G113*2</f>
        <v>1000</v>
      </c>
      <c r="I113" s="36"/>
      <c r="J113" s="5" t="str">
        <f>IF(I113="non",H113,"0")</f>
        <v>0</v>
      </c>
      <c r="K113">
        <f>SUMIFS('bac volé dégradé'!$D$3:$D$10,'bac volé dégradé'!$A$3:$A$10,Tableau1345[[#This Row],[Zone]])</f>
        <v>0</v>
      </c>
      <c r="L113">
        <f>(G113)*2+J113+K113</f>
        <v>1000</v>
      </c>
      <c r="M113" s="6"/>
      <c r="N113" s="38" t="str">
        <f>IF(M113="non",L113,"0")</f>
        <v>0</v>
      </c>
      <c r="O113">
        <f>SUMIFS('bac volé dégradé'!$G$3:$G$10,'bac volé dégradé'!$A$3:$A$10,Tableau1345[[#This Row],[Zone]])</f>
        <v>0</v>
      </c>
      <c r="P113" s="40">
        <f>G113*2+N113+O113</f>
        <v>1000</v>
      </c>
      <c r="Q113" s="36"/>
      <c r="R113" s="67" t="str">
        <f t="shared" si="1"/>
        <v>0</v>
      </c>
      <c r="S113">
        <f>SUMIFS('bac volé dégradé'!$J$3:$J$10,'bac volé dégradé'!$A$3:$A$10,Tableau1345[[#This Row],[Zone]])</f>
        <v>0</v>
      </c>
      <c r="T113" s="37">
        <f>$G113*2+R113+S113</f>
        <v>1000</v>
      </c>
      <c r="U113" s="6"/>
      <c r="V113" s="5" t="str">
        <f>IF(U113="non",T113,"0")</f>
        <v>0</v>
      </c>
      <c r="W113">
        <f>SUMIFS('bac volé dégradé'!$M$3:$M$10,'bac volé dégradé'!$A$3:$A$10,Tableau1345[[#This Row],[Zone]])</f>
        <v>0</v>
      </c>
      <c r="X113">
        <f>$G113*2+V113+W113</f>
        <v>1000</v>
      </c>
      <c r="Y113" s="6"/>
    </row>
    <row r="114" spans="1:25" ht="15.75" thickBot="1" x14ac:dyDescent="0.3">
      <c r="A114" s="15">
        <v>111</v>
      </c>
      <c r="B114">
        <v>494</v>
      </c>
      <c r="C114" t="s">
        <v>171</v>
      </c>
      <c r="D114" t="s">
        <v>23</v>
      </c>
      <c r="E114" t="s">
        <v>69</v>
      </c>
      <c r="F114" s="39" t="str">
        <f>VLOOKUP(Tableau1345[[#This Row],[Code]],Legende!$A$2:$B$5,2,FALSE)</f>
        <v>Foyer</v>
      </c>
      <c r="G114" s="6">
        <f>IF(OR(E114="m",E114="P"),500,1000)</f>
        <v>500</v>
      </c>
      <c r="H114" s="35">
        <f>G114*2</f>
        <v>1000</v>
      </c>
      <c r="I114" s="36"/>
      <c r="J114" s="5" t="str">
        <f>IF(I114="non",H114,"0")</f>
        <v>0</v>
      </c>
      <c r="K114">
        <f>SUMIFS('bac volé dégradé'!$D$3:$D$10,'bac volé dégradé'!$A$3:$A$10,Tableau1345[[#This Row],[Zone]])</f>
        <v>0</v>
      </c>
      <c r="L114">
        <f>(G114)*2+J114+K114</f>
        <v>1000</v>
      </c>
      <c r="M114" s="6"/>
      <c r="N114" s="38" t="str">
        <f>IF(M114="non",L114,"0")</f>
        <v>0</v>
      </c>
      <c r="O114">
        <f>SUMIFS('bac volé dégradé'!$G$3:$G$10,'bac volé dégradé'!$A$3:$A$10,Tableau1345[[#This Row],[Zone]])</f>
        <v>0</v>
      </c>
      <c r="P114" s="40">
        <f>G114*2+N114+O114</f>
        <v>1000</v>
      </c>
      <c r="Q114" s="36"/>
      <c r="R114" s="67" t="str">
        <f t="shared" si="1"/>
        <v>0</v>
      </c>
      <c r="S114">
        <f>SUMIFS('bac volé dégradé'!$J$3:$J$10,'bac volé dégradé'!$A$3:$A$10,Tableau1345[[#This Row],[Zone]])</f>
        <v>0</v>
      </c>
      <c r="T114" s="37">
        <f>$G114*2+R114+S114</f>
        <v>1000</v>
      </c>
      <c r="U114" s="6"/>
      <c r="V114" s="5" t="str">
        <f>IF(U114="non",T114,"0")</f>
        <v>0</v>
      </c>
      <c r="W114">
        <f>SUMIFS('bac volé dégradé'!$M$3:$M$10,'bac volé dégradé'!$A$3:$A$10,Tableau1345[[#This Row],[Zone]])</f>
        <v>0</v>
      </c>
      <c r="X114">
        <f>$G114*2+V114+W114</f>
        <v>1000</v>
      </c>
      <c r="Y114" s="6"/>
    </row>
    <row r="115" spans="1:25" ht="15.75" thickBot="1" x14ac:dyDescent="0.3">
      <c r="A115" s="15">
        <v>112</v>
      </c>
      <c r="B115">
        <v>108</v>
      </c>
      <c r="C115" t="s">
        <v>172</v>
      </c>
      <c r="D115" t="s">
        <v>23</v>
      </c>
      <c r="E115" t="s">
        <v>69</v>
      </c>
      <c r="F115" s="39" t="str">
        <f>VLOOKUP(Tableau1345[[#This Row],[Code]],Legende!$A$2:$B$5,2,FALSE)</f>
        <v>Foyer</v>
      </c>
      <c r="G115" s="6">
        <f>IF(OR(E115="m",E115="P"),500,1000)</f>
        <v>500</v>
      </c>
      <c r="H115" s="35">
        <f>G115*2</f>
        <v>1000</v>
      </c>
      <c r="I115" s="36"/>
      <c r="J115" s="5" t="str">
        <f>IF(I115="non",H115,"0")</f>
        <v>0</v>
      </c>
      <c r="K115">
        <f>SUMIFS('bac volé dégradé'!$D$3:$D$10,'bac volé dégradé'!$A$3:$A$10,Tableau1345[[#This Row],[Zone]])</f>
        <v>0</v>
      </c>
      <c r="L115">
        <f>(G115)*2+J115+K115</f>
        <v>1000</v>
      </c>
      <c r="M115" s="6"/>
      <c r="N115" s="38" t="str">
        <f>IF(M115="non",L115,"0")</f>
        <v>0</v>
      </c>
      <c r="O115">
        <f>SUMIFS('bac volé dégradé'!$G$3:$G$10,'bac volé dégradé'!$A$3:$A$10,Tableau1345[[#This Row],[Zone]])</f>
        <v>0</v>
      </c>
      <c r="P115" s="40">
        <f>G115*2+N115+O115</f>
        <v>1000</v>
      </c>
      <c r="Q115" s="36"/>
      <c r="R115" s="67" t="str">
        <f t="shared" si="1"/>
        <v>0</v>
      </c>
      <c r="S115">
        <f>SUMIFS('bac volé dégradé'!$J$3:$J$10,'bac volé dégradé'!$A$3:$A$10,Tableau1345[[#This Row],[Zone]])</f>
        <v>0</v>
      </c>
      <c r="T115" s="37">
        <f>$G115*2+R115+S115</f>
        <v>1000</v>
      </c>
      <c r="U115" s="6"/>
      <c r="V115" s="5" t="str">
        <f>IF(U115="non",T115,"0")</f>
        <v>0</v>
      </c>
      <c r="W115">
        <f>SUMIFS('bac volé dégradé'!$M$3:$M$10,'bac volé dégradé'!$A$3:$A$10,Tableau1345[[#This Row],[Zone]])</f>
        <v>0</v>
      </c>
      <c r="X115">
        <f>$G115*2+V115+W115</f>
        <v>1000</v>
      </c>
      <c r="Y115" s="6"/>
    </row>
    <row r="116" spans="1:25" ht="15.75" thickBot="1" x14ac:dyDescent="0.3">
      <c r="A116" s="15">
        <v>113</v>
      </c>
      <c r="B116">
        <v>495</v>
      </c>
      <c r="C116" t="s">
        <v>173</v>
      </c>
      <c r="D116" t="s">
        <v>23</v>
      </c>
      <c r="E116" t="s">
        <v>69</v>
      </c>
      <c r="F116" s="39" t="str">
        <f>VLOOKUP(Tableau1345[[#This Row],[Code]],Legende!$A$2:$B$5,2,FALSE)</f>
        <v>Foyer</v>
      </c>
      <c r="G116" s="6">
        <f>IF(OR(E116="m",E116="P"),500,1000)</f>
        <v>500</v>
      </c>
      <c r="H116" s="35">
        <f>G116*2</f>
        <v>1000</v>
      </c>
      <c r="I116" s="36"/>
      <c r="J116" s="5" t="str">
        <f>IF(I116="non",H116,"0")</f>
        <v>0</v>
      </c>
      <c r="K116">
        <f>SUMIFS('bac volé dégradé'!$D$3:$D$10,'bac volé dégradé'!$A$3:$A$10,Tableau1345[[#This Row],[Zone]])</f>
        <v>0</v>
      </c>
      <c r="L116">
        <f>(G116)*2+J116+K116</f>
        <v>1000</v>
      </c>
      <c r="M116" s="6"/>
      <c r="N116" s="38" t="str">
        <f>IF(M116="non",L116,"0")</f>
        <v>0</v>
      </c>
      <c r="O116">
        <f>SUMIFS('bac volé dégradé'!$G$3:$G$10,'bac volé dégradé'!$A$3:$A$10,Tableau1345[[#This Row],[Zone]])</f>
        <v>0</v>
      </c>
      <c r="P116" s="40">
        <f>G116*2+N116+O116</f>
        <v>1000</v>
      </c>
      <c r="Q116" s="36"/>
      <c r="R116" s="67" t="str">
        <f t="shared" si="1"/>
        <v>0</v>
      </c>
      <c r="S116">
        <f>SUMIFS('bac volé dégradé'!$J$3:$J$10,'bac volé dégradé'!$A$3:$A$10,Tableau1345[[#This Row],[Zone]])</f>
        <v>0</v>
      </c>
      <c r="T116" s="37">
        <f>$G116*2+R116+S116</f>
        <v>1000</v>
      </c>
      <c r="U116" s="6"/>
      <c r="V116" s="5" t="str">
        <f>IF(U116="non",T116,"0")</f>
        <v>0</v>
      </c>
      <c r="W116">
        <f>SUMIFS('bac volé dégradé'!$M$3:$M$10,'bac volé dégradé'!$A$3:$A$10,Tableau1345[[#This Row],[Zone]])</f>
        <v>0</v>
      </c>
      <c r="X116">
        <f>$G116*2+V116+W116</f>
        <v>1000</v>
      </c>
      <c r="Y116" s="6"/>
    </row>
    <row r="117" spans="1:25" ht="15.75" thickBot="1" x14ac:dyDescent="0.3">
      <c r="A117" s="15">
        <v>114</v>
      </c>
      <c r="B117">
        <v>464</v>
      </c>
      <c r="C117" t="s">
        <v>33</v>
      </c>
      <c r="D117" t="s">
        <v>23</v>
      </c>
      <c r="E117" t="s">
        <v>90</v>
      </c>
      <c r="F117" s="39" t="str">
        <f>VLOOKUP(Tableau1345[[#This Row],[Code]],Legende!$A$2:$B$5,2,FALSE)</f>
        <v>Etablissement</v>
      </c>
      <c r="G117" s="6">
        <f>IF(OR(E117="m",E117="P"),500,1000)</f>
        <v>1000</v>
      </c>
      <c r="H117" s="35">
        <f>G117*2</f>
        <v>2000</v>
      </c>
      <c r="I117" s="36"/>
      <c r="J117" s="5" t="str">
        <f>IF(I117="non",H117,"0")</f>
        <v>0</v>
      </c>
      <c r="K117">
        <f>SUMIFS('bac volé dégradé'!$D$3:$D$10,'bac volé dégradé'!$A$3:$A$10,Tableau1345[[#This Row],[Zone]])</f>
        <v>0</v>
      </c>
      <c r="L117">
        <f>(G117)*2+J117+K117</f>
        <v>2000</v>
      </c>
      <c r="M117" s="6"/>
      <c r="N117" s="38" t="str">
        <f>IF(M117="non",L117,"0")</f>
        <v>0</v>
      </c>
      <c r="O117">
        <f>SUMIFS('bac volé dégradé'!$G$3:$G$10,'bac volé dégradé'!$A$3:$A$10,Tableau1345[[#This Row],[Zone]])</f>
        <v>0</v>
      </c>
      <c r="P117" s="40">
        <f>G117*2+N117+O117</f>
        <v>2000</v>
      </c>
      <c r="Q117" s="36"/>
      <c r="R117" s="67" t="str">
        <f t="shared" si="1"/>
        <v>0</v>
      </c>
      <c r="S117">
        <f>SUMIFS('bac volé dégradé'!$J$3:$J$10,'bac volé dégradé'!$A$3:$A$10,Tableau1345[[#This Row],[Zone]])</f>
        <v>0</v>
      </c>
      <c r="T117" s="37">
        <f>$G117*2+R117+S117</f>
        <v>2000</v>
      </c>
      <c r="U117" s="6"/>
      <c r="V117" s="5" t="str">
        <f>IF(U117="non",T117,"0")</f>
        <v>0</v>
      </c>
      <c r="W117">
        <f>SUMIFS('bac volé dégradé'!$M$3:$M$10,'bac volé dégradé'!$A$3:$A$10,Tableau1345[[#This Row],[Zone]])</f>
        <v>0</v>
      </c>
      <c r="X117">
        <f>$G117*2+V117+W117</f>
        <v>2000</v>
      </c>
      <c r="Y117" s="6"/>
    </row>
    <row r="118" spans="1:25" ht="15.75" thickBot="1" x14ac:dyDescent="0.3">
      <c r="A118" s="15">
        <v>115</v>
      </c>
      <c r="B118">
        <v>109</v>
      </c>
      <c r="C118" t="s">
        <v>174</v>
      </c>
      <c r="D118" t="s">
        <v>23</v>
      </c>
      <c r="E118" t="s">
        <v>69</v>
      </c>
      <c r="F118" s="39" t="str">
        <f>VLOOKUP(Tableau1345[[#This Row],[Code]],Legende!$A$2:$B$5,2,FALSE)</f>
        <v>Foyer</v>
      </c>
      <c r="G118" s="6">
        <f>IF(OR(E118="m",E118="P"),500,1000)</f>
        <v>500</v>
      </c>
      <c r="H118" s="35">
        <f>G118*2</f>
        <v>1000</v>
      </c>
      <c r="I118" s="36"/>
      <c r="J118" s="5" t="str">
        <f>IF(I118="non",H118,"0")</f>
        <v>0</v>
      </c>
      <c r="K118">
        <f>SUMIFS('bac volé dégradé'!$D$3:$D$10,'bac volé dégradé'!$A$3:$A$10,Tableau1345[[#This Row],[Zone]])</f>
        <v>0</v>
      </c>
      <c r="L118">
        <f>(G118)*2+J118+K118</f>
        <v>1000</v>
      </c>
      <c r="M118" s="6"/>
      <c r="N118" s="38" t="str">
        <f>IF(M118="non",L118,"0")</f>
        <v>0</v>
      </c>
      <c r="O118">
        <f>SUMIFS('bac volé dégradé'!$G$3:$G$10,'bac volé dégradé'!$A$3:$A$10,Tableau1345[[#This Row],[Zone]])</f>
        <v>0</v>
      </c>
      <c r="P118" s="40">
        <f>G118*2+N118+O118</f>
        <v>1000</v>
      </c>
      <c r="Q118" s="36"/>
      <c r="R118" s="67" t="str">
        <f t="shared" si="1"/>
        <v>0</v>
      </c>
      <c r="S118">
        <f>SUMIFS('bac volé dégradé'!$J$3:$J$10,'bac volé dégradé'!$A$3:$A$10,Tableau1345[[#This Row],[Zone]])</f>
        <v>0</v>
      </c>
      <c r="T118" s="37">
        <f>$G118*2+R118+S118</f>
        <v>1000</v>
      </c>
      <c r="U118" s="6"/>
      <c r="V118" s="5" t="str">
        <f>IF(U118="non",T118,"0")</f>
        <v>0</v>
      </c>
      <c r="W118">
        <f>SUMIFS('bac volé dégradé'!$M$3:$M$10,'bac volé dégradé'!$A$3:$A$10,Tableau1345[[#This Row],[Zone]])</f>
        <v>0</v>
      </c>
      <c r="X118">
        <f>$G118*2+V118+W118</f>
        <v>1000</v>
      </c>
      <c r="Y118" s="6"/>
    </row>
    <row r="119" spans="1:25" ht="15.75" thickBot="1" x14ac:dyDescent="0.3">
      <c r="A119" s="15">
        <v>116</v>
      </c>
      <c r="B119">
        <v>465</v>
      </c>
      <c r="C119" t="s">
        <v>175</v>
      </c>
      <c r="D119" t="s">
        <v>23</v>
      </c>
      <c r="E119" t="s">
        <v>69</v>
      </c>
      <c r="F119" s="39" t="str">
        <f>VLOOKUP(Tableau1345[[#This Row],[Code]],Legende!$A$2:$B$5,2,FALSE)</f>
        <v>Foyer</v>
      </c>
      <c r="G119" s="6">
        <f>IF(OR(E119="m",E119="P"),500,1000)</f>
        <v>500</v>
      </c>
      <c r="H119" s="35">
        <f>G119*2</f>
        <v>1000</v>
      </c>
      <c r="I119" s="36"/>
      <c r="J119" s="5" t="str">
        <f>IF(I119="non",H119,"0")</f>
        <v>0</v>
      </c>
      <c r="K119">
        <f>SUMIFS('bac volé dégradé'!$D$3:$D$10,'bac volé dégradé'!$A$3:$A$10,Tableau1345[[#This Row],[Zone]])</f>
        <v>0</v>
      </c>
      <c r="L119">
        <f>(G119)*2+J119+K119</f>
        <v>1000</v>
      </c>
      <c r="M119" s="6"/>
      <c r="N119" s="38" t="str">
        <f>IF(M119="non",L119,"0")</f>
        <v>0</v>
      </c>
      <c r="O119">
        <f>SUMIFS('bac volé dégradé'!$G$3:$G$10,'bac volé dégradé'!$A$3:$A$10,Tableau1345[[#This Row],[Zone]])</f>
        <v>0</v>
      </c>
      <c r="P119" s="40">
        <f>G119*2+N119+O119</f>
        <v>1000</v>
      </c>
      <c r="Q119" s="36"/>
      <c r="R119" s="67" t="str">
        <f t="shared" si="1"/>
        <v>0</v>
      </c>
      <c r="S119">
        <f>SUMIFS('bac volé dégradé'!$J$3:$J$10,'bac volé dégradé'!$A$3:$A$10,Tableau1345[[#This Row],[Zone]])</f>
        <v>0</v>
      </c>
      <c r="T119" s="37">
        <f>$G119*2+R119+S119</f>
        <v>1000</v>
      </c>
      <c r="U119" s="6"/>
      <c r="V119" s="5" t="str">
        <f>IF(U119="non",T119,"0")</f>
        <v>0</v>
      </c>
      <c r="W119">
        <f>SUMIFS('bac volé dégradé'!$M$3:$M$10,'bac volé dégradé'!$A$3:$A$10,Tableau1345[[#This Row],[Zone]])</f>
        <v>0</v>
      </c>
      <c r="X119">
        <f>$G119*2+V119+W119</f>
        <v>1000</v>
      </c>
      <c r="Y119" s="6"/>
    </row>
    <row r="120" spans="1:25" ht="15.75" thickBot="1" x14ac:dyDescent="0.3">
      <c r="A120" s="15">
        <v>117</v>
      </c>
      <c r="B120">
        <v>466</v>
      </c>
      <c r="C120" t="s">
        <v>176</v>
      </c>
      <c r="D120" t="s">
        <v>23</v>
      </c>
      <c r="E120" t="s">
        <v>69</v>
      </c>
      <c r="F120" s="39" t="str">
        <f>VLOOKUP(Tableau1345[[#This Row],[Code]],Legende!$A$2:$B$5,2,FALSE)</f>
        <v>Foyer</v>
      </c>
      <c r="G120" s="6">
        <f>IF(OR(E120="m",E120="P"),500,1000)</f>
        <v>500</v>
      </c>
      <c r="H120" s="35">
        <f>G120*2</f>
        <v>1000</v>
      </c>
      <c r="I120" s="36"/>
      <c r="J120" s="5" t="str">
        <f>IF(I120="non",H120,"0")</f>
        <v>0</v>
      </c>
      <c r="K120">
        <f>SUMIFS('bac volé dégradé'!$D$3:$D$10,'bac volé dégradé'!$A$3:$A$10,Tableau1345[[#This Row],[Zone]])</f>
        <v>0</v>
      </c>
      <c r="L120">
        <f>(G120)*2+J120+K120</f>
        <v>1000</v>
      </c>
      <c r="M120" s="6"/>
      <c r="N120" s="38" t="str">
        <f>IF(M120="non",L120,"0")</f>
        <v>0</v>
      </c>
      <c r="O120">
        <f>SUMIFS('bac volé dégradé'!$G$3:$G$10,'bac volé dégradé'!$A$3:$A$10,Tableau1345[[#This Row],[Zone]])</f>
        <v>0</v>
      </c>
      <c r="P120" s="40">
        <f>G120*2+N120+O120</f>
        <v>1000</v>
      </c>
      <c r="Q120" s="36"/>
      <c r="R120" s="67" t="str">
        <f t="shared" si="1"/>
        <v>0</v>
      </c>
      <c r="S120">
        <f>SUMIFS('bac volé dégradé'!$J$3:$J$10,'bac volé dégradé'!$A$3:$A$10,Tableau1345[[#This Row],[Zone]])</f>
        <v>0</v>
      </c>
      <c r="T120" s="37">
        <f>$G120*2+R120+S120</f>
        <v>1000</v>
      </c>
      <c r="U120" s="6"/>
      <c r="V120" s="5" t="str">
        <f>IF(U120="non",T120,"0")</f>
        <v>0</v>
      </c>
      <c r="W120">
        <f>SUMIFS('bac volé dégradé'!$M$3:$M$10,'bac volé dégradé'!$A$3:$A$10,Tableau1345[[#This Row],[Zone]])</f>
        <v>0</v>
      </c>
      <c r="X120">
        <f>$G120*2+V120+W120</f>
        <v>1000</v>
      </c>
      <c r="Y120" s="6"/>
    </row>
    <row r="121" spans="1:25" ht="15.75" thickBot="1" x14ac:dyDescent="0.3">
      <c r="A121" s="15">
        <v>118</v>
      </c>
      <c r="B121">
        <v>467</v>
      </c>
      <c r="C121" t="s">
        <v>177</v>
      </c>
      <c r="D121" t="s">
        <v>23</v>
      </c>
      <c r="E121" t="s">
        <v>69</v>
      </c>
      <c r="F121" s="39" t="str">
        <f>VLOOKUP(Tableau1345[[#This Row],[Code]],Legende!$A$2:$B$5,2,FALSE)</f>
        <v>Foyer</v>
      </c>
      <c r="G121" s="6">
        <f>IF(OR(E121="m",E121="P"),500,1000)</f>
        <v>500</v>
      </c>
      <c r="H121" s="35">
        <f>G121*2</f>
        <v>1000</v>
      </c>
      <c r="I121" s="36"/>
      <c r="J121" s="5" t="str">
        <f>IF(I121="non",H121,"0")</f>
        <v>0</v>
      </c>
      <c r="K121">
        <f>SUMIFS('bac volé dégradé'!$D$3:$D$10,'bac volé dégradé'!$A$3:$A$10,Tableau1345[[#This Row],[Zone]])</f>
        <v>0</v>
      </c>
      <c r="L121">
        <f>(G121)*2+J121+K121</f>
        <v>1000</v>
      </c>
      <c r="M121" s="6"/>
      <c r="N121" s="38" t="str">
        <f>IF(M121="non",L121,"0")</f>
        <v>0</v>
      </c>
      <c r="O121">
        <f>SUMIFS('bac volé dégradé'!$G$3:$G$10,'bac volé dégradé'!$A$3:$A$10,Tableau1345[[#This Row],[Zone]])</f>
        <v>0</v>
      </c>
      <c r="P121" s="40">
        <f>G121*2+N121+O121</f>
        <v>1000</v>
      </c>
      <c r="Q121" s="36"/>
      <c r="R121" s="67" t="str">
        <f t="shared" si="1"/>
        <v>0</v>
      </c>
      <c r="S121">
        <f>SUMIFS('bac volé dégradé'!$J$3:$J$10,'bac volé dégradé'!$A$3:$A$10,Tableau1345[[#This Row],[Zone]])</f>
        <v>0</v>
      </c>
      <c r="T121" s="37">
        <f>$G121*2+R121+S121</f>
        <v>1000</v>
      </c>
      <c r="U121" s="6"/>
      <c r="V121" s="5" t="str">
        <f>IF(U121="non",T121,"0")</f>
        <v>0</v>
      </c>
      <c r="W121">
        <f>SUMIFS('bac volé dégradé'!$M$3:$M$10,'bac volé dégradé'!$A$3:$A$10,Tableau1345[[#This Row],[Zone]])</f>
        <v>0</v>
      </c>
      <c r="X121">
        <f>$G121*2+V121+W121</f>
        <v>1000</v>
      </c>
      <c r="Y121" s="6"/>
    </row>
    <row r="122" spans="1:25" ht="15.75" thickBot="1" x14ac:dyDescent="0.3">
      <c r="A122" s="15">
        <v>119</v>
      </c>
      <c r="B122">
        <v>468</v>
      </c>
      <c r="C122" t="s">
        <v>178</v>
      </c>
      <c r="D122" t="s">
        <v>23</v>
      </c>
      <c r="E122" t="s">
        <v>69</v>
      </c>
      <c r="F122" s="39" t="str">
        <f>VLOOKUP(Tableau1345[[#This Row],[Code]],Legende!$A$2:$B$5,2,FALSE)</f>
        <v>Foyer</v>
      </c>
      <c r="G122" s="6">
        <f>IF(OR(E122="m",E122="P"),500,1000)</f>
        <v>500</v>
      </c>
      <c r="H122" s="35">
        <f>G122*2</f>
        <v>1000</v>
      </c>
      <c r="I122" s="36"/>
      <c r="J122" s="5" t="str">
        <f>IF(I122="non",H122,"0")</f>
        <v>0</v>
      </c>
      <c r="K122">
        <f>SUMIFS('bac volé dégradé'!$D$3:$D$10,'bac volé dégradé'!$A$3:$A$10,Tableau1345[[#This Row],[Zone]])</f>
        <v>0</v>
      </c>
      <c r="L122">
        <f>(G122)*2+J122+K122</f>
        <v>1000</v>
      </c>
      <c r="M122" s="6"/>
      <c r="N122" s="38" t="str">
        <f>IF(M122="non",L122,"0")</f>
        <v>0</v>
      </c>
      <c r="O122">
        <f>SUMIFS('bac volé dégradé'!$G$3:$G$10,'bac volé dégradé'!$A$3:$A$10,Tableau1345[[#This Row],[Zone]])</f>
        <v>0</v>
      </c>
      <c r="P122" s="40">
        <f>G122*2+N122+O122</f>
        <v>1000</v>
      </c>
      <c r="Q122" s="36"/>
      <c r="R122" s="67" t="str">
        <f t="shared" si="1"/>
        <v>0</v>
      </c>
      <c r="S122">
        <f>SUMIFS('bac volé dégradé'!$J$3:$J$10,'bac volé dégradé'!$A$3:$A$10,Tableau1345[[#This Row],[Zone]])</f>
        <v>0</v>
      </c>
      <c r="T122" s="37">
        <f>$G122*2+R122+S122</f>
        <v>1000</v>
      </c>
      <c r="U122" s="6"/>
      <c r="V122" s="5" t="str">
        <f>IF(U122="non",T122,"0")</f>
        <v>0</v>
      </c>
      <c r="W122">
        <f>SUMIFS('bac volé dégradé'!$M$3:$M$10,'bac volé dégradé'!$A$3:$A$10,Tableau1345[[#This Row],[Zone]])</f>
        <v>0</v>
      </c>
      <c r="X122">
        <f>$G122*2+V122+W122</f>
        <v>1000</v>
      </c>
      <c r="Y122" s="6"/>
    </row>
    <row r="123" spans="1:25" ht="15.75" thickBot="1" x14ac:dyDescent="0.3">
      <c r="A123" s="15">
        <v>120</v>
      </c>
      <c r="B123">
        <v>469</v>
      </c>
      <c r="C123" t="s">
        <v>179</v>
      </c>
      <c r="D123" t="s">
        <v>23</v>
      </c>
      <c r="E123" t="s">
        <v>69</v>
      </c>
      <c r="F123" s="39" t="str">
        <f>VLOOKUP(Tableau1345[[#This Row],[Code]],Legende!$A$2:$B$5,2,FALSE)</f>
        <v>Foyer</v>
      </c>
      <c r="G123" s="6">
        <f>IF(OR(E123="m",E123="P"),500,1000)</f>
        <v>500</v>
      </c>
      <c r="H123" s="35">
        <f>G123*2</f>
        <v>1000</v>
      </c>
      <c r="I123" s="36"/>
      <c r="J123" s="5" t="str">
        <f>IF(I123="non",H123,"0")</f>
        <v>0</v>
      </c>
      <c r="K123">
        <f>SUMIFS('bac volé dégradé'!$D$3:$D$10,'bac volé dégradé'!$A$3:$A$10,Tableau1345[[#This Row],[Zone]])</f>
        <v>0</v>
      </c>
      <c r="L123">
        <f>(G123)*2+J123+K123</f>
        <v>1000</v>
      </c>
      <c r="M123" s="6"/>
      <c r="N123" s="38" t="str">
        <f>IF(M123="non",L123,"0")</f>
        <v>0</v>
      </c>
      <c r="O123">
        <f>SUMIFS('bac volé dégradé'!$G$3:$G$10,'bac volé dégradé'!$A$3:$A$10,Tableau1345[[#This Row],[Zone]])</f>
        <v>0</v>
      </c>
      <c r="P123" s="40">
        <f>G123*2+N123+O123</f>
        <v>1000</v>
      </c>
      <c r="Q123" s="36"/>
      <c r="R123" s="67" t="str">
        <f t="shared" si="1"/>
        <v>0</v>
      </c>
      <c r="S123">
        <f>SUMIFS('bac volé dégradé'!$J$3:$J$10,'bac volé dégradé'!$A$3:$A$10,Tableau1345[[#This Row],[Zone]])</f>
        <v>0</v>
      </c>
      <c r="T123" s="37">
        <f>$G123*2+R123+S123</f>
        <v>1000</v>
      </c>
      <c r="U123" s="6"/>
      <c r="V123" s="5" t="str">
        <f>IF(U123="non",T123,"0")</f>
        <v>0</v>
      </c>
      <c r="W123">
        <f>SUMIFS('bac volé dégradé'!$M$3:$M$10,'bac volé dégradé'!$A$3:$A$10,Tableau1345[[#This Row],[Zone]])</f>
        <v>0</v>
      </c>
      <c r="X123">
        <f>$G123*2+V123+W123</f>
        <v>1000</v>
      </c>
      <c r="Y123" s="6"/>
    </row>
    <row r="124" spans="1:25" ht="15.75" thickBot="1" x14ac:dyDescent="0.3">
      <c r="A124" s="15">
        <v>121</v>
      </c>
      <c r="B124">
        <v>470</v>
      </c>
      <c r="C124" t="s">
        <v>180</v>
      </c>
      <c r="D124" t="s">
        <v>23</v>
      </c>
      <c r="E124" t="s">
        <v>69</v>
      </c>
      <c r="F124" s="39" t="str">
        <f>VLOOKUP(Tableau1345[[#This Row],[Code]],Legende!$A$2:$B$5,2,FALSE)</f>
        <v>Foyer</v>
      </c>
      <c r="G124" s="6">
        <f>IF(OR(E124="m",E124="P"),500,1000)</f>
        <v>500</v>
      </c>
      <c r="H124" s="35">
        <f>G124*2</f>
        <v>1000</v>
      </c>
      <c r="I124" s="36"/>
      <c r="J124" s="5" t="str">
        <f>IF(I124="non",H124,"0")</f>
        <v>0</v>
      </c>
      <c r="K124">
        <f>SUMIFS('bac volé dégradé'!$D$3:$D$10,'bac volé dégradé'!$A$3:$A$10,Tableau1345[[#This Row],[Zone]])</f>
        <v>0</v>
      </c>
      <c r="L124">
        <f>(G124)*2+J124+K124</f>
        <v>1000</v>
      </c>
      <c r="M124" s="6"/>
      <c r="N124" s="38" t="str">
        <f>IF(M124="non",L124,"0")</f>
        <v>0</v>
      </c>
      <c r="O124">
        <f>SUMIFS('bac volé dégradé'!$G$3:$G$10,'bac volé dégradé'!$A$3:$A$10,Tableau1345[[#This Row],[Zone]])</f>
        <v>0</v>
      </c>
      <c r="P124" s="40">
        <f>G124*2+N124+O124</f>
        <v>1000</v>
      </c>
      <c r="Q124" s="36"/>
      <c r="R124" s="67" t="str">
        <f t="shared" si="1"/>
        <v>0</v>
      </c>
      <c r="S124">
        <f>SUMIFS('bac volé dégradé'!$J$3:$J$10,'bac volé dégradé'!$A$3:$A$10,Tableau1345[[#This Row],[Zone]])</f>
        <v>0</v>
      </c>
      <c r="T124" s="37">
        <f>$G124*2+R124+S124</f>
        <v>1000</v>
      </c>
      <c r="U124" s="6"/>
      <c r="V124" s="5" t="str">
        <f>IF(U124="non",T124,"0")</f>
        <v>0</v>
      </c>
      <c r="W124">
        <f>SUMIFS('bac volé dégradé'!$M$3:$M$10,'bac volé dégradé'!$A$3:$A$10,Tableau1345[[#This Row],[Zone]])</f>
        <v>0</v>
      </c>
      <c r="X124">
        <f>$G124*2+V124+W124</f>
        <v>1000</v>
      </c>
      <c r="Y124" s="6"/>
    </row>
    <row r="125" spans="1:25" ht="15.75" thickBot="1" x14ac:dyDescent="0.3">
      <c r="A125" s="15">
        <v>122</v>
      </c>
      <c r="B125">
        <v>471</v>
      </c>
      <c r="C125" t="s">
        <v>181</v>
      </c>
      <c r="D125" t="s">
        <v>23</v>
      </c>
      <c r="E125" t="s">
        <v>69</v>
      </c>
      <c r="F125" s="39" t="str">
        <f>VLOOKUP(Tableau1345[[#This Row],[Code]],Legende!$A$2:$B$5,2,FALSE)</f>
        <v>Foyer</v>
      </c>
      <c r="G125" s="6">
        <f>IF(OR(E125="m",E125="P"),500,1000)</f>
        <v>500</v>
      </c>
      <c r="H125" s="35">
        <f>G125*2</f>
        <v>1000</v>
      </c>
      <c r="I125" s="36"/>
      <c r="J125" s="5" t="str">
        <f>IF(I125="non",H125,"0")</f>
        <v>0</v>
      </c>
      <c r="K125">
        <f>SUMIFS('bac volé dégradé'!$D$3:$D$10,'bac volé dégradé'!$A$3:$A$10,Tableau1345[[#This Row],[Zone]])</f>
        <v>0</v>
      </c>
      <c r="L125">
        <f>(G125)*2+J125+K125</f>
        <v>1000</v>
      </c>
      <c r="M125" s="6"/>
      <c r="N125" s="38" t="str">
        <f>IF(M125="non",L125,"0")</f>
        <v>0</v>
      </c>
      <c r="O125">
        <f>SUMIFS('bac volé dégradé'!$G$3:$G$10,'bac volé dégradé'!$A$3:$A$10,Tableau1345[[#This Row],[Zone]])</f>
        <v>0</v>
      </c>
      <c r="P125" s="40">
        <f>G125*2+N125+O125</f>
        <v>1000</v>
      </c>
      <c r="Q125" s="36"/>
      <c r="R125" s="67" t="str">
        <f t="shared" si="1"/>
        <v>0</v>
      </c>
      <c r="S125">
        <f>SUMIFS('bac volé dégradé'!$J$3:$J$10,'bac volé dégradé'!$A$3:$A$10,Tableau1345[[#This Row],[Zone]])</f>
        <v>0</v>
      </c>
      <c r="T125" s="37">
        <f>$G125*2+R125+S125</f>
        <v>1000</v>
      </c>
      <c r="U125" s="6"/>
      <c r="V125" s="5" t="str">
        <f>IF(U125="non",T125,"0")</f>
        <v>0</v>
      </c>
      <c r="W125">
        <f>SUMIFS('bac volé dégradé'!$M$3:$M$10,'bac volé dégradé'!$A$3:$A$10,Tableau1345[[#This Row],[Zone]])</f>
        <v>0</v>
      </c>
      <c r="X125">
        <f>$G125*2+V125+W125</f>
        <v>1000</v>
      </c>
      <c r="Y125" s="6"/>
    </row>
    <row r="126" spans="1:25" ht="15.75" thickBot="1" x14ac:dyDescent="0.3">
      <c r="A126" s="15">
        <v>123</v>
      </c>
      <c r="B126">
        <v>472</v>
      </c>
      <c r="C126" t="s">
        <v>182</v>
      </c>
      <c r="D126" t="s">
        <v>23</v>
      </c>
      <c r="E126" t="s">
        <v>69</v>
      </c>
      <c r="F126" s="39" t="str">
        <f>VLOOKUP(Tableau1345[[#This Row],[Code]],Legende!$A$2:$B$5,2,FALSE)</f>
        <v>Foyer</v>
      </c>
      <c r="G126" s="6">
        <f>IF(OR(E126="m",E126="P"),500,1000)</f>
        <v>500</v>
      </c>
      <c r="H126" s="35">
        <f>G126*2</f>
        <v>1000</v>
      </c>
      <c r="I126" s="36"/>
      <c r="J126" s="5" t="str">
        <f>IF(I126="non",H126,"0")</f>
        <v>0</v>
      </c>
      <c r="K126">
        <f>SUMIFS('bac volé dégradé'!$D$3:$D$10,'bac volé dégradé'!$A$3:$A$10,Tableau1345[[#This Row],[Zone]])</f>
        <v>0</v>
      </c>
      <c r="L126">
        <f>(G126)*2+J126+K126</f>
        <v>1000</v>
      </c>
      <c r="M126" s="6"/>
      <c r="N126" s="38" t="str">
        <f>IF(M126="non",L126,"0")</f>
        <v>0</v>
      </c>
      <c r="O126">
        <f>SUMIFS('bac volé dégradé'!$G$3:$G$10,'bac volé dégradé'!$A$3:$A$10,Tableau1345[[#This Row],[Zone]])</f>
        <v>0</v>
      </c>
      <c r="P126" s="40">
        <f>G126*2+N126+O126</f>
        <v>1000</v>
      </c>
      <c r="Q126" s="36"/>
      <c r="R126" s="67" t="str">
        <f t="shared" si="1"/>
        <v>0</v>
      </c>
      <c r="S126">
        <f>SUMIFS('bac volé dégradé'!$J$3:$J$10,'bac volé dégradé'!$A$3:$A$10,Tableau1345[[#This Row],[Zone]])</f>
        <v>0</v>
      </c>
      <c r="T126" s="37">
        <f>$G126*2+R126+S126</f>
        <v>1000</v>
      </c>
      <c r="U126" s="6"/>
      <c r="V126" s="5" t="str">
        <f>IF(U126="non",T126,"0")</f>
        <v>0</v>
      </c>
      <c r="W126">
        <f>SUMIFS('bac volé dégradé'!$M$3:$M$10,'bac volé dégradé'!$A$3:$A$10,Tableau1345[[#This Row],[Zone]])</f>
        <v>0</v>
      </c>
      <c r="X126">
        <f>$G126*2+V126+W126</f>
        <v>1000</v>
      </c>
      <c r="Y126" s="6"/>
    </row>
    <row r="127" spans="1:25" ht="15.75" thickBot="1" x14ac:dyDescent="0.3">
      <c r="A127" s="15">
        <v>124</v>
      </c>
      <c r="B127">
        <v>473</v>
      </c>
      <c r="C127" t="s">
        <v>183</v>
      </c>
      <c r="D127" t="s">
        <v>23</v>
      </c>
      <c r="E127" t="s">
        <v>73</v>
      </c>
      <c r="F127" s="39" t="str">
        <f>VLOOKUP(Tableau1345[[#This Row],[Code]],Legende!$A$2:$B$5,2,FALSE)</f>
        <v>Petit commercant</v>
      </c>
      <c r="G127" s="6">
        <f>IF(OR(E127="m",E127="P"),500,1000)</f>
        <v>500</v>
      </c>
      <c r="H127" s="35">
        <f>G127*2</f>
        <v>1000</v>
      </c>
      <c r="I127" s="36"/>
      <c r="J127" s="5" t="str">
        <f>IF(I127="non",H127,"0")</f>
        <v>0</v>
      </c>
      <c r="K127">
        <f>SUMIFS('bac volé dégradé'!$D$3:$D$10,'bac volé dégradé'!$A$3:$A$10,Tableau1345[[#This Row],[Zone]])</f>
        <v>0</v>
      </c>
      <c r="L127">
        <f>(G127)*2+J127+K127</f>
        <v>1000</v>
      </c>
      <c r="M127" s="6"/>
      <c r="N127" s="38" t="str">
        <f>IF(M127="non",L127,"0")</f>
        <v>0</v>
      </c>
      <c r="O127">
        <f>SUMIFS('bac volé dégradé'!$G$3:$G$10,'bac volé dégradé'!$A$3:$A$10,Tableau1345[[#This Row],[Zone]])</f>
        <v>0</v>
      </c>
      <c r="P127" s="40">
        <f>G127*2+N127+O127</f>
        <v>1000</v>
      </c>
      <c r="Q127" s="36"/>
      <c r="R127" s="67" t="str">
        <f t="shared" si="1"/>
        <v>0</v>
      </c>
      <c r="S127">
        <f>SUMIFS('bac volé dégradé'!$J$3:$J$10,'bac volé dégradé'!$A$3:$A$10,Tableau1345[[#This Row],[Zone]])</f>
        <v>0</v>
      </c>
      <c r="T127" s="37">
        <f>$G127*2+R127+S127</f>
        <v>1000</v>
      </c>
      <c r="U127" s="6"/>
      <c r="V127" s="5" t="str">
        <f>IF(U127="non",T127,"0")</f>
        <v>0</v>
      </c>
      <c r="W127">
        <f>SUMIFS('bac volé dégradé'!$M$3:$M$10,'bac volé dégradé'!$A$3:$A$10,Tableau1345[[#This Row],[Zone]])</f>
        <v>0</v>
      </c>
      <c r="X127">
        <f>$G127*2+V127+W127</f>
        <v>1000</v>
      </c>
      <c r="Y127" s="6"/>
    </row>
    <row r="128" spans="1:25" ht="15.75" thickBot="1" x14ac:dyDescent="0.3">
      <c r="A128" s="15">
        <v>125</v>
      </c>
      <c r="B128">
        <v>474</v>
      </c>
      <c r="C128" t="s">
        <v>184</v>
      </c>
      <c r="D128" t="s">
        <v>23</v>
      </c>
      <c r="E128" t="s">
        <v>69</v>
      </c>
      <c r="F128" s="39" t="str">
        <f>VLOOKUP(Tableau1345[[#This Row],[Code]],Legende!$A$2:$B$5,2,FALSE)</f>
        <v>Foyer</v>
      </c>
      <c r="G128" s="6">
        <f>IF(OR(E128="m",E128="P"),500,1000)</f>
        <v>500</v>
      </c>
      <c r="H128" s="35">
        <f>G128*2</f>
        <v>1000</v>
      </c>
      <c r="I128" s="36"/>
      <c r="J128" s="5" t="str">
        <f>IF(I128="non",H128,"0")</f>
        <v>0</v>
      </c>
      <c r="K128">
        <f>SUMIFS('bac volé dégradé'!$D$3:$D$10,'bac volé dégradé'!$A$3:$A$10,Tableau1345[[#This Row],[Zone]])</f>
        <v>0</v>
      </c>
      <c r="L128">
        <f>(G128)*2+J128+K128</f>
        <v>1000</v>
      </c>
      <c r="M128" s="6"/>
      <c r="N128" s="38" t="str">
        <f>IF(M128="non",L128,"0")</f>
        <v>0</v>
      </c>
      <c r="O128">
        <f>SUMIFS('bac volé dégradé'!$G$3:$G$10,'bac volé dégradé'!$A$3:$A$10,Tableau1345[[#This Row],[Zone]])</f>
        <v>0</v>
      </c>
      <c r="P128" s="40">
        <f>G128*2+N128+O128</f>
        <v>1000</v>
      </c>
      <c r="Q128" s="36"/>
      <c r="R128" s="67" t="str">
        <f t="shared" si="1"/>
        <v>0</v>
      </c>
      <c r="S128">
        <f>SUMIFS('bac volé dégradé'!$J$3:$J$10,'bac volé dégradé'!$A$3:$A$10,Tableau1345[[#This Row],[Zone]])</f>
        <v>0</v>
      </c>
      <c r="T128" s="37">
        <f>$G128*2+R128+S128</f>
        <v>1000</v>
      </c>
      <c r="U128" s="6"/>
      <c r="V128" s="5" t="str">
        <f>IF(U128="non",T128,"0")</f>
        <v>0</v>
      </c>
      <c r="W128">
        <f>SUMIFS('bac volé dégradé'!$M$3:$M$10,'bac volé dégradé'!$A$3:$A$10,Tableau1345[[#This Row],[Zone]])</f>
        <v>0</v>
      </c>
      <c r="X128">
        <f>$G128*2+V128+W128</f>
        <v>1000</v>
      </c>
      <c r="Y128" s="6"/>
    </row>
    <row r="129" spans="1:25" ht="15.75" thickBot="1" x14ac:dyDescent="0.3">
      <c r="A129" s="15">
        <v>126</v>
      </c>
      <c r="B129">
        <v>475</v>
      </c>
      <c r="C129" t="s">
        <v>185</v>
      </c>
      <c r="D129" t="s">
        <v>23</v>
      </c>
      <c r="E129" t="s">
        <v>69</v>
      </c>
      <c r="F129" s="39" t="str">
        <f>VLOOKUP(Tableau1345[[#This Row],[Code]],Legende!$A$2:$B$5,2,FALSE)</f>
        <v>Foyer</v>
      </c>
      <c r="G129" s="6">
        <f>IF(OR(E129="m",E129="P"),500,1000)</f>
        <v>500</v>
      </c>
      <c r="H129" s="35">
        <f>G129*2</f>
        <v>1000</v>
      </c>
      <c r="I129" s="36"/>
      <c r="J129" s="5" t="str">
        <f>IF(I129="non",H129,"0")</f>
        <v>0</v>
      </c>
      <c r="K129">
        <f>SUMIFS('bac volé dégradé'!$D$3:$D$10,'bac volé dégradé'!$A$3:$A$10,Tableau1345[[#This Row],[Zone]])</f>
        <v>0</v>
      </c>
      <c r="L129">
        <f>(G129)*2+J129+K129</f>
        <v>1000</v>
      </c>
      <c r="M129" s="6"/>
      <c r="N129" s="38" t="str">
        <f>IF(M129="non",L129,"0")</f>
        <v>0</v>
      </c>
      <c r="O129">
        <f>SUMIFS('bac volé dégradé'!$G$3:$G$10,'bac volé dégradé'!$A$3:$A$10,Tableau1345[[#This Row],[Zone]])</f>
        <v>0</v>
      </c>
      <c r="P129" s="40">
        <f>G129*2+N129+O129</f>
        <v>1000</v>
      </c>
      <c r="Q129" s="36"/>
      <c r="R129" s="67" t="str">
        <f t="shared" si="1"/>
        <v>0</v>
      </c>
      <c r="S129">
        <f>SUMIFS('bac volé dégradé'!$J$3:$J$10,'bac volé dégradé'!$A$3:$A$10,Tableau1345[[#This Row],[Zone]])</f>
        <v>0</v>
      </c>
      <c r="T129" s="37">
        <f>$G129*2+R129+S129</f>
        <v>1000</v>
      </c>
      <c r="U129" s="6"/>
      <c r="V129" s="5" t="str">
        <f>IF(U129="non",T129,"0")</f>
        <v>0</v>
      </c>
      <c r="W129">
        <f>SUMIFS('bac volé dégradé'!$M$3:$M$10,'bac volé dégradé'!$A$3:$A$10,Tableau1345[[#This Row],[Zone]])</f>
        <v>0</v>
      </c>
      <c r="X129">
        <f>$G129*2+V129+W129</f>
        <v>1000</v>
      </c>
      <c r="Y129" s="6"/>
    </row>
    <row r="130" spans="1:25" ht="15.75" thickBot="1" x14ac:dyDescent="0.3">
      <c r="A130" s="15">
        <v>127</v>
      </c>
      <c r="B130">
        <v>476</v>
      </c>
      <c r="C130" t="s">
        <v>186</v>
      </c>
      <c r="D130" t="s">
        <v>23</v>
      </c>
      <c r="E130" t="s">
        <v>69</v>
      </c>
      <c r="F130" s="39" t="str">
        <f>VLOOKUP(Tableau1345[[#This Row],[Code]],Legende!$A$2:$B$5,2,FALSE)</f>
        <v>Foyer</v>
      </c>
      <c r="G130" s="6">
        <f>IF(OR(E130="m",E130="P"),500,1000)</f>
        <v>500</v>
      </c>
      <c r="H130" s="35">
        <f>G130*2</f>
        <v>1000</v>
      </c>
      <c r="I130" s="36"/>
      <c r="J130" s="5" t="str">
        <f>IF(I130="non",H130,"0")</f>
        <v>0</v>
      </c>
      <c r="K130">
        <f>SUMIFS('bac volé dégradé'!$D$3:$D$10,'bac volé dégradé'!$A$3:$A$10,Tableau1345[[#This Row],[Zone]])</f>
        <v>0</v>
      </c>
      <c r="L130">
        <f>(G130)*2+J130+K130</f>
        <v>1000</v>
      </c>
      <c r="M130" s="6"/>
      <c r="N130" s="38" t="str">
        <f>IF(M130="non",L130,"0")</f>
        <v>0</v>
      </c>
      <c r="O130">
        <f>SUMIFS('bac volé dégradé'!$G$3:$G$10,'bac volé dégradé'!$A$3:$A$10,Tableau1345[[#This Row],[Zone]])</f>
        <v>0</v>
      </c>
      <c r="P130" s="40">
        <f>G130*2+N130+O130</f>
        <v>1000</v>
      </c>
      <c r="Q130" s="36"/>
      <c r="R130" s="67" t="str">
        <f t="shared" si="1"/>
        <v>0</v>
      </c>
      <c r="S130">
        <f>SUMIFS('bac volé dégradé'!$J$3:$J$10,'bac volé dégradé'!$A$3:$A$10,Tableau1345[[#This Row],[Zone]])</f>
        <v>0</v>
      </c>
      <c r="T130" s="37">
        <f>$G130*2+R130+S130</f>
        <v>1000</v>
      </c>
      <c r="U130" s="6"/>
      <c r="V130" s="5" t="str">
        <f>IF(U130="non",T130,"0")</f>
        <v>0</v>
      </c>
      <c r="W130">
        <f>SUMIFS('bac volé dégradé'!$M$3:$M$10,'bac volé dégradé'!$A$3:$A$10,Tableau1345[[#This Row],[Zone]])</f>
        <v>0</v>
      </c>
      <c r="X130">
        <f>$G130*2+V130+W130</f>
        <v>1000</v>
      </c>
      <c r="Y130" s="6"/>
    </row>
    <row r="131" spans="1:25" ht="15.75" thickBot="1" x14ac:dyDescent="0.3">
      <c r="A131" s="15">
        <v>128</v>
      </c>
      <c r="B131">
        <v>477</v>
      </c>
      <c r="C131" t="s">
        <v>187</v>
      </c>
      <c r="D131" t="s">
        <v>23</v>
      </c>
      <c r="E131" t="s">
        <v>69</v>
      </c>
      <c r="F131" s="39" t="str">
        <f>VLOOKUP(Tableau1345[[#This Row],[Code]],Legende!$A$2:$B$5,2,FALSE)</f>
        <v>Foyer</v>
      </c>
      <c r="G131" s="6">
        <f>IF(OR(E131="m",E131="P"),500,1000)</f>
        <v>500</v>
      </c>
      <c r="H131" s="35">
        <f>G131*2</f>
        <v>1000</v>
      </c>
      <c r="I131" s="36"/>
      <c r="J131" s="5" t="str">
        <f>IF(I131="non",H131,"0")</f>
        <v>0</v>
      </c>
      <c r="K131">
        <f>SUMIFS('bac volé dégradé'!$D$3:$D$10,'bac volé dégradé'!$A$3:$A$10,Tableau1345[[#This Row],[Zone]])</f>
        <v>0</v>
      </c>
      <c r="L131">
        <f>(G131)*2+J131+K131</f>
        <v>1000</v>
      </c>
      <c r="M131" s="6"/>
      <c r="N131" s="38" t="str">
        <f>IF(M131="non",L131,"0")</f>
        <v>0</v>
      </c>
      <c r="O131">
        <f>SUMIFS('bac volé dégradé'!$G$3:$G$10,'bac volé dégradé'!$A$3:$A$10,Tableau1345[[#This Row],[Zone]])</f>
        <v>0</v>
      </c>
      <c r="P131" s="40">
        <f>G131*2+N131+O131</f>
        <v>1000</v>
      </c>
      <c r="Q131" s="36"/>
      <c r="R131" s="67" t="str">
        <f t="shared" si="1"/>
        <v>0</v>
      </c>
      <c r="S131">
        <f>SUMIFS('bac volé dégradé'!$J$3:$J$10,'bac volé dégradé'!$A$3:$A$10,Tableau1345[[#This Row],[Zone]])</f>
        <v>0</v>
      </c>
      <c r="T131" s="37">
        <f>$G131*2+R131+S131</f>
        <v>1000</v>
      </c>
      <c r="U131" s="6"/>
      <c r="V131" s="5" t="str">
        <f>IF(U131="non",T131,"0")</f>
        <v>0</v>
      </c>
      <c r="W131">
        <f>SUMIFS('bac volé dégradé'!$M$3:$M$10,'bac volé dégradé'!$A$3:$A$10,Tableau1345[[#This Row],[Zone]])</f>
        <v>0</v>
      </c>
      <c r="X131">
        <f>$G131*2+V131+W131</f>
        <v>1000</v>
      </c>
      <c r="Y131" s="6"/>
    </row>
    <row r="132" spans="1:25" ht="15.75" thickBot="1" x14ac:dyDescent="0.3">
      <c r="A132" s="15">
        <v>129</v>
      </c>
      <c r="B132">
        <v>478</v>
      </c>
      <c r="C132" t="s">
        <v>188</v>
      </c>
      <c r="D132" t="s">
        <v>23</v>
      </c>
      <c r="E132" t="s">
        <v>69</v>
      </c>
      <c r="F132" s="39" t="str">
        <f>VLOOKUP(Tableau1345[[#This Row],[Code]],Legende!$A$2:$B$5,2,FALSE)</f>
        <v>Foyer</v>
      </c>
      <c r="G132" s="6">
        <f>IF(OR(E132="m",E132="P"),500,1000)</f>
        <v>500</v>
      </c>
      <c r="H132" s="35">
        <f>G132*2</f>
        <v>1000</v>
      </c>
      <c r="I132" s="36"/>
      <c r="J132" s="5" t="str">
        <f>IF(I132="non",H132,"0")</f>
        <v>0</v>
      </c>
      <c r="K132">
        <f>SUMIFS('bac volé dégradé'!$D$3:$D$10,'bac volé dégradé'!$A$3:$A$10,Tableau1345[[#This Row],[Zone]])</f>
        <v>0</v>
      </c>
      <c r="L132">
        <f>(G132)*2+J132+K132</f>
        <v>1000</v>
      </c>
      <c r="M132" s="6"/>
      <c r="N132" s="38" t="str">
        <f>IF(M132="non",L132,"0")</f>
        <v>0</v>
      </c>
      <c r="O132">
        <f>SUMIFS('bac volé dégradé'!$G$3:$G$10,'bac volé dégradé'!$A$3:$A$10,Tableau1345[[#This Row],[Zone]])</f>
        <v>0</v>
      </c>
      <c r="P132" s="40">
        <f>G132*2+N132+O132</f>
        <v>1000</v>
      </c>
      <c r="Q132" s="36"/>
      <c r="R132" s="67" t="str">
        <f t="shared" ref="R132:R195" si="2">IF(Q132="non",P132,"0")</f>
        <v>0</v>
      </c>
      <c r="S132">
        <f>SUMIFS('bac volé dégradé'!$J$3:$J$10,'bac volé dégradé'!$A$3:$A$10,Tableau1345[[#This Row],[Zone]])</f>
        <v>0</v>
      </c>
      <c r="T132" s="37">
        <f>$G132*2+R132+S132</f>
        <v>1000</v>
      </c>
      <c r="U132" s="6"/>
      <c r="V132" s="5" t="str">
        <f>IF(U132="non",T132,"0")</f>
        <v>0</v>
      </c>
      <c r="W132">
        <f>SUMIFS('bac volé dégradé'!$M$3:$M$10,'bac volé dégradé'!$A$3:$A$10,Tableau1345[[#This Row],[Zone]])</f>
        <v>0</v>
      </c>
      <c r="X132">
        <f>$G132*2+V132+W132</f>
        <v>1000</v>
      </c>
      <c r="Y132" s="6"/>
    </row>
    <row r="133" spans="1:25" ht="15.75" thickBot="1" x14ac:dyDescent="0.3">
      <c r="A133" s="15">
        <v>130</v>
      </c>
      <c r="B133">
        <v>479</v>
      </c>
      <c r="C133" t="s">
        <v>75</v>
      </c>
      <c r="D133" t="s">
        <v>23</v>
      </c>
      <c r="E133" t="s">
        <v>69</v>
      </c>
      <c r="F133" s="39" t="str">
        <f>VLOOKUP(Tableau1345[[#This Row],[Code]],Legende!$A$2:$B$5,2,FALSE)</f>
        <v>Foyer</v>
      </c>
      <c r="G133" s="6">
        <f>IF(OR(E133="m",E133="P"),500,1000)</f>
        <v>500</v>
      </c>
      <c r="H133" s="35">
        <f>G133*2</f>
        <v>1000</v>
      </c>
      <c r="I133" s="36"/>
      <c r="J133" s="5" t="str">
        <f>IF(I133="non",H133,"0")</f>
        <v>0</v>
      </c>
      <c r="K133">
        <f>SUMIFS('bac volé dégradé'!$D$3:$D$10,'bac volé dégradé'!$A$3:$A$10,Tableau1345[[#This Row],[Zone]])</f>
        <v>0</v>
      </c>
      <c r="L133">
        <f>(G133)*2+J133+K133</f>
        <v>1000</v>
      </c>
      <c r="M133" s="6"/>
      <c r="N133" s="38" t="str">
        <f>IF(M133="non",L133,"0")</f>
        <v>0</v>
      </c>
      <c r="O133">
        <f>SUMIFS('bac volé dégradé'!$G$3:$G$10,'bac volé dégradé'!$A$3:$A$10,Tableau1345[[#This Row],[Zone]])</f>
        <v>0</v>
      </c>
      <c r="P133" s="40">
        <f>G133*2+N133+O133</f>
        <v>1000</v>
      </c>
      <c r="Q133" s="36"/>
      <c r="R133" s="67" t="str">
        <f t="shared" si="2"/>
        <v>0</v>
      </c>
      <c r="S133">
        <f>SUMIFS('bac volé dégradé'!$J$3:$J$10,'bac volé dégradé'!$A$3:$A$10,Tableau1345[[#This Row],[Zone]])</f>
        <v>0</v>
      </c>
      <c r="T133" s="37">
        <f>$G133*2+R133+S133</f>
        <v>1000</v>
      </c>
      <c r="U133" s="6"/>
      <c r="V133" s="5" t="str">
        <f>IF(U133="non",T133,"0")</f>
        <v>0</v>
      </c>
      <c r="W133">
        <f>SUMIFS('bac volé dégradé'!$M$3:$M$10,'bac volé dégradé'!$A$3:$A$10,Tableau1345[[#This Row],[Zone]])</f>
        <v>0</v>
      </c>
      <c r="X133">
        <f>$G133*2+V133+W133</f>
        <v>1000</v>
      </c>
      <c r="Y133" s="6"/>
    </row>
    <row r="134" spans="1:25" ht="15.75" thickBot="1" x14ac:dyDescent="0.3">
      <c r="A134" s="15">
        <v>131</v>
      </c>
      <c r="B134">
        <v>448</v>
      </c>
      <c r="C134" t="s">
        <v>189</v>
      </c>
      <c r="D134" t="s">
        <v>23</v>
      </c>
      <c r="E134" t="s">
        <v>69</v>
      </c>
      <c r="F134" s="39" t="str">
        <f>VLOOKUP(Tableau1345[[#This Row],[Code]],Legende!$A$2:$B$5,2,FALSE)</f>
        <v>Foyer</v>
      </c>
      <c r="G134" s="6">
        <f>IF(OR(E134="m",E134="P"),500,1000)</f>
        <v>500</v>
      </c>
      <c r="H134" s="35">
        <f>G134*2</f>
        <v>1000</v>
      </c>
      <c r="I134" s="36"/>
      <c r="J134" s="5" t="str">
        <f>IF(I134="non",H134,"0")</f>
        <v>0</v>
      </c>
      <c r="K134">
        <f>SUMIFS('bac volé dégradé'!$D$3:$D$10,'bac volé dégradé'!$A$3:$A$10,Tableau1345[[#This Row],[Zone]])</f>
        <v>0</v>
      </c>
      <c r="L134">
        <f>(G134)*2+J134+K134</f>
        <v>1000</v>
      </c>
      <c r="M134" s="6"/>
      <c r="N134" s="38" t="str">
        <f>IF(M134="non",L134,"0")</f>
        <v>0</v>
      </c>
      <c r="O134">
        <f>SUMIFS('bac volé dégradé'!$G$3:$G$10,'bac volé dégradé'!$A$3:$A$10,Tableau1345[[#This Row],[Zone]])</f>
        <v>0</v>
      </c>
      <c r="P134" s="40">
        <f>G134*2+N134+O134</f>
        <v>1000</v>
      </c>
      <c r="Q134" s="36"/>
      <c r="R134" s="67" t="str">
        <f t="shared" si="2"/>
        <v>0</v>
      </c>
      <c r="S134">
        <f>SUMIFS('bac volé dégradé'!$J$3:$J$10,'bac volé dégradé'!$A$3:$A$10,Tableau1345[[#This Row],[Zone]])</f>
        <v>0</v>
      </c>
      <c r="T134" s="37">
        <f>$G134*2+R134+S134</f>
        <v>1000</v>
      </c>
      <c r="U134" s="6"/>
      <c r="V134" s="5" t="str">
        <f>IF(U134="non",T134,"0")</f>
        <v>0</v>
      </c>
      <c r="W134">
        <f>SUMIFS('bac volé dégradé'!$M$3:$M$10,'bac volé dégradé'!$A$3:$A$10,Tableau1345[[#This Row],[Zone]])</f>
        <v>0</v>
      </c>
      <c r="X134">
        <f>$G134*2+V134+W134</f>
        <v>1000</v>
      </c>
      <c r="Y134" s="6"/>
    </row>
    <row r="135" spans="1:25" ht="15.75" thickBot="1" x14ac:dyDescent="0.3">
      <c r="A135" s="15">
        <v>132</v>
      </c>
      <c r="B135">
        <v>449</v>
      </c>
      <c r="C135" t="s">
        <v>190</v>
      </c>
      <c r="D135" t="s">
        <v>23</v>
      </c>
      <c r="E135" t="s">
        <v>69</v>
      </c>
      <c r="F135" s="39" t="str">
        <f>VLOOKUP(Tableau1345[[#This Row],[Code]],Legende!$A$2:$B$5,2,FALSE)</f>
        <v>Foyer</v>
      </c>
      <c r="G135" s="6">
        <f>IF(OR(E135="m",E135="P"),500,1000)</f>
        <v>500</v>
      </c>
      <c r="H135" s="35">
        <f>G135*2</f>
        <v>1000</v>
      </c>
      <c r="I135" s="36"/>
      <c r="J135" s="5" t="str">
        <f>IF(I135="non",H135,"0")</f>
        <v>0</v>
      </c>
      <c r="K135">
        <f>SUMIFS('bac volé dégradé'!$D$3:$D$10,'bac volé dégradé'!$A$3:$A$10,Tableau1345[[#This Row],[Zone]])</f>
        <v>0</v>
      </c>
      <c r="L135">
        <f>(G135)*2+J135+K135</f>
        <v>1000</v>
      </c>
      <c r="M135" s="6"/>
      <c r="N135" s="38" t="str">
        <f>IF(M135="non",L135,"0")</f>
        <v>0</v>
      </c>
      <c r="O135">
        <f>SUMIFS('bac volé dégradé'!$G$3:$G$10,'bac volé dégradé'!$A$3:$A$10,Tableau1345[[#This Row],[Zone]])</f>
        <v>0</v>
      </c>
      <c r="P135" s="40">
        <f>G135*2+N135+O135</f>
        <v>1000</v>
      </c>
      <c r="Q135" s="36"/>
      <c r="R135" s="67" t="str">
        <f t="shared" si="2"/>
        <v>0</v>
      </c>
      <c r="S135">
        <f>SUMIFS('bac volé dégradé'!$J$3:$J$10,'bac volé dégradé'!$A$3:$A$10,Tableau1345[[#This Row],[Zone]])</f>
        <v>0</v>
      </c>
      <c r="T135" s="37">
        <f>$G135*2+R135+S135</f>
        <v>1000</v>
      </c>
      <c r="U135" s="6"/>
      <c r="V135" s="5" t="str">
        <f>IF(U135="non",T135,"0")</f>
        <v>0</v>
      </c>
      <c r="W135">
        <f>SUMIFS('bac volé dégradé'!$M$3:$M$10,'bac volé dégradé'!$A$3:$A$10,Tableau1345[[#This Row],[Zone]])</f>
        <v>0</v>
      </c>
      <c r="X135">
        <f>$G135*2+V135+W135</f>
        <v>1000</v>
      </c>
      <c r="Y135" s="6"/>
    </row>
    <row r="136" spans="1:25" ht="15.75" thickBot="1" x14ac:dyDescent="0.3">
      <c r="A136" s="15">
        <v>133</v>
      </c>
      <c r="B136">
        <v>450</v>
      </c>
      <c r="C136" t="s">
        <v>191</v>
      </c>
      <c r="D136" t="s">
        <v>23</v>
      </c>
      <c r="E136" t="s">
        <v>73</v>
      </c>
      <c r="F136" s="39" t="str">
        <f>VLOOKUP(Tableau1345[[#This Row],[Code]],Legende!$A$2:$B$5,2,FALSE)</f>
        <v>Petit commercant</v>
      </c>
      <c r="G136" s="6">
        <f>IF(OR(E136="m",E136="P"),500,1000)</f>
        <v>500</v>
      </c>
      <c r="H136" s="35">
        <f>G136*2</f>
        <v>1000</v>
      </c>
      <c r="I136" s="36"/>
      <c r="J136" s="5" t="str">
        <f>IF(I136="non",H136,"0")</f>
        <v>0</v>
      </c>
      <c r="K136">
        <f>SUMIFS('bac volé dégradé'!$D$3:$D$10,'bac volé dégradé'!$A$3:$A$10,Tableau1345[[#This Row],[Zone]])</f>
        <v>0</v>
      </c>
      <c r="L136">
        <f>(G136)*2+J136+K136</f>
        <v>1000</v>
      </c>
      <c r="M136" s="6"/>
      <c r="N136" s="38" t="str">
        <f>IF(M136="non",L136,"0")</f>
        <v>0</v>
      </c>
      <c r="O136">
        <f>SUMIFS('bac volé dégradé'!$G$3:$G$10,'bac volé dégradé'!$A$3:$A$10,Tableau1345[[#This Row],[Zone]])</f>
        <v>0</v>
      </c>
      <c r="P136" s="40">
        <f>G136*2+N136+O136</f>
        <v>1000</v>
      </c>
      <c r="Q136" s="36"/>
      <c r="R136" s="67" t="str">
        <f t="shared" si="2"/>
        <v>0</v>
      </c>
      <c r="S136">
        <f>SUMIFS('bac volé dégradé'!$J$3:$J$10,'bac volé dégradé'!$A$3:$A$10,Tableau1345[[#This Row],[Zone]])</f>
        <v>0</v>
      </c>
      <c r="T136" s="37">
        <f>$G136*2+R136+S136</f>
        <v>1000</v>
      </c>
      <c r="U136" s="6"/>
      <c r="V136" s="5" t="str">
        <f>IF(U136="non",T136,"0")</f>
        <v>0</v>
      </c>
      <c r="W136">
        <f>SUMIFS('bac volé dégradé'!$M$3:$M$10,'bac volé dégradé'!$A$3:$A$10,Tableau1345[[#This Row],[Zone]])</f>
        <v>0</v>
      </c>
      <c r="X136">
        <f>$G136*2+V136+W136</f>
        <v>1000</v>
      </c>
      <c r="Y136" s="6"/>
    </row>
    <row r="137" spans="1:25" ht="15.75" thickBot="1" x14ac:dyDescent="0.3">
      <c r="A137" s="15">
        <v>134</v>
      </c>
      <c r="B137">
        <v>451</v>
      </c>
      <c r="C137" t="s">
        <v>111</v>
      </c>
      <c r="D137" t="s">
        <v>23</v>
      </c>
      <c r="E137" t="s">
        <v>69</v>
      </c>
      <c r="F137" s="39" t="str">
        <f>VLOOKUP(Tableau1345[[#This Row],[Code]],Legende!$A$2:$B$5,2,FALSE)</f>
        <v>Foyer</v>
      </c>
      <c r="G137" s="6">
        <f>IF(OR(E137="m",E137="P"),500,1000)</f>
        <v>500</v>
      </c>
      <c r="H137" s="35">
        <f>G137*2</f>
        <v>1000</v>
      </c>
      <c r="I137" s="36"/>
      <c r="J137" s="5" t="str">
        <f>IF(I137="non",H137,"0")</f>
        <v>0</v>
      </c>
      <c r="K137">
        <f>SUMIFS('bac volé dégradé'!$D$3:$D$10,'bac volé dégradé'!$A$3:$A$10,Tableau1345[[#This Row],[Zone]])</f>
        <v>0</v>
      </c>
      <c r="L137">
        <f>(G137)*2+J137+K137</f>
        <v>1000</v>
      </c>
      <c r="M137" s="6"/>
      <c r="N137" s="38" t="str">
        <f>IF(M137="non",L137,"0")</f>
        <v>0</v>
      </c>
      <c r="O137">
        <f>SUMIFS('bac volé dégradé'!$G$3:$G$10,'bac volé dégradé'!$A$3:$A$10,Tableau1345[[#This Row],[Zone]])</f>
        <v>0</v>
      </c>
      <c r="P137" s="40">
        <f>G137*2+N137+O137</f>
        <v>1000</v>
      </c>
      <c r="Q137" s="36"/>
      <c r="R137" s="67" t="str">
        <f t="shared" si="2"/>
        <v>0</v>
      </c>
      <c r="S137">
        <f>SUMIFS('bac volé dégradé'!$J$3:$J$10,'bac volé dégradé'!$A$3:$A$10,Tableau1345[[#This Row],[Zone]])</f>
        <v>0</v>
      </c>
      <c r="T137" s="37">
        <f>$G137*2+R137+S137</f>
        <v>1000</v>
      </c>
      <c r="U137" s="6"/>
      <c r="V137" s="5" t="str">
        <f>IF(U137="non",T137,"0")</f>
        <v>0</v>
      </c>
      <c r="W137">
        <f>SUMIFS('bac volé dégradé'!$M$3:$M$10,'bac volé dégradé'!$A$3:$A$10,Tableau1345[[#This Row],[Zone]])</f>
        <v>0</v>
      </c>
      <c r="X137">
        <f>$G137*2+V137+W137</f>
        <v>1000</v>
      </c>
      <c r="Y137" s="6"/>
    </row>
    <row r="138" spans="1:25" ht="15.75" thickBot="1" x14ac:dyDescent="0.3">
      <c r="A138" s="15">
        <v>135</v>
      </c>
      <c r="B138">
        <v>452</v>
      </c>
      <c r="C138" t="s">
        <v>192</v>
      </c>
      <c r="D138" t="s">
        <v>23</v>
      </c>
      <c r="E138" t="s">
        <v>69</v>
      </c>
      <c r="F138" s="39" t="str">
        <f>VLOOKUP(Tableau1345[[#This Row],[Code]],Legende!$A$2:$B$5,2,FALSE)</f>
        <v>Foyer</v>
      </c>
      <c r="G138" s="6">
        <f>IF(OR(E138="m",E138="P"),500,1000)</f>
        <v>500</v>
      </c>
      <c r="H138" s="35">
        <f>G138*2</f>
        <v>1000</v>
      </c>
      <c r="I138" s="36"/>
      <c r="J138" s="5" t="str">
        <f>IF(I138="non",H138,"0")</f>
        <v>0</v>
      </c>
      <c r="K138">
        <f>SUMIFS('bac volé dégradé'!$D$3:$D$10,'bac volé dégradé'!$A$3:$A$10,Tableau1345[[#This Row],[Zone]])</f>
        <v>0</v>
      </c>
      <c r="L138">
        <f>(G138)*2+J138+K138</f>
        <v>1000</v>
      </c>
      <c r="M138" s="6"/>
      <c r="N138" s="38" t="str">
        <f>IF(M138="non",L138,"0")</f>
        <v>0</v>
      </c>
      <c r="O138">
        <f>SUMIFS('bac volé dégradé'!$G$3:$G$10,'bac volé dégradé'!$A$3:$A$10,Tableau1345[[#This Row],[Zone]])</f>
        <v>0</v>
      </c>
      <c r="P138" s="40">
        <f>G138*2+N138+O138</f>
        <v>1000</v>
      </c>
      <c r="Q138" s="36"/>
      <c r="R138" s="67" t="str">
        <f t="shared" si="2"/>
        <v>0</v>
      </c>
      <c r="S138">
        <f>SUMIFS('bac volé dégradé'!$J$3:$J$10,'bac volé dégradé'!$A$3:$A$10,Tableau1345[[#This Row],[Zone]])</f>
        <v>0</v>
      </c>
      <c r="T138" s="37">
        <f>$G138*2+R138+S138</f>
        <v>1000</v>
      </c>
      <c r="U138" s="6"/>
      <c r="V138" s="5" t="str">
        <f>IF(U138="non",T138,"0")</f>
        <v>0</v>
      </c>
      <c r="W138">
        <f>SUMIFS('bac volé dégradé'!$M$3:$M$10,'bac volé dégradé'!$A$3:$A$10,Tableau1345[[#This Row],[Zone]])</f>
        <v>0</v>
      </c>
      <c r="X138">
        <f>$G138*2+V138+W138</f>
        <v>1000</v>
      </c>
      <c r="Y138" s="6"/>
    </row>
    <row r="139" spans="1:25" ht="15.75" thickBot="1" x14ac:dyDescent="0.3">
      <c r="A139" s="15">
        <v>136</v>
      </c>
      <c r="B139">
        <v>453</v>
      </c>
      <c r="C139" t="s">
        <v>193</v>
      </c>
      <c r="D139" t="s">
        <v>23</v>
      </c>
      <c r="E139" t="s">
        <v>69</v>
      </c>
      <c r="F139" s="39" t="str">
        <f>VLOOKUP(Tableau1345[[#This Row],[Code]],Legende!$A$2:$B$5,2,FALSE)</f>
        <v>Foyer</v>
      </c>
      <c r="G139" s="6">
        <f>IF(OR(E139="m",E139="P"),500,1000)</f>
        <v>500</v>
      </c>
      <c r="H139" s="35">
        <f>G139*2</f>
        <v>1000</v>
      </c>
      <c r="I139" s="36"/>
      <c r="J139" s="5" t="str">
        <f>IF(I139="non",H139,"0")</f>
        <v>0</v>
      </c>
      <c r="K139">
        <f>SUMIFS('bac volé dégradé'!$D$3:$D$10,'bac volé dégradé'!$A$3:$A$10,Tableau1345[[#This Row],[Zone]])</f>
        <v>0</v>
      </c>
      <c r="L139">
        <f>(G139)*2+J139+K139</f>
        <v>1000</v>
      </c>
      <c r="M139" s="6"/>
      <c r="N139" s="38" t="str">
        <f>IF(M139="non",L139,"0")</f>
        <v>0</v>
      </c>
      <c r="O139">
        <f>SUMIFS('bac volé dégradé'!$G$3:$G$10,'bac volé dégradé'!$A$3:$A$10,Tableau1345[[#This Row],[Zone]])</f>
        <v>0</v>
      </c>
      <c r="P139" s="40">
        <f>G139*2+N139+O139</f>
        <v>1000</v>
      </c>
      <c r="Q139" s="36"/>
      <c r="R139" s="67" t="str">
        <f t="shared" si="2"/>
        <v>0</v>
      </c>
      <c r="S139">
        <f>SUMIFS('bac volé dégradé'!$J$3:$J$10,'bac volé dégradé'!$A$3:$A$10,Tableau1345[[#This Row],[Zone]])</f>
        <v>0</v>
      </c>
      <c r="T139" s="37">
        <f>$G139*2+R139+S139</f>
        <v>1000</v>
      </c>
      <c r="U139" s="6"/>
      <c r="V139" s="5" t="str">
        <f>IF(U139="non",T139,"0")</f>
        <v>0</v>
      </c>
      <c r="W139">
        <f>SUMIFS('bac volé dégradé'!$M$3:$M$10,'bac volé dégradé'!$A$3:$A$10,Tableau1345[[#This Row],[Zone]])</f>
        <v>0</v>
      </c>
      <c r="X139">
        <f>$G139*2+V139+W139</f>
        <v>1000</v>
      </c>
      <c r="Y139" s="6"/>
    </row>
    <row r="140" spans="1:25" ht="15.75" thickBot="1" x14ac:dyDescent="0.3">
      <c r="A140" s="15">
        <v>137</v>
      </c>
      <c r="B140">
        <v>454</v>
      </c>
      <c r="C140" t="s">
        <v>194</v>
      </c>
      <c r="D140" t="s">
        <v>23</v>
      </c>
      <c r="E140" t="s">
        <v>69</v>
      </c>
      <c r="F140" s="39" t="str">
        <f>VLOOKUP(Tableau1345[[#This Row],[Code]],Legende!$A$2:$B$5,2,FALSE)</f>
        <v>Foyer</v>
      </c>
      <c r="G140" s="6">
        <f>IF(OR(E140="m",E140="P"),500,1000)</f>
        <v>500</v>
      </c>
      <c r="H140" s="35">
        <f>G140*2</f>
        <v>1000</v>
      </c>
      <c r="I140" s="36"/>
      <c r="J140" s="5" t="str">
        <f>IF(I140="non",H140,"0")</f>
        <v>0</v>
      </c>
      <c r="K140">
        <f>SUMIFS('bac volé dégradé'!$D$3:$D$10,'bac volé dégradé'!$A$3:$A$10,Tableau1345[[#This Row],[Zone]])</f>
        <v>0</v>
      </c>
      <c r="L140">
        <f>(G140)*2+J140+K140</f>
        <v>1000</v>
      </c>
      <c r="M140" s="6"/>
      <c r="N140" s="38" t="str">
        <f>IF(M140="non",L140,"0")</f>
        <v>0</v>
      </c>
      <c r="O140">
        <f>SUMIFS('bac volé dégradé'!$G$3:$G$10,'bac volé dégradé'!$A$3:$A$10,Tableau1345[[#This Row],[Zone]])</f>
        <v>0</v>
      </c>
      <c r="P140" s="40">
        <f>G140*2+N140+O140</f>
        <v>1000</v>
      </c>
      <c r="Q140" s="36"/>
      <c r="R140" s="67" t="str">
        <f t="shared" si="2"/>
        <v>0</v>
      </c>
      <c r="S140">
        <f>SUMIFS('bac volé dégradé'!$J$3:$J$10,'bac volé dégradé'!$A$3:$A$10,Tableau1345[[#This Row],[Zone]])</f>
        <v>0</v>
      </c>
      <c r="T140" s="37">
        <f>$G140*2+R140+S140</f>
        <v>1000</v>
      </c>
      <c r="U140" s="6"/>
      <c r="V140" s="5" t="str">
        <f>IF(U140="non",T140,"0")</f>
        <v>0</v>
      </c>
      <c r="W140">
        <f>SUMIFS('bac volé dégradé'!$M$3:$M$10,'bac volé dégradé'!$A$3:$A$10,Tableau1345[[#This Row],[Zone]])</f>
        <v>0</v>
      </c>
      <c r="X140">
        <f>$G140*2+V140+W140</f>
        <v>1000</v>
      </c>
      <c r="Y140" s="6"/>
    </row>
    <row r="141" spans="1:25" ht="15.75" thickBot="1" x14ac:dyDescent="0.3">
      <c r="A141" s="15">
        <v>138</v>
      </c>
      <c r="B141">
        <v>455</v>
      </c>
      <c r="C141" t="s">
        <v>195</v>
      </c>
      <c r="D141" t="s">
        <v>23</v>
      </c>
      <c r="E141" t="s">
        <v>69</v>
      </c>
      <c r="F141" s="39" t="str">
        <f>VLOOKUP(Tableau1345[[#This Row],[Code]],Legende!$A$2:$B$5,2,FALSE)</f>
        <v>Foyer</v>
      </c>
      <c r="G141" s="6">
        <f>IF(OR(E141="m",E141="P"),500,1000)</f>
        <v>500</v>
      </c>
      <c r="H141" s="35">
        <f>G141*2</f>
        <v>1000</v>
      </c>
      <c r="I141" s="36"/>
      <c r="J141" s="5" t="str">
        <f>IF(I141="non",H141,"0")</f>
        <v>0</v>
      </c>
      <c r="K141">
        <f>SUMIFS('bac volé dégradé'!$D$3:$D$10,'bac volé dégradé'!$A$3:$A$10,Tableau1345[[#This Row],[Zone]])</f>
        <v>0</v>
      </c>
      <c r="L141">
        <f>(G141)*2+J141+K141</f>
        <v>1000</v>
      </c>
      <c r="M141" s="6"/>
      <c r="N141" s="38" t="str">
        <f>IF(M141="non",L141,"0")</f>
        <v>0</v>
      </c>
      <c r="O141">
        <f>SUMIFS('bac volé dégradé'!$G$3:$G$10,'bac volé dégradé'!$A$3:$A$10,Tableau1345[[#This Row],[Zone]])</f>
        <v>0</v>
      </c>
      <c r="P141" s="40">
        <f>G141*2+N141+O141</f>
        <v>1000</v>
      </c>
      <c r="Q141" s="36"/>
      <c r="R141" s="67" t="str">
        <f t="shared" si="2"/>
        <v>0</v>
      </c>
      <c r="S141">
        <f>SUMIFS('bac volé dégradé'!$J$3:$J$10,'bac volé dégradé'!$A$3:$A$10,Tableau1345[[#This Row],[Zone]])</f>
        <v>0</v>
      </c>
      <c r="T141" s="37">
        <f>$G141*2+R141+S141</f>
        <v>1000</v>
      </c>
      <c r="U141" s="6"/>
      <c r="V141" s="5" t="str">
        <f>IF(U141="non",T141,"0")</f>
        <v>0</v>
      </c>
      <c r="W141">
        <f>SUMIFS('bac volé dégradé'!$M$3:$M$10,'bac volé dégradé'!$A$3:$A$10,Tableau1345[[#This Row],[Zone]])</f>
        <v>0</v>
      </c>
      <c r="X141">
        <f>$G141*2+V141+W141</f>
        <v>1000</v>
      </c>
      <c r="Y141" s="6"/>
    </row>
    <row r="142" spans="1:25" ht="15.75" thickBot="1" x14ac:dyDescent="0.3">
      <c r="A142" s="15">
        <v>139</v>
      </c>
      <c r="B142">
        <v>456</v>
      </c>
      <c r="C142" t="s">
        <v>196</v>
      </c>
      <c r="D142" t="s">
        <v>23</v>
      </c>
      <c r="E142" t="s">
        <v>69</v>
      </c>
      <c r="F142" s="39" t="str">
        <f>VLOOKUP(Tableau1345[[#This Row],[Code]],Legende!$A$2:$B$5,2,FALSE)</f>
        <v>Foyer</v>
      </c>
      <c r="G142" s="6">
        <f>IF(OR(E142="m",E142="P"),500,1000)</f>
        <v>500</v>
      </c>
      <c r="H142" s="35">
        <f>G142*2</f>
        <v>1000</v>
      </c>
      <c r="I142" s="36"/>
      <c r="J142" s="5" t="str">
        <f>IF(I142="non",H142,"0")</f>
        <v>0</v>
      </c>
      <c r="K142">
        <f>SUMIFS('bac volé dégradé'!$D$3:$D$10,'bac volé dégradé'!$A$3:$A$10,Tableau1345[[#This Row],[Zone]])</f>
        <v>0</v>
      </c>
      <c r="L142">
        <f>(G142)*2+J142+K142</f>
        <v>1000</v>
      </c>
      <c r="M142" s="6"/>
      <c r="N142" s="38" t="str">
        <f>IF(M142="non",L142,"0")</f>
        <v>0</v>
      </c>
      <c r="O142">
        <f>SUMIFS('bac volé dégradé'!$G$3:$G$10,'bac volé dégradé'!$A$3:$A$10,Tableau1345[[#This Row],[Zone]])</f>
        <v>0</v>
      </c>
      <c r="P142" s="40">
        <f>G142*2+N142+O142</f>
        <v>1000</v>
      </c>
      <c r="Q142" s="36"/>
      <c r="R142" s="67" t="str">
        <f t="shared" si="2"/>
        <v>0</v>
      </c>
      <c r="S142">
        <f>SUMIFS('bac volé dégradé'!$J$3:$J$10,'bac volé dégradé'!$A$3:$A$10,Tableau1345[[#This Row],[Zone]])</f>
        <v>0</v>
      </c>
      <c r="T142" s="37">
        <f>$G142*2+R142+S142</f>
        <v>1000</v>
      </c>
      <c r="U142" s="6"/>
      <c r="V142" s="5" t="str">
        <f>IF(U142="non",T142,"0")</f>
        <v>0</v>
      </c>
      <c r="W142">
        <f>SUMIFS('bac volé dégradé'!$M$3:$M$10,'bac volé dégradé'!$A$3:$A$10,Tableau1345[[#This Row],[Zone]])</f>
        <v>0</v>
      </c>
      <c r="X142">
        <f>$G142*2+V142+W142</f>
        <v>1000</v>
      </c>
      <c r="Y142" s="6"/>
    </row>
    <row r="143" spans="1:25" ht="15.75" thickBot="1" x14ac:dyDescent="0.3">
      <c r="A143" s="15">
        <v>140</v>
      </c>
      <c r="B143">
        <v>457</v>
      </c>
      <c r="C143" t="s">
        <v>197</v>
      </c>
      <c r="D143" t="s">
        <v>23</v>
      </c>
      <c r="E143" t="s">
        <v>90</v>
      </c>
      <c r="F143" s="39" t="str">
        <f>VLOOKUP(Tableau1345[[#This Row],[Code]],Legende!$A$2:$B$5,2,FALSE)</f>
        <v>Etablissement</v>
      </c>
      <c r="G143" s="6">
        <f>IF(OR(E143="m",E143="P"),500,1000)</f>
        <v>1000</v>
      </c>
      <c r="H143" s="35">
        <f>G143*2</f>
        <v>2000</v>
      </c>
      <c r="I143" s="36"/>
      <c r="J143" s="5" t="str">
        <f>IF(I143="non",H143,"0")</f>
        <v>0</v>
      </c>
      <c r="K143">
        <f>SUMIFS('bac volé dégradé'!$D$3:$D$10,'bac volé dégradé'!$A$3:$A$10,Tableau1345[[#This Row],[Zone]])</f>
        <v>0</v>
      </c>
      <c r="L143">
        <f>(G143)*2+J143+K143</f>
        <v>2000</v>
      </c>
      <c r="M143" s="6"/>
      <c r="N143" s="38" t="str">
        <f>IF(M143="non",L143,"0")</f>
        <v>0</v>
      </c>
      <c r="O143">
        <f>SUMIFS('bac volé dégradé'!$G$3:$G$10,'bac volé dégradé'!$A$3:$A$10,Tableau1345[[#This Row],[Zone]])</f>
        <v>0</v>
      </c>
      <c r="P143" s="40">
        <f>G143*2+N143+O143</f>
        <v>2000</v>
      </c>
      <c r="Q143" s="36"/>
      <c r="R143" s="67" t="str">
        <f t="shared" si="2"/>
        <v>0</v>
      </c>
      <c r="S143">
        <f>SUMIFS('bac volé dégradé'!$J$3:$J$10,'bac volé dégradé'!$A$3:$A$10,Tableau1345[[#This Row],[Zone]])</f>
        <v>0</v>
      </c>
      <c r="T143" s="37">
        <f>$G143*2+R143+S143</f>
        <v>2000</v>
      </c>
      <c r="U143" s="6"/>
      <c r="V143" s="5" t="str">
        <f>IF(U143="non",T143,"0")</f>
        <v>0</v>
      </c>
      <c r="W143">
        <f>SUMIFS('bac volé dégradé'!$M$3:$M$10,'bac volé dégradé'!$A$3:$A$10,Tableau1345[[#This Row],[Zone]])</f>
        <v>0</v>
      </c>
      <c r="X143">
        <f>$G143*2+V143+W143</f>
        <v>2000</v>
      </c>
      <c r="Y143" s="6"/>
    </row>
    <row r="144" spans="1:25" ht="15.75" thickBot="1" x14ac:dyDescent="0.3">
      <c r="A144" s="15">
        <v>141</v>
      </c>
      <c r="B144">
        <v>458</v>
      </c>
      <c r="C144" t="s">
        <v>198</v>
      </c>
      <c r="D144" t="s">
        <v>23</v>
      </c>
      <c r="E144" t="s">
        <v>69</v>
      </c>
      <c r="F144" s="39" t="str">
        <f>VLOOKUP(Tableau1345[[#This Row],[Code]],Legende!$A$2:$B$5,2,FALSE)</f>
        <v>Foyer</v>
      </c>
      <c r="G144" s="6">
        <f>IF(OR(E144="m",E144="P"),500,1000)</f>
        <v>500</v>
      </c>
      <c r="H144" s="35">
        <f>G144*2</f>
        <v>1000</v>
      </c>
      <c r="I144" s="36"/>
      <c r="J144" s="5" t="str">
        <f>IF(I144="non",H144,"0")</f>
        <v>0</v>
      </c>
      <c r="K144">
        <f>SUMIFS('bac volé dégradé'!$D$3:$D$10,'bac volé dégradé'!$A$3:$A$10,Tableau1345[[#This Row],[Zone]])</f>
        <v>0</v>
      </c>
      <c r="L144">
        <f>(G144)*2+J144+K144</f>
        <v>1000</v>
      </c>
      <c r="M144" s="6"/>
      <c r="N144" s="38" t="str">
        <f>IF(M144="non",L144,"0")</f>
        <v>0</v>
      </c>
      <c r="O144">
        <f>SUMIFS('bac volé dégradé'!$G$3:$G$10,'bac volé dégradé'!$A$3:$A$10,Tableau1345[[#This Row],[Zone]])</f>
        <v>0</v>
      </c>
      <c r="P144" s="40">
        <f>G144*2+N144+O144</f>
        <v>1000</v>
      </c>
      <c r="Q144" s="36"/>
      <c r="R144" s="67" t="str">
        <f t="shared" si="2"/>
        <v>0</v>
      </c>
      <c r="S144">
        <f>SUMIFS('bac volé dégradé'!$J$3:$J$10,'bac volé dégradé'!$A$3:$A$10,Tableau1345[[#This Row],[Zone]])</f>
        <v>0</v>
      </c>
      <c r="T144" s="37">
        <f>$G144*2+R144+S144</f>
        <v>1000</v>
      </c>
      <c r="U144" s="6"/>
      <c r="V144" s="5" t="str">
        <f>IF(U144="non",T144,"0")</f>
        <v>0</v>
      </c>
      <c r="W144">
        <f>SUMIFS('bac volé dégradé'!$M$3:$M$10,'bac volé dégradé'!$A$3:$A$10,Tableau1345[[#This Row],[Zone]])</f>
        <v>0</v>
      </c>
      <c r="X144">
        <f>$G144*2+V144+W144</f>
        <v>1000</v>
      </c>
      <c r="Y144" s="6"/>
    </row>
    <row r="145" spans="1:25" ht="15.75" thickBot="1" x14ac:dyDescent="0.3">
      <c r="A145" s="15">
        <v>142</v>
      </c>
      <c r="B145">
        <v>459</v>
      </c>
      <c r="C145" t="s">
        <v>199</v>
      </c>
      <c r="D145" t="s">
        <v>23</v>
      </c>
      <c r="E145" t="s">
        <v>69</v>
      </c>
      <c r="F145" s="39" t="str">
        <f>VLOOKUP(Tableau1345[[#This Row],[Code]],Legende!$A$2:$B$5,2,FALSE)</f>
        <v>Foyer</v>
      </c>
      <c r="G145" s="6">
        <f>IF(OR(E145="m",E145="P"),500,1000)</f>
        <v>500</v>
      </c>
      <c r="H145" s="35">
        <f>G145*2</f>
        <v>1000</v>
      </c>
      <c r="I145" s="36"/>
      <c r="J145" s="5" t="str">
        <f>IF(I145="non",H145,"0")</f>
        <v>0</v>
      </c>
      <c r="K145">
        <f>SUMIFS('bac volé dégradé'!$D$3:$D$10,'bac volé dégradé'!$A$3:$A$10,Tableau1345[[#This Row],[Zone]])</f>
        <v>0</v>
      </c>
      <c r="L145">
        <f>(G145)*2+J145+K145</f>
        <v>1000</v>
      </c>
      <c r="M145" s="6"/>
      <c r="N145" s="38" t="str">
        <f>IF(M145="non",L145,"0")</f>
        <v>0</v>
      </c>
      <c r="O145">
        <f>SUMIFS('bac volé dégradé'!$G$3:$G$10,'bac volé dégradé'!$A$3:$A$10,Tableau1345[[#This Row],[Zone]])</f>
        <v>0</v>
      </c>
      <c r="P145" s="40">
        <f>G145*2+N145+O145</f>
        <v>1000</v>
      </c>
      <c r="Q145" s="36"/>
      <c r="R145" s="67" t="str">
        <f t="shared" si="2"/>
        <v>0</v>
      </c>
      <c r="S145">
        <f>SUMIFS('bac volé dégradé'!$J$3:$J$10,'bac volé dégradé'!$A$3:$A$10,Tableau1345[[#This Row],[Zone]])</f>
        <v>0</v>
      </c>
      <c r="T145" s="37">
        <f>$G145*2+R145+S145</f>
        <v>1000</v>
      </c>
      <c r="U145" s="6"/>
      <c r="V145" s="5" t="str">
        <f>IF(U145="non",T145,"0")</f>
        <v>0</v>
      </c>
      <c r="W145">
        <f>SUMIFS('bac volé dégradé'!$M$3:$M$10,'bac volé dégradé'!$A$3:$A$10,Tableau1345[[#This Row],[Zone]])</f>
        <v>0</v>
      </c>
      <c r="X145">
        <f>$G145*2+V145+W145</f>
        <v>1000</v>
      </c>
      <c r="Y145" s="6"/>
    </row>
    <row r="146" spans="1:25" ht="15.75" thickBot="1" x14ac:dyDescent="0.3">
      <c r="A146" s="15">
        <v>143</v>
      </c>
      <c r="B146">
        <v>460</v>
      </c>
      <c r="C146" t="s">
        <v>200</v>
      </c>
      <c r="D146" t="s">
        <v>23</v>
      </c>
      <c r="E146" t="s">
        <v>90</v>
      </c>
      <c r="F146" s="39" t="str">
        <f>VLOOKUP(Tableau1345[[#This Row],[Code]],Legende!$A$2:$B$5,2,FALSE)</f>
        <v>Etablissement</v>
      </c>
      <c r="G146" s="6">
        <f>IF(OR(E146="m",E146="P"),500,1000)</f>
        <v>1000</v>
      </c>
      <c r="H146" s="35">
        <f>G146*2</f>
        <v>2000</v>
      </c>
      <c r="I146" s="36"/>
      <c r="J146" s="5" t="str">
        <f>IF(I146="non",H146,"0")</f>
        <v>0</v>
      </c>
      <c r="K146">
        <f>SUMIFS('bac volé dégradé'!$D$3:$D$10,'bac volé dégradé'!$A$3:$A$10,Tableau1345[[#This Row],[Zone]])</f>
        <v>0</v>
      </c>
      <c r="L146">
        <f>(G146)*2+J146+K146</f>
        <v>2000</v>
      </c>
      <c r="M146" s="6"/>
      <c r="N146" s="38" t="str">
        <f>IF(M146="non",L146,"0")</f>
        <v>0</v>
      </c>
      <c r="O146">
        <f>SUMIFS('bac volé dégradé'!$G$3:$G$10,'bac volé dégradé'!$A$3:$A$10,Tableau1345[[#This Row],[Zone]])</f>
        <v>0</v>
      </c>
      <c r="P146" s="40">
        <f>G146*2+N146+O146</f>
        <v>2000</v>
      </c>
      <c r="Q146" s="36"/>
      <c r="R146" s="67" t="str">
        <f t="shared" si="2"/>
        <v>0</v>
      </c>
      <c r="S146">
        <f>SUMIFS('bac volé dégradé'!$J$3:$J$10,'bac volé dégradé'!$A$3:$A$10,Tableau1345[[#This Row],[Zone]])</f>
        <v>0</v>
      </c>
      <c r="T146" s="37">
        <f>$G146*2+R146+S146</f>
        <v>2000</v>
      </c>
      <c r="U146" s="6"/>
      <c r="V146" s="5" t="str">
        <f>IF(U146="non",T146,"0")</f>
        <v>0</v>
      </c>
      <c r="W146">
        <f>SUMIFS('bac volé dégradé'!$M$3:$M$10,'bac volé dégradé'!$A$3:$A$10,Tableau1345[[#This Row],[Zone]])</f>
        <v>0</v>
      </c>
      <c r="X146">
        <f>$G146*2+V146+W146</f>
        <v>2000</v>
      </c>
      <c r="Y146" s="6"/>
    </row>
    <row r="147" spans="1:25" ht="15.75" thickBot="1" x14ac:dyDescent="0.3">
      <c r="A147" s="15">
        <v>144</v>
      </c>
      <c r="B147">
        <v>461</v>
      </c>
      <c r="C147" t="s">
        <v>201</v>
      </c>
      <c r="D147" t="s">
        <v>23</v>
      </c>
      <c r="E147" t="s">
        <v>69</v>
      </c>
      <c r="F147" s="39" t="str">
        <f>VLOOKUP(Tableau1345[[#This Row],[Code]],Legende!$A$2:$B$5,2,FALSE)</f>
        <v>Foyer</v>
      </c>
      <c r="G147" s="6">
        <f>IF(OR(E147="m",E147="P"),500,1000)</f>
        <v>500</v>
      </c>
      <c r="H147" s="35">
        <f>G147*2</f>
        <v>1000</v>
      </c>
      <c r="I147" s="36"/>
      <c r="J147" s="5" t="str">
        <f>IF(I147="non",H147,"0")</f>
        <v>0</v>
      </c>
      <c r="K147">
        <f>SUMIFS('bac volé dégradé'!$D$3:$D$10,'bac volé dégradé'!$A$3:$A$10,Tableau1345[[#This Row],[Zone]])</f>
        <v>0</v>
      </c>
      <c r="L147">
        <f>(G147)*2+J147+K147</f>
        <v>1000</v>
      </c>
      <c r="M147" s="6"/>
      <c r="N147" s="38" t="str">
        <f>IF(M147="non",L147,"0")</f>
        <v>0</v>
      </c>
      <c r="O147">
        <f>SUMIFS('bac volé dégradé'!$G$3:$G$10,'bac volé dégradé'!$A$3:$A$10,Tableau1345[[#This Row],[Zone]])</f>
        <v>0</v>
      </c>
      <c r="P147" s="40">
        <f>G147*2+N147+O147</f>
        <v>1000</v>
      </c>
      <c r="Q147" s="36"/>
      <c r="R147" s="67" t="str">
        <f t="shared" si="2"/>
        <v>0</v>
      </c>
      <c r="S147">
        <f>SUMIFS('bac volé dégradé'!$J$3:$J$10,'bac volé dégradé'!$A$3:$A$10,Tableau1345[[#This Row],[Zone]])</f>
        <v>0</v>
      </c>
      <c r="T147" s="37">
        <f>$G147*2+R147+S147</f>
        <v>1000</v>
      </c>
      <c r="U147" s="6"/>
      <c r="V147" s="5" t="str">
        <f>IF(U147="non",T147,"0")</f>
        <v>0</v>
      </c>
      <c r="W147">
        <f>SUMIFS('bac volé dégradé'!$M$3:$M$10,'bac volé dégradé'!$A$3:$A$10,Tableau1345[[#This Row],[Zone]])</f>
        <v>0</v>
      </c>
      <c r="X147">
        <f>$G147*2+V147+W147</f>
        <v>1000</v>
      </c>
      <c r="Y147" s="6"/>
    </row>
    <row r="148" spans="1:25" ht="15.75" thickBot="1" x14ac:dyDescent="0.3">
      <c r="A148" s="15">
        <v>145</v>
      </c>
      <c r="B148">
        <v>462</v>
      </c>
      <c r="C148" t="s">
        <v>202</v>
      </c>
      <c r="D148" t="s">
        <v>23</v>
      </c>
      <c r="E148" t="s">
        <v>69</v>
      </c>
      <c r="F148" s="39" t="str">
        <f>VLOOKUP(Tableau1345[[#This Row],[Code]],Legende!$A$2:$B$5,2,FALSE)</f>
        <v>Foyer</v>
      </c>
      <c r="G148" s="6">
        <f>IF(OR(E148="m",E148="P"),500,1000)</f>
        <v>500</v>
      </c>
      <c r="H148" s="35">
        <f>G148*2</f>
        <v>1000</v>
      </c>
      <c r="I148" s="36"/>
      <c r="J148" s="5" t="str">
        <f>IF(I148="non",H148,"0")</f>
        <v>0</v>
      </c>
      <c r="K148">
        <f>SUMIFS('bac volé dégradé'!$D$3:$D$10,'bac volé dégradé'!$A$3:$A$10,Tableau1345[[#This Row],[Zone]])</f>
        <v>0</v>
      </c>
      <c r="L148">
        <f>(G148)*2+J148+K148</f>
        <v>1000</v>
      </c>
      <c r="M148" s="6"/>
      <c r="N148" s="38" t="str">
        <f>IF(M148="non",L148,"0")</f>
        <v>0</v>
      </c>
      <c r="O148">
        <f>SUMIFS('bac volé dégradé'!$G$3:$G$10,'bac volé dégradé'!$A$3:$A$10,Tableau1345[[#This Row],[Zone]])</f>
        <v>0</v>
      </c>
      <c r="P148" s="40">
        <f>G148*2+N148+O148</f>
        <v>1000</v>
      </c>
      <c r="Q148" s="36"/>
      <c r="R148" s="67" t="str">
        <f t="shared" si="2"/>
        <v>0</v>
      </c>
      <c r="S148">
        <f>SUMIFS('bac volé dégradé'!$J$3:$J$10,'bac volé dégradé'!$A$3:$A$10,Tableau1345[[#This Row],[Zone]])</f>
        <v>0</v>
      </c>
      <c r="T148" s="37">
        <f>$G148*2+R148+S148</f>
        <v>1000</v>
      </c>
      <c r="U148" s="6"/>
      <c r="V148" s="5" t="str">
        <f>IF(U148="non",T148,"0")</f>
        <v>0</v>
      </c>
      <c r="W148">
        <f>SUMIFS('bac volé dégradé'!$M$3:$M$10,'bac volé dégradé'!$A$3:$A$10,Tableau1345[[#This Row],[Zone]])</f>
        <v>0</v>
      </c>
      <c r="X148">
        <f>$G148*2+V148+W148</f>
        <v>1000</v>
      </c>
      <c r="Y148" s="6"/>
    </row>
    <row r="149" spans="1:25" ht="15.75" thickBot="1" x14ac:dyDescent="0.3">
      <c r="A149" s="15">
        <v>146</v>
      </c>
      <c r="B149">
        <v>463</v>
      </c>
      <c r="C149" t="s">
        <v>203</v>
      </c>
      <c r="D149" t="s">
        <v>23</v>
      </c>
      <c r="E149" t="s">
        <v>90</v>
      </c>
      <c r="F149" s="39" t="str">
        <f>VLOOKUP(Tableau1345[[#This Row],[Code]],Legende!$A$2:$B$5,2,FALSE)</f>
        <v>Etablissement</v>
      </c>
      <c r="G149" s="6">
        <f>IF(OR(E149="m",E149="P"),500,1000)</f>
        <v>1000</v>
      </c>
      <c r="H149" s="35">
        <f>G149*2</f>
        <v>2000</v>
      </c>
      <c r="I149" s="36"/>
      <c r="J149" s="5" t="str">
        <f>IF(I149="non",H149,"0")</f>
        <v>0</v>
      </c>
      <c r="K149">
        <f>SUMIFS('bac volé dégradé'!$D$3:$D$10,'bac volé dégradé'!$A$3:$A$10,Tableau1345[[#This Row],[Zone]])</f>
        <v>0</v>
      </c>
      <c r="L149">
        <f>(G149)*2+J149+K149</f>
        <v>2000</v>
      </c>
      <c r="M149" s="6"/>
      <c r="N149" s="38" t="str">
        <f>IF(M149="non",L149,"0")</f>
        <v>0</v>
      </c>
      <c r="O149">
        <f>SUMIFS('bac volé dégradé'!$G$3:$G$10,'bac volé dégradé'!$A$3:$A$10,Tableau1345[[#This Row],[Zone]])</f>
        <v>0</v>
      </c>
      <c r="P149" s="40">
        <f>G149*2+N149+O149</f>
        <v>2000</v>
      </c>
      <c r="Q149" s="36"/>
      <c r="R149" s="67" t="str">
        <f t="shared" si="2"/>
        <v>0</v>
      </c>
      <c r="S149">
        <f>SUMIFS('bac volé dégradé'!$J$3:$J$10,'bac volé dégradé'!$A$3:$A$10,Tableau1345[[#This Row],[Zone]])</f>
        <v>0</v>
      </c>
      <c r="T149" s="37">
        <f>$G149*2+R149+S149</f>
        <v>2000</v>
      </c>
      <c r="U149" s="6"/>
      <c r="V149" s="5" t="str">
        <f>IF(U149="non",T149,"0")</f>
        <v>0</v>
      </c>
      <c r="W149">
        <f>SUMIFS('bac volé dégradé'!$M$3:$M$10,'bac volé dégradé'!$A$3:$A$10,Tableau1345[[#This Row],[Zone]])</f>
        <v>0</v>
      </c>
      <c r="X149">
        <f>$G149*2+V149+W149</f>
        <v>2000</v>
      </c>
      <c r="Y149" s="6"/>
    </row>
    <row r="150" spans="1:25" ht="15.75" thickBot="1" x14ac:dyDescent="0.3">
      <c r="A150" s="15">
        <v>147</v>
      </c>
      <c r="B150">
        <v>48</v>
      </c>
      <c r="C150" t="s">
        <v>204</v>
      </c>
      <c r="D150" t="s">
        <v>23</v>
      </c>
      <c r="E150" t="s">
        <v>69</v>
      </c>
      <c r="F150" s="39" t="str">
        <f>VLOOKUP(Tableau1345[[#This Row],[Code]],Legende!$A$2:$B$5,2,FALSE)</f>
        <v>Foyer</v>
      </c>
      <c r="G150" s="6">
        <f>IF(OR(E150="m",E150="P"),500,1000)</f>
        <v>500</v>
      </c>
      <c r="H150" s="35">
        <f>G150*2</f>
        <v>1000</v>
      </c>
      <c r="I150" s="36"/>
      <c r="J150" s="5" t="str">
        <f>IF(I150="non",H150,"0")</f>
        <v>0</v>
      </c>
      <c r="K150">
        <f>SUMIFS('bac volé dégradé'!$D$3:$D$10,'bac volé dégradé'!$A$3:$A$10,Tableau1345[[#This Row],[Zone]])</f>
        <v>0</v>
      </c>
      <c r="L150">
        <f>(G150)*2+J150+K150</f>
        <v>1000</v>
      </c>
      <c r="M150" s="6"/>
      <c r="N150" s="38" t="str">
        <f>IF(M150="non",L150,"0")</f>
        <v>0</v>
      </c>
      <c r="O150">
        <f>SUMIFS('bac volé dégradé'!$G$3:$G$10,'bac volé dégradé'!$A$3:$A$10,Tableau1345[[#This Row],[Zone]])</f>
        <v>0</v>
      </c>
      <c r="P150" s="40">
        <f>G150*2+N150+O150</f>
        <v>1000</v>
      </c>
      <c r="Q150" s="36"/>
      <c r="R150" s="67" t="str">
        <f t="shared" si="2"/>
        <v>0</v>
      </c>
      <c r="S150">
        <f>SUMIFS('bac volé dégradé'!$J$3:$J$10,'bac volé dégradé'!$A$3:$A$10,Tableau1345[[#This Row],[Zone]])</f>
        <v>0</v>
      </c>
      <c r="T150" s="37">
        <f>$G150*2+R150+S150</f>
        <v>1000</v>
      </c>
      <c r="U150" s="6"/>
      <c r="V150" s="5" t="str">
        <f>IF(U150="non",T150,"0")</f>
        <v>0</v>
      </c>
      <c r="W150">
        <f>SUMIFS('bac volé dégradé'!$M$3:$M$10,'bac volé dégradé'!$A$3:$A$10,Tableau1345[[#This Row],[Zone]])</f>
        <v>0</v>
      </c>
      <c r="X150">
        <f>$G150*2+V150+W150</f>
        <v>1000</v>
      </c>
      <c r="Y150" s="6"/>
    </row>
    <row r="151" spans="1:25" ht="15.75" thickBot="1" x14ac:dyDescent="0.3">
      <c r="A151" s="15">
        <v>148</v>
      </c>
      <c r="B151">
        <v>50</v>
      </c>
      <c r="C151" t="s">
        <v>205</v>
      </c>
      <c r="D151" t="s">
        <v>23</v>
      </c>
      <c r="E151" t="s">
        <v>69</v>
      </c>
      <c r="F151" s="39" t="str">
        <f>VLOOKUP(Tableau1345[[#This Row],[Code]],Legende!$A$2:$B$5,2,FALSE)</f>
        <v>Foyer</v>
      </c>
      <c r="G151" s="6">
        <f>IF(OR(E151="m",E151="P"),500,1000)</f>
        <v>500</v>
      </c>
      <c r="H151" s="35">
        <f>G151*2</f>
        <v>1000</v>
      </c>
      <c r="I151" s="36"/>
      <c r="J151" s="5" t="str">
        <f>IF(I151="non",H151,"0")</f>
        <v>0</v>
      </c>
      <c r="K151" s="40">
        <f>SUMIFS('bac volé dégradé'!$D$3:$D$10,'bac volé dégradé'!$A$3:$A$10,Tableau1345[[#This Row],[Zone]])</f>
        <v>0</v>
      </c>
      <c r="L151">
        <f>(G151)*2+J151+K151</f>
        <v>1000</v>
      </c>
      <c r="M151" s="6"/>
      <c r="N151" s="38" t="str">
        <f>IF(M151="non",L151,"0")</f>
        <v>0</v>
      </c>
      <c r="O151" s="40">
        <f>SUMIFS('bac volé dégradé'!$G$3:$G$10,'bac volé dégradé'!$A$3:$A$10,Tableau1345[[#This Row],[Zone]])</f>
        <v>0</v>
      </c>
      <c r="P151" s="40">
        <f>G151*2+N151+O151</f>
        <v>1000</v>
      </c>
      <c r="Q151" s="36"/>
      <c r="R151" s="67" t="str">
        <f t="shared" si="2"/>
        <v>0</v>
      </c>
      <c r="S151" s="40">
        <f>SUMIFS('bac volé dégradé'!$J$3:$J$10,'bac volé dégradé'!$A$3:$A$10,Tableau1345[[#This Row],[Zone]])</f>
        <v>0</v>
      </c>
      <c r="T151" s="37">
        <f>$G151*2+R151+S151</f>
        <v>1000</v>
      </c>
      <c r="U151" s="6"/>
      <c r="V151" s="5" t="str">
        <f>IF(U151="non",T151,"0")</f>
        <v>0</v>
      </c>
      <c r="W151" s="40">
        <f>SUMIFS('bac volé dégradé'!$M$3:$M$10,'bac volé dégradé'!$A$3:$A$10,Tableau1345[[#This Row],[Zone]])</f>
        <v>0</v>
      </c>
      <c r="X151">
        <f>$G151*2+V151+W151</f>
        <v>1000</v>
      </c>
      <c r="Y151" s="6"/>
    </row>
    <row r="152" spans="1:25" ht="15.75" thickBot="1" x14ac:dyDescent="0.3">
      <c r="A152" s="15">
        <v>149</v>
      </c>
      <c r="B152">
        <v>51</v>
      </c>
      <c r="C152" t="s">
        <v>206</v>
      </c>
      <c r="D152" t="s">
        <v>23</v>
      </c>
      <c r="E152" t="s">
        <v>90</v>
      </c>
      <c r="F152" s="39" t="str">
        <f>VLOOKUP(Tableau1345[[#This Row],[Code]],Legende!$A$2:$B$5,2,FALSE)</f>
        <v>Etablissement</v>
      </c>
      <c r="G152" s="6">
        <f>IF(OR(E152="m",E152="P"),500,1000)</f>
        <v>1000</v>
      </c>
      <c r="H152" s="35">
        <f>G152*2</f>
        <v>2000</v>
      </c>
      <c r="I152" s="36"/>
      <c r="J152" s="5" t="str">
        <f>IF(I152="non",H152,"0")</f>
        <v>0</v>
      </c>
      <c r="K152">
        <f>SUMIFS('bac volé dégradé'!$D$3:$D$10,'bac volé dégradé'!$A$3:$A$10,Tableau1345[[#This Row],[Zone]])</f>
        <v>0</v>
      </c>
      <c r="L152">
        <f>(G152)*2+J152+K152</f>
        <v>2000</v>
      </c>
      <c r="M152" s="6"/>
      <c r="N152" s="38" t="str">
        <f>IF(M152="non",L152,"0")</f>
        <v>0</v>
      </c>
      <c r="O152">
        <f>SUMIFS('bac volé dégradé'!$G$3:$G$10,'bac volé dégradé'!$A$3:$A$10,Tableau1345[[#This Row],[Zone]])</f>
        <v>0</v>
      </c>
      <c r="P152" s="40">
        <f>G152*2+N152+O152</f>
        <v>2000</v>
      </c>
      <c r="Q152" s="36"/>
      <c r="R152" s="67" t="str">
        <f t="shared" si="2"/>
        <v>0</v>
      </c>
      <c r="S152">
        <f>SUMIFS('bac volé dégradé'!$J$3:$J$10,'bac volé dégradé'!$A$3:$A$10,Tableau1345[[#This Row],[Zone]])</f>
        <v>0</v>
      </c>
      <c r="T152" s="37">
        <f>$G152*2+R152+S152</f>
        <v>2000</v>
      </c>
      <c r="U152" s="6"/>
      <c r="V152" s="5" t="str">
        <f>IF(U152="non",T152,"0")</f>
        <v>0</v>
      </c>
      <c r="W152">
        <f>SUMIFS('bac volé dégradé'!$M$3:$M$10,'bac volé dégradé'!$A$3:$A$10,Tableau1345[[#This Row],[Zone]])</f>
        <v>0</v>
      </c>
      <c r="X152">
        <f>$G152*2+V152+W152</f>
        <v>2000</v>
      </c>
      <c r="Y152" s="6"/>
    </row>
    <row r="153" spans="1:25" ht="15.75" thickBot="1" x14ac:dyDescent="0.3">
      <c r="A153" s="15">
        <v>150</v>
      </c>
      <c r="B153">
        <v>52</v>
      </c>
      <c r="C153" t="s">
        <v>207</v>
      </c>
      <c r="D153" t="s">
        <v>23</v>
      </c>
      <c r="E153" t="s">
        <v>69</v>
      </c>
      <c r="F153" s="39" t="str">
        <f>VLOOKUP(Tableau1345[[#This Row],[Code]],Legende!$A$2:$B$5,2,FALSE)</f>
        <v>Foyer</v>
      </c>
      <c r="G153" s="6">
        <f>IF(OR(E153="m",E153="P"),500,1000)</f>
        <v>500</v>
      </c>
      <c r="H153" s="35">
        <f>G153*2</f>
        <v>1000</v>
      </c>
      <c r="I153" s="36"/>
      <c r="J153" s="5" t="str">
        <f>IF(I153="non",H153,"0")</f>
        <v>0</v>
      </c>
      <c r="K153">
        <f>SUMIFS('bac volé dégradé'!$D$3:$D$10,'bac volé dégradé'!$A$3:$A$10,Tableau1345[[#This Row],[Zone]])</f>
        <v>0</v>
      </c>
      <c r="L153">
        <f>(G153)*2+J153+K153</f>
        <v>1000</v>
      </c>
      <c r="M153" s="6"/>
      <c r="N153" s="38" t="str">
        <f>IF(M153="non",L153,"0")</f>
        <v>0</v>
      </c>
      <c r="O153">
        <f>SUMIFS('bac volé dégradé'!$G$3:$G$10,'bac volé dégradé'!$A$3:$A$10,Tableau1345[[#This Row],[Zone]])</f>
        <v>0</v>
      </c>
      <c r="P153" s="40">
        <f>G153*2+N153+O153</f>
        <v>1000</v>
      </c>
      <c r="Q153" s="36"/>
      <c r="R153" s="67" t="str">
        <f t="shared" si="2"/>
        <v>0</v>
      </c>
      <c r="S153">
        <f>SUMIFS('bac volé dégradé'!$J$3:$J$10,'bac volé dégradé'!$A$3:$A$10,Tableau1345[[#This Row],[Zone]])</f>
        <v>0</v>
      </c>
      <c r="T153" s="37">
        <f>$G153*2+R153+S153</f>
        <v>1000</v>
      </c>
      <c r="U153" s="6"/>
      <c r="V153" s="5" t="str">
        <f>IF(U153="non",T153,"0")</f>
        <v>0</v>
      </c>
      <c r="W153">
        <f>SUMIFS('bac volé dégradé'!$M$3:$M$10,'bac volé dégradé'!$A$3:$A$10,Tableau1345[[#This Row],[Zone]])</f>
        <v>0</v>
      </c>
      <c r="X153">
        <f>$G153*2+V153+W153</f>
        <v>1000</v>
      </c>
      <c r="Y153" s="6"/>
    </row>
    <row r="154" spans="1:25" ht="15.75" thickBot="1" x14ac:dyDescent="0.3">
      <c r="A154" s="15">
        <v>151</v>
      </c>
      <c r="C154" t="s">
        <v>208</v>
      </c>
      <c r="D154" t="s">
        <v>23</v>
      </c>
      <c r="E154" t="s">
        <v>90</v>
      </c>
      <c r="F154" s="39" t="str">
        <f>VLOOKUP(Tableau1345[[#This Row],[Code]],Legende!$A$2:$B$5,2,FALSE)</f>
        <v>Etablissement</v>
      </c>
      <c r="G154" s="6">
        <f>IF(OR(E154="m",E154="P"),500,1000)</f>
        <v>1000</v>
      </c>
      <c r="H154" s="35">
        <f>G154*2</f>
        <v>2000</v>
      </c>
      <c r="I154" s="36"/>
      <c r="J154" s="5" t="str">
        <f>IF(I154="non",H154,"0")</f>
        <v>0</v>
      </c>
      <c r="K154">
        <f>SUMIFS('bac volé dégradé'!$D$3:$D$10,'bac volé dégradé'!$A$3:$A$10,Tableau1345[[#This Row],[Zone]])</f>
        <v>0</v>
      </c>
      <c r="L154">
        <f>(G154)*2+J154+K154</f>
        <v>2000</v>
      </c>
      <c r="M154" s="6"/>
      <c r="N154" s="38" t="str">
        <f>IF(M154="non",L154,"0")</f>
        <v>0</v>
      </c>
      <c r="O154">
        <f>SUMIFS('bac volé dégradé'!$G$3:$G$10,'bac volé dégradé'!$A$3:$A$10,Tableau1345[[#This Row],[Zone]])</f>
        <v>0</v>
      </c>
      <c r="P154" s="40">
        <f>G154*2+N154+O154</f>
        <v>2000</v>
      </c>
      <c r="Q154" s="36"/>
      <c r="R154" s="67" t="str">
        <f t="shared" si="2"/>
        <v>0</v>
      </c>
      <c r="S154">
        <f>SUMIFS('bac volé dégradé'!$J$3:$J$10,'bac volé dégradé'!$A$3:$A$10,Tableau1345[[#This Row],[Zone]])</f>
        <v>0</v>
      </c>
      <c r="T154" s="37">
        <f>$G154*2+R154+S154</f>
        <v>2000</v>
      </c>
      <c r="U154" s="6"/>
      <c r="V154" s="5" t="str">
        <f>IF(U154="non",T154,"0")</f>
        <v>0</v>
      </c>
      <c r="W154">
        <f>SUMIFS('bac volé dégradé'!$M$3:$M$10,'bac volé dégradé'!$A$3:$A$10,Tableau1345[[#This Row],[Zone]])</f>
        <v>0</v>
      </c>
      <c r="X154">
        <f>$G154*2+V154+W154</f>
        <v>2000</v>
      </c>
      <c r="Y154" s="6"/>
    </row>
    <row r="155" spans="1:25" ht="15.75" thickBot="1" x14ac:dyDescent="0.3">
      <c r="A155" s="15">
        <v>152</v>
      </c>
      <c r="B155">
        <v>445</v>
      </c>
      <c r="C155" t="s">
        <v>208</v>
      </c>
      <c r="D155" t="s">
        <v>23</v>
      </c>
      <c r="E155" t="s">
        <v>90</v>
      </c>
      <c r="F155" s="39" t="str">
        <f>VLOOKUP(Tableau1345[[#This Row],[Code]],Legende!$A$2:$B$5,2,FALSE)</f>
        <v>Etablissement</v>
      </c>
      <c r="G155" s="6">
        <f>IF(OR(E155="m",E155="P"),500,1000)</f>
        <v>1000</v>
      </c>
      <c r="H155" s="35">
        <f>G155*2</f>
        <v>2000</v>
      </c>
      <c r="I155" s="36"/>
      <c r="J155" s="5" t="str">
        <f>IF(I155="non",H155,"0")</f>
        <v>0</v>
      </c>
      <c r="K155">
        <f>SUMIFS('bac volé dégradé'!$D$3:$D$10,'bac volé dégradé'!$A$3:$A$10,Tableau1345[[#This Row],[Zone]])</f>
        <v>0</v>
      </c>
      <c r="L155">
        <f>(G155)*2+J155+K155</f>
        <v>2000</v>
      </c>
      <c r="M155" s="6"/>
      <c r="N155" s="38" t="str">
        <f>IF(M155="non",L155,"0")</f>
        <v>0</v>
      </c>
      <c r="O155">
        <f>SUMIFS('bac volé dégradé'!$G$3:$G$10,'bac volé dégradé'!$A$3:$A$10,Tableau1345[[#This Row],[Zone]])</f>
        <v>0</v>
      </c>
      <c r="P155" s="40">
        <f>G155*2+N155+O155</f>
        <v>2000</v>
      </c>
      <c r="Q155" s="36"/>
      <c r="R155" s="67" t="str">
        <f t="shared" si="2"/>
        <v>0</v>
      </c>
      <c r="S155">
        <f>SUMIFS('bac volé dégradé'!$J$3:$J$10,'bac volé dégradé'!$A$3:$A$10,Tableau1345[[#This Row],[Zone]])</f>
        <v>0</v>
      </c>
      <c r="T155" s="37">
        <f>$G155*2+R155+S155</f>
        <v>2000</v>
      </c>
      <c r="U155" s="6"/>
      <c r="V155" s="5" t="str">
        <f>IF(U155="non",T155,"0")</f>
        <v>0</v>
      </c>
      <c r="W155">
        <f>SUMIFS('bac volé dégradé'!$M$3:$M$10,'bac volé dégradé'!$A$3:$A$10,Tableau1345[[#This Row],[Zone]])</f>
        <v>0</v>
      </c>
      <c r="X155">
        <f>$G155*2+V155+W155</f>
        <v>2000</v>
      </c>
      <c r="Y155" s="6"/>
    </row>
    <row r="156" spans="1:25" ht="15.75" thickBot="1" x14ac:dyDescent="0.3">
      <c r="A156" s="15">
        <v>153</v>
      </c>
      <c r="B156">
        <v>446</v>
      </c>
      <c r="C156" t="s">
        <v>209</v>
      </c>
      <c r="D156" t="s">
        <v>23</v>
      </c>
      <c r="E156" t="s">
        <v>69</v>
      </c>
      <c r="F156" s="39" t="str">
        <f>VLOOKUP(Tableau1345[[#This Row],[Code]],Legende!$A$2:$B$5,2,FALSE)</f>
        <v>Foyer</v>
      </c>
      <c r="G156" s="6">
        <f>IF(OR(E156="m",E156="P"),500,1000)</f>
        <v>500</v>
      </c>
      <c r="H156" s="35">
        <f>G156*2</f>
        <v>1000</v>
      </c>
      <c r="I156" s="36"/>
      <c r="J156" s="5" t="str">
        <f>IF(I156="non",H156,"0")</f>
        <v>0</v>
      </c>
      <c r="K156">
        <f>SUMIFS('bac volé dégradé'!$D$3:$D$10,'bac volé dégradé'!$A$3:$A$10,Tableau1345[[#This Row],[Zone]])</f>
        <v>0</v>
      </c>
      <c r="L156">
        <f>(G156)*2+J156+K156</f>
        <v>1000</v>
      </c>
      <c r="M156" s="6"/>
      <c r="N156" s="38" t="str">
        <f>IF(M156="non",L156,"0")</f>
        <v>0</v>
      </c>
      <c r="O156">
        <f>SUMIFS('bac volé dégradé'!$G$3:$G$10,'bac volé dégradé'!$A$3:$A$10,Tableau1345[[#This Row],[Zone]])</f>
        <v>0</v>
      </c>
      <c r="P156" s="40">
        <f>G156*2+N156+O156</f>
        <v>1000</v>
      </c>
      <c r="Q156" s="36"/>
      <c r="R156" s="67" t="str">
        <f t="shared" si="2"/>
        <v>0</v>
      </c>
      <c r="S156">
        <f>SUMIFS('bac volé dégradé'!$J$3:$J$10,'bac volé dégradé'!$A$3:$A$10,Tableau1345[[#This Row],[Zone]])</f>
        <v>0</v>
      </c>
      <c r="T156" s="37">
        <f>$G156*2+R156+S156</f>
        <v>1000</v>
      </c>
      <c r="U156" s="6"/>
      <c r="V156" s="5" t="str">
        <f>IF(U156="non",T156,"0")</f>
        <v>0</v>
      </c>
      <c r="W156">
        <f>SUMIFS('bac volé dégradé'!$M$3:$M$10,'bac volé dégradé'!$A$3:$A$10,Tableau1345[[#This Row],[Zone]])</f>
        <v>0</v>
      </c>
      <c r="X156">
        <f>$G156*2+V156+W156</f>
        <v>1000</v>
      </c>
      <c r="Y156" s="6"/>
    </row>
    <row r="157" spans="1:25" ht="15.75" thickBot="1" x14ac:dyDescent="0.3">
      <c r="A157" s="15">
        <v>154</v>
      </c>
      <c r="B157">
        <v>447</v>
      </c>
      <c r="C157" t="s">
        <v>210</v>
      </c>
      <c r="D157" t="s">
        <v>23</v>
      </c>
      <c r="E157" t="s">
        <v>69</v>
      </c>
      <c r="F157" s="39" t="str">
        <f>VLOOKUP(Tableau1345[[#This Row],[Code]],Legende!$A$2:$B$5,2,FALSE)</f>
        <v>Foyer</v>
      </c>
      <c r="G157" s="6">
        <f>IF(OR(E157="m",E157="P"),500,1000)</f>
        <v>500</v>
      </c>
      <c r="H157" s="35">
        <f>G157*2</f>
        <v>1000</v>
      </c>
      <c r="I157" s="36"/>
      <c r="J157" s="5" t="str">
        <f>IF(I157="non",H157,"0")</f>
        <v>0</v>
      </c>
      <c r="K157">
        <f>SUMIFS('bac volé dégradé'!$D$3:$D$10,'bac volé dégradé'!$A$3:$A$10,Tableau1345[[#This Row],[Zone]])</f>
        <v>0</v>
      </c>
      <c r="L157">
        <f>(G157)*2+J157+K157</f>
        <v>1000</v>
      </c>
      <c r="M157" s="6"/>
      <c r="N157" s="38" t="str">
        <f>IF(M157="non",L157,"0")</f>
        <v>0</v>
      </c>
      <c r="O157">
        <f>SUMIFS('bac volé dégradé'!$G$3:$G$10,'bac volé dégradé'!$A$3:$A$10,Tableau1345[[#This Row],[Zone]])</f>
        <v>0</v>
      </c>
      <c r="P157" s="40">
        <f>G157*2+N157+O157</f>
        <v>1000</v>
      </c>
      <c r="Q157" s="36"/>
      <c r="R157" s="67" t="str">
        <f t="shared" si="2"/>
        <v>0</v>
      </c>
      <c r="S157">
        <f>SUMIFS('bac volé dégradé'!$J$3:$J$10,'bac volé dégradé'!$A$3:$A$10,Tableau1345[[#This Row],[Zone]])</f>
        <v>0</v>
      </c>
      <c r="T157" s="37">
        <f>$G157*2+R157+S157</f>
        <v>1000</v>
      </c>
      <c r="U157" s="6"/>
      <c r="V157" s="5" t="str">
        <f>IF(U157="non",T157,"0")</f>
        <v>0</v>
      </c>
      <c r="W157">
        <f>SUMIFS('bac volé dégradé'!$M$3:$M$10,'bac volé dégradé'!$A$3:$A$10,Tableau1345[[#This Row],[Zone]])</f>
        <v>0</v>
      </c>
      <c r="X157">
        <f>$G157*2+V157+W157</f>
        <v>1000</v>
      </c>
      <c r="Y157" s="6"/>
    </row>
    <row r="158" spans="1:25" ht="15.75" thickBot="1" x14ac:dyDescent="0.3">
      <c r="A158" s="15">
        <v>155</v>
      </c>
      <c r="B158">
        <v>62</v>
      </c>
      <c r="C158" t="s">
        <v>211</v>
      </c>
      <c r="D158" t="s">
        <v>23</v>
      </c>
      <c r="E158" t="s">
        <v>69</v>
      </c>
      <c r="F158" s="39" t="str">
        <f>VLOOKUP(Tableau1345[[#This Row],[Code]],Legende!$A$2:$B$5,2,FALSE)</f>
        <v>Foyer</v>
      </c>
      <c r="G158" s="6">
        <f>IF(OR(E158="m",E158="P"),500,1000)</f>
        <v>500</v>
      </c>
      <c r="H158" s="35">
        <f>G158*2</f>
        <v>1000</v>
      </c>
      <c r="I158" s="36"/>
      <c r="J158" s="5" t="str">
        <f>IF(I158="non",H158,"0")</f>
        <v>0</v>
      </c>
      <c r="K158">
        <f>SUMIFS('bac volé dégradé'!$D$3:$D$10,'bac volé dégradé'!$A$3:$A$10,Tableau1345[[#This Row],[Zone]])</f>
        <v>0</v>
      </c>
      <c r="L158">
        <f>(G158)*2+J158+K158</f>
        <v>1000</v>
      </c>
      <c r="M158" s="6"/>
      <c r="N158" s="38" t="str">
        <f>IF(M158="non",L158,"0")</f>
        <v>0</v>
      </c>
      <c r="O158">
        <f>SUMIFS('bac volé dégradé'!$G$3:$G$10,'bac volé dégradé'!$A$3:$A$10,Tableau1345[[#This Row],[Zone]])</f>
        <v>0</v>
      </c>
      <c r="P158" s="40">
        <f>G158*2+N158+O158</f>
        <v>1000</v>
      </c>
      <c r="Q158" s="36"/>
      <c r="R158" s="67" t="str">
        <f t="shared" si="2"/>
        <v>0</v>
      </c>
      <c r="S158">
        <f>SUMIFS('bac volé dégradé'!$J$3:$J$10,'bac volé dégradé'!$A$3:$A$10,Tableau1345[[#This Row],[Zone]])</f>
        <v>0</v>
      </c>
      <c r="T158" s="37">
        <f>$G158*2+R158+S158</f>
        <v>1000</v>
      </c>
      <c r="U158" s="6"/>
      <c r="V158" s="5" t="str">
        <f>IF(U158="non",T158,"0")</f>
        <v>0</v>
      </c>
      <c r="W158">
        <f>SUMIFS('bac volé dégradé'!$M$3:$M$10,'bac volé dégradé'!$A$3:$A$10,Tableau1345[[#This Row],[Zone]])</f>
        <v>0</v>
      </c>
      <c r="X158">
        <f>$G158*2+V158+W158</f>
        <v>1000</v>
      </c>
      <c r="Y158" s="6"/>
    </row>
    <row r="159" spans="1:25" ht="15.75" thickBot="1" x14ac:dyDescent="0.3">
      <c r="A159" s="15">
        <v>156</v>
      </c>
      <c r="B159">
        <v>689</v>
      </c>
      <c r="C159" t="s">
        <v>212</v>
      </c>
      <c r="D159" t="s">
        <v>23</v>
      </c>
      <c r="E159" t="s">
        <v>69</v>
      </c>
      <c r="F159" s="39" t="str">
        <f>VLOOKUP(Tableau1345[[#This Row],[Code]],Legende!$A$2:$B$5,2,FALSE)</f>
        <v>Foyer</v>
      </c>
      <c r="G159" s="6">
        <f>IF(OR(E159="m",E159="P"),500,1000)</f>
        <v>500</v>
      </c>
      <c r="H159" s="35">
        <f>G159*2</f>
        <v>1000</v>
      </c>
      <c r="I159" s="36"/>
      <c r="J159" s="5" t="str">
        <f>IF(I159="non",H159,"0")</f>
        <v>0</v>
      </c>
      <c r="K159">
        <f>SUMIFS('bac volé dégradé'!$D$3:$D$10,'bac volé dégradé'!$A$3:$A$10,Tableau1345[[#This Row],[Zone]])</f>
        <v>0</v>
      </c>
      <c r="L159">
        <f>(G159)*2+J159+K159</f>
        <v>1000</v>
      </c>
      <c r="M159" s="6"/>
      <c r="N159" s="38" t="str">
        <f>IF(M159="non",L159,"0")</f>
        <v>0</v>
      </c>
      <c r="O159">
        <f>SUMIFS('bac volé dégradé'!$G$3:$G$10,'bac volé dégradé'!$A$3:$A$10,Tableau1345[[#This Row],[Zone]])</f>
        <v>0</v>
      </c>
      <c r="P159" s="40">
        <f>G159*2+N159+O159</f>
        <v>1000</v>
      </c>
      <c r="Q159" s="36"/>
      <c r="R159" s="67" t="str">
        <f t="shared" si="2"/>
        <v>0</v>
      </c>
      <c r="S159">
        <f>SUMIFS('bac volé dégradé'!$J$3:$J$10,'bac volé dégradé'!$A$3:$A$10,Tableau1345[[#This Row],[Zone]])</f>
        <v>0</v>
      </c>
      <c r="T159" s="37">
        <f>$G159*2+R159+S159</f>
        <v>1000</v>
      </c>
      <c r="U159" s="6"/>
      <c r="V159" s="5" t="str">
        <f>IF(U159="non",T159,"0")</f>
        <v>0</v>
      </c>
      <c r="W159">
        <f>SUMIFS('bac volé dégradé'!$M$3:$M$10,'bac volé dégradé'!$A$3:$A$10,Tableau1345[[#This Row],[Zone]])</f>
        <v>0</v>
      </c>
      <c r="X159">
        <f>$G159*2+V159+W159</f>
        <v>1000</v>
      </c>
      <c r="Y159" s="6"/>
    </row>
    <row r="160" spans="1:25" ht="15.75" thickBot="1" x14ac:dyDescent="0.3">
      <c r="A160" s="15">
        <v>157</v>
      </c>
      <c r="B160">
        <v>690</v>
      </c>
      <c r="C160" t="s">
        <v>213</v>
      </c>
      <c r="D160" t="s">
        <v>23</v>
      </c>
      <c r="E160" t="s">
        <v>69</v>
      </c>
      <c r="F160" s="39" t="str">
        <f>VLOOKUP(Tableau1345[[#This Row],[Code]],Legende!$A$2:$B$5,2,FALSE)</f>
        <v>Foyer</v>
      </c>
      <c r="G160" s="6">
        <f>IF(OR(E160="m",E160="P"),500,1000)</f>
        <v>500</v>
      </c>
      <c r="H160" s="35">
        <f>G160*2</f>
        <v>1000</v>
      </c>
      <c r="I160" s="36"/>
      <c r="J160" s="5" t="str">
        <f>IF(I160="non",H160,"0")</f>
        <v>0</v>
      </c>
      <c r="K160">
        <f>SUMIFS('bac volé dégradé'!$D$3:$D$10,'bac volé dégradé'!$A$3:$A$10,Tableau1345[[#This Row],[Zone]])</f>
        <v>0</v>
      </c>
      <c r="L160">
        <f>(G160)*2+J160+K160</f>
        <v>1000</v>
      </c>
      <c r="M160" s="6"/>
      <c r="N160" s="38" t="str">
        <f>IF(M160="non",L160,"0")</f>
        <v>0</v>
      </c>
      <c r="O160">
        <f>SUMIFS('bac volé dégradé'!$G$3:$G$10,'bac volé dégradé'!$A$3:$A$10,Tableau1345[[#This Row],[Zone]])</f>
        <v>0</v>
      </c>
      <c r="P160" s="40">
        <f>G160*2+N160+O160</f>
        <v>1000</v>
      </c>
      <c r="Q160" s="36"/>
      <c r="R160" s="67" t="str">
        <f t="shared" si="2"/>
        <v>0</v>
      </c>
      <c r="S160">
        <f>SUMIFS('bac volé dégradé'!$J$3:$J$10,'bac volé dégradé'!$A$3:$A$10,Tableau1345[[#This Row],[Zone]])</f>
        <v>0</v>
      </c>
      <c r="T160" s="37">
        <f>$G160*2+R160+S160</f>
        <v>1000</v>
      </c>
      <c r="U160" s="6"/>
      <c r="V160" s="5" t="str">
        <f>IF(U160="non",T160,"0")</f>
        <v>0</v>
      </c>
      <c r="W160">
        <f>SUMIFS('bac volé dégradé'!$M$3:$M$10,'bac volé dégradé'!$A$3:$A$10,Tableau1345[[#This Row],[Zone]])</f>
        <v>0</v>
      </c>
      <c r="X160">
        <f>$G160*2+V160+W160</f>
        <v>1000</v>
      </c>
      <c r="Y160" s="6"/>
    </row>
    <row r="161" spans="1:25" ht="15.75" thickBot="1" x14ac:dyDescent="0.3">
      <c r="A161" s="15">
        <v>158</v>
      </c>
      <c r="B161">
        <v>691</v>
      </c>
      <c r="C161" t="s">
        <v>214</v>
      </c>
      <c r="D161" t="s">
        <v>23</v>
      </c>
      <c r="E161" t="s">
        <v>90</v>
      </c>
      <c r="F161" s="39" t="str">
        <f>VLOOKUP(Tableau1345[[#This Row],[Code]],Legende!$A$2:$B$5,2,FALSE)</f>
        <v>Etablissement</v>
      </c>
      <c r="G161" s="6">
        <f>IF(OR(E161="m",E161="P"),500,1000)</f>
        <v>1000</v>
      </c>
      <c r="H161" s="35">
        <f>G161*2</f>
        <v>2000</v>
      </c>
      <c r="I161" s="36"/>
      <c r="J161" s="5" t="str">
        <f>IF(I161="non",H161,"0")</f>
        <v>0</v>
      </c>
      <c r="K161">
        <f>SUMIFS('bac volé dégradé'!$D$3:$D$10,'bac volé dégradé'!$A$3:$A$10,Tableau1345[[#This Row],[Zone]])</f>
        <v>0</v>
      </c>
      <c r="L161">
        <f>(G161)*2+J161+K161</f>
        <v>2000</v>
      </c>
      <c r="M161" s="6"/>
      <c r="N161" s="38" t="str">
        <f>IF(M161="non",L161,"0")</f>
        <v>0</v>
      </c>
      <c r="O161">
        <f>SUMIFS('bac volé dégradé'!$G$3:$G$10,'bac volé dégradé'!$A$3:$A$10,Tableau1345[[#This Row],[Zone]])</f>
        <v>0</v>
      </c>
      <c r="P161" s="40">
        <f>G161*2+N161+O161</f>
        <v>2000</v>
      </c>
      <c r="Q161" s="36"/>
      <c r="R161" s="67" t="str">
        <f t="shared" si="2"/>
        <v>0</v>
      </c>
      <c r="S161">
        <f>SUMIFS('bac volé dégradé'!$J$3:$J$10,'bac volé dégradé'!$A$3:$A$10,Tableau1345[[#This Row],[Zone]])</f>
        <v>0</v>
      </c>
      <c r="T161" s="37">
        <f>$G161*2+R161+S161</f>
        <v>2000</v>
      </c>
      <c r="U161" s="6"/>
      <c r="V161" s="5" t="str">
        <f>IF(U161="non",T161,"0")</f>
        <v>0</v>
      </c>
      <c r="W161">
        <f>SUMIFS('bac volé dégradé'!$M$3:$M$10,'bac volé dégradé'!$A$3:$A$10,Tableau1345[[#This Row],[Zone]])</f>
        <v>0</v>
      </c>
      <c r="X161">
        <f>$G161*2+V161+W161</f>
        <v>2000</v>
      </c>
      <c r="Y161" s="6"/>
    </row>
    <row r="162" spans="1:25" ht="15.75" thickBot="1" x14ac:dyDescent="0.3">
      <c r="A162" s="15">
        <v>159</v>
      </c>
      <c r="B162">
        <v>569</v>
      </c>
      <c r="C162" t="s">
        <v>215</v>
      </c>
      <c r="D162" t="s">
        <v>216</v>
      </c>
      <c r="E162" t="s">
        <v>69</v>
      </c>
      <c r="F162" s="39" t="str">
        <f>VLOOKUP(Tableau1345[[#This Row],[Code]],Legende!$A$2:$B$5,2,FALSE)</f>
        <v>Foyer</v>
      </c>
      <c r="G162" s="6">
        <f>IF(OR(E162="m",E162="P"),500,1000)</f>
        <v>500</v>
      </c>
      <c r="H162" s="35">
        <f>G162*2</f>
        <v>1000</v>
      </c>
      <c r="I162" s="36"/>
      <c r="J162" s="5" t="str">
        <f>IF(I162="non",H162,"0")</f>
        <v>0</v>
      </c>
      <c r="K162">
        <f>SUMIFS('bac volé dégradé'!$D$3:$D$10,'bac volé dégradé'!$A$3:$A$10,Tableau1345[[#This Row],[Zone]])</f>
        <v>0</v>
      </c>
      <c r="L162">
        <f>(G162)*2+J162+K162</f>
        <v>1000</v>
      </c>
      <c r="M162" s="6"/>
      <c r="N162" s="38" t="str">
        <f>IF(M162="non",L162,"0")</f>
        <v>0</v>
      </c>
      <c r="O162">
        <f>SUMIFS('bac volé dégradé'!$G$3:$G$10,'bac volé dégradé'!$A$3:$A$10,Tableau1345[[#This Row],[Zone]])</f>
        <v>0</v>
      </c>
      <c r="P162" s="40">
        <f>G162*2+N162+O162</f>
        <v>1000</v>
      </c>
      <c r="Q162" s="36"/>
      <c r="R162" s="67" t="str">
        <f t="shared" si="2"/>
        <v>0</v>
      </c>
      <c r="S162">
        <f>SUMIFS('bac volé dégradé'!$J$3:$J$10,'bac volé dégradé'!$A$3:$A$10,Tableau1345[[#This Row],[Zone]])</f>
        <v>0</v>
      </c>
      <c r="T162" s="37">
        <f>$G162*2+R162+S162</f>
        <v>1000</v>
      </c>
      <c r="U162" s="6"/>
      <c r="V162" s="5" t="str">
        <f>IF(U162="non",T162,"0")</f>
        <v>0</v>
      </c>
      <c r="W162">
        <f>SUMIFS('bac volé dégradé'!$M$3:$M$10,'bac volé dégradé'!$A$3:$A$10,Tableau1345[[#This Row],[Zone]])</f>
        <v>0</v>
      </c>
      <c r="X162">
        <f>$G162*2+V162+W162</f>
        <v>1000</v>
      </c>
      <c r="Y162" s="6"/>
    </row>
    <row r="163" spans="1:25" ht="15.75" thickBot="1" x14ac:dyDescent="0.3">
      <c r="A163" s="15">
        <v>160</v>
      </c>
      <c r="B163">
        <v>570</v>
      </c>
      <c r="C163" t="s">
        <v>217</v>
      </c>
      <c r="D163" t="s">
        <v>216</v>
      </c>
      <c r="E163" t="s">
        <v>69</v>
      </c>
      <c r="F163" s="39" t="str">
        <f>VLOOKUP(Tableau1345[[#This Row],[Code]],Legende!$A$2:$B$5,2,FALSE)</f>
        <v>Foyer</v>
      </c>
      <c r="G163" s="6">
        <f>IF(OR(E163="m",E163="P"),500,1000)</f>
        <v>500</v>
      </c>
      <c r="H163" s="35">
        <f>G163*2</f>
        <v>1000</v>
      </c>
      <c r="I163" s="36"/>
      <c r="J163" s="5" t="str">
        <f>IF(I163="non",H163,"0")</f>
        <v>0</v>
      </c>
      <c r="K163">
        <f>SUMIFS('bac volé dégradé'!$D$3:$D$10,'bac volé dégradé'!$A$3:$A$10,Tableau1345[[#This Row],[Zone]])</f>
        <v>0</v>
      </c>
      <c r="L163">
        <f>(G163)*2+J163+K163</f>
        <v>1000</v>
      </c>
      <c r="M163" s="6"/>
      <c r="N163" s="38" t="str">
        <f>IF(M163="non",L163,"0")</f>
        <v>0</v>
      </c>
      <c r="O163">
        <f>SUMIFS('bac volé dégradé'!$G$3:$G$10,'bac volé dégradé'!$A$3:$A$10,Tableau1345[[#This Row],[Zone]])</f>
        <v>0</v>
      </c>
      <c r="P163" s="40">
        <f>G163*2+N163+O163</f>
        <v>1000</v>
      </c>
      <c r="Q163" s="36"/>
      <c r="R163" s="67" t="str">
        <f t="shared" si="2"/>
        <v>0</v>
      </c>
      <c r="S163">
        <f>SUMIFS('bac volé dégradé'!$J$3:$J$10,'bac volé dégradé'!$A$3:$A$10,Tableau1345[[#This Row],[Zone]])</f>
        <v>0</v>
      </c>
      <c r="T163" s="37">
        <f>$G163*2+R163+S163</f>
        <v>1000</v>
      </c>
      <c r="U163" s="6"/>
      <c r="V163" s="5" t="str">
        <f>IF(U163="non",T163,"0")</f>
        <v>0</v>
      </c>
      <c r="W163">
        <f>SUMIFS('bac volé dégradé'!$M$3:$M$10,'bac volé dégradé'!$A$3:$A$10,Tableau1345[[#This Row],[Zone]])</f>
        <v>0</v>
      </c>
      <c r="X163">
        <f>$G163*2+V163+W163</f>
        <v>1000</v>
      </c>
      <c r="Y163" s="6"/>
    </row>
    <row r="164" spans="1:25" ht="15.75" thickBot="1" x14ac:dyDescent="0.3">
      <c r="A164" s="15">
        <v>161</v>
      </c>
      <c r="B164">
        <v>571</v>
      </c>
      <c r="C164" t="s">
        <v>218</v>
      </c>
      <c r="D164" t="s">
        <v>216</v>
      </c>
      <c r="E164" t="s">
        <v>69</v>
      </c>
      <c r="F164" s="39" t="str">
        <f>VLOOKUP(Tableau1345[[#This Row],[Code]],Legende!$A$2:$B$5,2,FALSE)</f>
        <v>Foyer</v>
      </c>
      <c r="G164" s="6">
        <f>IF(OR(E164="m",E164="P"),500,1000)</f>
        <v>500</v>
      </c>
      <c r="H164" s="35">
        <f>G164*2</f>
        <v>1000</v>
      </c>
      <c r="I164" s="36"/>
      <c r="J164" s="5" t="str">
        <f>IF(I164="non",H164,"0")</f>
        <v>0</v>
      </c>
      <c r="K164">
        <f>SUMIFS('bac volé dégradé'!$D$3:$D$10,'bac volé dégradé'!$A$3:$A$10,Tableau1345[[#This Row],[Zone]])</f>
        <v>0</v>
      </c>
      <c r="L164">
        <f>(G164)*2+J164+K164</f>
        <v>1000</v>
      </c>
      <c r="M164" s="6"/>
      <c r="N164" s="38" t="str">
        <f>IF(M164="non",L164,"0")</f>
        <v>0</v>
      </c>
      <c r="O164">
        <f>SUMIFS('bac volé dégradé'!$G$3:$G$10,'bac volé dégradé'!$A$3:$A$10,Tableau1345[[#This Row],[Zone]])</f>
        <v>0</v>
      </c>
      <c r="P164" s="40">
        <f>G164*2+N164+O164</f>
        <v>1000</v>
      </c>
      <c r="Q164" s="36"/>
      <c r="R164" s="67" t="str">
        <f t="shared" si="2"/>
        <v>0</v>
      </c>
      <c r="S164">
        <f>SUMIFS('bac volé dégradé'!$J$3:$J$10,'bac volé dégradé'!$A$3:$A$10,Tableau1345[[#This Row],[Zone]])</f>
        <v>0</v>
      </c>
      <c r="T164" s="37">
        <f>$G164*2+R164+S164</f>
        <v>1000</v>
      </c>
      <c r="U164" s="6"/>
      <c r="V164" s="5" t="str">
        <f>IF(U164="non",T164,"0")</f>
        <v>0</v>
      </c>
      <c r="W164">
        <f>SUMIFS('bac volé dégradé'!$M$3:$M$10,'bac volé dégradé'!$A$3:$A$10,Tableau1345[[#This Row],[Zone]])</f>
        <v>0</v>
      </c>
      <c r="X164">
        <f>$G164*2+V164+W164</f>
        <v>1000</v>
      </c>
      <c r="Y164" s="6"/>
    </row>
    <row r="165" spans="1:25" ht="15.75" thickBot="1" x14ac:dyDescent="0.3">
      <c r="A165" s="15">
        <v>162</v>
      </c>
      <c r="B165">
        <v>431</v>
      </c>
      <c r="C165" t="s">
        <v>219</v>
      </c>
      <c r="D165" t="s">
        <v>216</v>
      </c>
      <c r="E165" t="s">
        <v>69</v>
      </c>
      <c r="F165" s="39" t="str">
        <f>VLOOKUP(Tableau1345[[#This Row],[Code]],Legende!$A$2:$B$5,2,FALSE)</f>
        <v>Foyer</v>
      </c>
      <c r="G165" s="6">
        <f>IF(OR(E165="m",E165="P"),500,1000)</f>
        <v>500</v>
      </c>
      <c r="H165" s="35">
        <f>G165*2</f>
        <v>1000</v>
      </c>
      <c r="I165" s="36"/>
      <c r="J165" s="5" t="str">
        <f>IF(I165="non",H165,"0")</f>
        <v>0</v>
      </c>
      <c r="K165">
        <f>SUMIFS('bac volé dégradé'!$D$3:$D$10,'bac volé dégradé'!$A$3:$A$10,Tableau1345[[#This Row],[Zone]])</f>
        <v>0</v>
      </c>
      <c r="L165">
        <f>(G165)*2+J165+K165</f>
        <v>1000</v>
      </c>
      <c r="M165" s="6"/>
      <c r="N165" s="38" t="str">
        <f>IF(M165="non",L165,"0")</f>
        <v>0</v>
      </c>
      <c r="O165">
        <f>SUMIFS('bac volé dégradé'!$G$3:$G$10,'bac volé dégradé'!$A$3:$A$10,Tableau1345[[#This Row],[Zone]])</f>
        <v>0</v>
      </c>
      <c r="P165" s="40">
        <f>G165*2+N165+O165</f>
        <v>1000</v>
      </c>
      <c r="Q165" s="36"/>
      <c r="R165" s="67" t="str">
        <f t="shared" si="2"/>
        <v>0</v>
      </c>
      <c r="S165">
        <f>SUMIFS('bac volé dégradé'!$J$3:$J$10,'bac volé dégradé'!$A$3:$A$10,Tableau1345[[#This Row],[Zone]])</f>
        <v>0</v>
      </c>
      <c r="T165" s="37">
        <f>$G165*2+R165+S165</f>
        <v>1000</v>
      </c>
      <c r="U165" s="6"/>
      <c r="V165" s="5" t="str">
        <f>IF(U165="non",T165,"0")</f>
        <v>0</v>
      </c>
      <c r="W165">
        <f>SUMIFS('bac volé dégradé'!$M$3:$M$10,'bac volé dégradé'!$A$3:$A$10,Tableau1345[[#This Row],[Zone]])</f>
        <v>0</v>
      </c>
      <c r="X165">
        <f>$G165*2+V165+W165</f>
        <v>1000</v>
      </c>
      <c r="Y165" s="6"/>
    </row>
    <row r="166" spans="1:25" ht="15.75" thickBot="1" x14ac:dyDescent="0.3">
      <c r="A166" s="15">
        <v>163</v>
      </c>
      <c r="B166">
        <v>400</v>
      </c>
      <c r="C166" t="s">
        <v>220</v>
      </c>
      <c r="D166" t="s">
        <v>216</v>
      </c>
      <c r="E166" t="s">
        <v>69</v>
      </c>
      <c r="F166" s="39" t="str">
        <f>VLOOKUP(Tableau1345[[#This Row],[Code]],Legende!$A$2:$B$5,2,FALSE)</f>
        <v>Foyer</v>
      </c>
      <c r="G166" s="6">
        <f>IF(OR(E166="m",E166="P"),500,1000)</f>
        <v>500</v>
      </c>
      <c r="H166" s="35">
        <f>G166*2</f>
        <v>1000</v>
      </c>
      <c r="I166" s="36"/>
      <c r="J166" s="5" t="str">
        <f>IF(I166="non",H166,"0")</f>
        <v>0</v>
      </c>
      <c r="K166">
        <f>SUMIFS('bac volé dégradé'!$D$3:$D$10,'bac volé dégradé'!$A$3:$A$10,Tableau1345[[#This Row],[Zone]])</f>
        <v>0</v>
      </c>
      <c r="L166">
        <f>(G166)*2+J166+K166</f>
        <v>1000</v>
      </c>
      <c r="M166" s="6"/>
      <c r="N166" s="38" t="str">
        <f>IF(M166="non",L166,"0")</f>
        <v>0</v>
      </c>
      <c r="O166">
        <f>SUMIFS('bac volé dégradé'!$G$3:$G$10,'bac volé dégradé'!$A$3:$A$10,Tableau1345[[#This Row],[Zone]])</f>
        <v>0</v>
      </c>
      <c r="P166" s="40">
        <f>G166*2+N166+O166</f>
        <v>1000</v>
      </c>
      <c r="Q166" s="36"/>
      <c r="R166" s="67" t="str">
        <f t="shared" si="2"/>
        <v>0</v>
      </c>
      <c r="S166">
        <f>SUMIFS('bac volé dégradé'!$J$3:$J$10,'bac volé dégradé'!$A$3:$A$10,Tableau1345[[#This Row],[Zone]])</f>
        <v>0</v>
      </c>
      <c r="T166" s="37">
        <f>$G166*2+R166+S166</f>
        <v>1000</v>
      </c>
      <c r="U166" s="6"/>
      <c r="V166" s="5" t="str">
        <f>IF(U166="non",T166,"0")</f>
        <v>0</v>
      </c>
      <c r="W166">
        <f>SUMIFS('bac volé dégradé'!$M$3:$M$10,'bac volé dégradé'!$A$3:$A$10,Tableau1345[[#This Row],[Zone]])</f>
        <v>0</v>
      </c>
      <c r="X166">
        <f>$G166*2+V166+W166</f>
        <v>1000</v>
      </c>
      <c r="Y166" s="6"/>
    </row>
    <row r="167" spans="1:25" ht="15.75" thickBot="1" x14ac:dyDescent="0.3">
      <c r="A167" s="15">
        <v>164</v>
      </c>
      <c r="B167">
        <v>401</v>
      </c>
      <c r="C167" t="s">
        <v>221</v>
      </c>
      <c r="D167" t="s">
        <v>216</v>
      </c>
      <c r="E167" t="s">
        <v>69</v>
      </c>
      <c r="F167" s="39" t="str">
        <f>VLOOKUP(Tableau1345[[#This Row],[Code]],Legende!$A$2:$B$5,2,FALSE)</f>
        <v>Foyer</v>
      </c>
      <c r="G167" s="6">
        <f>IF(OR(E167="m",E167="P"),500,1000)</f>
        <v>500</v>
      </c>
      <c r="H167" s="35">
        <f>G167*2</f>
        <v>1000</v>
      </c>
      <c r="I167" s="36"/>
      <c r="J167" s="5" t="str">
        <f>IF(I167="non",H167,"0")</f>
        <v>0</v>
      </c>
      <c r="K167">
        <f>SUMIFS('bac volé dégradé'!$D$3:$D$10,'bac volé dégradé'!$A$3:$A$10,Tableau1345[[#This Row],[Zone]])</f>
        <v>0</v>
      </c>
      <c r="L167">
        <f>(G167)*2+J167+K167</f>
        <v>1000</v>
      </c>
      <c r="M167" s="6"/>
      <c r="N167" s="38" t="str">
        <f>IF(M167="non",L167,"0")</f>
        <v>0</v>
      </c>
      <c r="O167">
        <f>SUMIFS('bac volé dégradé'!$G$3:$G$10,'bac volé dégradé'!$A$3:$A$10,Tableau1345[[#This Row],[Zone]])</f>
        <v>0</v>
      </c>
      <c r="P167" s="40">
        <f>G167*2+N167+O167</f>
        <v>1000</v>
      </c>
      <c r="Q167" s="36"/>
      <c r="R167" s="67" t="str">
        <f t="shared" si="2"/>
        <v>0</v>
      </c>
      <c r="S167">
        <f>SUMIFS('bac volé dégradé'!$J$3:$J$10,'bac volé dégradé'!$A$3:$A$10,Tableau1345[[#This Row],[Zone]])</f>
        <v>0</v>
      </c>
      <c r="T167" s="37">
        <f>$G167*2+R167+S167</f>
        <v>1000</v>
      </c>
      <c r="U167" s="6"/>
      <c r="V167" s="5" t="str">
        <f>IF(U167="non",T167,"0")</f>
        <v>0</v>
      </c>
      <c r="W167">
        <f>SUMIFS('bac volé dégradé'!$M$3:$M$10,'bac volé dégradé'!$A$3:$A$10,Tableau1345[[#This Row],[Zone]])</f>
        <v>0</v>
      </c>
      <c r="X167">
        <f>$G167*2+V167+W167</f>
        <v>1000</v>
      </c>
      <c r="Y167" s="6"/>
    </row>
    <row r="168" spans="1:25" ht="15.75" thickBot="1" x14ac:dyDescent="0.3">
      <c r="A168" s="15">
        <v>165</v>
      </c>
      <c r="B168">
        <v>402</v>
      </c>
      <c r="C168" t="s">
        <v>199</v>
      </c>
      <c r="D168" t="s">
        <v>216</v>
      </c>
      <c r="E168" t="s">
        <v>69</v>
      </c>
      <c r="F168" s="39" t="str">
        <f>VLOOKUP(Tableau1345[[#This Row],[Code]],Legende!$A$2:$B$5,2,FALSE)</f>
        <v>Foyer</v>
      </c>
      <c r="G168" s="6">
        <f>IF(OR(E168="m",E168="P"),500,1000)</f>
        <v>500</v>
      </c>
      <c r="H168" s="35">
        <f>G168*2</f>
        <v>1000</v>
      </c>
      <c r="I168" s="36"/>
      <c r="J168" s="5" t="str">
        <f>IF(I168="non",H168,"0")</f>
        <v>0</v>
      </c>
      <c r="K168">
        <f>SUMIFS('bac volé dégradé'!$D$3:$D$10,'bac volé dégradé'!$A$3:$A$10,Tableau1345[[#This Row],[Zone]])</f>
        <v>0</v>
      </c>
      <c r="L168">
        <f>(G168)*2+J168+K168</f>
        <v>1000</v>
      </c>
      <c r="M168" s="6"/>
      <c r="N168" s="38" t="str">
        <f>IF(M168="non",L168,"0")</f>
        <v>0</v>
      </c>
      <c r="O168">
        <f>SUMIFS('bac volé dégradé'!$G$3:$G$10,'bac volé dégradé'!$A$3:$A$10,Tableau1345[[#This Row],[Zone]])</f>
        <v>0</v>
      </c>
      <c r="P168" s="40">
        <f>G168*2+N168+O168</f>
        <v>1000</v>
      </c>
      <c r="Q168" s="36"/>
      <c r="R168" s="67" t="str">
        <f t="shared" si="2"/>
        <v>0</v>
      </c>
      <c r="S168">
        <f>SUMIFS('bac volé dégradé'!$J$3:$J$10,'bac volé dégradé'!$A$3:$A$10,Tableau1345[[#This Row],[Zone]])</f>
        <v>0</v>
      </c>
      <c r="T168" s="37">
        <f>$G168*2+R168+S168</f>
        <v>1000</v>
      </c>
      <c r="U168" s="6"/>
      <c r="V168" s="5" t="str">
        <f>IF(U168="non",T168,"0")</f>
        <v>0</v>
      </c>
      <c r="W168">
        <f>SUMIFS('bac volé dégradé'!$M$3:$M$10,'bac volé dégradé'!$A$3:$A$10,Tableau1345[[#This Row],[Zone]])</f>
        <v>0</v>
      </c>
      <c r="X168">
        <f>$G168*2+V168+W168</f>
        <v>1000</v>
      </c>
      <c r="Y168" s="6"/>
    </row>
    <row r="169" spans="1:25" ht="15.75" thickBot="1" x14ac:dyDescent="0.3">
      <c r="A169" s="15">
        <v>166</v>
      </c>
      <c r="B169">
        <v>672</v>
      </c>
      <c r="C169" t="s">
        <v>222</v>
      </c>
      <c r="D169" t="s">
        <v>216</v>
      </c>
      <c r="E169" t="s">
        <v>69</v>
      </c>
      <c r="F169" s="39" t="str">
        <f>VLOOKUP(Tableau1345[[#This Row],[Code]],Legende!$A$2:$B$5,2,FALSE)</f>
        <v>Foyer</v>
      </c>
      <c r="G169" s="6">
        <f>IF(OR(E169="m",E169="P"),500,1000)</f>
        <v>500</v>
      </c>
      <c r="H169" s="35">
        <f>G169*2</f>
        <v>1000</v>
      </c>
      <c r="I169" s="36"/>
      <c r="J169" s="5" t="str">
        <f>IF(I169="non",H169,"0")</f>
        <v>0</v>
      </c>
      <c r="K169">
        <f>SUMIFS('bac volé dégradé'!$D$3:$D$10,'bac volé dégradé'!$A$3:$A$10,Tableau1345[[#This Row],[Zone]])</f>
        <v>0</v>
      </c>
      <c r="L169">
        <f>(G169)*2+J169+K169</f>
        <v>1000</v>
      </c>
      <c r="M169" s="6"/>
      <c r="N169" s="38" t="str">
        <f>IF(M169="non",L169,"0")</f>
        <v>0</v>
      </c>
      <c r="O169">
        <f>SUMIFS('bac volé dégradé'!$G$3:$G$10,'bac volé dégradé'!$A$3:$A$10,Tableau1345[[#This Row],[Zone]])</f>
        <v>0</v>
      </c>
      <c r="P169" s="40">
        <f>G169*2+N169+O169</f>
        <v>1000</v>
      </c>
      <c r="Q169" s="36"/>
      <c r="R169" s="67" t="str">
        <f t="shared" si="2"/>
        <v>0</v>
      </c>
      <c r="S169">
        <f>SUMIFS('bac volé dégradé'!$J$3:$J$10,'bac volé dégradé'!$A$3:$A$10,Tableau1345[[#This Row],[Zone]])</f>
        <v>0</v>
      </c>
      <c r="T169" s="37">
        <f>$G169*2+R169+S169</f>
        <v>1000</v>
      </c>
      <c r="U169" s="6"/>
      <c r="V169" s="5" t="str">
        <f>IF(U169="non",T169,"0")</f>
        <v>0</v>
      </c>
      <c r="W169">
        <f>SUMIFS('bac volé dégradé'!$M$3:$M$10,'bac volé dégradé'!$A$3:$A$10,Tableau1345[[#This Row],[Zone]])</f>
        <v>0</v>
      </c>
      <c r="X169">
        <f>$G169*2+V169+W169</f>
        <v>1000</v>
      </c>
      <c r="Y169" s="6"/>
    </row>
    <row r="170" spans="1:25" ht="15.75" thickBot="1" x14ac:dyDescent="0.3">
      <c r="A170" s="15">
        <v>167</v>
      </c>
      <c r="B170">
        <v>403</v>
      </c>
      <c r="C170" t="s">
        <v>141</v>
      </c>
      <c r="D170" t="s">
        <v>216</v>
      </c>
      <c r="E170" t="s">
        <v>69</v>
      </c>
      <c r="F170" s="39" t="str">
        <f>VLOOKUP(Tableau1345[[#This Row],[Code]],Legende!$A$2:$B$5,2,FALSE)</f>
        <v>Foyer</v>
      </c>
      <c r="G170" s="6">
        <f>IF(OR(E170="m",E170="P"),500,1000)</f>
        <v>500</v>
      </c>
      <c r="H170" s="35">
        <f>G170*2</f>
        <v>1000</v>
      </c>
      <c r="I170" s="36"/>
      <c r="J170" s="5" t="str">
        <f>IF(I170="non",H170,"0")</f>
        <v>0</v>
      </c>
      <c r="K170">
        <f>SUMIFS('bac volé dégradé'!$D$3:$D$10,'bac volé dégradé'!$A$3:$A$10,Tableau1345[[#This Row],[Zone]])</f>
        <v>0</v>
      </c>
      <c r="L170">
        <f>(G170)*2+J170+K170</f>
        <v>1000</v>
      </c>
      <c r="M170" s="6"/>
      <c r="N170" s="38" t="str">
        <f>IF(M170="non",L170,"0")</f>
        <v>0</v>
      </c>
      <c r="O170">
        <f>SUMIFS('bac volé dégradé'!$G$3:$G$10,'bac volé dégradé'!$A$3:$A$10,Tableau1345[[#This Row],[Zone]])</f>
        <v>0</v>
      </c>
      <c r="P170" s="40">
        <f>G170*2+N170+O170</f>
        <v>1000</v>
      </c>
      <c r="Q170" s="36"/>
      <c r="R170" s="67" t="str">
        <f t="shared" si="2"/>
        <v>0</v>
      </c>
      <c r="S170">
        <f>SUMIFS('bac volé dégradé'!$J$3:$J$10,'bac volé dégradé'!$A$3:$A$10,Tableau1345[[#This Row],[Zone]])</f>
        <v>0</v>
      </c>
      <c r="T170" s="37">
        <f>$G170*2+R170+S170</f>
        <v>1000</v>
      </c>
      <c r="U170" s="6"/>
      <c r="V170" s="5" t="str">
        <f>IF(U170="non",T170,"0")</f>
        <v>0</v>
      </c>
      <c r="W170">
        <f>SUMIFS('bac volé dégradé'!$M$3:$M$10,'bac volé dégradé'!$A$3:$A$10,Tableau1345[[#This Row],[Zone]])</f>
        <v>0</v>
      </c>
      <c r="X170">
        <f>$G170*2+V170+W170</f>
        <v>1000</v>
      </c>
      <c r="Y170" s="6"/>
    </row>
    <row r="171" spans="1:25" ht="15.75" thickBot="1" x14ac:dyDescent="0.3">
      <c r="A171" s="15">
        <v>168</v>
      </c>
      <c r="B171">
        <v>404</v>
      </c>
      <c r="C171" t="s">
        <v>223</v>
      </c>
      <c r="D171" t="s">
        <v>216</v>
      </c>
      <c r="E171" t="s">
        <v>69</v>
      </c>
      <c r="F171" s="39" t="str">
        <f>VLOOKUP(Tableau1345[[#This Row],[Code]],Legende!$A$2:$B$5,2,FALSE)</f>
        <v>Foyer</v>
      </c>
      <c r="G171" s="6">
        <f>IF(OR(E171="m",E171="P"),500,1000)</f>
        <v>500</v>
      </c>
      <c r="H171" s="35">
        <f>G171*2</f>
        <v>1000</v>
      </c>
      <c r="I171" s="36"/>
      <c r="J171" s="5" t="str">
        <f>IF(I171="non",H171,"0")</f>
        <v>0</v>
      </c>
      <c r="K171">
        <f>SUMIFS('bac volé dégradé'!$D$3:$D$10,'bac volé dégradé'!$A$3:$A$10,Tableau1345[[#This Row],[Zone]])</f>
        <v>0</v>
      </c>
      <c r="L171">
        <f>(G171)*2+J171+K171</f>
        <v>1000</v>
      </c>
      <c r="M171" s="6"/>
      <c r="N171" s="38" t="str">
        <f>IF(M171="non",L171,"0")</f>
        <v>0</v>
      </c>
      <c r="O171">
        <f>SUMIFS('bac volé dégradé'!$G$3:$G$10,'bac volé dégradé'!$A$3:$A$10,Tableau1345[[#This Row],[Zone]])</f>
        <v>0</v>
      </c>
      <c r="P171" s="40">
        <f>G171*2+N171+O171</f>
        <v>1000</v>
      </c>
      <c r="Q171" s="36"/>
      <c r="R171" s="67" t="str">
        <f t="shared" si="2"/>
        <v>0</v>
      </c>
      <c r="S171">
        <f>SUMIFS('bac volé dégradé'!$J$3:$J$10,'bac volé dégradé'!$A$3:$A$10,Tableau1345[[#This Row],[Zone]])</f>
        <v>0</v>
      </c>
      <c r="T171" s="37">
        <f>$G171*2+R171+S171</f>
        <v>1000</v>
      </c>
      <c r="U171" s="6"/>
      <c r="V171" s="5" t="str">
        <f>IF(U171="non",T171,"0")</f>
        <v>0</v>
      </c>
      <c r="W171">
        <f>SUMIFS('bac volé dégradé'!$M$3:$M$10,'bac volé dégradé'!$A$3:$A$10,Tableau1345[[#This Row],[Zone]])</f>
        <v>0</v>
      </c>
      <c r="X171">
        <f>$G171*2+V171+W171</f>
        <v>1000</v>
      </c>
      <c r="Y171" s="6"/>
    </row>
    <row r="172" spans="1:25" ht="15.75" thickBot="1" x14ac:dyDescent="0.3">
      <c r="A172" s="15">
        <v>169</v>
      </c>
      <c r="B172">
        <v>405</v>
      </c>
      <c r="C172" t="s">
        <v>224</v>
      </c>
      <c r="D172" t="s">
        <v>216</v>
      </c>
      <c r="E172" t="s">
        <v>69</v>
      </c>
      <c r="F172" s="39" t="str">
        <f>VLOOKUP(Tableau1345[[#This Row],[Code]],Legende!$A$2:$B$5,2,FALSE)</f>
        <v>Foyer</v>
      </c>
      <c r="G172" s="6">
        <f>IF(OR(E172="m",E172="P"),500,1000)</f>
        <v>500</v>
      </c>
      <c r="H172" s="35">
        <f>G172*2</f>
        <v>1000</v>
      </c>
      <c r="I172" s="36"/>
      <c r="J172" s="5" t="str">
        <f>IF(I172="non",H172,"0")</f>
        <v>0</v>
      </c>
      <c r="K172">
        <f>SUMIFS('bac volé dégradé'!$D$3:$D$10,'bac volé dégradé'!$A$3:$A$10,Tableau1345[[#This Row],[Zone]])</f>
        <v>0</v>
      </c>
      <c r="L172">
        <f>(G172)*2+J172+K172</f>
        <v>1000</v>
      </c>
      <c r="M172" s="6"/>
      <c r="N172" s="38" t="str">
        <f>IF(M172="non",L172,"0")</f>
        <v>0</v>
      </c>
      <c r="O172">
        <f>SUMIFS('bac volé dégradé'!$G$3:$G$10,'bac volé dégradé'!$A$3:$A$10,Tableau1345[[#This Row],[Zone]])</f>
        <v>0</v>
      </c>
      <c r="P172" s="40">
        <f>G172*2+N172+O172</f>
        <v>1000</v>
      </c>
      <c r="Q172" s="36"/>
      <c r="R172" s="67" t="str">
        <f t="shared" si="2"/>
        <v>0</v>
      </c>
      <c r="S172">
        <f>SUMIFS('bac volé dégradé'!$J$3:$J$10,'bac volé dégradé'!$A$3:$A$10,Tableau1345[[#This Row],[Zone]])</f>
        <v>0</v>
      </c>
      <c r="T172" s="37">
        <f>$G172*2+R172+S172</f>
        <v>1000</v>
      </c>
      <c r="U172" s="6"/>
      <c r="V172" s="5" t="str">
        <f>IF(U172="non",T172,"0")</f>
        <v>0</v>
      </c>
      <c r="W172">
        <f>SUMIFS('bac volé dégradé'!$M$3:$M$10,'bac volé dégradé'!$A$3:$A$10,Tableau1345[[#This Row],[Zone]])</f>
        <v>0</v>
      </c>
      <c r="X172">
        <f>$G172*2+V172+W172</f>
        <v>1000</v>
      </c>
      <c r="Y172" s="6"/>
    </row>
    <row r="173" spans="1:25" ht="15.75" thickBot="1" x14ac:dyDescent="0.3">
      <c r="A173" s="15">
        <v>170</v>
      </c>
      <c r="B173">
        <v>406</v>
      </c>
      <c r="C173" t="s">
        <v>225</v>
      </c>
      <c r="D173" t="s">
        <v>216</v>
      </c>
      <c r="E173" t="s">
        <v>69</v>
      </c>
      <c r="F173" s="39" t="str">
        <f>VLOOKUP(Tableau1345[[#This Row],[Code]],Legende!$A$2:$B$5,2,FALSE)</f>
        <v>Foyer</v>
      </c>
      <c r="G173" s="6">
        <f>IF(OR(E173="m",E173="P"),500,1000)</f>
        <v>500</v>
      </c>
      <c r="H173" s="35">
        <f>G173*2</f>
        <v>1000</v>
      </c>
      <c r="I173" s="36"/>
      <c r="J173" s="5" t="str">
        <f>IF(I173="non",H173,"0")</f>
        <v>0</v>
      </c>
      <c r="K173">
        <f>SUMIFS('bac volé dégradé'!$D$3:$D$10,'bac volé dégradé'!$A$3:$A$10,Tableau1345[[#This Row],[Zone]])</f>
        <v>0</v>
      </c>
      <c r="L173">
        <f>(G173)*2+J173+K173</f>
        <v>1000</v>
      </c>
      <c r="M173" s="6"/>
      <c r="N173" s="38" t="str">
        <f>IF(M173="non",L173,"0")</f>
        <v>0</v>
      </c>
      <c r="O173">
        <f>SUMIFS('bac volé dégradé'!$G$3:$G$10,'bac volé dégradé'!$A$3:$A$10,Tableau1345[[#This Row],[Zone]])</f>
        <v>0</v>
      </c>
      <c r="P173" s="40">
        <f>G173*2+N173+O173</f>
        <v>1000</v>
      </c>
      <c r="Q173" s="36"/>
      <c r="R173" s="67" t="str">
        <f t="shared" si="2"/>
        <v>0</v>
      </c>
      <c r="S173">
        <f>SUMIFS('bac volé dégradé'!$J$3:$J$10,'bac volé dégradé'!$A$3:$A$10,Tableau1345[[#This Row],[Zone]])</f>
        <v>0</v>
      </c>
      <c r="T173" s="37">
        <f>$G173*2+R173+S173</f>
        <v>1000</v>
      </c>
      <c r="U173" s="6"/>
      <c r="V173" s="5" t="str">
        <f>IF(U173="non",T173,"0")</f>
        <v>0</v>
      </c>
      <c r="W173">
        <f>SUMIFS('bac volé dégradé'!$M$3:$M$10,'bac volé dégradé'!$A$3:$A$10,Tableau1345[[#This Row],[Zone]])</f>
        <v>0</v>
      </c>
      <c r="X173">
        <f>$G173*2+V173+W173</f>
        <v>1000</v>
      </c>
      <c r="Y173" s="6"/>
    </row>
    <row r="174" spans="1:25" ht="15.75" thickBot="1" x14ac:dyDescent="0.3">
      <c r="A174" s="15">
        <v>171</v>
      </c>
      <c r="B174">
        <v>407</v>
      </c>
      <c r="C174" t="s">
        <v>226</v>
      </c>
      <c r="D174" t="s">
        <v>216</v>
      </c>
      <c r="E174" t="s">
        <v>69</v>
      </c>
      <c r="F174" s="39" t="str">
        <f>VLOOKUP(Tableau1345[[#This Row],[Code]],Legende!$A$2:$B$5,2,FALSE)</f>
        <v>Foyer</v>
      </c>
      <c r="G174" s="6">
        <f>IF(OR(E174="m",E174="P"),500,1000)</f>
        <v>500</v>
      </c>
      <c r="H174" s="35">
        <f>G174*2</f>
        <v>1000</v>
      </c>
      <c r="I174" s="36"/>
      <c r="J174" s="5" t="str">
        <f>IF(I174="non",H174,"0")</f>
        <v>0</v>
      </c>
      <c r="K174">
        <f>SUMIFS('bac volé dégradé'!$D$3:$D$10,'bac volé dégradé'!$A$3:$A$10,Tableau1345[[#This Row],[Zone]])</f>
        <v>0</v>
      </c>
      <c r="L174">
        <f>(G174)*2+J174+K174</f>
        <v>1000</v>
      </c>
      <c r="M174" s="6"/>
      <c r="N174" s="38" t="str">
        <f>IF(M174="non",L174,"0")</f>
        <v>0</v>
      </c>
      <c r="O174">
        <f>SUMIFS('bac volé dégradé'!$G$3:$G$10,'bac volé dégradé'!$A$3:$A$10,Tableau1345[[#This Row],[Zone]])</f>
        <v>0</v>
      </c>
      <c r="P174" s="40">
        <f>G174*2+N174+O174</f>
        <v>1000</v>
      </c>
      <c r="Q174" s="36"/>
      <c r="R174" s="67" t="str">
        <f t="shared" si="2"/>
        <v>0</v>
      </c>
      <c r="S174">
        <f>SUMIFS('bac volé dégradé'!$J$3:$J$10,'bac volé dégradé'!$A$3:$A$10,Tableau1345[[#This Row],[Zone]])</f>
        <v>0</v>
      </c>
      <c r="T174" s="37">
        <f>$G174*2+R174+S174</f>
        <v>1000</v>
      </c>
      <c r="U174" s="6"/>
      <c r="V174" s="5" t="str">
        <f>IF(U174="non",T174,"0")</f>
        <v>0</v>
      </c>
      <c r="W174">
        <f>SUMIFS('bac volé dégradé'!$M$3:$M$10,'bac volé dégradé'!$A$3:$A$10,Tableau1345[[#This Row],[Zone]])</f>
        <v>0</v>
      </c>
      <c r="X174">
        <f>$G174*2+V174+W174</f>
        <v>1000</v>
      </c>
      <c r="Y174" s="6"/>
    </row>
    <row r="175" spans="1:25" ht="15.75" thickBot="1" x14ac:dyDescent="0.3">
      <c r="A175" s="15">
        <v>172</v>
      </c>
      <c r="B175">
        <v>408</v>
      </c>
      <c r="C175" t="s">
        <v>227</v>
      </c>
      <c r="D175" t="s">
        <v>216</v>
      </c>
      <c r="E175" t="s">
        <v>69</v>
      </c>
      <c r="F175" s="39" t="str">
        <f>VLOOKUP(Tableau1345[[#This Row],[Code]],Legende!$A$2:$B$5,2,FALSE)</f>
        <v>Foyer</v>
      </c>
      <c r="G175" s="6">
        <f>IF(OR(E175="m",E175="P"),500,1000)</f>
        <v>500</v>
      </c>
      <c r="H175" s="35">
        <f>G175*2</f>
        <v>1000</v>
      </c>
      <c r="I175" s="36"/>
      <c r="J175" s="5" t="str">
        <f>IF(I175="non",H175,"0")</f>
        <v>0</v>
      </c>
      <c r="K175">
        <f>SUMIFS('bac volé dégradé'!$D$3:$D$10,'bac volé dégradé'!$A$3:$A$10,Tableau1345[[#This Row],[Zone]])</f>
        <v>0</v>
      </c>
      <c r="L175">
        <f>(G175)*2+J175+K175</f>
        <v>1000</v>
      </c>
      <c r="M175" s="6"/>
      <c r="N175" s="38" t="str">
        <f>IF(M175="non",L175,"0")</f>
        <v>0</v>
      </c>
      <c r="O175">
        <f>SUMIFS('bac volé dégradé'!$G$3:$G$10,'bac volé dégradé'!$A$3:$A$10,Tableau1345[[#This Row],[Zone]])</f>
        <v>0</v>
      </c>
      <c r="P175" s="40">
        <f>G175*2+N175+O175</f>
        <v>1000</v>
      </c>
      <c r="Q175" s="36"/>
      <c r="R175" s="67" t="str">
        <f t="shared" si="2"/>
        <v>0</v>
      </c>
      <c r="S175">
        <f>SUMIFS('bac volé dégradé'!$J$3:$J$10,'bac volé dégradé'!$A$3:$A$10,Tableau1345[[#This Row],[Zone]])</f>
        <v>0</v>
      </c>
      <c r="T175" s="37">
        <f>$G175*2+R175+S175</f>
        <v>1000</v>
      </c>
      <c r="U175" s="6"/>
      <c r="V175" s="5" t="str">
        <f>IF(U175="non",T175,"0")</f>
        <v>0</v>
      </c>
      <c r="W175">
        <f>SUMIFS('bac volé dégradé'!$M$3:$M$10,'bac volé dégradé'!$A$3:$A$10,Tableau1345[[#This Row],[Zone]])</f>
        <v>0</v>
      </c>
      <c r="X175">
        <f>$G175*2+V175+W175</f>
        <v>1000</v>
      </c>
      <c r="Y175" s="6"/>
    </row>
    <row r="176" spans="1:25" ht="15.75" thickBot="1" x14ac:dyDescent="0.3">
      <c r="A176" s="15">
        <v>173</v>
      </c>
      <c r="B176">
        <v>409</v>
      </c>
      <c r="C176" t="s">
        <v>228</v>
      </c>
      <c r="D176" t="s">
        <v>216</v>
      </c>
      <c r="E176" t="s">
        <v>69</v>
      </c>
      <c r="F176" s="39" t="str">
        <f>VLOOKUP(Tableau1345[[#This Row],[Code]],Legende!$A$2:$B$5,2,FALSE)</f>
        <v>Foyer</v>
      </c>
      <c r="G176" s="6">
        <f>IF(OR(E176="m",E176="P"),500,1000)</f>
        <v>500</v>
      </c>
      <c r="H176" s="35">
        <f>G176*2</f>
        <v>1000</v>
      </c>
      <c r="I176" s="36"/>
      <c r="J176" s="5" t="str">
        <f>IF(I176="non",H176,"0")</f>
        <v>0</v>
      </c>
      <c r="K176">
        <f>SUMIFS('bac volé dégradé'!$D$3:$D$10,'bac volé dégradé'!$A$3:$A$10,Tableau1345[[#This Row],[Zone]])</f>
        <v>0</v>
      </c>
      <c r="L176">
        <f>(G176)*2+J176+K176</f>
        <v>1000</v>
      </c>
      <c r="M176" s="6"/>
      <c r="N176" s="38" t="str">
        <f>IF(M176="non",L176,"0")</f>
        <v>0</v>
      </c>
      <c r="O176">
        <f>SUMIFS('bac volé dégradé'!$G$3:$G$10,'bac volé dégradé'!$A$3:$A$10,Tableau1345[[#This Row],[Zone]])</f>
        <v>0</v>
      </c>
      <c r="P176" s="40">
        <f>G176*2+N176+O176</f>
        <v>1000</v>
      </c>
      <c r="Q176" s="36"/>
      <c r="R176" s="67" t="str">
        <f t="shared" si="2"/>
        <v>0</v>
      </c>
      <c r="S176">
        <f>SUMIFS('bac volé dégradé'!$J$3:$J$10,'bac volé dégradé'!$A$3:$A$10,Tableau1345[[#This Row],[Zone]])</f>
        <v>0</v>
      </c>
      <c r="T176" s="37">
        <f>$G176*2+R176+S176</f>
        <v>1000</v>
      </c>
      <c r="U176" s="6"/>
      <c r="V176" s="5" t="str">
        <f>IF(U176="non",T176,"0")</f>
        <v>0</v>
      </c>
      <c r="W176">
        <f>SUMIFS('bac volé dégradé'!$M$3:$M$10,'bac volé dégradé'!$A$3:$A$10,Tableau1345[[#This Row],[Zone]])</f>
        <v>0</v>
      </c>
      <c r="X176">
        <f>$G176*2+V176+W176</f>
        <v>1000</v>
      </c>
      <c r="Y176" s="6"/>
    </row>
    <row r="177" spans="1:25" ht="15.75" thickBot="1" x14ac:dyDescent="0.3">
      <c r="A177" s="15">
        <v>174</v>
      </c>
      <c r="B177">
        <v>679</v>
      </c>
      <c r="C177" t="s">
        <v>229</v>
      </c>
      <c r="D177" t="s">
        <v>216</v>
      </c>
      <c r="E177" t="s">
        <v>69</v>
      </c>
      <c r="F177" s="39" t="str">
        <f>VLOOKUP(Tableau1345[[#This Row],[Code]],Legende!$A$2:$B$5,2,FALSE)</f>
        <v>Foyer</v>
      </c>
      <c r="G177" s="6">
        <f>IF(OR(E177="m",E177="P"),500,1000)</f>
        <v>500</v>
      </c>
      <c r="H177" s="35">
        <f>G177*2</f>
        <v>1000</v>
      </c>
      <c r="I177" s="36"/>
      <c r="J177" s="5" t="str">
        <f>IF(I177="non",H177,"0")</f>
        <v>0</v>
      </c>
      <c r="K177">
        <f>SUMIFS('bac volé dégradé'!$D$3:$D$10,'bac volé dégradé'!$A$3:$A$10,Tableau1345[[#This Row],[Zone]])</f>
        <v>0</v>
      </c>
      <c r="L177">
        <f>(G177)*2+J177+K177</f>
        <v>1000</v>
      </c>
      <c r="M177" s="6"/>
      <c r="N177" s="38" t="str">
        <f>IF(M177="non",L177,"0")</f>
        <v>0</v>
      </c>
      <c r="O177">
        <f>SUMIFS('bac volé dégradé'!$G$3:$G$10,'bac volé dégradé'!$A$3:$A$10,Tableau1345[[#This Row],[Zone]])</f>
        <v>0</v>
      </c>
      <c r="P177" s="40">
        <f>G177*2+N177+O177</f>
        <v>1000</v>
      </c>
      <c r="Q177" s="36"/>
      <c r="R177" s="67" t="str">
        <f t="shared" si="2"/>
        <v>0</v>
      </c>
      <c r="S177">
        <f>SUMIFS('bac volé dégradé'!$J$3:$J$10,'bac volé dégradé'!$A$3:$A$10,Tableau1345[[#This Row],[Zone]])</f>
        <v>0</v>
      </c>
      <c r="T177" s="37">
        <f>$G177*2+R177+S177</f>
        <v>1000</v>
      </c>
      <c r="U177" s="6"/>
      <c r="V177" s="5" t="str">
        <f>IF(U177="non",T177,"0")</f>
        <v>0</v>
      </c>
      <c r="W177">
        <f>SUMIFS('bac volé dégradé'!$M$3:$M$10,'bac volé dégradé'!$A$3:$A$10,Tableau1345[[#This Row],[Zone]])</f>
        <v>0</v>
      </c>
      <c r="X177">
        <f>$G177*2+V177+W177</f>
        <v>1000</v>
      </c>
      <c r="Y177" s="6"/>
    </row>
    <row r="178" spans="1:25" ht="15.75" thickBot="1" x14ac:dyDescent="0.3">
      <c r="A178" s="15">
        <v>175</v>
      </c>
      <c r="B178">
        <v>410</v>
      </c>
      <c r="C178" t="s">
        <v>230</v>
      </c>
      <c r="D178" t="s">
        <v>216</v>
      </c>
      <c r="E178" t="s">
        <v>69</v>
      </c>
      <c r="F178" s="39" t="str">
        <f>VLOOKUP(Tableau1345[[#This Row],[Code]],Legende!$A$2:$B$5,2,FALSE)</f>
        <v>Foyer</v>
      </c>
      <c r="G178" s="6">
        <f>IF(OR(E178="m",E178="P"),500,1000)</f>
        <v>500</v>
      </c>
      <c r="H178" s="35">
        <f>G178*2</f>
        <v>1000</v>
      </c>
      <c r="I178" s="36"/>
      <c r="J178" s="5" t="str">
        <f>IF(I178="non",H178,"0")</f>
        <v>0</v>
      </c>
      <c r="K178">
        <f>SUMIFS('bac volé dégradé'!$D$3:$D$10,'bac volé dégradé'!$A$3:$A$10,Tableau1345[[#This Row],[Zone]])</f>
        <v>0</v>
      </c>
      <c r="L178">
        <f>(G178)*2+J178+K178</f>
        <v>1000</v>
      </c>
      <c r="M178" s="6"/>
      <c r="N178" s="38" t="str">
        <f>IF(M178="non",L178,"0")</f>
        <v>0</v>
      </c>
      <c r="O178">
        <f>SUMIFS('bac volé dégradé'!$G$3:$G$10,'bac volé dégradé'!$A$3:$A$10,Tableau1345[[#This Row],[Zone]])</f>
        <v>0</v>
      </c>
      <c r="P178" s="40">
        <f>G178*2+N178+O178</f>
        <v>1000</v>
      </c>
      <c r="Q178" s="36"/>
      <c r="R178" s="67" t="str">
        <f t="shared" si="2"/>
        <v>0</v>
      </c>
      <c r="S178">
        <f>SUMIFS('bac volé dégradé'!$J$3:$J$10,'bac volé dégradé'!$A$3:$A$10,Tableau1345[[#This Row],[Zone]])</f>
        <v>0</v>
      </c>
      <c r="T178" s="37">
        <f>$G178*2+R178+S178</f>
        <v>1000</v>
      </c>
      <c r="U178" s="6"/>
      <c r="V178" s="5" t="str">
        <f>IF(U178="non",T178,"0")</f>
        <v>0</v>
      </c>
      <c r="W178">
        <f>SUMIFS('bac volé dégradé'!$M$3:$M$10,'bac volé dégradé'!$A$3:$A$10,Tableau1345[[#This Row],[Zone]])</f>
        <v>0</v>
      </c>
      <c r="X178">
        <f>$G178*2+V178+W178</f>
        <v>1000</v>
      </c>
      <c r="Y178" s="6"/>
    </row>
    <row r="179" spans="1:25" ht="15.75" thickBot="1" x14ac:dyDescent="0.3">
      <c r="A179" s="15">
        <v>176</v>
      </c>
      <c r="B179">
        <v>680</v>
      </c>
      <c r="C179" t="s">
        <v>231</v>
      </c>
      <c r="D179" t="s">
        <v>216</v>
      </c>
      <c r="E179" t="s">
        <v>69</v>
      </c>
      <c r="F179" s="39" t="str">
        <f>VLOOKUP(Tableau1345[[#This Row],[Code]],Legende!$A$2:$B$5,2,FALSE)</f>
        <v>Foyer</v>
      </c>
      <c r="G179" s="6">
        <f>IF(OR(E179="m",E179="P"),500,1000)</f>
        <v>500</v>
      </c>
      <c r="H179" s="35">
        <f>G179*2</f>
        <v>1000</v>
      </c>
      <c r="I179" s="36"/>
      <c r="J179" s="5" t="str">
        <f>IF(I179="non",H179,"0")</f>
        <v>0</v>
      </c>
      <c r="K179">
        <f>SUMIFS('bac volé dégradé'!$D$3:$D$10,'bac volé dégradé'!$A$3:$A$10,Tableau1345[[#This Row],[Zone]])</f>
        <v>0</v>
      </c>
      <c r="L179">
        <f>(G179)*2+J179+K179</f>
        <v>1000</v>
      </c>
      <c r="M179" s="6"/>
      <c r="N179" s="38" t="str">
        <f>IF(M179="non",L179,"0")</f>
        <v>0</v>
      </c>
      <c r="O179">
        <f>SUMIFS('bac volé dégradé'!$G$3:$G$10,'bac volé dégradé'!$A$3:$A$10,Tableau1345[[#This Row],[Zone]])</f>
        <v>0</v>
      </c>
      <c r="P179" s="40">
        <f>G179*2+N179+O179</f>
        <v>1000</v>
      </c>
      <c r="Q179" s="36"/>
      <c r="R179" s="67" t="str">
        <f t="shared" si="2"/>
        <v>0</v>
      </c>
      <c r="S179">
        <f>SUMIFS('bac volé dégradé'!$J$3:$J$10,'bac volé dégradé'!$A$3:$A$10,Tableau1345[[#This Row],[Zone]])</f>
        <v>0</v>
      </c>
      <c r="T179" s="37">
        <f>$G179*2+R179+S179</f>
        <v>1000</v>
      </c>
      <c r="U179" s="6"/>
      <c r="V179" s="5" t="str">
        <f>IF(U179="non",T179,"0")</f>
        <v>0</v>
      </c>
      <c r="W179">
        <f>SUMIFS('bac volé dégradé'!$M$3:$M$10,'bac volé dégradé'!$A$3:$A$10,Tableau1345[[#This Row],[Zone]])</f>
        <v>0</v>
      </c>
      <c r="X179">
        <f>$G179*2+V179+W179</f>
        <v>1000</v>
      </c>
      <c r="Y179" s="6"/>
    </row>
    <row r="180" spans="1:25" ht="15.75" thickBot="1" x14ac:dyDescent="0.3">
      <c r="A180" s="15">
        <v>177</v>
      </c>
      <c r="B180">
        <v>411</v>
      </c>
      <c r="C180" t="s">
        <v>232</v>
      </c>
      <c r="D180" t="s">
        <v>216</v>
      </c>
      <c r="E180" t="s">
        <v>69</v>
      </c>
      <c r="F180" s="39" t="str">
        <f>VLOOKUP(Tableau1345[[#This Row],[Code]],Legende!$A$2:$B$5,2,FALSE)</f>
        <v>Foyer</v>
      </c>
      <c r="G180" s="6">
        <f>IF(OR(E180="m",E180="P"),500,1000)</f>
        <v>500</v>
      </c>
      <c r="H180" s="35">
        <f>G180*2</f>
        <v>1000</v>
      </c>
      <c r="I180" s="36"/>
      <c r="J180" s="5" t="str">
        <f>IF(I180="non",H180,"0")</f>
        <v>0</v>
      </c>
      <c r="K180">
        <f>SUMIFS('bac volé dégradé'!$D$3:$D$10,'bac volé dégradé'!$A$3:$A$10,Tableau1345[[#This Row],[Zone]])</f>
        <v>0</v>
      </c>
      <c r="L180">
        <f>(G180)*2+J180+K180</f>
        <v>1000</v>
      </c>
      <c r="M180" s="6"/>
      <c r="N180" s="38" t="str">
        <f>IF(M180="non",L180,"0")</f>
        <v>0</v>
      </c>
      <c r="O180">
        <f>SUMIFS('bac volé dégradé'!$G$3:$G$10,'bac volé dégradé'!$A$3:$A$10,Tableau1345[[#This Row],[Zone]])</f>
        <v>0</v>
      </c>
      <c r="P180" s="40">
        <f>G180*2+N180+O180</f>
        <v>1000</v>
      </c>
      <c r="Q180" s="36"/>
      <c r="R180" s="67" t="str">
        <f t="shared" si="2"/>
        <v>0</v>
      </c>
      <c r="S180">
        <f>SUMIFS('bac volé dégradé'!$J$3:$J$10,'bac volé dégradé'!$A$3:$A$10,Tableau1345[[#This Row],[Zone]])</f>
        <v>0</v>
      </c>
      <c r="T180" s="37">
        <f>$G180*2+R180+S180</f>
        <v>1000</v>
      </c>
      <c r="U180" s="6"/>
      <c r="V180" s="5" t="str">
        <f>IF(U180="non",T180,"0")</f>
        <v>0</v>
      </c>
      <c r="W180">
        <f>SUMIFS('bac volé dégradé'!$M$3:$M$10,'bac volé dégradé'!$A$3:$A$10,Tableau1345[[#This Row],[Zone]])</f>
        <v>0</v>
      </c>
      <c r="X180">
        <f>$G180*2+V180+W180</f>
        <v>1000</v>
      </c>
      <c r="Y180" s="6"/>
    </row>
    <row r="181" spans="1:25" ht="15.75" thickBot="1" x14ac:dyDescent="0.3">
      <c r="A181" s="15">
        <v>178</v>
      </c>
      <c r="B181">
        <v>412</v>
      </c>
      <c r="C181" t="s">
        <v>233</v>
      </c>
      <c r="D181" t="s">
        <v>216</v>
      </c>
      <c r="E181" t="s">
        <v>69</v>
      </c>
      <c r="F181" s="39" t="str">
        <f>VLOOKUP(Tableau1345[[#This Row],[Code]],Legende!$A$2:$B$5,2,FALSE)</f>
        <v>Foyer</v>
      </c>
      <c r="G181" s="6">
        <f>IF(OR(E181="m",E181="P"),500,1000)</f>
        <v>500</v>
      </c>
      <c r="H181" s="35">
        <f>G181*2</f>
        <v>1000</v>
      </c>
      <c r="I181" s="36"/>
      <c r="J181" s="5" t="str">
        <f>IF(I181="non",H181,"0")</f>
        <v>0</v>
      </c>
      <c r="K181">
        <f>SUMIFS('bac volé dégradé'!$D$3:$D$10,'bac volé dégradé'!$A$3:$A$10,Tableau1345[[#This Row],[Zone]])</f>
        <v>0</v>
      </c>
      <c r="L181">
        <f>(G181)*2+J181+K181</f>
        <v>1000</v>
      </c>
      <c r="M181" s="6"/>
      <c r="N181" s="38" t="str">
        <f>IF(M181="non",L181,"0")</f>
        <v>0</v>
      </c>
      <c r="O181">
        <f>SUMIFS('bac volé dégradé'!$G$3:$G$10,'bac volé dégradé'!$A$3:$A$10,Tableau1345[[#This Row],[Zone]])</f>
        <v>0</v>
      </c>
      <c r="P181" s="40">
        <f>G181*2+N181+O181</f>
        <v>1000</v>
      </c>
      <c r="Q181" s="36"/>
      <c r="R181" s="67" t="str">
        <f t="shared" si="2"/>
        <v>0</v>
      </c>
      <c r="S181">
        <f>SUMIFS('bac volé dégradé'!$J$3:$J$10,'bac volé dégradé'!$A$3:$A$10,Tableau1345[[#This Row],[Zone]])</f>
        <v>0</v>
      </c>
      <c r="T181" s="37">
        <f>$G181*2+R181+S181</f>
        <v>1000</v>
      </c>
      <c r="U181" s="6"/>
      <c r="V181" s="5" t="str">
        <f>IF(U181="non",T181,"0")</f>
        <v>0</v>
      </c>
      <c r="W181">
        <f>SUMIFS('bac volé dégradé'!$M$3:$M$10,'bac volé dégradé'!$A$3:$A$10,Tableau1345[[#This Row],[Zone]])</f>
        <v>0</v>
      </c>
      <c r="X181">
        <f>$G181*2+V181+W181</f>
        <v>1000</v>
      </c>
      <c r="Y181" s="6"/>
    </row>
    <row r="182" spans="1:25" ht="15.75" thickBot="1" x14ac:dyDescent="0.3">
      <c r="A182" s="15">
        <v>179</v>
      </c>
      <c r="B182">
        <v>413</v>
      </c>
      <c r="C182" t="s">
        <v>234</v>
      </c>
      <c r="D182" t="s">
        <v>216</v>
      </c>
      <c r="E182" t="s">
        <v>69</v>
      </c>
      <c r="F182" s="39" t="str">
        <f>VLOOKUP(Tableau1345[[#This Row],[Code]],Legende!$A$2:$B$5,2,FALSE)</f>
        <v>Foyer</v>
      </c>
      <c r="G182" s="6">
        <f>IF(OR(E182="m",E182="P"),500,1000)</f>
        <v>500</v>
      </c>
      <c r="H182" s="35">
        <f>G182*2</f>
        <v>1000</v>
      </c>
      <c r="I182" s="36"/>
      <c r="J182" s="5" t="str">
        <f>IF(I182="non",H182,"0")</f>
        <v>0</v>
      </c>
      <c r="K182">
        <f>SUMIFS('bac volé dégradé'!$D$3:$D$10,'bac volé dégradé'!$A$3:$A$10,Tableau1345[[#This Row],[Zone]])</f>
        <v>0</v>
      </c>
      <c r="L182">
        <f>(G182)*2+J182+K182</f>
        <v>1000</v>
      </c>
      <c r="M182" s="6"/>
      <c r="N182" s="38" t="str">
        <f>IF(M182="non",L182,"0")</f>
        <v>0</v>
      </c>
      <c r="O182">
        <f>SUMIFS('bac volé dégradé'!$G$3:$G$10,'bac volé dégradé'!$A$3:$A$10,Tableau1345[[#This Row],[Zone]])</f>
        <v>0</v>
      </c>
      <c r="P182" s="40">
        <f>G182*2+N182+O182</f>
        <v>1000</v>
      </c>
      <c r="Q182" s="36"/>
      <c r="R182" s="67" t="str">
        <f t="shared" si="2"/>
        <v>0</v>
      </c>
      <c r="S182">
        <f>SUMIFS('bac volé dégradé'!$J$3:$J$10,'bac volé dégradé'!$A$3:$A$10,Tableau1345[[#This Row],[Zone]])</f>
        <v>0</v>
      </c>
      <c r="T182" s="37">
        <f>$G182*2+R182+S182</f>
        <v>1000</v>
      </c>
      <c r="U182" s="6"/>
      <c r="V182" s="5" t="str">
        <f>IF(U182="non",T182,"0")</f>
        <v>0</v>
      </c>
      <c r="W182">
        <f>SUMIFS('bac volé dégradé'!$M$3:$M$10,'bac volé dégradé'!$A$3:$A$10,Tableau1345[[#This Row],[Zone]])</f>
        <v>0</v>
      </c>
      <c r="X182">
        <f>$G182*2+V182+W182</f>
        <v>1000</v>
      </c>
      <c r="Y182" s="6"/>
    </row>
    <row r="183" spans="1:25" ht="15.75" thickBot="1" x14ac:dyDescent="0.3">
      <c r="A183" s="15">
        <v>180</v>
      </c>
      <c r="B183">
        <v>414</v>
      </c>
      <c r="C183" t="s">
        <v>235</v>
      </c>
      <c r="D183" t="s">
        <v>216</v>
      </c>
      <c r="E183" t="s">
        <v>69</v>
      </c>
      <c r="F183" s="39" t="str">
        <f>VLOOKUP(Tableau1345[[#This Row],[Code]],Legende!$A$2:$B$5,2,FALSE)</f>
        <v>Foyer</v>
      </c>
      <c r="G183" s="6">
        <f>IF(OR(E183="m",E183="P"),500,1000)</f>
        <v>500</v>
      </c>
      <c r="H183" s="35">
        <f>G183*2</f>
        <v>1000</v>
      </c>
      <c r="I183" s="36"/>
      <c r="J183" s="5" t="str">
        <f>IF(I183="non",H183,"0")</f>
        <v>0</v>
      </c>
      <c r="K183">
        <f>SUMIFS('bac volé dégradé'!$D$3:$D$10,'bac volé dégradé'!$A$3:$A$10,Tableau1345[[#This Row],[Zone]])</f>
        <v>0</v>
      </c>
      <c r="L183">
        <f>(G183)*2+J183+K183</f>
        <v>1000</v>
      </c>
      <c r="M183" s="6"/>
      <c r="N183" s="38" t="str">
        <f>IF(M183="non",L183,"0")</f>
        <v>0</v>
      </c>
      <c r="O183">
        <f>SUMIFS('bac volé dégradé'!$G$3:$G$10,'bac volé dégradé'!$A$3:$A$10,Tableau1345[[#This Row],[Zone]])</f>
        <v>0</v>
      </c>
      <c r="P183" s="40">
        <f>G183*2+N183+O183</f>
        <v>1000</v>
      </c>
      <c r="Q183" s="36"/>
      <c r="R183" s="67" t="str">
        <f t="shared" si="2"/>
        <v>0</v>
      </c>
      <c r="S183">
        <f>SUMIFS('bac volé dégradé'!$J$3:$J$10,'bac volé dégradé'!$A$3:$A$10,Tableau1345[[#This Row],[Zone]])</f>
        <v>0</v>
      </c>
      <c r="T183" s="37">
        <f>$G183*2+R183+S183</f>
        <v>1000</v>
      </c>
      <c r="U183" s="6"/>
      <c r="V183" s="5" t="str">
        <f>IF(U183="non",T183,"0")</f>
        <v>0</v>
      </c>
      <c r="W183">
        <f>SUMIFS('bac volé dégradé'!$M$3:$M$10,'bac volé dégradé'!$A$3:$A$10,Tableau1345[[#This Row],[Zone]])</f>
        <v>0</v>
      </c>
      <c r="X183">
        <f>$G183*2+V183+W183</f>
        <v>1000</v>
      </c>
      <c r="Y183" s="6"/>
    </row>
    <row r="184" spans="1:25" ht="15.75" thickBot="1" x14ac:dyDescent="0.3">
      <c r="A184" s="15">
        <v>181</v>
      </c>
      <c r="B184">
        <v>415</v>
      </c>
      <c r="C184" t="s">
        <v>236</v>
      </c>
      <c r="D184" t="s">
        <v>216</v>
      </c>
      <c r="E184" t="s">
        <v>69</v>
      </c>
      <c r="F184" s="39" t="str">
        <f>VLOOKUP(Tableau1345[[#This Row],[Code]],Legende!$A$2:$B$5,2,FALSE)</f>
        <v>Foyer</v>
      </c>
      <c r="G184" s="6">
        <f>IF(OR(E184="m",E184="P"),500,1000)</f>
        <v>500</v>
      </c>
      <c r="H184" s="35">
        <f>G184*2</f>
        <v>1000</v>
      </c>
      <c r="I184" s="36"/>
      <c r="J184" s="5" t="str">
        <f>IF(I184="non",H184,"0")</f>
        <v>0</v>
      </c>
      <c r="K184">
        <f>SUMIFS('bac volé dégradé'!$D$3:$D$10,'bac volé dégradé'!$A$3:$A$10,Tableau1345[[#This Row],[Zone]])</f>
        <v>0</v>
      </c>
      <c r="L184">
        <f>(G184)*2+J184+K184</f>
        <v>1000</v>
      </c>
      <c r="M184" s="6"/>
      <c r="N184" s="38" t="str">
        <f>IF(M184="non",L184,"0")</f>
        <v>0</v>
      </c>
      <c r="O184">
        <f>SUMIFS('bac volé dégradé'!$G$3:$G$10,'bac volé dégradé'!$A$3:$A$10,Tableau1345[[#This Row],[Zone]])</f>
        <v>0</v>
      </c>
      <c r="P184" s="40">
        <f>G184*2+N184+O184</f>
        <v>1000</v>
      </c>
      <c r="Q184" s="36"/>
      <c r="R184" s="67" t="str">
        <f t="shared" si="2"/>
        <v>0</v>
      </c>
      <c r="S184">
        <f>SUMIFS('bac volé dégradé'!$J$3:$J$10,'bac volé dégradé'!$A$3:$A$10,Tableau1345[[#This Row],[Zone]])</f>
        <v>0</v>
      </c>
      <c r="T184" s="37">
        <f>$G184*2+R184+S184</f>
        <v>1000</v>
      </c>
      <c r="U184" s="6"/>
      <c r="V184" s="5" t="str">
        <f>IF(U184="non",T184,"0")</f>
        <v>0</v>
      </c>
      <c r="W184">
        <f>SUMIFS('bac volé dégradé'!$M$3:$M$10,'bac volé dégradé'!$A$3:$A$10,Tableau1345[[#This Row],[Zone]])</f>
        <v>0</v>
      </c>
      <c r="X184">
        <f>$G184*2+V184+W184</f>
        <v>1000</v>
      </c>
      <c r="Y184" s="6"/>
    </row>
    <row r="185" spans="1:25" ht="15.75" thickBot="1" x14ac:dyDescent="0.3">
      <c r="A185" s="15">
        <v>182</v>
      </c>
      <c r="B185">
        <v>393</v>
      </c>
      <c r="C185" t="s">
        <v>237</v>
      </c>
      <c r="D185" t="s">
        <v>216</v>
      </c>
      <c r="E185" t="s">
        <v>69</v>
      </c>
      <c r="F185" s="39" t="str">
        <f>VLOOKUP(Tableau1345[[#This Row],[Code]],Legende!$A$2:$B$5,2,FALSE)</f>
        <v>Foyer</v>
      </c>
      <c r="G185" s="6">
        <f>IF(OR(E185="m",E185="P"),500,1000)</f>
        <v>500</v>
      </c>
      <c r="H185" s="35">
        <f>G185*2</f>
        <v>1000</v>
      </c>
      <c r="I185" s="36"/>
      <c r="J185" s="5" t="str">
        <f>IF(I185="non",H185,"0")</f>
        <v>0</v>
      </c>
      <c r="K185">
        <f>SUMIFS('bac volé dégradé'!$D$3:$D$10,'bac volé dégradé'!$A$3:$A$10,Tableau1345[[#This Row],[Zone]])</f>
        <v>0</v>
      </c>
      <c r="L185">
        <f>(G185)*2+J185+K185</f>
        <v>1000</v>
      </c>
      <c r="M185" s="6"/>
      <c r="N185" s="38" t="str">
        <f>IF(M185="non",L185,"0")</f>
        <v>0</v>
      </c>
      <c r="O185">
        <f>SUMIFS('bac volé dégradé'!$G$3:$G$10,'bac volé dégradé'!$A$3:$A$10,Tableau1345[[#This Row],[Zone]])</f>
        <v>0</v>
      </c>
      <c r="P185" s="40">
        <f>G185*2+N185+O185</f>
        <v>1000</v>
      </c>
      <c r="Q185" s="36"/>
      <c r="R185" s="67" t="str">
        <f t="shared" si="2"/>
        <v>0</v>
      </c>
      <c r="S185">
        <f>SUMIFS('bac volé dégradé'!$J$3:$J$10,'bac volé dégradé'!$A$3:$A$10,Tableau1345[[#This Row],[Zone]])</f>
        <v>0</v>
      </c>
      <c r="T185" s="37">
        <f>$G185*2+R185+S185</f>
        <v>1000</v>
      </c>
      <c r="U185" s="6"/>
      <c r="V185" s="5" t="str">
        <f>IF(U185="non",T185,"0")</f>
        <v>0</v>
      </c>
      <c r="W185">
        <f>SUMIFS('bac volé dégradé'!$M$3:$M$10,'bac volé dégradé'!$A$3:$A$10,Tableau1345[[#This Row],[Zone]])</f>
        <v>0</v>
      </c>
      <c r="X185">
        <f>$G185*2+V185+W185</f>
        <v>1000</v>
      </c>
      <c r="Y185" s="6"/>
    </row>
    <row r="186" spans="1:25" ht="15.75" thickBot="1" x14ac:dyDescent="0.3">
      <c r="A186" s="15">
        <v>183</v>
      </c>
      <c r="B186">
        <v>394</v>
      </c>
      <c r="C186" t="s">
        <v>238</v>
      </c>
      <c r="D186" t="s">
        <v>216</v>
      </c>
      <c r="E186" t="s">
        <v>69</v>
      </c>
      <c r="F186" s="39" t="str">
        <f>VLOOKUP(Tableau1345[[#This Row],[Code]],Legende!$A$2:$B$5,2,FALSE)</f>
        <v>Foyer</v>
      </c>
      <c r="G186" s="6">
        <f>IF(OR(E186="m",E186="P"),500,1000)</f>
        <v>500</v>
      </c>
      <c r="H186" s="35">
        <f>G186*2</f>
        <v>1000</v>
      </c>
      <c r="I186" s="36"/>
      <c r="J186" s="5" t="str">
        <f>IF(I186="non",H186,"0")</f>
        <v>0</v>
      </c>
      <c r="K186">
        <f>SUMIFS('bac volé dégradé'!$D$3:$D$10,'bac volé dégradé'!$A$3:$A$10,Tableau1345[[#This Row],[Zone]])</f>
        <v>0</v>
      </c>
      <c r="L186">
        <f>(G186)*2+J186+K186</f>
        <v>1000</v>
      </c>
      <c r="M186" s="6"/>
      <c r="N186" s="38" t="str">
        <f>IF(M186="non",L186,"0")</f>
        <v>0</v>
      </c>
      <c r="O186">
        <f>SUMIFS('bac volé dégradé'!$G$3:$G$10,'bac volé dégradé'!$A$3:$A$10,Tableau1345[[#This Row],[Zone]])</f>
        <v>0</v>
      </c>
      <c r="P186" s="40">
        <f>G186*2+N186+O186</f>
        <v>1000</v>
      </c>
      <c r="Q186" s="36"/>
      <c r="R186" s="67" t="str">
        <f t="shared" si="2"/>
        <v>0</v>
      </c>
      <c r="S186">
        <f>SUMIFS('bac volé dégradé'!$J$3:$J$10,'bac volé dégradé'!$A$3:$A$10,Tableau1345[[#This Row],[Zone]])</f>
        <v>0</v>
      </c>
      <c r="T186" s="37">
        <f>$G186*2+R186+S186</f>
        <v>1000</v>
      </c>
      <c r="U186" s="6"/>
      <c r="V186" s="5" t="str">
        <f>IF(U186="non",T186,"0")</f>
        <v>0</v>
      </c>
      <c r="W186">
        <f>SUMIFS('bac volé dégradé'!$M$3:$M$10,'bac volé dégradé'!$A$3:$A$10,Tableau1345[[#This Row],[Zone]])</f>
        <v>0</v>
      </c>
      <c r="X186">
        <f>$G186*2+V186+W186</f>
        <v>1000</v>
      </c>
      <c r="Y186" s="6"/>
    </row>
    <row r="187" spans="1:25" ht="15.75" thickBot="1" x14ac:dyDescent="0.3">
      <c r="A187" s="15">
        <v>184</v>
      </c>
      <c r="B187">
        <v>396</v>
      </c>
      <c r="C187" t="s">
        <v>239</v>
      </c>
      <c r="D187" t="s">
        <v>216</v>
      </c>
      <c r="E187" t="s">
        <v>69</v>
      </c>
      <c r="F187" s="39" t="str">
        <f>VLOOKUP(Tableau1345[[#This Row],[Code]],Legende!$A$2:$B$5,2,FALSE)</f>
        <v>Foyer</v>
      </c>
      <c r="G187" s="6">
        <f>IF(OR(E187="m",E187="P"),500,1000)</f>
        <v>500</v>
      </c>
      <c r="H187" s="35">
        <f>G187*2</f>
        <v>1000</v>
      </c>
      <c r="I187" s="36"/>
      <c r="J187" s="5" t="str">
        <f>IF(I187="non",H187,"0")</f>
        <v>0</v>
      </c>
      <c r="K187">
        <f>SUMIFS('bac volé dégradé'!$D$3:$D$10,'bac volé dégradé'!$A$3:$A$10,Tableau1345[[#This Row],[Zone]])</f>
        <v>0</v>
      </c>
      <c r="L187">
        <f>(G187)*2+J187+K187</f>
        <v>1000</v>
      </c>
      <c r="M187" s="6"/>
      <c r="N187" s="38" t="str">
        <f>IF(M187="non",L187,"0")</f>
        <v>0</v>
      </c>
      <c r="O187">
        <f>SUMIFS('bac volé dégradé'!$G$3:$G$10,'bac volé dégradé'!$A$3:$A$10,Tableau1345[[#This Row],[Zone]])</f>
        <v>0</v>
      </c>
      <c r="P187" s="40">
        <f>G187*2+N187+O187</f>
        <v>1000</v>
      </c>
      <c r="Q187" s="36"/>
      <c r="R187" s="67" t="str">
        <f t="shared" si="2"/>
        <v>0</v>
      </c>
      <c r="S187">
        <f>SUMIFS('bac volé dégradé'!$J$3:$J$10,'bac volé dégradé'!$A$3:$A$10,Tableau1345[[#This Row],[Zone]])</f>
        <v>0</v>
      </c>
      <c r="T187" s="37">
        <f>$G187*2+R187+S187</f>
        <v>1000</v>
      </c>
      <c r="U187" s="6"/>
      <c r="V187" s="5" t="str">
        <f>IF(U187="non",T187,"0")</f>
        <v>0</v>
      </c>
      <c r="W187">
        <f>SUMIFS('bac volé dégradé'!$M$3:$M$10,'bac volé dégradé'!$A$3:$A$10,Tableau1345[[#This Row],[Zone]])</f>
        <v>0</v>
      </c>
      <c r="X187">
        <f>$G187*2+V187+W187</f>
        <v>1000</v>
      </c>
      <c r="Y187" s="6"/>
    </row>
    <row r="188" spans="1:25" ht="15.75" thickBot="1" x14ac:dyDescent="0.3">
      <c r="A188" s="15">
        <v>185</v>
      </c>
      <c r="B188">
        <v>397</v>
      </c>
      <c r="C188" t="s">
        <v>170</v>
      </c>
      <c r="D188" t="s">
        <v>216</v>
      </c>
      <c r="E188" t="s">
        <v>69</v>
      </c>
      <c r="F188" s="39" t="str">
        <f>VLOOKUP(Tableau1345[[#This Row],[Code]],Legende!$A$2:$B$5,2,FALSE)</f>
        <v>Foyer</v>
      </c>
      <c r="G188" s="6">
        <f>IF(OR(E188="m",E188="P"),500,1000)</f>
        <v>500</v>
      </c>
      <c r="H188" s="35">
        <f>G188*2</f>
        <v>1000</v>
      </c>
      <c r="I188" s="36"/>
      <c r="J188" s="5" t="str">
        <f>IF(I188="non",H188,"0")</f>
        <v>0</v>
      </c>
      <c r="K188">
        <f>SUMIFS('bac volé dégradé'!$D$3:$D$10,'bac volé dégradé'!$A$3:$A$10,Tableau1345[[#This Row],[Zone]])</f>
        <v>0</v>
      </c>
      <c r="L188">
        <f>(G188)*2+J188+K188</f>
        <v>1000</v>
      </c>
      <c r="M188" s="6"/>
      <c r="N188" s="38" t="str">
        <f>IF(M188="non",L188,"0")</f>
        <v>0</v>
      </c>
      <c r="O188">
        <f>SUMIFS('bac volé dégradé'!$G$3:$G$10,'bac volé dégradé'!$A$3:$A$10,Tableau1345[[#This Row],[Zone]])</f>
        <v>0</v>
      </c>
      <c r="P188" s="40">
        <f>G188*2+N188+O188</f>
        <v>1000</v>
      </c>
      <c r="Q188" s="36"/>
      <c r="R188" s="67" t="str">
        <f t="shared" si="2"/>
        <v>0</v>
      </c>
      <c r="S188">
        <f>SUMIFS('bac volé dégradé'!$J$3:$J$10,'bac volé dégradé'!$A$3:$A$10,Tableau1345[[#This Row],[Zone]])</f>
        <v>0</v>
      </c>
      <c r="T188" s="37">
        <f>$G188*2+R188+S188</f>
        <v>1000</v>
      </c>
      <c r="U188" s="6"/>
      <c r="V188" s="5" t="str">
        <f>IF(U188="non",T188,"0")</f>
        <v>0</v>
      </c>
      <c r="W188">
        <f>SUMIFS('bac volé dégradé'!$M$3:$M$10,'bac volé dégradé'!$A$3:$A$10,Tableau1345[[#This Row],[Zone]])</f>
        <v>0</v>
      </c>
      <c r="X188">
        <f>$G188*2+V188+W188</f>
        <v>1000</v>
      </c>
      <c r="Y188" s="6"/>
    </row>
    <row r="189" spans="1:25" ht="15.75" thickBot="1" x14ac:dyDescent="0.3">
      <c r="A189" s="15">
        <v>186</v>
      </c>
      <c r="B189">
        <v>667</v>
      </c>
      <c r="C189" t="s">
        <v>240</v>
      </c>
      <c r="D189" t="s">
        <v>216</v>
      </c>
      <c r="E189" t="s">
        <v>69</v>
      </c>
      <c r="F189" s="39" t="str">
        <f>VLOOKUP(Tableau1345[[#This Row],[Code]],Legende!$A$2:$B$5,2,FALSE)</f>
        <v>Foyer</v>
      </c>
      <c r="G189" s="6">
        <f>IF(OR(E189="m",E189="P"),500,1000)</f>
        <v>500</v>
      </c>
      <c r="H189" s="35">
        <f>G189*2</f>
        <v>1000</v>
      </c>
      <c r="I189" s="36"/>
      <c r="J189" s="5" t="str">
        <f>IF(I189="non",H189,"0")</f>
        <v>0</v>
      </c>
      <c r="K189">
        <f>SUMIFS('bac volé dégradé'!$D$3:$D$10,'bac volé dégradé'!$A$3:$A$10,Tableau1345[[#This Row],[Zone]])</f>
        <v>0</v>
      </c>
      <c r="L189">
        <f>(G189)*2+J189+K189</f>
        <v>1000</v>
      </c>
      <c r="M189" s="6"/>
      <c r="N189" s="38" t="str">
        <f>IF(M189="non",L189,"0")</f>
        <v>0</v>
      </c>
      <c r="O189">
        <f>SUMIFS('bac volé dégradé'!$G$3:$G$10,'bac volé dégradé'!$A$3:$A$10,Tableau1345[[#This Row],[Zone]])</f>
        <v>0</v>
      </c>
      <c r="P189" s="40">
        <f>G189*2+N189+O189</f>
        <v>1000</v>
      </c>
      <c r="Q189" s="36"/>
      <c r="R189" s="67" t="str">
        <f t="shared" si="2"/>
        <v>0</v>
      </c>
      <c r="S189">
        <f>SUMIFS('bac volé dégradé'!$J$3:$J$10,'bac volé dégradé'!$A$3:$A$10,Tableau1345[[#This Row],[Zone]])</f>
        <v>0</v>
      </c>
      <c r="T189" s="37">
        <f>$G189*2+R189+S189</f>
        <v>1000</v>
      </c>
      <c r="U189" s="6"/>
      <c r="V189" s="5" t="str">
        <f>IF(U189="non",T189,"0")</f>
        <v>0</v>
      </c>
      <c r="W189">
        <f>SUMIFS('bac volé dégradé'!$M$3:$M$10,'bac volé dégradé'!$A$3:$A$10,Tableau1345[[#This Row],[Zone]])</f>
        <v>0</v>
      </c>
      <c r="X189">
        <f>$G189*2+V189+W189</f>
        <v>1000</v>
      </c>
      <c r="Y189" s="6"/>
    </row>
    <row r="190" spans="1:25" ht="15.75" thickBot="1" x14ac:dyDescent="0.3">
      <c r="A190" s="15">
        <v>187</v>
      </c>
      <c r="B190">
        <v>398</v>
      </c>
      <c r="C190" t="s">
        <v>241</v>
      </c>
      <c r="D190" t="s">
        <v>216</v>
      </c>
      <c r="E190" t="s">
        <v>69</v>
      </c>
      <c r="F190" s="39" t="str">
        <f>VLOOKUP(Tableau1345[[#This Row],[Code]],Legende!$A$2:$B$5,2,FALSE)</f>
        <v>Foyer</v>
      </c>
      <c r="G190" s="6">
        <f>IF(OR(E190="m",E190="P"),500,1000)</f>
        <v>500</v>
      </c>
      <c r="H190" s="35">
        <f>G190*2</f>
        <v>1000</v>
      </c>
      <c r="I190" s="36"/>
      <c r="J190" s="5" t="str">
        <f>IF(I190="non",H190,"0")</f>
        <v>0</v>
      </c>
      <c r="K190">
        <f>SUMIFS('bac volé dégradé'!$D$3:$D$10,'bac volé dégradé'!$A$3:$A$10,Tableau1345[[#This Row],[Zone]])</f>
        <v>0</v>
      </c>
      <c r="L190">
        <f>(G190)*2+J190+K190</f>
        <v>1000</v>
      </c>
      <c r="M190" s="6"/>
      <c r="N190" s="38" t="str">
        <f>IF(M190="non",L190,"0")</f>
        <v>0</v>
      </c>
      <c r="O190">
        <f>SUMIFS('bac volé dégradé'!$G$3:$G$10,'bac volé dégradé'!$A$3:$A$10,Tableau1345[[#This Row],[Zone]])</f>
        <v>0</v>
      </c>
      <c r="P190" s="40">
        <f>G190*2+N190+O190</f>
        <v>1000</v>
      </c>
      <c r="Q190" s="36"/>
      <c r="R190" s="67" t="str">
        <f t="shared" si="2"/>
        <v>0</v>
      </c>
      <c r="S190">
        <f>SUMIFS('bac volé dégradé'!$J$3:$J$10,'bac volé dégradé'!$A$3:$A$10,Tableau1345[[#This Row],[Zone]])</f>
        <v>0</v>
      </c>
      <c r="T190" s="37">
        <f>$G190*2+R190+S190</f>
        <v>1000</v>
      </c>
      <c r="U190" s="6"/>
      <c r="V190" s="5" t="str">
        <f>IF(U190="non",T190,"0")</f>
        <v>0</v>
      </c>
      <c r="W190">
        <f>SUMIFS('bac volé dégradé'!$M$3:$M$10,'bac volé dégradé'!$A$3:$A$10,Tableau1345[[#This Row],[Zone]])</f>
        <v>0</v>
      </c>
      <c r="X190">
        <f>$G190*2+V190+W190</f>
        <v>1000</v>
      </c>
      <c r="Y190" s="6"/>
    </row>
    <row r="191" spans="1:25" ht="15.75" thickBot="1" x14ac:dyDescent="0.3">
      <c r="A191" s="15">
        <v>188</v>
      </c>
      <c r="B191">
        <v>668</v>
      </c>
      <c r="C191" t="s">
        <v>242</v>
      </c>
      <c r="D191" t="s">
        <v>216</v>
      </c>
      <c r="E191" t="s">
        <v>73</v>
      </c>
      <c r="F191" s="39" t="str">
        <f>VLOOKUP(Tableau1345[[#This Row],[Code]],Legende!$A$2:$B$5,2,FALSE)</f>
        <v>Petit commercant</v>
      </c>
      <c r="G191" s="6">
        <f>IF(OR(E191="m",E191="P"),500,1000)</f>
        <v>500</v>
      </c>
      <c r="H191" s="35">
        <f>G191*2</f>
        <v>1000</v>
      </c>
      <c r="I191" s="36"/>
      <c r="J191" s="5" t="str">
        <f>IF(I191="non",H191,"0")</f>
        <v>0</v>
      </c>
      <c r="K191">
        <f>SUMIFS('bac volé dégradé'!$D$3:$D$10,'bac volé dégradé'!$A$3:$A$10,Tableau1345[[#This Row],[Zone]])</f>
        <v>0</v>
      </c>
      <c r="L191">
        <f>(G191)*2+J191+K191</f>
        <v>1000</v>
      </c>
      <c r="M191" s="6"/>
      <c r="N191" s="38" t="str">
        <f>IF(M191="non",L191,"0")</f>
        <v>0</v>
      </c>
      <c r="O191">
        <f>SUMIFS('bac volé dégradé'!$G$3:$G$10,'bac volé dégradé'!$A$3:$A$10,Tableau1345[[#This Row],[Zone]])</f>
        <v>0</v>
      </c>
      <c r="P191" s="40">
        <f>G191*2+N191+O191</f>
        <v>1000</v>
      </c>
      <c r="Q191" s="36"/>
      <c r="R191" s="67" t="str">
        <f t="shared" si="2"/>
        <v>0</v>
      </c>
      <c r="S191">
        <f>SUMIFS('bac volé dégradé'!$J$3:$J$10,'bac volé dégradé'!$A$3:$A$10,Tableau1345[[#This Row],[Zone]])</f>
        <v>0</v>
      </c>
      <c r="T191" s="37">
        <f>$G191*2+R191+S191</f>
        <v>1000</v>
      </c>
      <c r="U191" s="6"/>
      <c r="V191" s="5" t="str">
        <f>IF(U191="non",T191,"0")</f>
        <v>0</v>
      </c>
      <c r="W191">
        <f>SUMIFS('bac volé dégradé'!$M$3:$M$10,'bac volé dégradé'!$A$3:$A$10,Tableau1345[[#This Row],[Zone]])</f>
        <v>0</v>
      </c>
      <c r="X191">
        <f>$G191*2+V191+W191</f>
        <v>1000</v>
      </c>
      <c r="Y191" s="6"/>
    </row>
    <row r="192" spans="1:25" ht="15.75" thickBot="1" x14ac:dyDescent="0.3">
      <c r="A192" s="15">
        <v>189</v>
      </c>
      <c r="B192">
        <v>669</v>
      </c>
      <c r="C192" t="s">
        <v>243</v>
      </c>
      <c r="D192" t="s">
        <v>216</v>
      </c>
      <c r="E192" t="s">
        <v>69</v>
      </c>
      <c r="F192" s="39" t="str">
        <f>VLOOKUP(Tableau1345[[#This Row],[Code]],Legende!$A$2:$B$5,2,FALSE)</f>
        <v>Foyer</v>
      </c>
      <c r="G192" s="6">
        <f>IF(OR(E192="m",E192="P"),500,1000)</f>
        <v>500</v>
      </c>
      <c r="H192" s="35">
        <f>G192*2</f>
        <v>1000</v>
      </c>
      <c r="I192" s="36"/>
      <c r="J192" s="5" t="str">
        <f>IF(I192="non",H192,"0")</f>
        <v>0</v>
      </c>
      <c r="K192">
        <f>SUMIFS('bac volé dégradé'!$D$3:$D$10,'bac volé dégradé'!$A$3:$A$10,Tableau1345[[#This Row],[Zone]])</f>
        <v>0</v>
      </c>
      <c r="L192">
        <f>(G192)*2+J192+K192</f>
        <v>1000</v>
      </c>
      <c r="M192" s="6"/>
      <c r="N192" s="38" t="str">
        <f>IF(M192="non",L192,"0")</f>
        <v>0</v>
      </c>
      <c r="O192">
        <f>SUMIFS('bac volé dégradé'!$G$3:$G$10,'bac volé dégradé'!$A$3:$A$10,Tableau1345[[#This Row],[Zone]])</f>
        <v>0</v>
      </c>
      <c r="P192" s="40">
        <f>G192*2+N192+O192</f>
        <v>1000</v>
      </c>
      <c r="Q192" s="36"/>
      <c r="R192" s="67" t="str">
        <f t="shared" si="2"/>
        <v>0</v>
      </c>
      <c r="S192">
        <f>SUMIFS('bac volé dégradé'!$J$3:$J$10,'bac volé dégradé'!$A$3:$A$10,Tableau1345[[#This Row],[Zone]])</f>
        <v>0</v>
      </c>
      <c r="T192" s="37">
        <f>$G192*2+R192+S192</f>
        <v>1000</v>
      </c>
      <c r="U192" s="6"/>
      <c r="V192" s="5" t="str">
        <f>IF(U192="non",T192,"0")</f>
        <v>0</v>
      </c>
      <c r="W192">
        <f>SUMIFS('bac volé dégradé'!$M$3:$M$10,'bac volé dégradé'!$A$3:$A$10,Tableau1345[[#This Row],[Zone]])</f>
        <v>0</v>
      </c>
      <c r="X192">
        <f>$G192*2+V192+W192</f>
        <v>1000</v>
      </c>
      <c r="Y192" s="6"/>
    </row>
    <row r="193" spans="1:25" ht="15.75" thickBot="1" x14ac:dyDescent="0.3">
      <c r="A193" s="15">
        <v>190</v>
      </c>
      <c r="B193">
        <v>670</v>
      </c>
      <c r="C193" t="s">
        <v>244</v>
      </c>
      <c r="D193" t="s">
        <v>216</v>
      </c>
      <c r="E193" t="s">
        <v>69</v>
      </c>
      <c r="F193" s="39" t="str">
        <f>VLOOKUP(Tableau1345[[#This Row],[Code]],Legende!$A$2:$B$5,2,FALSE)</f>
        <v>Foyer</v>
      </c>
      <c r="G193" s="6">
        <f>IF(OR(E193="m",E193="P"),500,1000)</f>
        <v>500</v>
      </c>
      <c r="H193" s="35">
        <f>G193*2</f>
        <v>1000</v>
      </c>
      <c r="I193" s="36"/>
      <c r="J193" s="5" t="str">
        <f>IF(I193="non",H193,"0")</f>
        <v>0</v>
      </c>
      <c r="K193">
        <f>SUMIFS('bac volé dégradé'!$D$3:$D$10,'bac volé dégradé'!$A$3:$A$10,Tableau1345[[#This Row],[Zone]])</f>
        <v>0</v>
      </c>
      <c r="L193">
        <f>(G193)*2+J193+K193</f>
        <v>1000</v>
      </c>
      <c r="M193" s="6"/>
      <c r="N193" s="38" t="str">
        <f>IF(M193="non",L193,"0")</f>
        <v>0</v>
      </c>
      <c r="O193">
        <f>SUMIFS('bac volé dégradé'!$G$3:$G$10,'bac volé dégradé'!$A$3:$A$10,Tableau1345[[#This Row],[Zone]])</f>
        <v>0</v>
      </c>
      <c r="P193" s="40">
        <f>G193*2+N193+O193</f>
        <v>1000</v>
      </c>
      <c r="Q193" s="36"/>
      <c r="R193" s="67" t="str">
        <f t="shared" si="2"/>
        <v>0</v>
      </c>
      <c r="S193">
        <f>SUMIFS('bac volé dégradé'!$J$3:$J$10,'bac volé dégradé'!$A$3:$A$10,Tableau1345[[#This Row],[Zone]])</f>
        <v>0</v>
      </c>
      <c r="T193" s="37">
        <f>$G193*2+R193+S193</f>
        <v>1000</v>
      </c>
      <c r="U193" s="6"/>
      <c r="V193" s="5" t="str">
        <f>IF(U193="non",T193,"0")</f>
        <v>0</v>
      </c>
      <c r="W193">
        <f>SUMIFS('bac volé dégradé'!$M$3:$M$10,'bac volé dégradé'!$A$3:$A$10,Tableau1345[[#This Row],[Zone]])</f>
        <v>0</v>
      </c>
      <c r="X193">
        <f>$G193*2+V193+W193</f>
        <v>1000</v>
      </c>
      <c r="Y193" s="6"/>
    </row>
    <row r="194" spans="1:25" ht="15.75" thickBot="1" x14ac:dyDescent="0.3">
      <c r="A194" s="15">
        <v>191</v>
      </c>
      <c r="B194">
        <v>671</v>
      </c>
      <c r="C194" t="s">
        <v>245</v>
      </c>
      <c r="D194" t="s">
        <v>216</v>
      </c>
      <c r="E194" t="s">
        <v>69</v>
      </c>
      <c r="F194" s="39" t="str">
        <f>VLOOKUP(Tableau1345[[#This Row],[Code]],Legende!$A$2:$B$5,2,FALSE)</f>
        <v>Foyer</v>
      </c>
      <c r="G194" s="6">
        <f>IF(OR(E194="m",E194="P"),500,1000)</f>
        <v>500</v>
      </c>
      <c r="H194" s="35">
        <f>G194*2</f>
        <v>1000</v>
      </c>
      <c r="I194" s="36"/>
      <c r="J194" s="5" t="str">
        <f>IF(I194="non",H194,"0")</f>
        <v>0</v>
      </c>
      <c r="K194">
        <f>SUMIFS('bac volé dégradé'!$D$3:$D$10,'bac volé dégradé'!$A$3:$A$10,Tableau1345[[#This Row],[Zone]])</f>
        <v>0</v>
      </c>
      <c r="L194">
        <f>(G194)*2+J194+K194</f>
        <v>1000</v>
      </c>
      <c r="M194" s="6"/>
      <c r="N194" s="38" t="str">
        <f>IF(M194="non",L194,"0")</f>
        <v>0</v>
      </c>
      <c r="O194">
        <f>SUMIFS('bac volé dégradé'!$G$3:$G$10,'bac volé dégradé'!$A$3:$A$10,Tableau1345[[#This Row],[Zone]])</f>
        <v>0</v>
      </c>
      <c r="P194" s="40">
        <f>G194*2+N194+O194</f>
        <v>1000</v>
      </c>
      <c r="Q194" s="36"/>
      <c r="R194" s="67" t="str">
        <f t="shared" si="2"/>
        <v>0</v>
      </c>
      <c r="S194">
        <f>SUMIFS('bac volé dégradé'!$J$3:$J$10,'bac volé dégradé'!$A$3:$A$10,Tableau1345[[#This Row],[Zone]])</f>
        <v>0</v>
      </c>
      <c r="T194" s="37">
        <f>$G194*2+R194+S194</f>
        <v>1000</v>
      </c>
      <c r="U194" s="6"/>
      <c r="V194" s="5" t="str">
        <f>IF(U194="non",T194,"0")</f>
        <v>0</v>
      </c>
      <c r="W194">
        <f>SUMIFS('bac volé dégradé'!$M$3:$M$10,'bac volé dégradé'!$A$3:$A$10,Tableau1345[[#This Row],[Zone]])</f>
        <v>0</v>
      </c>
      <c r="X194">
        <f>$G194*2+V194+W194</f>
        <v>1000</v>
      </c>
      <c r="Y194" s="6"/>
    </row>
    <row r="195" spans="1:25" ht="15.75" thickBot="1" x14ac:dyDescent="0.3">
      <c r="A195" s="15">
        <v>192</v>
      </c>
      <c r="B195">
        <v>640</v>
      </c>
      <c r="C195" t="s">
        <v>246</v>
      </c>
      <c r="D195" t="s">
        <v>216</v>
      </c>
      <c r="E195" t="s">
        <v>69</v>
      </c>
      <c r="F195" s="39" t="str">
        <f>VLOOKUP(Tableau1345[[#This Row],[Code]],Legende!$A$2:$B$5,2,FALSE)</f>
        <v>Foyer</v>
      </c>
      <c r="G195" s="6">
        <f>IF(OR(E195="m",E195="P"),500,1000)</f>
        <v>500</v>
      </c>
      <c r="H195" s="35">
        <f>G195*2</f>
        <v>1000</v>
      </c>
      <c r="I195" s="36"/>
      <c r="J195" s="5" t="str">
        <f>IF(I195="non",H195,"0")</f>
        <v>0</v>
      </c>
      <c r="K195">
        <f>SUMIFS('bac volé dégradé'!$D$3:$D$10,'bac volé dégradé'!$A$3:$A$10,Tableau1345[[#This Row],[Zone]])</f>
        <v>0</v>
      </c>
      <c r="L195">
        <f>(G195)*2+J195+K195</f>
        <v>1000</v>
      </c>
      <c r="M195" s="6"/>
      <c r="N195" s="38" t="str">
        <f>IF(M195="non",L195,"0")</f>
        <v>0</v>
      </c>
      <c r="O195">
        <f>SUMIFS('bac volé dégradé'!$G$3:$G$10,'bac volé dégradé'!$A$3:$A$10,Tableau1345[[#This Row],[Zone]])</f>
        <v>0</v>
      </c>
      <c r="P195" s="40">
        <f>G195*2+N195+O195</f>
        <v>1000</v>
      </c>
      <c r="Q195" s="36"/>
      <c r="R195" s="67" t="str">
        <f t="shared" si="2"/>
        <v>0</v>
      </c>
      <c r="S195">
        <f>SUMIFS('bac volé dégradé'!$J$3:$J$10,'bac volé dégradé'!$A$3:$A$10,Tableau1345[[#This Row],[Zone]])</f>
        <v>0</v>
      </c>
      <c r="T195" s="37">
        <f>$G195*2+R195+S195</f>
        <v>1000</v>
      </c>
      <c r="U195" s="6"/>
      <c r="V195" s="5" t="str">
        <f>IF(U195="non",T195,"0")</f>
        <v>0</v>
      </c>
      <c r="W195">
        <f>SUMIFS('bac volé dégradé'!$M$3:$M$10,'bac volé dégradé'!$A$3:$A$10,Tableau1345[[#This Row],[Zone]])</f>
        <v>0</v>
      </c>
      <c r="X195">
        <f>$G195*2+V195+W195</f>
        <v>1000</v>
      </c>
      <c r="Y195" s="6"/>
    </row>
    <row r="196" spans="1:25" ht="15.75" thickBot="1" x14ac:dyDescent="0.3">
      <c r="A196" s="15">
        <v>193</v>
      </c>
      <c r="B196">
        <v>641</v>
      </c>
      <c r="C196" t="s">
        <v>247</v>
      </c>
      <c r="D196" t="s">
        <v>216</v>
      </c>
      <c r="E196" t="s">
        <v>69</v>
      </c>
      <c r="F196" s="39" t="str">
        <f>VLOOKUP(Tableau1345[[#This Row],[Code]],Legende!$A$2:$B$5,2,FALSE)</f>
        <v>Foyer</v>
      </c>
      <c r="G196" s="6">
        <f>IF(OR(E196="m",E196="P"),500,1000)</f>
        <v>500</v>
      </c>
      <c r="H196" s="35">
        <f>G196*2</f>
        <v>1000</v>
      </c>
      <c r="I196" s="36"/>
      <c r="J196" s="5" t="str">
        <f>IF(I196="non",H196,"0")</f>
        <v>0</v>
      </c>
      <c r="K196">
        <f>SUMIFS('bac volé dégradé'!$D$3:$D$10,'bac volé dégradé'!$A$3:$A$10,Tableau1345[[#This Row],[Zone]])</f>
        <v>0</v>
      </c>
      <c r="L196">
        <f>(G196)*2+J196+K196</f>
        <v>1000</v>
      </c>
      <c r="M196" s="6"/>
      <c r="N196" s="38" t="str">
        <f>IF(M196="non",L196,"0")</f>
        <v>0</v>
      </c>
      <c r="O196">
        <f>SUMIFS('bac volé dégradé'!$G$3:$G$10,'bac volé dégradé'!$A$3:$A$10,Tableau1345[[#This Row],[Zone]])</f>
        <v>0</v>
      </c>
      <c r="P196" s="40">
        <f>G196*2+N196+O196</f>
        <v>1000</v>
      </c>
      <c r="Q196" s="36"/>
      <c r="R196" s="67" t="str">
        <f t="shared" ref="R196:R259" si="3">IF(Q196="non",P196,"0")</f>
        <v>0</v>
      </c>
      <c r="S196">
        <f>SUMIFS('bac volé dégradé'!$J$3:$J$10,'bac volé dégradé'!$A$3:$A$10,Tableau1345[[#This Row],[Zone]])</f>
        <v>0</v>
      </c>
      <c r="T196" s="37">
        <f>$G196*2+R196+S196</f>
        <v>1000</v>
      </c>
      <c r="U196" s="6"/>
      <c r="V196" s="5" t="str">
        <f>IF(U196="non",T196,"0")</f>
        <v>0</v>
      </c>
      <c r="W196">
        <f>SUMIFS('bac volé dégradé'!$M$3:$M$10,'bac volé dégradé'!$A$3:$A$10,Tableau1345[[#This Row],[Zone]])</f>
        <v>0</v>
      </c>
      <c r="X196">
        <f>$G196*2+V196+W196</f>
        <v>1000</v>
      </c>
      <c r="Y196" s="6"/>
    </row>
    <row r="197" spans="1:25" ht="15.75" thickBot="1" x14ac:dyDescent="0.3">
      <c r="A197" s="15">
        <v>194</v>
      </c>
      <c r="B197">
        <v>642</v>
      </c>
      <c r="C197" t="s">
        <v>248</v>
      </c>
      <c r="D197" t="s">
        <v>216</v>
      </c>
      <c r="E197" t="s">
        <v>69</v>
      </c>
      <c r="F197" s="39" t="str">
        <f>VLOOKUP(Tableau1345[[#This Row],[Code]],Legende!$A$2:$B$5,2,FALSE)</f>
        <v>Foyer</v>
      </c>
      <c r="G197" s="6">
        <f>IF(OR(E197="m",E197="P"),500,1000)</f>
        <v>500</v>
      </c>
      <c r="H197" s="35">
        <f>G197*2</f>
        <v>1000</v>
      </c>
      <c r="I197" s="36"/>
      <c r="J197" s="5" t="str">
        <f>IF(I197="non",H197,"0")</f>
        <v>0</v>
      </c>
      <c r="K197">
        <f>SUMIFS('bac volé dégradé'!$D$3:$D$10,'bac volé dégradé'!$A$3:$A$10,Tableau1345[[#This Row],[Zone]])</f>
        <v>0</v>
      </c>
      <c r="L197">
        <f>(G197)*2+J197+K197</f>
        <v>1000</v>
      </c>
      <c r="M197" s="6"/>
      <c r="N197" s="38" t="str">
        <f>IF(M197="non",L197,"0")</f>
        <v>0</v>
      </c>
      <c r="O197">
        <f>SUMIFS('bac volé dégradé'!$G$3:$G$10,'bac volé dégradé'!$A$3:$A$10,Tableau1345[[#This Row],[Zone]])</f>
        <v>0</v>
      </c>
      <c r="P197" s="40">
        <f>G197*2+N197+O197</f>
        <v>1000</v>
      </c>
      <c r="Q197" s="36"/>
      <c r="R197" s="67" t="str">
        <f t="shared" si="3"/>
        <v>0</v>
      </c>
      <c r="S197">
        <f>SUMIFS('bac volé dégradé'!$J$3:$J$10,'bac volé dégradé'!$A$3:$A$10,Tableau1345[[#This Row],[Zone]])</f>
        <v>0</v>
      </c>
      <c r="T197" s="37">
        <f>$G197*2+R197+S197</f>
        <v>1000</v>
      </c>
      <c r="U197" s="6"/>
      <c r="V197" s="5" t="str">
        <f>IF(U197="non",T197,"0")</f>
        <v>0</v>
      </c>
      <c r="W197">
        <f>SUMIFS('bac volé dégradé'!$M$3:$M$10,'bac volé dégradé'!$A$3:$A$10,Tableau1345[[#This Row],[Zone]])</f>
        <v>0</v>
      </c>
      <c r="X197">
        <f>$G197*2+V197+W197</f>
        <v>1000</v>
      </c>
      <c r="Y197" s="6"/>
    </row>
    <row r="198" spans="1:25" ht="15.75" thickBot="1" x14ac:dyDescent="0.3">
      <c r="A198" s="15">
        <v>195</v>
      </c>
      <c r="B198">
        <v>624</v>
      </c>
      <c r="C198" t="s">
        <v>249</v>
      </c>
      <c r="D198" t="s">
        <v>216</v>
      </c>
      <c r="E198" t="s">
        <v>69</v>
      </c>
      <c r="F198" s="39" t="str">
        <f>VLOOKUP(Tableau1345[[#This Row],[Code]],Legende!$A$2:$B$5,2,FALSE)</f>
        <v>Foyer</v>
      </c>
      <c r="G198" s="6">
        <f>IF(OR(E198="m",E198="P"),500,1000)</f>
        <v>500</v>
      </c>
      <c r="H198" s="35">
        <f>G198*2</f>
        <v>1000</v>
      </c>
      <c r="I198" s="36"/>
      <c r="J198" s="5" t="str">
        <f>IF(I198="non",H198,"0")</f>
        <v>0</v>
      </c>
      <c r="K198">
        <f>SUMIFS('bac volé dégradé'!$D$3:$D$10,'bac volé dégradé'!$A$3:$A$10,Tableau1345[[#This Row],[Zone]])</f>
        <v>0</v>
      </c>
      <c r="L198">
        <f>(G198)*2+J198+K198</f>
        <v>1000</v>
      </c>
      <c r="M198" s="6"/>
      <c r="N198" s="38" t="str">
        <f>IF(M198="non",L198,"0")</f>
        <v>0</v>
      </c>
      <c r="O198">
        <f>SUMIFS('bac volé dégradé'!$G$3:$G$10,'bac volé dégradé'!$A$3:$A$10,Tableau1345[[#This Row],[Zone]])</f>
        <v>0</v>
      </c>
      <c r="P198" s="40">
        <f>G198*2+N198+O198</f>
        <v>1000</v>
      </c>
      <c r="Q198" s="36"/>
      <c r="R198" s="67" t="str">
        <f t="shared" si="3"/>
        <v>0</v>
      </c>
      <c r="S198">
        <f>SUMIFS('bac volé dégradé'!$J$3:$J$10,'bac volé dégradé'!$A$3:$A$10,Tableau1345[[#This Row],[Zone]])</f>
        <v>0</v>
      </c>
      <c r="T198" s="37">
        <f>$G198*2+R198+S198</f>
        <v>1000</v>
      </c>
      <c r="U198" s="6"/>
      <c r="V198" s="5" t="str">
        <f>IF(U198="non",T198,"0")</f>
        <v>0</v>
      </c>
      <c r="W198">
        <f>SUMIFS('bac volé dégradé'!$M$3:$M$10,'bac volé dégradé'!$A$3:$A$10,Tableau1345[[#This Row],[Zone]])</f>
        <v>0</v>
      </c>
      <c r="X198">
        <f>$G198*2+V198+W198</f>
        <v>1000</v>
      </c>
      <c r="Y198" s="6"/>
    </row>
    <row r="199" spans="1:25" ht="15.75" thickBot="1" x14ac:dyDescent="0.3">
      <c r="A199" s="15">
        <v>196</v>
      </c>
      <c r="B199">
        <v>625</v>
      </c>
      <c r="C199" t="s">
        <v>250</v>
      </c>
      <c r="D199" t="s">
        <v>216</v>
      </c>
      <c r="E199" t="s">
        <v>69</v>
      </c>
      <c r="F199" s="39" t="str">
        <f>VLOOKUP(Tableau1345[[#This Row],[Code]],Legende!$A$2:$B$5,2,FALSE)</f>
        <v>Foyer</v>
      </c>
      <c r="G199" s="6">
        <f>IF(OR(E199="m",E199="P"),500,1000)</f>
        <v>500</v>
      </c>
      <c r="H199" s="35">
        <f>G199*2</f>
        <v>1000</v>
      </c>
      <c r="I199" s="36"/>
      <c r="J199" s="5" t="str">
        <f>IF(I199="non",H199,"0")</f>
        <v>0</v>
      </c>
      <c r="K199">
        <f>SUMIFS('bac volé dégradé'!$D$3:$D$10,'bac volé dégradé'!$A$3:$A$10,Tableau1345[[#This Row],[Zone]])</f>
        <v>0</v>
      </c>
      <c r="L199">
        <f>(G199)*2+J199+K199</f>
        <v>1000</v>
      </c>
      <c r="M199" s="6"/>
      <c r="N199" s="38" t="str">
        <f>IF(M199="non",L199,"0")</f>
        <v>0</v>
      </c>
      <c r="O199">
        <f>SUMIFS('bac volé dégradé'!$G$3:$G$10,'bac volé dégradé'!$A$3:$A$10,Tableau1345[[#This Row],[Zone]])</f>
        <v>0</v>
      </c>
      <c r="P199" s="40">
        <f>G199*2+N199+O199</f>
        <v>1000</v>
      </c>
      <c r="Q199" s="36"/>
      <c r="R199" s="67" t="str">
        <f t="shared" si="3"/>
        <v>0</v>
      </c>
      <c r="S199">
        <f>SUMIFS('bac volé dégradé'!$J$3:$J$10,'bac volé dégradé'!$A$3:$A$10,Tableau1345[[#This Row],[Zone]])</f>
        <v>0</v>
      </c>
      <c r="T199" s="37">
        <f>$G199*2+R199+S199</f>
        <v>1000</v>
      </c>
      <c r="U199" s="6"/>
      <c r="V199" s="5" t="str">
        <f>IF(U199="non",T199,"0")</f>
        <v>0</v>
      </c>
      <c r="W199">
        <f>SUMIFS('bac volé dégradé'!$M$3:$M$10,'bac volé dégradé'!$A$3:$A$10,Tableau1345[[#This Row],[Zone]])</f>
        <v>0</v>
      </c>
      <c r="X199">
        <f>$G199*2+V199+W199</f>
        <v>1000</v>
      </c>
      <c r="Y199" s="6"/>
    </row>
    <row r="200" spans="1:25" ht="15.75" thickBot="1" x14ac:dyDescent="0.3">
      <c r="A200" s="15">
        <v>197</v>
      </c>
      <c r="B200">
        <v>626</v>
      </c>
      <c r="C200" t="s">
        <v>251</v>
      </c>
      <c r="D200" t="s">
        <v>216</v>
      </c>
      <c r="E200" t="s">
        <v>69</v>
      </c>
      <c r="F200" s="39" t="str">
        <f>VLOOKUP(Tableau1345[[#This Row],[Code]],Legende!$A$2:$B$5,2,FALSE)</f>
        <v>Foyer</v>
      </c>
      <c r="G200" s="6">
        <f>IF(OR(E200="m",E200="P"),500,1000)</f>
        <v>500</v>
      </c>
      <c r="H200" s="35">
        <f>G200*2</f>
        <v>1000</v>
      </c>
      <c r="I200" s="36"/>
      <c r="J200" s="5" t="str">
        <f>IF(I200="non",H200,"0")</f>
        <v>0</v>
      </c>
      <c r="K200">
        <f>SUMIFS('bac volé dégradé'!$D$3:$D$10,'bac volé dégradé'!$A$3:$A$10,Tableau1345[[#This Row],[Zone]])</f>
        <v>0</v>
      </c>
      <c r="L200">
        <f>(G200)*2+J200+K200</f>
        <v>1000</v>
      </c>
      <c r="M200" s="6"/>
      <c r="N200" s="38" t="str">
        <f>IF(M200="non",L200,"0")</f>
        <v>0</v>
      </c>
      <c r="O200">
        <f>SUMIFS('bac volé dégradé'!$G$3:$G$10,'bac volé dégradé'!$A$3:$A$10,Tableau1345[[#This Row],[Zone]])</f>
        <v>0</v>
      </c>
      <c r="P200" s="40">
        <f>G200*2+N200+O200</f>
        <v>1000</v>
      </c>
      <c r="Q200" s="36"/>
      <c r="R200" s="67" t="str">
        <f t="shared" si="3"/>
        <v>0</v>
      </c>
      <c r="S200">
        <f>SUMIFS('bac volé dégradé'!$J$3:$J$10,'bac volé dégradé'!$A$3:$A$10,Tableau1345[[#This Row],[Zone]])</f>
        <v>0</v>
      </c>
      <c r="T200" s="37">
        <f>$G200*2+R200+S200</f>
        <v>1000</v>
      </c>
      <c r="U200" s="6"/>
      <c r="V200" s="5" t="str">
        <f>IF(U200="non",T200,"0")</f>
        <v>0</v>
      </c>
      <c r="W200">
        <f>SUMIFS('bac volé dégradé'!$M$3:$M$10,'bac volé dégradé'!$A$3:$A$10,Tableau1345[[#This Row],[Zone]])</f>
        <v>0</v>
      </c>
      <c r="X200">
        <f>$G200*2+V200+W200</f>
        <v>1000</v>
      </c>
      <c r="Y200" s="6"/>
    </row>
    <row r="201" spans="1:25" ht="15.75" thickBot="1" x14ac:dyDescent="0.3">
      <c r="A201" s="15">
        <v>198</v>
      </c>
      <c r="B201">
        <v>627</v>
      </c>
      <c r="C201" t="s">
        <v>252</v>
      </c>
      <c r="D201" t="s">
        <v>216</v>
      </c>
      <c r="E201" t="s">
        <v>69</v>
      </c>
      <c r="F201" s="39" t="str">
        <f>VLOOKUP(Tableau1345[[#This Row],[Code]],Legende!$A$2:$B$5,2,FALSE)</f>
        <v>Foyer</v>
      </c>
      <c r="G201" s="6">
        <f>IF(OR(E201="m",E201="P"),500,1000)</f>
        <v>500</v>
      </c>
      <c r="H201" s="35">
        <f>G201*2</f>
        <v>1000</v>
      </c>
      <c r="I201" s="36"/>
      <c r="J201" s="5" t="str">
        <f>IF(I201="non",H201,"0")</f>
        <v>0</v>
      </c>
      <c r="K201">
        <f>SUMIFS('bac volé dégradé'!$D$3:$D$10,'bac volé dégradé'!$A$3:$A$10,Tableau1345[[#This Row],[Zone]])</f>
        <v>0</v>
      </c>
      <c r="L201">
        <f>(G201)*2+J201+K201</f>
        <v>1000</v>
      </c>
      <c r="M201" s="6"/>
      <c r="N201" s="38" t="str">
        <f>IF(M201="non",L201,"0")</f>
        <v>0</v>
      </c>
      <c r="O201">
        <f>SUMIFS('bac volé dégradé'!$G$3:$G$10,'bac volé dégradé'!$A$3:$A$10,Tableau1345[[#This Row],[Zone]])</f>
        <v>0</v>
      </c>
      <c r="P201" s="40">
        <f>G201*2+N201+O201</f>
        <v>1000</v>
      </c>
      <c r="Q201" s="36"/>
      <c r="R201" s="67" t="str">
        <f t="shared" si="3"/>
        <v>0</v>
      </c>
      <c r="S201">
        <f>SUMIFS('bac volé dégradé'!$J$3:$J$10,'bac volé dégradé'!$A$3:$A$10,Tableau1345[[#This Row],[Zone]])</f>
        <v>0</v>
      </c>
      <c r="T201" s="37">
        <f>$G201*2+R201+S201</f>
        <v>1000</v>
      </c>
      <c r="U201" s="6"/>
      <c r="V201" s="5" t="str">
        <f>IF(U201="non",T201,"0")</f>
        <v>0</v>
      </c>
      <c r="W201">
        <f>SUMIFS('bac volé dégradé'!$M$3:$M$10,'bac volé dégradé'!$A$3:$A$10,Tableau1345[[#This Row],[Zone]])</f>
        <v>0</v>
      </c>
      <c r="X201">
        <f>$G201*2+V201+W201</f>
        <v>1000</v>
      </c>
      <c r="Y201" s="6"/>
    </row>
    <row r="202" spans="1:25" ht="15.75" thickBot="1" x14ac:dyDescent="0.3">
      <c r="A202" s="15">
        <v>199</v>
      </c>
      <c r="B202">
        <v>628</v>
      </c>
      <c r="C202" t="s">
        <v>253</v>
      </c>
      <c r="D202" t="s">
        <v>216</v>
      </c>
      <c r="E202" t="s">
        <v>69</v>
      </c>
      <c r="F202" s="39" t="str">
        <f>VLOOKUP(Tableau1345[[#This Row],[Code]],Legende!$A$2:$B$5,2,FALSE)</f>
        <v>Foyer</v>
      </c>
      <c r="G202" s="6">
        <f>IF(OR(E202="m",E202="P"),500,1000)</f>
        <v>500</v>
      </c>
      <c r="H202" s="35">
        <f>G202*2</f>
        <v>1000</v>
      </c>
      <c r="I202" s="36"/>
      <c r="J202" s="5" t="str">
        <f>IF(I202="non",H202,"0")</f>
        <v>0</v>
      </c>
      <c r="K202">
        <f>SUMIFS('bac volé dégradé'!$D$3:$D$10,'bac volé dégradé'!$A$3:$A$10,Tableau1345[[#This Row],[Zone]])</f>
        <v>0</v>
      </c>
      <c r="L202">
        <f>(G202)*2+J202+K202</f>
        <v>1000</v>
      </c>
      <c r="M202" s="6"/>
      <c r="N202" s="38" t="str">
        <f>IF(M202="non",L202,"0")</f>
        <v>0</v>
      </c>
      <c r="O202">
        <f>SUMIFS('bac volé dégradé'!$G$3:$G$10,'bac volé dégradé'!$A$3:$A$10,Tableau1345[[#This Row],[Zone]])</f>
        <v>0</v>
      </c>
      <c r="P202" s="40">
        <f>G202*2+N202+O202</f>
        <v>1000</v>
      </c>
      <c r="Q202" s="36"/>
      <c r="R202" s="67" t="str">
        <f t="shared" si="3"/>
        <v>0</v>
      </c>
      <c r="S202">
        <f>SUMIFS('bac volé dégradé'!$J$3:$J$10,'bac volé dégradé'!$A$3:$A$10,Tableau1345[[#This Row],[Zone]])</f>
        <v>0</v>
      </c>
      <c r="T202" s="37">
        <f>$G202*2+R202+S202</f>
        <v>1000</v>
      </c>
      <c r="U202" s="6"/>
      <c r="V202" s="5" t="str">
        <f>IF(U202="non",T202,"0")</f>
        <v>0</v>
      </c>
      <c r="W202">
        <f>SUMIFS('bac volé dégradé'!$M$3:$M$10,'bac volé dégradé'!$A$3:$A$10,Tableau1345[[#This Row],[Zone]])</f>
        <v>0</v>
      </c>
      <c r="X202">
        <f>$G202*2+V202+W202</f>
        <v>1000</v>
      </c>
      <c r="Y202" s="6"/>
    </row>
    <row r="203" spans="1:25" ht="15.75" thickBot="1" x14ac:dyDescent="0.3">
      <c r="A203" s="15">
        <v>200</v>
      </c>
      <c r="B203">
        <v>630</v>
      </c>
      <c r="C203" t="s">
        <v>254</v>
      </c>
      <c r="D203" t="s">
        <v>216</v>
      </c>
      <c r="E203" t="s">
        <v>69</v>
      </c>
      <c r="F203" s="39" t="str">
        <f>VLOOKUP(Tableau1345[[#This Row],[Code]],Legende!$A$2:$B$5,2,FALSE)</f>
        <v>Foyer</v>
      </c>
      <c r="G203" s="6">
        <f>IF(OR(E203="m",E203="P"),500,1000)</f>
        <v>500</v>
      </c>
      <c r="H203" s="35">
        <f>G203*2</f>
        <v>1000</v>
      </c>
      <c r="I203" s="36"/>
      <c r="J203" s="5" t="str">
        <f>IF(I203="non",H203,"0")</f>
        <v>0</v>
      </c>
      <c r="K203">
        <f>SUMIFS('bac volé dégradé'!$D$3:$D$10,'bac volé dégradé'!$A$3:$A$10,Tableau1345[[#This Row],[Zone]])</f>
        <v>0</v>
      </c>
      <c r="L203">
        <f>(G203)*2+J203+K203</f>
        <v>1000</v>
      </c>
      <c r="M203" s="6"/>
      <c r="N203" s="38" t="str">
        <f>IF(M203="non",L203,"0")</f>
        <v>0</v>
      </c>
      <c r="O203">
        <f>SUMIFS('bac volé dégradé'!$G$3:$G$10,'bac volé dégradé'!$A$3:$A$10,Tableau1345[[#This Row],[Zone]])</f>
        <v>0</v>
      </c>
      <c r="P203" s="40">
        <f>G203*2+N203+O203</f>
        <v>1000</v>
      </c>
      <c r="Q203" s="36"/>
      <c r="R203" s="67" t="str">
        <f t="shared" si="3"/>
        <v>0</v>
      </c>
      <c r="S203">
        <f>SUMIFS('bac volé dégradé'!$J$3:$J$10,'bac volé dégradé'!$A$3:$A$10,Tableau1345[[#This Row],[Zone]])</f>
        <v>0</v>
      </c>
      <c r="T203" s="37">
        <f>$G203*2+R203+S203</f>
        <v>1000</v>
      </c>
      <c r="U203" s="6"/>
      <c r="V203" s="5" t="str">
        <f>IF(U203="non",T203,"0")</f>
        <v>0</v>
      </c>
      <c r="W203">
        <f>SUMIFS('bac volé dégradé'!$M$3:$M$10,'bac volé dégradé'!$A$3:$A$10,Tableau1345[[#This Row],[Zone]])</f>
        <v>0</v>
      </c>
      <c r="X203">
        <f>$G203*2+V203+W203</f>
        <v>1000</v>
      </c>
      <c r="Y203" s="6"/>
    </row>
    <row r="204" spans="1:25" ht="15.75" thickBot="1" x14ac:dyDescent="0.3">
      <c r="A204" s="15">
        <v>201</v>
      </c>
      <c r="B204">
        <v>631</v>
      </c>
      <c r="C204" t="s">
        <v>239</v>
      </c>
      <c r="D204" t="s">
        <v>216</v>
      </c>
      <c r="E204" t="s">
        <v>69</v>
      </c>
      <c r="F204" s="39" t="str">
        <f>VLOOKUP(Tableau1345[[#This Row],[Code]],Legende!$A$2:$B$5,2,FALSE)</f>
        <v>Foyer</v>
      </c>
      <c r="G204" s="6">
        <f>IF(OR(E204="m",E204="P"),500,1000)</f>
        <v>500</v>
      </c>
      <c r="H204" s="35">
        <f>G204*2</f>
        <v>1000</v>
      </c>
      <c r="I204" s="36"/>
      <c r="J204" s="5" t="str">
        <f>IF(I204="non",H204,"0")</f>
        <v>0</v>
      </c>
      <c r="K204">
        <f>SUMIFS('bac volé dégradé'!$D$3:$D$10,'bac volé dégradé'!$A$3:$A$10,Tableau1345[[#This Row],[Zone]])</f>
        <v>0</v>
      </c>
      <c r="L204">
        <f>(G204)*2+J204+K204</f>
        <v>1000</v>
      </c>
      <c r="M204" s="6"/>
      <c r="N204" s="38" t="str">
        <f>IF(M204="non",L204,"0")</f>
        <v>0</v>
      </c>
      <c r="O204">
        <f>SUMIFS('bac volé dégradé'!$G$3:$G$10,'bac volé dégradé'!$A$3:$A$10,Tableau1345[[#This Row],[Zone]])</f>
        <v>0</v>
      </c>
      <c r="P204" s="40">
        <f>G204*2+N204+O204</f>
        <v>1000</v>
      </c>
      <c r="Q204" s="36"/>
      <c r="R204" s="67" t="str">
        <f t="shared" si="3"/>
        <v>0</v>
      </c>
      <c r="S204">
        <f>SUMIFS('bac volé dégradé'!$J$3:$J$10,'bac volé dégradé'!$A$3:$A$10,Tableau1345[[#This Row],[Zone]])</f>
        <v>0</v>
      </c>
      <c r="T204" s="37">
        <f>$G204*2+R204+S204</f>
        <v>1000</v>
      </c>
      <c r="U204" s="6"/>
      <c r="V204" s="5" t="str">
        <f>IF(U204="non",T204,"0")</f>
        <v>0</v>
      </c>
      <c r="W204">
        <f>SUMIFS('bac volé dégradé'!$M$3:$M$10,'bac volé dégradé'!$A$3:$A$10,Tableau1345[[#This Row],[Zone]])</f>
        <v>0</v>
      </c>
      <c r="X204">
        <f>$G204*2+V204+W204</f>
        <v>1000</v>
      </c>
      <c r="Y204" s="6"/>
    </row>
    <row r="205" spans="1:25" ht="15.75" thickBot="1" x14ac:dyDescent="0.3">
      <c r="A205" s="15">
        <v>202</v>
      </c>
      <c r="B205">
        <v>632</v>
      </c>
      <c r="C205" t="s">
        <v>255</v>
      </c>
      <c r="D205" t="s">
        <v>216</v>
      </c>
      <c r="E205" t="s">
        <v>69</v>
      </c>
      <c r="F205" s="39" t="str">
        <f>VLOOKUP(Tableau1345[[#This Row],[Code]],Legende!$A$2:$B$5,2,FALSE)</f>
        <v>Foyer</v>
      </c>
      <c r="G205" s="6">
        <f>IF(OR(E205="m",E205="P"),500,1000)</f>
        <v>500</v>
      </c>
      <c r="H205" s="35">
        <f>G205*2</f>
        <v>1000</v>
      </c>
      <c r="I205" s="36"/>
      <c r="J205" s="5" t="str">
        <f>IF(I205="non",H205,"0")</f>
        <v>0</v>
      </c>
      <c r="K205">
        <f>SUMIFS('bac volé dégradé'!$D$3:$D$10,'bac volé dégradé'!$A$3:$A$10,Tableau1345[[#This Row],[Zone]])</f>
        <v>0</v>
      </c>
      <c r="L205">
        <f>(G205)*2+J205+K205</f>
        <v>1000</v>
      </c>
      <c r="M205" s="6"/>
      <c r="N205" s="38" t="str">
        <f>IF(M205="non",L205,"0")</f>
        <v>0</v>
      </c>
      <c r="O205">
        <f>SUMIFS('bac volé dégradé'!$G$3:$G$10,'bac volé dégradé'!$A$3:$A$10,Tableau1345[[#This Row],[Zone]])</f>
        <v>0</v>
      </c>
      <c r="P205" s="40">
        <f>G205*2+N205+O205</f>
        <v>1000</v>
      </c>
      <c r="Q205" s="36"/>
      <c r="R205" s="67" t="str">
        <f t="shared" si="3"/>
        <v>0</v>
      </c>
      <c r="S205">
        <f>SUMIFS('bac volé dégradé'!$J$3:$J$10,'bac volé dégradé'!$A$3:$A$10,Tableau1345[[#This Row],[Zone]])</f>
        <v>0</v>
      </c>
      <c r="T205" s="37">
        <f>$G205*2+R205+S205</f>
        <v>1000</v>
      </c>
      <c r="U205" s="6"/>
      <c r="V205" s="5" t="str">
        <f>IF(U205="non",T205,"0")</f>
        <v>0</v>
      </c>
      <c r="W205">
        <f>SUMIFS('bac volé dégradé'!$M$3:$M$10,'bac volé dégradé'!$A$3:$A$10,Tableau1345[[#This Row],[Zone]])</f>
        <v>0</v>
      </c>
      <c r="X205">
        <f>$G205*2+V205+W205</f>
        <v>1000</v>
      </c>
      <c r="Y205" s="6"/>
    </row>
    <row r="206" spans="1:25" ht="15.75" thickBot="1" x14ac:dyDescent="0.3">
      <c r="A206" s="15">
        <v>203</v>
      </c>
      <c r="B206">
        <v>633</v>
      </c>
      <c r="C206" t="s">
        <v>256</v>
      </c>
      <c r="D206" t="s">
        <v>216</v>
      </c>
      <c r="E206" t="s">
        <v>69</v>
      </c>
      <c r="F206" s="39" t="str">
        <f>VLOOKUP(Tableau1345[[#This Row],[Code]],Legende!$A$2:$B$5,2,FALSE)</f>
        <v>Foyer</v>
      </c>
      <c r="G206" s="6">
        <f>IF(OR(E206="m",E206="P"),500,1000)</f>
        <v>500</v>
      </c>
      <c r="H206" s="35">
        <f>G206*2</f>
        <v>1000</v>
      </c>
      <c r="I206" s="36"/>
      <c r="J206" s="5" t="str">
        <f>IF(I206="non",H206,"0")</f>
        <v>0</v>
      </c>
      <c r="K206">
        <f>SUMIFS('bac volé dégradé'!$D$3:$D$10,'bac volé dégradé'!$A$3:$A$10,Tableau1345[[#This Row],[Zone]])</f>
        <v>0</v>
      </c>
      <c r="L206">
        <f>(G206)*2+J206+K206</f>
        <v>1000</v>
      </c>
      <c r="M206" s="6"/>
      <c r="N206" s="38" t="str">
        <f>IF(M206="non",L206,"0")</f>
        <v>0</v>
      </c>
      <c r="O206">
        <f>SUMIFS('bac volé dégradé'!$G$3:$G$10,'bac volé dégradé'!$A$3:$A$10,Tableau1345[[#This Row],[Zone]])</f>
        <v>0</v>
      </c>
      <c r="P206" s="40">
        <f>G206*2+N206+O206</f>
        <v>1000</v>
      </c>
      <c r="Q206" s="36"/>
      <c r="R206" s="67" t="str">
        <f t="shared" si="3"/>
        <v>0</v>
      </c>
      <c r="S206">
        <f>SUMIFS('bac volé dégradé'!$J$3:$J$10,'bac volé dégradé'!$A$3:$A$10,Tableau1345[[#This Row],[Zone]])</f>
        <v>0</v>
      </c>
      <c r="T206" s="37">
        <f>$G206*2+R206+S206</f>
        <v>1000</v>
      </c>
      <c r="U206" s="6"/>
      <c r="V206" s="5" t="str">
        <f>IF(U206="non",T206,"0")</f>
        <v>0</v>
      </c>
      <c r="W206">
        <f>SUMIFS('bac volé dégradé'!$M$3:$M$10,'bac volé dégradé'!$A$3:$A$10,Tableau1345[[#This Row],[Zone]])</f>
        <v>0</v>
      </c>
      <c r="X206">
        <f>$G206*2+V206+W206</f>
        <v>1000</v>
      </c>
      <c r="Y206" s="6"/>
    </row>
    <row r="207" spans="1:25" ht="15.75" thickBot="1" x14ac:dyDescent="0.3">
      <c r="A207" s="15">
        <v>204</v>
      </c>
      <c r="B207">
        <v>634</v>
      </c>
      <c r="C207" t="s">
        <v>257</v>
      </c>
      <c r="D207" t="s">
        <v>216</v>
      </c>
      <c r="E207" t="s">
        <v>69</v>
      </c>
      <c r="F207" s="39" t="str">
        <f>VLOOKUP(Tableau1345[[#This Row],[Code]],Legende!$A$2:$B$5,2,FALSE)</f>
        <v>Foyer</v>
      </c>
      <c r="G207" s="6">
        <f>IF(OR(E207="m",E207="P"),500,1000)</f>
        <v>500</v>
      </c>
      <c r="H207" s="35">
        <f>G207*2</f>
        <v>1000</v>
      </c>
      <c r="I207" s="36"/>
      <c r="J207" s="5" t="str">
        <f>IF(I207="non",H207,"0")</f>
        <v>0</v>
      </c>
      <c r="K207">
        <f>SUMIFS('bac volé dégradé'!$D$3:$D$10,'bac volé dégradé'!$A$3:$A$10,Tableau1345[[#This Row],[Zone]])</f>
        <v>0</v>
      </c>
      <c r="L207">
        <f>(G207)*2+J207+K207</f>
        <v>1000</v>
      </c>
      <c r="M207" s="6"/>
      <c r="N207" s="38" t="str">
        <f>IF(M207="non",L207,"0")</f>
        <v>0</v>
      </c>
      <c r="O207">
        <f>SUMIFS('bac volé dégradé'!$G$3:$G$10,'bac volé dégradé'!$A$3:$A$10,Tableau1345[[#This Row],[Zone]])</f>
        <v>0</v>
      </c>
      <c r="P207" s="40">
        <f>G207*2+N207+O207</f>
        <v>1000</v>
      </c>
      <c r="Q207" s="36"/>
      <c r="R207" s="67" t="str">
        <f t="shared" si="3"/>
        <v>0</v>
      </c>
      <c r="S207">
        <f>SUMIFS('bac volé dégradé'!$J$3:$J$10,'bac volé dégradé'!$A$3:$A$10,Tableau1345[[#This Row],[Zone]])</f>
        <v>0</v>
      </c>
      <c r="T207" s="37">
        <f>$G207*2+R207+S207</f>
        <v>1000</v>
      </c>
      <c r="U207" s="6"/>
      <c r="V207" s="5" t="str">
        <f>IF(U207="non",T207,"0")</f>
        <v>0</v>
      </c>
      <c r="W207">
        <f>SUMIFS('bac volé dégradé'!$M$3:$M$10,'bac volé dégradé'!$A$3:$A$10,Tableau1345[[#This Row],[Zone]])</f>
        <v>0</v>
      </c>
      <c r="X207">
        <f>$G207*2+V207+W207</f>
        <v>1000</v>
      </c>
      <c r="Y207" s="6"/>
    </row>
    <row r="208" spans="1:25" ht="15.75" thickBot="1" x14ac:dyDescent="0.3">
      <c r="A208" s="15">
        <v>205</v>
      </c>
      <c r="B208">
        <v>635</v>
      </c>
      <c r="C208" t="s">
        <v>258</v>
      </c>
      <c r="D208" t="s">
        <v>216</v>
      </c>
      <c r="E208" t="s">
        <v>69</v>
      </c>
      <c r="F208" s="39" t="str">
        <f>VLOOKUP(Tableau1345[[#This Row],[Code]],Legende!$A$2:$B$5,2,FALSE)</f>
        <v>Foyer</v>
      </c>
      <c r="G208" s="6">
        <f>IF(OR(E208="m",E208="P"),500,1000)</f>
        <v>500</v>
      </c>
      <c r="H208" s="35">
        <f>G208*2</f>
        <v>1000</v>
      </c>
      <c r="I208" s="36"/>
      <c r="J208" s="5" t="str">
        <f>IF(I208="non",H208,"0")</f>
        <v>0</v>
      </c>
      <c r="K208">
        <f>SUMIFS('bac volé dégradé'!$D$3:$D$10,'bac volé dégradé'!$A$3:$A$10,Tableau1345[[#This Row],[Zone]])</f>
        <v>0</v>
      </c>
      <c r="L208">
        <f>(G208)*2+J208+K208</f>
        <v>1000</v>
      </c>
      <c r="M208" s="6"/>
      <c r="N208" s="38" t="str">
        <f>IF(M208="non",L208,"0")</f>
        <v>0</v>
      </c>
      <c r="O208">
        <f>SUMIFS('bac volé dégradé'!$G$3:$G$10,'bac volé dégradé'!$A$3:$A$10,Tableau1345[[#This Row],[Zone]])</f>
        <v>0</v>
      </c>
      <c r="P208" s="40">
        <f>G208*2+N208+O208</f>
        <v>1000</v>
      </c>
      <c r="Q208" s="36"/>
      <c r="R208" s="67" t="str">
        <f t="shared" si="3"/>
        <v>0</v>
      </c>
      <c r="S208">
        <f>SUMIFS('bac volé dégradé'!$J$3:$J$10,'bac volé dégradé'!$A$3:$A$10,Tableau1345[[#This Row],[Zone]])</f>
        <v>0</v>
      </c>
      <c r="T208" s="37">
        <f>$G208*2+R208+S208</f>
        <v>1000</v>
      </c>
      <c r="U208" s="6"/>
      <c r="V208" s="5" t="str">
        <f>IF(U208="non",T208,"0")</f>
        <v>0</v>
      </c>
      <c r="W208">
        <f>SUMIFS('bac volé dégradé'!$M$3:$M$10,'bac volé dégradé'!$A$3:$A$10,Tableau1345[[#This Row],[Zone]])</f>
        <v>0</v>
      </c>
      <c r="X208">
        <f>$G208*2+V208+W208</f>
        <v>1000</v>
      </c>
      <c r="Y208" s="6"/>
    </row>
    <row r="209" spans="1:25" ht="15.75" thickBot="1" x14ac:dyDescent="0.3">
      <c r="A209" s="15">
        <v>206</v>
      </c>
      <c r="B209">
        <v>636</v>
      </c>
      <c r="C209" t="s">
        <v>259</v>
      </c>
      <c r="D209" t="s">
        <v>216</v>
      </c>
      <c r="E209" t="s">
        <v>69</v>
      </c>
      <c r="F209" s="39" t="str">
        <f>VLOOKUP(Tableau1345[[#This Row],[Code]],Legende!$A$2:$B$5,2,FALSE)</f>
        <v>Foyer</v>
      </c>
      <c r="G209" s="6">
        <f>IF(OR(E209="m",E209="P"),500,1000)</f>
        <v>500</v>
      </c>
      <c r="H209" s="35">
        <f>G209*2</f>
        <v>1000</v>
      </c>
      <c r="I209" s="36"/>
      <c r="J209" s="5" t="str">
        <f>IF(I209="non",H209,"0")</f>
        <v>0</v>
      </c>
      <c r="K209">
        <f>SUMIFS('bac volé dégradé'!$D$3:$D$10,'bac volé dégradé'!$A$3:$A$10,Tableau1345[[#This Row],[Zone]])</f>
        <v>0</v>
      </c>
      <c r="L209">
        <f>(G209)*2+J209+K209</f>
        <v>1000</v>
      </c>
      <c r="M209" s="6"/>
      <c r="N209" s="38" t="str">
        <f>IF(M209="non",L209,"0")</f>
        <v>0</v>
      </c>
      <c r="O209">
        <f>SUMIFS('bac volé dégradé'!$G$3:$G$10,'bac volé dégradé'!$A$3:$A$10,Tableau1345[[#This Row],[Zone]])</f>
        <v>0</v>
      </c>
      <c r="P209" s="40">
        <f>G209*2+N209+O209</f>
        <v>1000</v>
      </c>
      <c r="Q209" s="36"/>
      <c r="R209" s="67" t="str">
        <f t="shared" si="3"/>
        <v>0</v>
      </c>
      <c r="S209">
        <f>SUMIFS('bac volé dégradé'!$J$3:$J$10,'bac volé dégradé'!$A$3:$A$10,Tableau1345[[#This Row],[Zone]])</f>
        <v>0</v>
      </c>
      <c r="T209" s="37">
        <f>$G209*2+R209+S209</f>
        <v>1000</v>
      </c>
      <c r="U209" s="6"/>
      <c r="V209" s="5" t="str">
        <f>IF(U209="non",T209,"0")</f>
        <v>0</v>
      </c>
      <c r="W209">
        <f>SUMIFS('bac volé dégradé'!$M$3:$M$10,'bac volé dégradé'!$A$3:$A$10,Tableau1345[[#This Row],[Zone]])</f>
        <v>0</v>
      </c>
      <c r="X209">
        <f>$G209*2+V209+W209</f>
        <v>1000</v>
      </c>
      <c r="Y209" s="6"/>
    </row>
    <row r="210" spans="1:25" ht="15.75" thickBot="1" x14ac:dyDescent="0.3">
      <c r="A210" s="15">
        <v>207</v>
      </c>
      <c r="B210">
        <v>637</v>
      </c>
      <c r="C210" t="s">
        <v>260</v>
      </c>
      <c r="D210" t="s">
        <v>216</v>
      </c>
      <c r="E210" t="s">
        <v>69</v>
      </c>
      <c r="F210" s="39" t="str">
        <f>VLOOKUP(Tableau1345[[#This Row],[Code]],Legende!$A$2:$B$5,2,FALSE)</f>
        <v>Foyer</v>
      </c>
      <c r="G210" s="6">
        <f>IF(OR(E210="m",E210="P"),500,1000)</f>
        <v>500</v>
      </c>
      <c r="H210" s="35">
        <f>G210*2</f>
        <v>1000</v>
      </c>
      <c r="I210" s="36"/>
      <c r="J210" s="5" t="str">
        <f>IF(I210="non",H210,"0")</f>
        <v>0</v>
      </c>
      <c r="K210">
        <f>SUMIFS('bac volé dégradé'!$D$3:$D$10,'bac volé dégradé'!$A$3:$A$10,Tableau1345[[#This Row],[Zone]])</f>
        <v>0</v>
      </c>
      <c r="L210">
        <f>(G210)*2+J210+K210</f>
        <v>1000</v>
      </c>
      <c r="M210" s="6"/>
      <c r="N210" s="38" t="str">
        <f>IF(M210="non",L210,"0")</f>
        <v>0</v>
      </c>
      <c r="O210">
        <f>SUMIFS('bac volé dégradé'!$G$3:$G$10,'bac volé dégradé'!$A$3:$A$10,Tableau1345[[#This Row],[Zone]])</f>
        <v>0</v>
      </c>
      <c r="P210" s="40">
        <f>G210*2+N210+O210</f>
        <v>1000</v>
      </c>
      <c r="Q210" s="36"/>
      <c r="R210" s="67" t="str">
        <f t="shared" si="3"/>
        <v>0</v>
      </c>
      <c r="S210">
        <f>SUMIFS('bac volé dégradé'!$J$3:$J$10,'bac volé dégradé'!$A$3:$A$10,Tableau1345[[#This Row],[Zone]])</f>
        <v>0</v>
      </c>
      <c r="T210" s="37">
        <f>$G210*2+R210+S210</f>
        <v>1000</v>
      </c>
      <c r="U210" s="6"/>
      <c r="V210" s="5" t="str">
        <f>IF(U210="non",T210,"0")</f>
        <v>0</v>
      </c>
      <c r="W210">
        <f>SUMIFS('bac volé dégradé'!$M$3:$M$10,'bac volé dégradé'!$A$3:$A$10,Tableau1345[[#This Row],[Zone]])</f>
        <v>0</v>
      </c>
      <c r="X210">
        <f>$G210*2+V210+W210</f>
        <v>1000</v>
      </c>
      <c r="Y210" s="6"/>
    </row>
    <row r="211" spans="1:25" ht="15.75" thickBot="1" x14ac:dyDescent="0.3">
      <c r="A211" s="15">
        <v>208</v>
      </c>
      <c r="B211">
        <v>638</v>
      </c>
      <c r="C211" t="s">
        <v>261</v>
      </c>
      <c r="D211" t="s">
        <v>216</v>
      </c>
      <c r="E211" t="s">
        <v>69</v>
      </c>
      <c r="F211" s="39" t="str">
        <f>VLOOKUP(Tableau1345[[#This Row],[Code]],Legende!$A$2:$B$5,2,FALSE)</f>
        <v>Foyer</v>
      </c>
      <c r="G211" s="6">
        <f>IF(OR(E211="m",E211="P"),500,1000)</f>
        <v>500</v>
      </c>
      <c r="H211" s="35">
        <f>G211*2</f>
        <v>1000</v>
      </c>
      <c r="I211" s="36"/>
      <c r="J211" s="5" t="str">
        <f>IF(I211="non",H211,"0")</f>
        <v>0</v>
      </c>
      <c r="K211">
        <f>SUMIFS('bac volé dégradé'!$D$3:$D$10,'bac volé dégradé'!$A$3:$A$10,Tableau1345[[#This Row],[Zone]])</f>
        <v>0</v>
      </c>
      <c r="L211">
        <f>(G211)*2+J211+K211</f>
        <v>1000</v>
      </c>
      <c r="M211" s="6"/>
      <c r="N211" s="38" t="str">
        <f>IF(M211="non",L211,"0")</f>
        <v>0</v>
      </c>
      <c r="O211">
        <f>SUMIFS('bac volé dégradé'!$G$3:$G$10,'bac volé dégradé'!$A$3:$A$10,Tableau1345[[#This Row],[Zone]])</f>
        <v>0</v>
      </c>
      <c r="P211" s="40">
        <f>G211*2+N211+O211</f>
        <v>1000</v>
      </c>
      <c r="Q211" s="36"/>
      <c r="R211" s="67" t="str">
        <f t="shared" si="3"/>
        <v>0</v>
      </c>
      <c r="S211">
        <f>SUMIFS('bac volé dégradé'!$J$3:$J$10,'bac volé dégradé'!$A$3:$A$10,Tableau1345[[#This Row],[Zone]])</f>
        <v>0</v>
      </c>
      <c r="T211" s="37">
        <f>$G211*2+R211+S211</f>
        <v>1000</v>
      </c>
      <c r="U211" s="6"/>
      <c r="V211" s="5" t="str">
        <f>IF(U211="non",T211,"0")</f>
        <v>0</v>
      </c>
      <c r="W211">
        <f>SUMIFS('bac volé dégradé'!$M$3:$M$10,'bac volé dégradé'!$A$3:$A$10,Tableau1345[[#This Row],[Zone]])</f>
        <v>0</v>
      </c>
      <c r="X211">
        <f>$G211*2+V211+W211</f>
        <v>1000</v>
      </c>
      <c r="Y211" s="6"/>
    </row>
    <row r="212" spans="1:25" ht="15.75" thickBot="1" x14ac:dyDescent="0.3">
      <c r="A212" s="15">
        <v>209</v>
      </c>
      <c r="B212">
        <v>639</v>
      </c>
      <c r="C212" t="s">
        <v>262</v>
      </c>
      <c r="D212" t="s">
        <v>216</v>
      </c>
      <c r="E212" t="s">
        <v>69</v>
      </c>
      <c r="F212" s="39" t="str">
        <f>VLOOKUP(Tableau1345[[#This Row],[Code]],Legende!$A$2:$B$5,2,FALSE)</f>
        <v>Foyer</v>
      </c>
      <c r="G212" s="6">
        <f>IF(OR(E212="m",E212="P"),500,1000)</f>
        <v>500</v>
      </c>
      <c r="H212" s="35">
        <f>G212*2</f>
        <v>1000</v>
      </c>
      <c r="I212" s="36"/>
      <c r="J212" s="5" t="str">
        <f>IF(I212="non",H212,"0")</f>
        <v>0</v>
      </c>
      <c r="K212">
        <f>SUMIFS('bac volé dégradé'!$D$3:$D$10,'bac volé dégradé'!$A$3:$A$10,Tableau1345[[#This Row],[Zone]])</f>
        <v>0</v>
      </c>
      <c r="L212">
        <f>(G212)*2+J212+K212</f>
        <v>1000</v>
      </c>
      <c r="M212" s="6"/>
      <c r="N212" s="38" t="str">
        <f>IF(M212="non",L212,"0")</f>
        <v>0</v>
      </c>
      <c r="O212">
        <f>SUMIFS('bac volé dégradé'!$G$3:$G$10,'bac volé dégradé'!$A$3:$A$10,Tableau1345[[#This Row],[Zone]])</f>
        <v>0</v>
      </c>
      <c r="P212" s="40">
        <f>G212*2+N212+O212</f>
        <v>1000</v>
      </c>
      <c r="Q212" s="36"/>
      <c r="R212" s="67" t="str">
        <f t="shared" si="3"/>
        <v>0</v>
      </c>
      <c r="S212">
        <f>SUMIFS('bac volé dégradé'!$J$3:$J$10,'bac volé dégradé'!$A$3:$A$10,Tableau1345[[#This Row],[Zone]])</f>
        <v>0</v>
      </c>
      <c r="T212" s="37">
        <f>$G212*2+R212+S212</f>
        <v>1000</v>
      </c>
      <c r="U212" s="6"/>
      <c r="V212" s="5" t="str">
        <f>IF(U212="non",T212,"0")</f>
        <v>0</v>
      </c>
      <c r="W212">
        <f>SUMIFS('bac volé dégradé'!$M$3:$M$10,'bac volé dégradé'!$A$3:$A$10,Tableau1345[[#This Row],[Zone]])</f>
        <v>0</v>
      </c>
      <c r="X212">
        <f>$G212*2+V212+W212</f>
        <v>1000</v>
      </c>
      <c r="Y212" s="6"/>
    </row>
    <row r="213" spans="1:25" ht="15.75" thickBot="1" x14ac:dyDescent="0.3">
      <c r="A213" s="15">
        <v>210</v>
      </c>
      <c r="B213">
        <v>608</v>
      </c>
      <c r="C213" t="s">
        <v>263</v>
      </c>
      <c r="D213" t="s">
        <v>216</v>
      </c>
      <c r="E213" t="s">
        <v>69</v>
      </c>
      <c r="F213" s="39" t="str">
        <f>VLOOKUP(Tableau1345[[#This Row],[Code]],Legende!$A$2:$B$5,2,FALSE)</f>
        <v>Foyer</v>
      </c>
      <c r="G213" s="6">
        <f>IF(OR(E213="m",E213="P"),500,1000)</f>
        <v>500</v>
      </c>
      <c r="H213" s="35">
        <f>G213*2</f>
        <v>1000</v>
      </c>
      <c r="I213" s="36"/>
      <c r="J213" s="5" t="str">
        <f>IF(I213="non",H213,"0")</f>
        <v>0</v>
      </c>
      <c r="K213">
        <f>SUMIFS('bac volé dégradé'!$D$3:$D$10,'bac volé dégradé'!$A$3:$A$10,Tableau1345[[#This Row],[Zone]])</f>
        <v>0</v>
      </c>
      <c r="L213">
        <f>(G213)*2+J213+K213</f>
        <v>1000</v>
      </c>
      <c r="M213" s="6"/>
      <c r="N213" s="38" t="str">
        <f>IF(M213="non",L213,"0")</f>
        <v>0</v>
      </c>
      <c r="O213">
        <f>SUMIFS('bac volé dégradé'!$G$3:$G$10,'bac volé dégradé'!$A$3:$A$10,Tableau1345[[#This Row],[Zone]])</f>
        <v>0</v>
      </c>
      <c r="P213" s="40">
        <f>G213*2+N213+O213</f>
        <v>1000</v>
      </c>
      <c r="Q213" s="36"/>
      <c r="R213" s="67" t="str">
        <f t="shared" si="3"/>
        <v>0</v>
      </c>
      <c r="S213">
        <f>SUMIFS('bac volé dégradé'!$J$3:$J$10,'bac volé dégradé'!$A$3:$A$10,Tableau1345[[#This Row],[Zone]])</f>
        <v>0</v>
      </c>
      <c r="T213" s="37">
        <f>$G213*2+R213+S213</f>
        <v>1000</v>
      </c>
      <c r="U213" s="6"/>
      <c r="V213" s="5" t="str">
        <f>IF(U213="non",T213,"0")</f>
        <v>0</v>
      </c>
      <c r="W213">
        <f>SUMIFS('bac volé dégradé'!$M$3:$M$10,'bac volé dégradé'!$A$3:$A$10,Tableau1345[[#This Row],[Zone]])</f>
        <v>0</v>
      </c>
      <c r="X213">
        <f>$G213*2+V213+W213</f>
        <v>1000</v>
      </c>
      <c r="Y213" s="6"/>
    </row>
    <row r="214" spans="1:25" ht="15.75" thickBot="1" x14ac:dyDescent="0.3">
      <c r="A214" s="15">
        <v>211</v>
      </c>
      <c r="B214">
        <v>609</v>
      </c>
      <c r="C214" t="s">
        <v>264</v>
      </c>
      <c r="D214" t="s">
        <v>216</v>
      </c>
      <c r="E214" t="s">
        <v>69</v>
      </c>
      <c r="F214" s="39" t="str">
        <f>VLOOKUP(Tableau1345[[#This Row],[Code]],Legende!$A$2:$B$5,2,FALSE)</f>
        <v>Foyer</v>
      </c>
      <c r="G214" s="6">
        <f>IF(OR(E214="m",E214="P"),500,1000)</f>
        <v>500</v>
      </c>
      <c r="H214" s="35">
        <f>G214*2</f>
        <v>1000</v>
      </c>
      <c r="I214" s="36"/>
      <c r="J214" s="5" t="str">
        <f>IF(I214="non",H214,"0")</f>
        <v>0</v>
      </c>
      <c r="K214">
        <f>SUMIFS('bac volé dégradé'!$D$3:$D$10,'bac volé dégradé'!$A$3:$A$10,Tableau1345[[#This Row],[Zone]])</f>
        <v>0</v>
      </c>
      <c r="L214">
        <f>(G214)*2+J214+K214</f>
        <v>1000</v>
      </c>
      <c r="M214" s="6"/>
      <c r="N214" s="38" t="str">
        <f>IF(M214="non",L214,"0")</f>
        <v>0</v>
      </c>
      <c r="O214">
        <f>SUMIFS('bac volé dégradé'!$G$3:$G$10,'bac volé dégradé'!$A$3:$A$10,Tableau1345[[#This Row],[Zone]])</f>
        <v>0</v>
      </c>
      <c r="P214" s="40">
        <f>G214*2+N214+O214</f>
        <v>1000</v>
      </c>
      <c r="Q214" s="36"/>
      <c r="R214" s="67" t="str">
        <f t="shared" si="3"/>
        <v>0</v>
      </c>
      <c r="S214">
        <f>SUMIFS('bac volé dégradé'!$J$3:$J$10,'bac volé dégradé'!$A$3:$A$10,Tableau1345[[#This Row],[Zone]])</f>
        <v>0</v>
      </c>
      <c r="T214" s="37">
        <f>$G214*2+R214+S214</f>
        <v>1000</v>
      </c>
      <c r="U214" s="6"/>
      <c r="V214" s="5" t="str">
        <f>IF(U214="non",T214,"0")</f>
        <v>0</v>
      </c>
      <c r="W214">
        <f>SUMIFS('bac volé dégradé'!$M$3:$M$10,'bac volé dégradé'!$A$3:$A$10,Tableau1345[[#This Row],[Zone]])</f>
        <v>0</v>
      </c>
      <c r="X214">
        <f>$G214*2+V214+W214</f>
        <v>1000</v>
      </c>
      <c r="Y214" s="6"/>
    </row>
    <row r="215" spans="1:25" ht="15.75" thickBot="1" x14ac:dyDescent="0.3">
      <c r="A215" s="15">
        <v>212</v>
      </c>
      <c r="B215">
        <v>610</v>
      </c>
      <c r="C215" t="s">
        <v>265</v>
      </c>
      <c r="D215" t="s">
        <v>216</v>
      </c>
      <c r="E215" t="s">
        <v>69</v>
      </c>
      <c r="F215" s="39" t="str">
        <f>VLOOKUP(Tableau1345[[#This Row],[Code]],Legende!$A$2:$B$5,2,FALSE)</f>
        <v>Foyer</v>
      </c>
      <c r="G215" s="6">
        <f>IF(OR(E215="m",E215="P"),500,1000)</f>
        <v>500</v>
      </c>
      <c r="H215" s="35">
        <f>G215*2</f>
        <v>1000</v>
      </c>
      <c r="I215" s="36"/>
      <c r="J215" s="5" t="str">
        <f>IF(I215="non",H215,"0")</f>
        <v>0</v>
      </c>
      <c r="K215">
        <f>SUMIFS('bac volé dégradé'!$D$3:$D$10,'bac volé dégradé'!$A$3:$A$10,Tableau1345[[#This Row],[Zone]])</f>
        <v>0</v>
      </c>
      <c r="L215">
        <f>(G215)*2+J215+K215</f>
        <v>1000</v>
      </c>
      <c r="M215" s="6"/>
      <c r="N215" s="38" t="str">
        <f>IF(M215="non",L215,"0")</f>
        <v>0</v>
      </c>
      <c r="O215">
        <f>SUMIFS('bac volé dégradé'!$G$3:$G$10,'bac volé dégradé'!$A$3:$A$10,Tableau1345[[#This Row],[Zone]])</f>
        <v>0</v>
      </c>
      <c r="P215" s="40">
        <f>G215*2+N215+O215</f>
        <v>1000</v>
      </c>
      <c r="Q215" s="36"/>
      <c r="R215" s="67" t="str">
        <f t="shared" si="3"/>
        <v>0</v>
      </c>
      <c r="S215">
        <f>SUMIFS('bac volé dégradé'!$J$3:$J$10,'bac volé dégradé'!$A$3:$A$10,Tableau1345[[#This Row],[Zone]])</f>
        <v>0</v>
      </c>
      <c r="T215" s="37">
        <f>$G215*2+R215+S215</f>
        <v>1000</v>
      </c>
      <c r="U215" s="6"/>
      <c r="V215" s="5" t="str">
        <f>IF(U215="non",T215,"0")</f>
        <v>0</v>
      </c>
      <c r="W215">
        <f>SUMIFS('bac volé dégradé'!$M$3:$M$10,'bac volé dégradé'!$A$3:$A$10,Tableau1345[[#This Row],[Zone]])</f>
        <v>0</v>
      </c>
      <c r="X215">
        <f>$G215*2+V215+W215</f>
        <v>1000</v>
      </c>
      <c r="Y215" s="6"/>
    </row>
    <row r="216" spans="1:25" ht="15.75" thickBot="1" x14ac:dyDescent="0.3">
      <c r="A216" s="15">
        <v>213</v>
      </c>
      <c r="B216">
        <v>611</v>
      </c>
      <c r="C216" t="s">
        <v>266</v>
      </c>
      <c r="D216" t="s">
        <v>216</v>
      </c>
      <c r="E216" t="s">
        <v>69</v>
      </c>
      <c r="F216" s="39" t="str">
        <f>VLOOKUP(Tableau1345[[#This Row],[Code]],Legende!$A$2:$B$5,2,FALSE)</f>
        <v>Foyer</v>
      </c>
      <c r="G216" s="6">
        <f>IF(OR(E216="m",E216="P"),500,1000)</f>
        <v>500</v>
      </c>
      <c r="H216" s="35">
        <f>G216*2</f>
        <v>1000</v>
      </c>
      <c r="I216" s="36"/>
      <c r="J216" s="5" t="str">
        <f>IF(I216="non",H216,"0")</f>
        <v>0</v>
      </c>
      <c r="K216">
        <f>SUMIFS('bac volé dégradé'!$D$3:$D$10,'bac volé dégradé'!$A$3:$A$10,Tableau1345[[#This Row],[Zone]])</f>
        <v>0</v>
      </c>
      <c r="L216">
        <f>(G216)*2+J216+K216</f>
        <v>1000</v>
      </c>
      <c r="M216" s="6"/>
      <c r="N216" s="38" t="str">
        <f>IF(M216="non",L216,"0")</f>
        <v>0</v>
      </c>
      <c r="O216">
        <f>SUMIFS('bac volé dégradé'!$G$3:$G$10,'bac volé dégradé'!$A$3:$A$10,Tableau1345[[#This Row],[Zone]])</f>
        <v>0</v>
      </c>
      <c r="P216" s="40">
        <f>G216*2+N216+O216</f>
        <v>1000</v>
      </c>
      <c r="Q216" s="36"/>
      <c r="R216" s="67" t="str">
        <f t="shared" si="3"/>
        <v>0</v>
      </c>
      <c r="S216">
        <f>SUMIFS('bac volé dégradé'!$J$3:$J$10,'bac volé dégradé'!$A$3:$A$10,Tableau1345[[#This Row],[Zone]])</f>
        <v>0</v>
      </c>
      <c r="T216" s="37">
        <f>$G216*2+R216+S216</f>
        <v>1000</v>
      </c>
      <c r="U216" s="6"/>
      <c r="V216" s="5" t="str">
        <f>IF(U216="non",T216,"0")</f>
        <v>0</v>
      </c>
      <c r="W216">
        <f>SUMIFS('bac volé dégradé'!$M$3:$M$10,'bac volé dégradé'!$A$3:$A$10,Tableau1345[[#This Row],[Zone]])</f>
        <v>0</v>
      </c>
      <c r="X216">
        <f>$G216*2+V216+W216</f>
        <v>1000</v>
      </c>
      <c r="Y216" s="6"/>
    </row>
    <row r="217" spans="1:25" ht="15.75" thickBot="1" x14ac:dyDescent="0.3">
      <c r="A217" s="15">
        <v>214</v>
      </c>
      <c r="B217">
        <v>612</v>
      </c>
      <c r="C217" t="s">
        <v>267</v>
      </c>
      <c r="D217" t="s">
        <v>216</v>
      </c>
      <c r="E217" t="s">
        <v>69</v>
      </c>
      <c r="F217" s="39" t="str">
        <f>VLOOKUP(Tableau1345[[#This Row],[Code]],Legende!$A$2:$B$5,2,FALSE)</f>
        <v>Foyer</v>
      </c>
      <c r="G217" s="6">
        <f>IF(OR(E217="m",E217="P"),500,1000)</f>
        <v>500</v>
      </c>
      <c r="H217" s="35">
        <f>G217*2</f>
        <v>1000</v>
      </c>
      <c r="I217" s="36"/>
      <c r="J217" s="5" t="str">
        <f>IF(I217="non",H217,"0")</f>
        <v>0</v>
      </c>
      <c r="K217">
        <f>SUMIFS('bac volé dégradé'!$D$3:$D$10,'bac volé dégradé'!$A$3:$A$10,Tableau1345[[#This Row],[Zone]])</f>
        <v>0</v>
      </c>
      <c r="L217">
        <f>(G217)*2+J217+K217</f>
        <v>1000</v>
      </c>
      <c r="M217" s="6"/>
      <c r="N217" s="38" t="str">
        <f>IF(M217="non",L217,"0")</f>
        <v>0</v>
      </c>
      <c r="O217">
        <f>SUMIFS('bac volé dégradé'!$G$3:$G$10,'bac volé dégradé'!$A$3:$A$10,Tableau1345[[#This Row],[Zone]])</f>
        <v>0</v>
      </c>
      <c r="P217" s="40">
        <f>G217*2+N217+O217</f>
        <v>1000</v>
      </c>
      <c r="Q217" s="36"/>
      <c r="R217" s="67" t="str">
        <f t="shared" si="3"/>
        <v>0</v>
      </c>
      <c r="S217">
        <f>SUMIFS('bac volé dégradé'!$J$3:$J$10,'bac volé dégradé'!$A$3:$A$10,Tableau1345[[#This Row],[Zone]])</f>
        <v>0</v>
      </c>
      <c r="T217" s="37">
        <f>$G217*2+R217+S217</f>
        <v>1000</v>
      </c>
      <c r="U217" s="6"/>
      <c r="V217" s="5" t="str">
        <f>IF(U217="non",T217,"0")</f>
        <v>0</v>
      </c>
      <c r="W217">
        <f>SUMIFS('bac volé dégradé'!$M$3:$M$10,'bac volé dégradé'!$A$3:$A$10,Tableau1345[[#This Row],[Zone]])</f>
        <v>0</v>
      </c>
      <c r="X217">
        <f>$G217*2+V217+W217</f>
        <v>1000</v>
      </c>
      <c r="Y217" s="6"/>
    </row>
    <row r="218" spans="1:25" ht="15.75" thickBot="1" x14ac:dyDescent="0.3">
      <c r="A218" s="15">
        <v>215</v>
      </c>
      <c r="B218">
        <v>613</v>
      </c>
      <c r="C218" t="s">
        <v>268</v>
      </c>
      <c r="D218" t="s">
        <v>216</v>
      </c>
      <c r="E218" t="s">
        <v>69</v>
      </c>
      <c r="F218" s="39" t="str">
        <f>VLOOKUP(Tableau1345[[#This Row],[Code]],Legende!$A$2:$B$5,2,FALSE)</f>
        <v>Foyer</v>
      </c>
      <c r="G218" s="6">
        <f>IF(OR(E218="m",E218="P"),500,1000)</f>
        <v>500</v>
      </c>
      <c r="H218" s="35">
        <f>G218*2</f>
        <v>1000</v>
      </c>
      <c r="I218" s="36"/>
      <c r="J218" s="5" t="str">
        <f>IF(I218="non",H218,"0")</f>
        <v>0</v>
      </c>
      <c r="K218">
        <f>SUMIFS('bac volé dégradé'!$D$3:$D$10,'bac volé dégradé'!$A$3:$A$10,Tableau1345[[#This Row],[Zone]])</f>
        <v>0</v>
      </c>
      <c r="L218">
        <f>(G218)*2+J218+K218</f>
        <v>1000</v>
      </c>
      <c r="M218" s="6"/>
      <c r="N218" s="38" t="str">
        <f>IF(M218="non",L218,"0")</f>
        <v>0</v>
      </c>
      <c r="O218">
        <f>SUMIFS('bac volé dégradé'!$G$3:$G$10,'bac volé dégradé'!$A$3:$A$10,Tableau1345[[#This Row],[Zone]])</f>
        <v>0</v>
      </c>
      <c r="P218" s="40">
        <f>G218*2+N218+O218</f>
        <v>1000</v>
      </c>
      <c r="Q218" s="36"/>
      <c r="R218" s="67" t="str">
        <f t="shared" si="3"/>
        <v>0</v>
      </c>
      <c r="S218">
        <f>SUMIFS('bac volé dégradé'!$J$3:$J$10,'bac volé dégradé'!$A$3:$A$10,Tableau1345[[#This Row],[Zone]])</f>
        <v>0</v>
      </c>
      <c r="T218" s="37">
        <f>$G218*2+R218+S218</f>
        <v>1000</v>
      </c>
      <c r="U218" s="6"/>
      <c r="V218" s="5" t="str">
        <f>IF(U218="non",T218,"0")</f>
        <v>0</v>
      </c>
      <c r="W218">
        <f>SUMIFS('bac volé dégradé'!$M$3:$M$10,'bac volé dégradé'!$A$3:$A$10,Tableau1345[[#This Row],[Zone]])</f>
        <v>0</v>
      </c>
      <c r="X218">
        <f>$G218*2+V218+W218</f>
        <v>1000</v>
      </c>
      <c r="Y218" s="6"/>
    </row>
    <row r="219" spans="1:25" ht="15.75" thickBot="1" x14ac:dyDescent="0.3">
      <c r="A219" s="15">
        <v>216</v>
      </c>
      <c r="B219">
        <v>614</v>
      </c>
      <c r="C219" t="s">
        <v>269</v>
      </c>
      <c r="D219" t="s">
        <v>216</v>
      </c>
      <c r="E219" t="s">
        <v>69</v>
      </c>
      <c r="F219" s="39" t="str">
        <f>VLOOKUP(Tableau1345[[#This Row],[Code]],Legende!$A$2:$B$5,2,FALSE)</f>
        <v>Foyer</v>
      </c>
      <c r="G219" s="6">
        <f>IF(OR(E219="m",E219="P"),500,1000)</f>
        <v>500</v>
      </c>
      <c r="H219" s="35">
        <f>G219*2</f>
        <v>1000</v>
      </c>
      <c r="I219" s="36"/>
      <c r="J219" s="5" t="str">
        <f>IF(I219="non",H219,"0")</f>
        <v>0</v>
      </c>
      <c r="K219">
        <f>SUMIFS('bac volé dégradé'!$D$3:$D$10,'bac volé dégradé'!$A$3:$A$10,Tableau1345[[#This Row],[Zone]])</f>
        <v>0</v>
      </c>
      <c r="L219">
        <f>(G219)*2+J219+K219</f>
        <v>1000</v>
      </c>
      <c r="M219" s="6"/>
      <c r="N219" s="38" t="str">
        <f>IF(M219="non",L219,"0")</f>
        <v>0</v>
      </c>
      <c r="O219">
        <f>SUMIFS('bac volé dégradé'!$G$3:$G$10,'bac volé dégradé'!$A$3:$A$10,Tableau1345[[#This Row],[Zone]])</f>
        <v>0</v>
      </c>
      <c r="P219" s="40">
        <f>G219*2+N219+O219</f>
        <v>1000</v>
      </c>
      <c r="Q219" s="36"/>
      <c r="R219" s="67" t="str">
        <f t="shared" si="3"/>
        <v>0</v>
      </c>
      <c r="S219">
        <f>SUMIFS('bac volé dégradé'!$J$3:$J$10,'bac volé dégradé'!$A$3:$A$10,Tableau1345[[#This Row],[Zone]])</f>
        <v>0</v>
      </c>
      <c r="T219" s="37">
        <f>$G219*2+R219+S219</f>
        <v>1000</v>
      </c>
      <c r="U219" s="6"/>
      <c r="V219" s="5" t="str">
        <f>IF(U219="non",T219,"0")</f>
        <v>0</v>
      </c>
      <c r="W219">
        <f>SUMIFS('bac volé dégradé'!$M$3:$M$10,'bac volé dégradé'!$A$3:$A$10,Tableau1345[[#This Row],[Zone]])</f>
        <v>0</v>
      </c>
      <c r="X219">
        <f>$G219*2+V219+W219</f>
        <v>1000</v>
      </c>
      <c r="Y219" s="6"/>
    </row>
    <row r="220" spans="1:25" ht="15.75" thickBot="1" x14ac:dyDescent="0.3">
      <c r="A220" s="15">
        <v>217</v>
      </c>
      <c r="B220">
        <v>615</v>
      </c>
      <c r="C220" t="s">
        <v>270</v>
      </c>
      <c r="D220" t="s">
        <v>216</v>
      </c>
      <c r="E220" t="s">
        <v>69</v>
      </c>
      <c r="F220" s="39" t="str">
        <f>VLOOKUP(Tableau1345[[#This Row],[Code]],Legende!$A$2:$B$5,2,FALSE)</f>
        <v>Foyer</v>
      </c>
      <c r="G220" s="6">
        <f>IF(OR(E220="m",E220="P"),500,1000)</f>
        <v>500</v>
      </c>
      <c r="H220" s="35">
        <f>G220*2</f>
        <v>1000</v>
      </c>
      <c r="I220" s="36"/>
      <c r="J220" s="5" t="str">
        <f>IF(I220="non",H220,"0")</f>
        <v>0</v>
      </c>
      <c r="K220">
        <f>SUMIFS('bac volé dégradé'!$D$3:$D$10,'bac volé dégradé'!$A$3:$A$10,Tableau1345[[#This Row],[Zone]])</f>
        <v>0</v>
      </c>
      <c r="L220">
        <f>(G220)*2+J220+K220</f>
        <v>1000</v>
      </c>
      <c r="M220" s="6"/>
      <c r="N220" s="38" t="str">
        <f>IF(M220="non",L220,"0")</f>
        <v>0</v>
      </c>
      <c r="O220">
        <f>SUMIFS('bac volé dégradé'!$G$3:$G$10,'bac volé dégradé'!$A$3:$A$10,Tableau1345[[#This Row],[Zone]])</f>
        <v>0</v>
      </c>
      <c r="P220" s="40">
        <f>G220*2+N220+O220</f>
        <v>1000</v>
      </c>
      <c r="Q220" s="36"/>
      <c r="R220" s="67" t="str">
        <f t="shared" si="3"/>
        <v>0</v>
      </c>
      <c r="S220">
        <f>SUMIFS('bac volé dégradé'!$J$3:$J$10,'bac volé dégradé'!$A$3:$A$10,Tableau1345[[#This Row],[Zone]])</f>
        <v>0</v>
      </c>
      <c r="T220" s="37">
        <f>$G220*2+R220+S220</f>
        <v>1000</v>
      </c>
      <c r="U220" s="6"/>
      <c r="V220" s="5" t="str">
        <f>IF(U220="non",T220,"0")</f>
        <v>0</v>
      </c>
      <c r="W220">
        <f>SUMIFS('bac volé dégradé'!$M$3:$M$10,'bac volé dégradé'!$A$3:$A$10,Tableau1345[[#This Row],[Zone]])</f>
        <v>0</v>
      </c>
      <c r="X220">
        <f>$G220*2+V220+W220</f>
        <v>1000</v>
      </c>
      <c r="Y220" s="6"/>
    </row>
    <row r="221" spans="1:25" ht="15.75" thickBot="1" x14ac:dyDescent="0.3">
      <c r="A221" s="15">
        <v>218</v>
      </c>
      <c r="B221">
        <v>616</v>
      </c>
      <c r="C221" t="s">
        <v>271</v>
      </c>
      <c r="D221" t="s">
        <v>216</v>
      </c>
      <c r="E221" t="s">
        <v>69</v>
      </c>
      <c r="F221" s="39" t="str">
        <f>VLOOKUP(Tableau1345[[#This Row],[Code]],Legende!$A$2:$B$5,2,FALSE)</f>
        <v>Foyer</v>
      </c>
      <c r="G221" s="6">
        <f>IF(OR(E221="m",E221="P"),500,1000)</f>
        <v>500</v>
      </c>
      <c r="H221" s="35">
        <f>G221*2</f>
        <v>1000</v>
      </c>
      <c r="I221" s="36"/>
      <c r="J221" s="5" t="str">
        <f>IF(I221="non",H221,"0")</f>
        <v>0</v>
      </c>
      <c r="K221">
        <f>SUMIFS('bac volé dégradé'!$D$3:$D$10,'bac volé dégradé'!$A$3:$A$10,Tableau1345[[#This Row],[Zone]])</f>
        <v>0</v>
      </c>
      <c r="L221">
        <f>(G221)*2+J221+K221</f>
        <v>1000</v>
      </c>
      <c r="M221" s="6"/>
      <c r="N221" s="38" t="str">
        <f>IF(M221="non",L221,"0")</f>
        <v>0</v>
      </c>
      <c r="O221">
        <f>SUMIFS('bac volé dégradé'!$G$3:$G$10,'bac volé dégradé'!$A$3:$A$10,Tableau1345[[#This Row],[Zone]])</f>
        <v>0</v>
      </c>
      <c r="P221" s="40">
        <f>G221*2+N221+O221</f>
        <v>1000</v>
      </c>
      <c r="Q221" s="36"/>
      <c r="R221" s="67" t="str">
        <f t="shared" si="3"/>
        <v>0</v>
      </c>
      <c r="S221">
        <f>SUMIFS('bac volé dégradé'!$J$3:$J$10,'bac volé dégradé'!$A$3:$A$10,Tableau1345[[#This Row],[Zone]])</f>
        <v>0</v>
      </c>
      <c r="T221" s="37">
        <f>$G221*2+R221+S221</f>
        <v>1000</v>
      </c>
      <c r="U221" s="6"/>
      <c r="V221" s="5" t="str">
        <f>IF(U221="non",T221,"0")</f>
        <v>0</v>
      </c>
      <c r="W221">
        <f>SUMIFS('bac volé dégradé'!$M$3:$M$10,'bac volé dégradé'!$A$3:$A$10,Tableau1345[[#This Row],[Zone]])</f>
        <v>0</v>
      </c>
      <c r="X221">
        <f>$G221*2+V221+W221</f>
        <v>1000</v>
      </c>
      <c r="Y221" s="6"/>
    </row>
    <row r="222" spans="1:25" ht="15.75" thickBot="1" x14ac:dyDescent="0.3">
      <c r="A222" s="15">
        <v>219</v>
      </c>
      <c r="B222">
        <v>617</v>
      </c>
      <c r="C222" t="s">
        <v>272</v>
      </c>
      <c r="D222" t="s">
        <v>216</v>
      </c>
      <c r="E222" t="s">
        <v>69</v>
      </c>
      <c r="F222" s="39" t="str">
        <f>VLOOKUP(Tableau1345[[#This Row],[Code]],Legende!$A$2:$B$5,2,FALSE)</f>
        <v>Foyer</v>
      </c>
      <c r="G222" s="6">
        <f>IF(OR(E222="m",E222="P"),500,1000)</f>
        <v>500</v>
      </c>
      <c r="H222" s="35">
        <f>G222*2</f>
        <v>1000</v>
      </c>
      <c r="I222" s="36"/>
      <c r="J222" s="5" t="str">
        <f>IF(I222="non",H222,"0")</f>
        <v>0</v>
      </c>
      <c r="K222">
        <f>SUMIFS('bac volé dégradé'!$D$3:$D$10,'bac volé dégradé'!$A$3:$A$10,Tableau1345[[#This Row],[Zone]])</f>
        <v>0</v>
      </c>
      <c r="L222">
        <f>(G222)*2+J222+K222</f>
        <v>1000</v>
      </c>
      <c r="M222" s="6"/>
      <c r="N222" s="38" t="str">
        <f>IF(M222="non",L222,"0")</f>
        <v>0</v>
      </c>
      <c r="O222">
        <f>SUMIFS('bac volé dégradé'!$G$3:$G$10,'bac volé dégradé'!$A$3:$A$10,Tableau1345[[#This Row],[Zone]])</f>
        <v>0</v>
      </c>
      <c r="P222" s="40">
        <f>G222*2+N222+O222</f>
        <v>1000</v>
      </c>
      <c r="Q222" s="36"/>
      <c r="R222" s="67" t="str">
        <f t="shared" si="3"/>
        <v>0</v>
      </c>
      <c r="S222">
        <f>SUMIFS('bac volé dégradé'!$J$3:$J$10,'bac volé dégradé'!$A$3:$A$10,Tableau1345[[#This Row],[Zone]])</f>
        <v>0</v>
      </c>
      <c r="T222" s="37">
        <f>$G222*2+R222+S222</f>
        <v>1000</v>
      </c>
      <c r="U222" s="6"/>
      <c r="V222" s="5" t="str">
        <f>IF(U222="non",T222,"0")</f>
        <v>0</v>
      </c>
      <c r="W222">
        <f>SUMIFS('bac volé dégradé'!$M$3:$M$10,'bac volé dégradé'!$A$3:$A$10,Tableau1345[[#This Row],[Zone]])</f>
        <v>0</v>
      </c>
      <c r="X222">
        <f>$G222*2+V222+W222</f>
        <v>1000</v>
      </c>
      <c r="Y222" s="6"/>
    </row>
    <row r="223" spans="1:25" ht="15.75" thickBot="1" x14ac:dyDescent="0.3">
      <c r="A223" s="15">
        <v>220</v>
      </c>
      <c r="B223">
        <v>618</v>
      </c>
      <c r="C223" t="s">
        <v>273</v>
      </c>
      <c r="D223" t="s">
        <v>216</v>
      </c>
      <c r="E223" t="s">
        <v>69</v>
      </c>
      <c r="F223" s="39" t="str">
        <f>VLOOKUP(Tableau1345[[#This Row],[Code]],Legende!$A$2:$B$5,2,FALSE)</f>
        <v>Foyer</v>
      </c>
      <c r="G223" s="6">
        <f>IF(OR(E223="m",E223="P"),500,1000)</f>
        <v>500</v>
      </c>
      <c r="H223" s="35">
        <f>G223*2</f>
        <v>1000</v>
      </c>
      <c r="I223" s="36"/>
      <c r="J223" s="5" t="str">
        <f>IF(I223="non",H223,"0")</f>
        <v>0</v>
      </c>
      <c r="K223">
        <f>SUMIFS('bac volé dégradé'!$D$3:$D$10,'bac volé dégradé'!$A$3:$A$10,Tableau1345[[#This Row],[Zone]])</f>
        <v>0</v>
      </c>
      <c r="L223">
        <f>(G223)*2+J223+K223</f>
        <v>1000</v>
      </c>
      <c r="M223" s="6"/>
      <c r="N223" s="38" t="str">
        <f>IF(M223="non",L223,"0")</f>
        <v>0</v>
      </c>
      <c r="O223">
        <f>SUMIFS('bac volé dégradé'!$G$3:$G$10,'bac volé dégradé'!$A$3:$A$10,Tableau1345[[#This Row],[Zone]])</f>
        <v>0</v>
      </c>
      <c r="P223" s="40">
        <f>G223*2+N223+O223</f>
        <v>1000</v>
      </c>
      <c r="Q223" s="36"/>
      <c r="R223" s="67" t="str">
        <f t="shared" si="3"/>
        <v>0</v>
      </c>
      <c r="S223">
        <f>SUMIFS('bac volé dégradé'!$J$3:$J$10,'bac volé dégradé'!$A$3:$A$10,Tableau1345[[#This Row],[Zone]])</f>
        <v>0</v>
      </c>
      <c r="T223" s="37">
        <f>$G223*2+R223+S223</f>
        <v>1000</v>
      </c>
      <c r="U223" s="6"/>
      <c r="V223" s="5" t="str">
        <f>IF(U223="non",T223,"0")</f>
        <v>0</v>
      </c>
      <c r="W223">
        <f>SUMIFS('bac volé dégradé'!$M$3:$M$10,'bac volé dégradé'!$A$3:$A$10,Tableau1345[[#This Row],[Zone]])</f>
        <v>0</v>
      </c>
      <c r="X223">
        <f>$G223*2+V223+W223</f>
        <v>1000</v>
      </c>
      <c r="Y223" s="6"/>
    </row>
    <row r="224" spans="1:25" ht="15.75" thickBot="1" x14ac:dyDescent="0.3">
      <c r="A224" s="15">
        <v>221</v>
      </c>
      <c r="B224">
        <v>619</v>
      </c>
      <c r="C224" t="s">
        <v>274</v>
      </c>
      <c r="D224" t="s">
        <v>216</v>
      </c>
      <c r="E224" t="s">
        <v>69</v>
      </c>
      <c r="F224" s="39" t="str">
        <f>VLOOKUP(Tableau1345[[#This Row],[Code]],Legende!$A$2:$B$5,2,FALSE)</f>
        <v>Foyer</v>
      </c>
      <c r="G224" s="6">
        <f>IF(OR(E224="m",E224="P"),500,1000)</f>
        <v>500</v>
      </c>
      <c r="H224" s="35">
        <f>G224*2</f>
        <v>1000</v>
      </c>
      <c r="I224" s="36"/>
      <c r="J224" s="5" t="str">
        <f>IF(I224="non",H224,"0")</f>
        <v>0</v>
      </c>
      <c r="K224">
        <f>SUMIFS('bac volé dégradé'!$D$3:$D$10,'bac volé dégradé'!$A$3:$A$10,Tableau1345[[#This Row],[Zone]])</f>
        <v>0</v>
      </c>
      <c r="L224">
        <f>(G224)*2+J224+K224</f>
        <v>1000</v>
      </c>
      <c r="M224" s="6"/>
      <c r="N224" s="38" t="str">
        <f>IF(M224="non",L224,"0")</f>
        <v>0</v>
      </c>
      <c r="O224">
        <f>SUMIFS('bac volé dégradé'!$G$3:$G$10,'bac volé dégradé'!$A$3:$A$10,Tableau1345[[#This Row],[Zone]])</f>
        <v>0</v>
      </c>
      <c r="P224" s="40">
        <f>G224*2+N224+O224</f>
        <v>1000</v>
      </c>
      <c r="Q224" s="36"/>
      <c r="R224" s="67" t="str">
        <f t="shared" si="3"/>
        <v>0</v>
      </c>
      <c r="S224">
        <f>SUMIFS('bac volé dégradé'!$J$3:$J$10,'bac volé dégradé'!$A$3:$A$10,Tableau1345[[#This Row],[Zone]])</f>
        <v>0</v>
      </c>
      <c r="T224" s="37">
        <f>$G224*2+R224+S224</f>
        <v>1000</v>
      </c>
      <c r="U224" s="6"/>
      <c r="V224" s="5" t="str">
        <f>IF(U224="non",T224,"0")</f>
        <v>0</v>
      </c>
      <c r="W224">
        <f>SUMIFS('bac volé dégradé'!$M$3:$M$10,'bac volé dégradé'!$A$3:$A$10,Tableau1345[[#This Row],[Zone]])</f>
        <v>0</v>
      </c>
      <c r="X224">
        <f>$G224*2+V224+W224</f>
        <v>1000</v>
      </c>
      <c r="Y224" s="6"/>
    </row>
    <row r="225" spans="1:25" ht="15.75" thickBot="1" x14ac:dyDescent="0.3">
      <c r="A225" s="15">
        <v>222</v>
      </c>
      <c r="B225">
        <v>620</v>
      </c>
      <c r="C225" t="s">
        <v>275</v>
      </c>
      <c r="D225" t="s">
        <v>216</v>
      </c>
      <c r="E225" t="s">
        <v>69</v>
      </c>
      <c r="F225" s="39" t="str">
        <f>VLOOKUP(Tableau1345[[#This Row],[Code]],Legende!$A$2:$B$5,2,FALSE)</f>
        <v>Foyer</v>
      </c>
      <c r="G225" s="6">
        <f>IF(OR(E225="m",E225="P"),500,1000)</f>
        <v>500</v>
      </c>
      <c r="H225" s="35">
        <f>G225*2</f>
        <v>1000</v>
      </c>
      <c r="I225" s="36"/>
      <c r="J225" s="5" t="str">
        <f>IF(I225="non",H225,"0")</f>
        <v>0</v>
      </c>
      <c r="K225">
        <f>SUMIFS('bac volé dégradé'!$D$3:$D$10,'bac volé dégradé'!$A$3:$A$10,Tableau1345[[#This Row],[Zone]])</f>
        <v>0</v>
      </c>
      <c r="L225">
        <f>(G225)*2+J225+K225</f>
        <v>1000</v>
      </c>
      <c r="M225" s="6"/>
      <c r="N225" s="38" t="str">
        <f>IF(M225="non",L225,"0")</f>
        <v>0</v>
      </c>
      <c r="O225">
        <f>SUMIFS('bac volé dégradé'!$G$3:$G$10,'bac volé dégradé'!$A$3:$A$10,Tableau1345[[#This Row],[Zone]])</f>
        <v>0</v>
      </c>
      <c r="P225" s="40">
        <f>G225*2+N225+O225</f>
        <v>1000</v>
      </c>
      <c r="Q225" s="36"/>
      <c r="R225" s="67" t="str">
        <f t="shared" si="3"/>
        <v>0</v>
      </c>
      <c r="S225">
        <f>SUMIFS('bac volé dégradé'!$J$3:$J$10,'bac volé dégradé'!$A$3:$A$10,Tableau1345[[#This Row],[Zone]])</f>
        <v>0</v>
      </c>
      <c r="T225" s="37">
        <f>$G225*2+R225+S225</f>
        <v>1000</v>
      </c>
      <c r="U225" s="6"/>
      <c r="V225" s="5" t="str">
        <f>IF(U225="non",T225,"0")</f>
        <v>0</v>
      </c>
      <c r="W225">
        <f>SUMIFS('bac volé dégradé'!$M$3:$M$10,'bac volé dégradé'!$A$3:$A$10,Tableau1345[[#This Row],[Zone]])</f>
        <v>0</v>
      </c>
      <c r="X225">
        <f>$G225*2+V225+W225</f>
        <v>1000</v>
      </c>
      <c r="Y225" s="6"/>
    </row>
    <row r="226" spans="1:25" ht="15.75" thickBot="1" x14ac:dyDescent="0.3">
      <c r="A226" s="15">
        <v>223</v>
      </c>
      <c r="B226">
        <v>621</v>
      </c>
      <c r="C226" t="s">
        <v>276</v>
      </c>
      <c r="D226" t="s">
        <v>216</v>
      </c>
      <c r="E226" t="s">
        <v>69</v>
      </c>
      <c r="F226" s="39" t="str">
        <f>VLOOKUP(Tableau1345[[#This Row],[Code]],Legende!$A$2:$B$5,2,FALSE)</f>
        <v>Foyer</v>
      </c>
      <c r="G226" s="6">
        <f>IF(OR(E226="m",E226="P"),500,1000)</f>
        <v>500</v>
      </c>
      <c r="H226" s="35">
        <f>G226*2</f>
        <v>1000</v>
      </c>
      <c r="I226" s="36"/>
      <c r="J226" s="5" t="str">
        <f>IF(I226="non",H226,"0")</f>
        <v>0</v>
      </c>
      <c r="K226">
        <f>SUMIFS('bac volé dégradé'!$D$3:$D$10,'bac volé dégradé'!$A$3:$A$10,Tableau1345[[#This Row],[Zone]])</f>
        <v>0</v>
      </c>
      <c r="L226">
        <f>(G226)*2+J226+K226</f>
        <v>1000</v>
      </c>
      <c r="M226" s="6"/>
      <c r="N226" s="38" t="str">
        <f>IF(M226="non",L226,"0")</f>
        <v>0</v>
      </c>
      <c r="O226">
        <f>SUMIFS('bac volé dégradé'!$G$3:$G$10,'bac volé dégradé'!$A$3:$A$10,Tableau1345[[#This Row],[Zone]])</f>
        <v>0</v>
      </c>
      <c r="P226" s="40">
        <f>G226*2+N226+O226</f>
        <v>1000</v>
      </c>
      <c r="Q226" s="36"/>
      <c r="R226" s="67" t="str">
        <f t="shared" si="3"/>
        <v>0</v>
      </c>
      <c r="S226">
        <f>SUMIFS('bac volé dégradé'!$J$3:$J$10,'bac volé dégradé'!$A$3:$A$10,Tableau1345[[#This Row],[Zone]])</f>
        <v>0</v>
      </c>
      <c r="T226" s="37">
        <f>$G226*2+R226+S226</f>
        <v>1000</v>
      </c>
      <c r="U226" s="6"/>
      <c r="V226" s="5" t="str">
        <f>IF(U226="non",T226,"0")</f>
        <v>0</v>
      </c>
      <c r="W226">
        <f>SUMIFS('bac volé dégradé'!$M$3:$M$10,'bac volé dégradé'!$A$3:$A$10,Tableau1345[[#This Row],[Zone]])</f>
        <v>0</v>
      </c>
      <c r="X226">
        <f>$G226*2+V226+W226</f>
        <v>1000</v>
      </c>
      <c r="Y226" s="6"/>
    </row>
    <row r="227" spans="1:25" ht="15.75" thickBot="1" x14ac:dyDescent="0.3">
      <c r="A227" s="15">
        <v>224</v>
      </c>
      <c r="B227">
        <v>622</v>
      </c>
      <c r="C227" t="s">
        <v>277</v>
      </c>
      <c r="D227" t="s">
        <v>216</v>
      </c>
      <c r="E227" t="s">
        <v>69</v>
      </c>
      <c r="F227" s="39" t="str">
        <f>VLOOKUP(Tableau1345[[#This Row],[Code]],Legende!$A$2:$B$5,2,FALSE)</f>
        <v>Foyer</v>
      </c>
      <c r="G227" s="6">
        <f>IF(OR(E227="m",E227="P"),500,1000)</f>
        <v>500</v>
      </c>
      <c r="H227" s="35">
        <f>G227*2</f>
        <v>1000</v>
      </c>
      <c r="I227" s="36"/>
      <c r="J227" s="5" t="str">
        <f>IF(I227="non",H227,"0")</f>
        <v>0</v>
      </c>
      <c r="K227">
        <f>SUMIFS('bac volé dégradé'!$D$3:$D$10,'bac volé dégradé'!$A$3:$A$10,Tableau1345[[#This Row],[Zone]])</f>
        <v>0</v>
      </c>
      <c r="L227">
        <f>(G227)*2+J227+K227</f>
        <v>1000</v>
      </c>
      <c r="M227" s="6"/>
      <c r="N227" s="38" t="str">
        <f>IF(M227="non",L227,"0")</f>
        <v>0</v>
      </c>
      <c r="O227">
        <f>SUMIFS('bac volé dégradé'!$G$3:$G$10,'bac volé dégradé'!$A$3:$A$10,Tableau1345[[#This Row],[Zone]])</f>
        <v>0</v>
      </c>
      <c r="P227" s="40">
        <f>G227*2+N227+O227</f>
        <v>1000</v>
      </c>
      <c r="Q227" s="36"/>
      <c r="R227" s="67" t="str">
        <f t="shared" si="3"/>
        <v>0</v>
      </c>
      <c r="S227">
        <f>SUMIFS('bac volé dégradé'!$J$3:$J$10,'bac volé dégradé'!$A$3:$A$10,Tableau1345[[#This Row],[Zone]])</f>
        <v>0</v>
      </c>
      <c r="T227" s="37">
        <f>$G227*2+R227+S227</f>
        <v>1000</v>
      </c>
      <c r="U227" s="6"/>
      <c r="V227" s="5" t="str">
        <f>IF(U227="non",T227,"0")</f>
        <v>0</v>
      </c>
      <c r="W227">
        <f>SUMIFS('bac volé dégradé'!$M$3:$M$10,'bac volé dégradé'!$A$3:$A$10,Tableau1345[[#This Row],[Zone]])</f>
        <v>0</v>
      </c>
      <c r="X227">
        <f>$G227*2+V227+W227</f>
        <v>1000</v>
      </c>
      <c r="Y227" s="6"/>
    </row>
    <row r="228" spans="1:25" ht="15.75" thickBot="1" x14ac:dyDescent="0.3">
      <c r="A228" s="15">
        <v>225</v>
      </c>
      <c r="B228">
        <v>623</v>
      </c>
      <c r="C228" t="s">
        <v>278</v>
      </c>
      <c r="D228" t="s">
        <v>216</v>
      </c>
      <c r="E228" t="s">
        <v>69</v>
      </c>
      <c r="F228" s="39" t="str">
        <f>VLOOKUP(Tableau1345[[#This Row],[Code]],Legende!$A$2:$B$5,2,FALSE)</f>
        <v>Foyer</v>
      </c>
      <c r="G228" s="6">
        <f>IF(OR(E228="m",E228="P"),500,1000)</f>
        <v>500</v>
      </c>
      <c r="H228" s="35">
        <f>G228*2</f>
        <v>1000</v>
      </c>
      <c r="I228" s="36"/>
      <c r="J228" s="5" t="str">
        <f>IF(I228="non",H228,"0")</f>
        <v>0</v>
      </c>
      <c r="K228">
        <f>SUMIFS('bac volé dégradé'!$D$3:$D$10,'bac volé dégradé'!$A$3:$A$10,Tableau1345[[#This Row],[Zone]])</f>
        <v>0</v>
      </c>
      <c r="L228">
        <f>(G228)*2+J228+K228</f>
        <v>1000</v>
      </c>
      <c r="M228" s="6"/>
      <c r="N228" s="38" t="str">
        <f>IF(M228="non",L228,"0")</f>
        <v>0</v>
      </c>
      <c r="O228">
        <f>SUMIFS('bac volé dégradé'!$G$3:$G$10,'bac volé dégradé'!$A$3:$A$10,Tableau1345[[#This Row],[Zone]])</f>
        <v>0</v>
      </c>
      <c r="P228" s="40">
        <f>G228*2+N228+O228</f>
        <v>1000</v>
      </c>
      <c r="Q228" s="36"/>
      <c r="R228" s="67" t="str">
        <f t="shared" si="3"/>
        <v>0</v>
      </c>
      <c r="S228">
        <f>SUMIFS('bac volé dégradé'!$J$3:$J$10,'bac volé dégradé'!$A$3:$A$10,Tableau1345[[#This Row],[Zone]])</f>
        <v>0</v>
      </c>
      <c r="T228" s="37">
        <f>$G228*2+R228+S228</f>
        <v>1000</v>
      </c>
      <c r="U228" s="6"/>
      <c r="V228" s="5" t="str">
        <f>IF(U228="non",T228,"0")</f>
        <v>0</v>
      </c>
      <c r="W228">
        <f>SUMIFS('bac volé dégradé'!$M$3:$M$10,'bac volé dégradé'!$A$3:$A$10,Tableau1345[[#This Row],[Zone]])</f>
        <v>0</v>
      </c>
      <c r="X228">
        <f>$G228*2+V228+W228</f>
        <v>1000</v>
      </c>
      <c r="Y228" s="6"/>
    </row>
    <row r="229" spans="1:25" ht="15.75" thickBot="1" x14ac:dyDescent="0.3">
      <c r="A229" s="15">
        <v>226</v>
      </c>
      <c r="B229">
        <v>592</v>
      </c>
      <c r="C229" t="s">
        <v>279</v>
      </c>
      <c r="D229" t="s">
        <v>216</v>
      </c>
      <c r="E229" t="s">
        <v>69</v>
      </c>
      <c r="F229" s="39" t="str">
        <f>VLOOKUP(Tableau1345[[#This Row],[Code]],Legende!$A$2:$B$5,2,FALSE)</f>
        <v>Foyer</v>
      </c>
      <c r="G229" s="6">
        <f>IF(OR(E229="m",E229="P"),500,1000)</f>
        <v>500</v>
      </c>
      <c r="H229" s="35">
        <f>G229*2</f>
        <v>1000</v>
      </c>
      <c r="I229" s="36"/>
      <c r="J229" s="5" t="str">
        <f>IF(I229="non",H229,"0")</f>
        <v>0</v>
      </c>
      <c r="K229">
        <f>SUMIFS('bac volé dégradé'!$D$3:$D$10,'bac volé dégradé'!$A$3:$A$10,Tableau1345[[#This Row],[Zone]])</f>
        <v>0</v>
      </c>
      <c r="L229">
        <f>(G229)*2+J229+K229</f>
        <v>1000</v>
      </c>
      <c r="M229" s="6"/>
      <c r="N229" s="38" t="str">
        <f>IF(M229="non",L229,"0")</f>
        <v>0</v>
      </c>
      <c r="O229">
        <f>SUMIFS('bac volé dégradé'!$G$3:$G$10,'bac volé dégradé'!$A$3:$A$10,Tableau1345[[#This Row],[Zone]])</f>
        <v>0</v>
      </c>
      <c r="P229" s="40">
        <f>G229*2+N229+O229</f>
        <v>1000</v>
      </c>
      <c r="Q229" s="36"/>
      <c r="R229" s="67" t="str">
        <f t="shared" si="3"/>
        <v>0</v>
      </c>
      <c r="S229">
        <f>SUMIFS('bac volé dégradé'!$J$3:$J$10,'bac volé dégradé'!$A$3:$A$10,Tableau1345[[#This Row],[Zone]])</f>
        <v>0</v>
      </c>
      <c r="T229" s="37">
        <f>$G229*2+R229+S229</f>
        <v>1000</v>
      </c>
      <c r="U229" s="6"/>
      <c r="V229" s="5" t="str">
        <f>IF(U229="non",T229,"0")</f>
        <v>0</v>
      </c>
      <c r="W229">
        <f>SUMIFS('bac volé dégradé'!$M$3:$M$10,'bac volé dégradé'!$A$3:$A$10,Tableau1345[[#This Row],[Zone]])</f>
        <v>0</v>
      </c>
      <c r="X229">
        <f>$G229*2+V229+W229</f>
        <v>1000</v>
      </c>
      <c r="Y229" s="6"/>
    </row>
    <row r="230" spans="1:25" ht="15.75" thickBot="1" x14ac:dyDescent="0.3">
      <c r="A230" s="15">
        <v>227</v>
      </c>
      <c r="B230">
        <v>593</v>
      </c>
      <c r="C230" t="s">
        <v>280</v>
      </c>
      <c r="D230" t="s">
        <v>216</v>
      </c>
      <c r="E230" t="s">
        <v>69</v>
      </c>
      <c r="F230" s="39" t="str">
        <f>VLOOKUP(Tableau1345[[#This Row],[Code]],Legende!$A$2:$B$5,2,FALSE)</f>
        <v>Foyer</v>
      </c>
      <c r="G230" s="6">
        <f>IF(OR(E230="m",E230="P"),500,1000)</f>
        <v>500</v>
      </c>
      <c r="H230" s="35">
        <f>G230*2</f>
        <v>1000</v>
      </c>
      <c r="I230" s="36"/>
      <c r="J230" s="5" t="str">
        <f>IF(I230="non",H230,"0")</f>
        <v>0</v>
      </c>
      <c r="K230">
        <f>SUMIFS('bac volé dégradé'!$D$3:$D$10,'bac volé dégradé'!$A$3:$A$10,Tableau1345[[#This Row],[Zone]])</f>
        <v>0</v>
      </c>
      <c r="L230">
        <f>(G230)*2+J230+K230</f>
        <v>1000</v>
      </c>
      <c r="M230" s="6"/>
      <c r="N230" s="38" t="str">
        <f>IF(M230="non",L230,"0")</f>
        <v>0</v>
      </c>
      <c r="O230">
        <f>SUMIFS('bac volé dégradé'!$G$3:$G$10,'bac volé dégradé'!$A$3:$A$10,Tableau1345[[#This Row],[Zone]])</f>
        <v>0</v>
      </c>
      <c r="P230" s="40">
        <f>G230*2+N230+O230</f>
        <v>1000</v>
      </c>
      <c r="Q230" s="36"/>
      <c r="R230" s="67" t="str">
        <f t="shared" si="3"/>
        <v>0</v>
      </c>
      <c r="S230">
        <f>SUMIFS('bac volé dégradé'!$J$3:$J$10,'bac volé dégradé'!$A$3:$A$10,Tableau1345[[#This Row],[Zone]])</f>
        <v>0</v>
      </c>
      <c r="T230" s="37">
        <f>$G230*2+R230+S230</f>
        <v>1000</v>
      </c>
      <c r="U230" s="6"/>
      <c r="V230" s="5" t="str">
        <f>IF(U230="non",T230,"0")</f>
        <v>0</v>
      </c>
      <c r="W230">
        <f>SUMIFS('bac volé dégradé'!$M$3:$M$10,'bac volé dégradé'!$A$3:$A$10,Tableau1345[[#This Row],[Zone]])</f>
        <v>0</v>
      </c>
      <c r="X230">
        <f>$G230*2+V230+W230</f>
        <v>1000</v>
      </c>
      <c r="Y230" s="6"/>
    </row>
    <row r="231" spans="1:25" ht="15.75" thickBot="1" x14ac:dyDescent="0.3">
      <c r="A231" s="15">
        <v>228</v>
      </c>
      <c r="B231">
        <v>594</v>
      </c>
      <c r="C231" t="s">
        <v>281</v>
      </c>
      <c r="D231" t="s">
        <v>216</v>
      </c>
      <c r="E231" t="s">
        <v>69</v>
      </c>
      <c r="F231" s="39" t="str">
        <f>VLOOKUP(Tableau1345[[#This Row],[Code]],Legende!$A$2:$B$5,2,FALSE)</f>
        <v>Foyer</v>
      </c>
      <c r="G231" s="6">
        <f>IF(OR(E231="m",E231="P"),500,1000)</f>
        <v>500</v>
      </c>
      <c r="H231" s="35">
        <f>G231*2</f>
        <v>1000</v>
      </c>
      <c r="I231" s="36"/>
      <c r="J231" s="5" t="str">
        <f>IF(I231="non",H231,"0")</f>
        <v>0</v>
      </c>
      <c r="K231">
        <f>SUMIFS('bac volé dégradé'!$D$3:$D$10,'bac volé dégradé'!$A$3:$A$10,Tableau1345[[#This Row],[Zone]])</f>
        <v>0</v>
      </c>
      <c r="L231">
        <f>(G231)*2+J231+K231</f>
        <v>1000</v>
      </c>
      <c r="M231" s="6"/>
      <c r="N231" s="38" t="str">
        <f>IF(M231="non",L231,"0")</f>
        <v>0</v>
      </c>
      <c r="O231">
        <f>SUMIFS('bac volé dégradé'!$G$3:$G$10,'bac volé dégradé'!$A$3:$A$10,Tableau1345[[#This Row],[Zone]])</f>
        <v>0</v>
      </c>
      <c r="P231" s="40">
        <f>G231*2+N231+O231</f>
        <v>1000</v>
      </c>
      <c r="Q231" s="36"/>
      <c r="R231" s="67" t="str">
        <f t="shared" si="3"/>
        <v>0</v>
      </c>
      <c r="S231">
        <f>SUMIFS('bac volé dégradé'!$J$3:$J$10,'bac volé dégradé'!$A$3:$A$10,Tableau1345[[#This Row],[Zone]])</f>
        <v>0</v>
      </c>
      <c r="T231" s="37">
        <f>$G231*2+R231+S231</f>
        <v>1000</v>
      </c>
      <c r="U231" s="6"/>
      <c r="V231" s="5" t="str">
        <f>IF(U231="non",T231,"0")</f>
        <v>0</v>
      </c>
      <c r="W231">
        <f>SUMIFS('bac volé dégradé'!$M$3:$M$10,'bac volé dégradé'!$A$3:$A$10,Tableau1345[[#This Row],[Zone]])</f>
        <v>0</v>
      </c>
      <c r="X231">
        <f>$G231*2+V231+W231</f>
        <v>1000</v>
      </c>
      <c r="Y231" s="6"/>
    </row>
    <row r="232" spans="1:25" ht="15.75" thickBot="1" x14ac:dyDescent="0.3">
      <c r="A232" s="15">
        <v>229</v>
      </c>
      <c r="B232">
        <v>595</v>
      </c>
      <c r="C232" t="s">
        <v>282</v>
      </c>
      <c r="D232" t="s">
        <v>216</v>
      </c>
      <c r="E232" t="s">
        <v>69</v>
      </c>
      <c r="F232" s="39" t="str">
        <f>VLOOKUP(Tableau1345[[#This Row],[Code]],Legende!$A$2:$B$5,2,FALSE)</f>
        <v>Foyer</v>
      </c>
      <c r="G232" s="6">
        <f>IF(OR(E232="m",E232="P"),500,1000)</f>
        <v>500</v>
      </c>
      <c r="H232" s="35">
        <f>G232*2</f>
        <v>1000</v>
      </c>
      <c r="I232" s="36"/>
      <c r="J232" s="5" t="str">
        <f>IF(I232="non",H232,"0")</f>
        <v>0</v>
      </c>
      <c r="K232">
        <f>SUMIFS('bac volé dégradé'!$D$3:$D$10,'bac volé dégradé'!$A$3:$A$10,Tableau1345[[#This Row],[Zone]])</f>
        <v>0</v>
      </c>
      <c r="L232">
        <f>(G232)*2+J232+K232</f>
        <v>1000</v>
      </c>
      <c r="M232" s="6"/>
      <c r="N232" s="38" t="str">
        <f>IF(M232="non",L232,"0")</f>
        <v>0</v>
      </c>
      <c r="O232">
        <f>SUMIFS('bac volé dégradé'!$G$3:$G$10,'bac volé dégradé'!$A$3:$A$10,Tableau1345[[#This Row],[Zone]])</f>
        <v>0</v>
      </c>
      <c r="P232" s="40">
        <f>G232*2+N232+O232</f>
        <v>1000</v>
      </c>
      <c r="Q232" s="36"/>
      <c r="R232" s="67" t="str">
        <f t="shared" si="3"/>
        <v>0</v>
      </c>
      <c r="S232">
        <f>SUMIFS('bac volé dégradé'!$J$3:$J$10,'bac volé dégradé'!$A$3:$A$10,Tableau1345[[#This Row],[Zone]])</f>
        <v>0</v>
      </c>
      <c r="T232" s="37">
        <f>$G232*2+R232+S232</f>
        <v>1000</v>
      </c>
      <c r="U232" s="6"/>
      <c r="V232" s="5" t="str">
        <f>IF(U232="non",T232,"0")</f>
        <v>0</v>
      </c>
      <c r="W232">
        <f>SUMIFS('bac volé dégradé'!$M$3:$M$10,'bac volé dégradé'!$A$3:$A$10,Tableau1345[[#This Row],[Zone]])</f>
        <v>0</v>
      </c>
      <c r="X232">
        <f>$G232*2+V232+W232</f>
        <v>1000</v>
      </c>
      <c r="Y232" s="6"/>
    </row>
    <row r="233" spans="1:25" ht="15.75" thickBot="1" x14ac:dyDescent="0.3">
      <c r="A233" s="15">
        <v>230</v>
      </c>
      <c r="B233">
        <v>596</v>
      </c>
      <c r="C233" t="s">
        <v>283</v>
      </c>
      <c r="D233" t="s">
        <v>216</v>
      </c>
      <c r="E233" t="s">
        <v>69</v>
      </c>
      <c r="F233" s="39" t="str">
        <f>VLOOKUP(Tableau1345[[#This Row],[Code]],Legende!$A$2:$B$5,2,FALSE)</f>
        <v>Foyer</v>
      </c>
      <c r="G233" s="6">
        <f>IF(OR(E233="m",E233="P"),500,1000)</f>
        <v>500</v>
      </c>
      <c r="H233" s="35">
        <f>G233*2</f>
        <v>1000</v>
      </c>
      <c r="I233" s="36"/>
      <c r="J233" s="5" t="str">
        <f>IF(I233="non",H233,"0")</f>
        <v>0</v>
      </c>
      <c r="K233">
        <f>SUMIFS('bac volé dégradé'!$D$3:$D$10,'bac volé dégradé'!$A$3:$A$10,Tableau1345[[#This Row],[Zone]])</f>
        <v>0</v>
      </c>
      <c r="L233">
        <f>(G233)*2+J233+K233</f>
        <v>1000</v>
      </c>
      <c r="M233" s="6"/>
      <c r="N233" s="38" t="str">
        <f>IF(M233="non",L233,"0")</f>
        <v>0</v>
      </c>
      <c r="O233">
        <f>SUMIFS('bac volé dégradé'!$G$3:$G$10,'bac volé dégradé'!$A$3:$A$10,Tableau1345[[#This Row],[Zone]])</f>
        <v>0</v>
      </c>
      <c r="P233" s="40">
        <f>G233*2+N233+O233</f>
        <v>1000</v>
      </c>
      <c r="Q233" s="36"/>
      <c r="R233" s="67" t="str">
        <f t="shared" si="3"/>
        <v>0</v>
      </c>
      <c r="S233">
        <f>SUMIFS('bac volé dégradé'!$J$3:$J$10,'bac volé dégradé'!$A$3:$A$10,Tableau1345[[#This Row],[Zone]])</f>
        <v>0</v>
      </c>
      <c r="T233" s="37">
        <f>$G233*2+R233+S233</f>
        <v>1000</v>
      </c>
      <c r="U233" s="6"/>
      <c r="V233" s="5" t="str">
        <f>IF(U233="non",T233,"0")</f>
        <v>0</v>
      </c>
      <c r="W233">
        <f>SUMIFS('bac volé dégradé'!$M$3:$M$10,'bac volé dégradé'!$A$3:$A$10,Tableau1345[[#This Row],[Zone]])</f>
        <v>0</v>
      </c>
      <c r="X233">
        <f>$G233*2+V233+W233</f>
        <v>1000</v>
      </c>
      <c r="Y233" s="6"/>
    </row>
    <row r="234" spans="1:25" ht="15.75" thickBot="1" x14ac:dyDescent="0.3">
      <c r="A234" s="15">
        <v>231</v>
      </c>
      <c r="B234">
        <v>597</v>
      </c>
      <c r="C234" t="s">
        <v>284</v>
      </c>
      <c r="D234" t="s">
        <v>216</v>
      </c>
      <c r="E234" t="s">
        <v>69</v>
      </c>
      <c r="F234" s="39" t="str">
        <f>VLOOKUP(Tableau1345[[#This Row],[Code]],Legende!$A$2:$B$5,2,FALSE)</f>
        <v>Foyer</v>
      </c>
      <c r="G234" s="6">
        <f>IF(OR(E234="m",E234="P"),500,1000)</f>
        <v>500</v>
      </c>
      <c r="H234" s="35">
        <f>G234*2</f>
        <v>1000</v>
      </c>
      <c r="I234" s="36"/>
      <c r="J234" s="5" t="str">
        <f>IF(I234="non",H234,"0")</f>
        <v>0</v>
      </c>
      <c r="K234">
        <f>SUMIFS('bac volé dégradé'!$D$3:$D$10,'bac volé dégradé'!$A$3:$A$10,Tableau1345[[#This Row],[Zone]])</f>
        <v>0</v>
      </c>
      <c r="L234">
        <f>(G234)*2+J234+K234</f>
        <v>1000</v>
      </c>
      <c r="M234" s="6"/>
      <c r="N234" s="38" t="str">
        <f>IF(M234="non",L234,"0")</f>
        <v>0</v>
      </c>
      <c r="O234">
        <f>SUMIFS('bac volé dégradé'!$G$3:$G$10,'bac volé dégradé'!$A$3:$A$10,Tableau1345[[#This Row],[Zone]])</f>
        <v>0</v>
      </c>
      <c r="P234" s="40">
        <f>G234*2+N234+O234</f>
        <v>1000</v>
      </c>
      <c r="Q234" s="36"/>
      <c r="R234" s="67" t="str">
        <f t="shared" si="3"/>
        <v>0</v>
      </c>
      <c r="S234">
        <f>SUMIFS('bac volé dégradé'!$J$3:$J$10,'bac volé dégradé'!$A$3:$A$10,Tableau1345[[#This Row],[Zone]])</f>
        <v>0</v>
      </c>
      <c r="T234" s="37">
        <f>$G234*2+R234+S234</f>
        <v>1000</v>
      </c>
      <c r="U234" s="6"/>
      <c r="V234" s="5" t="str">
        <f>IF(U234="non",T234,"0")</f>
        <v>0</v>
      </c>
      <c r="W234">
        <f>SUMIFS('bac volé dégradé'!$M$3:$M$10,'bac volé dégradé'!$A$3:$A$10,Tableau1345[[#This Row],[Zone]])</f>
        <v>0</v>
      </c>
      <c r="X234">
        <f>$G234*2+V234+W234</f>
        <v>1000</v>
      </c>
      <c r="Y234" s="6"/>
    </row>
    <row r="235" spans="1:25" ht="15.75" thickBot="1" x14ac:dyDescent="0.3">
      <c r="A235" s="15">
        <v>232</v>
      </c>
      <c r="B235">
        <v>598</v>
      </c>
      <c r="C235" t="s">
        <v>285</v>
      </c>
      <c r="D235" t="s">
        <v>216</v>
      </c>
      <c r="E235" t="s">
        <v>90</v>
      </c>
      <c r="F235" s="39" t="str">
        <f>VLOOKUP(Tableau1345[[#This Row],[Code]],Legende!$A$2:$B$5,2,FALSE)</f>
        <v>Etablissement</v>
      </c>
      <c r="G235" s="6">
        <f>IF(OR(E235="m",E235="P"),500,1000)</f>
        <v>1000</v>
      </c>
      <c r="H235" s="35">
        <f>G235*2</f>
        <v>2000</v>
      </c>
      <c r="I235" s="36"/>
      <c r="J235" s="5" t="str">
        <f>IF(I235="non",H235,"0")</f>
        <v>0</v>
      </c>
      <c r="K235">
        <f>SUMIFS('bac volé dégradé'!$D$3:$D$10,'bac volé dégradé'!$A$3:$A$10,Tableau1345[[#This Row],[Zone]])</f>
        <v>0</v>
      </c>
      <c r="L235">
        <f>(G235)*2+J235+K235</f>
        <v>2000</v>
      </c>
      <c r="M235" s="6"/>
      <c r="N235" s="38" t="str">
        <f>IF(M235="non",L235,"0")</f>
        <v>0</v>
      </c>
      <c r="O235">
        <f>SUMIFS('bac volé dégradé'!$G$3:$G$10,'bac volé dégradé'!$A$3:$A$10,Tableau1345[[#This Row],[Zone]])</f>
        <v>0</v>
      </c>
      <c r="P235" s="40">
        <f>G235*2+N235+O235</f>
        <v>2000</v>
      </c>
      <c r="Q235" s="36"/>
      <c r="R235" s="67" t="str">
        <f t="shared" si="3"/>
        <v>0</v>
      </c>
      <c r="S235">
        <f>SUMIFS('bac volé dégradé'!$J$3:$J$10,'bac volé dégradé'!$A$3:$A$10,Tableau1345[[#This Row],[Zone]])</f>
        <v>0</v>
      </c>
      <c r="T235" s="37">
        <f>$G235*2+R235+S235</f>
        <v>2000</v>
      </c>
      <c r="U235" s="6"/>
      <c r="V235" s="5" t="str">
        <f>IF(U235="non",T235,"0")</f>
        <v>0</v>
      </c>
      <c r="W235">
        <f>SUMIFS('bac volé dégradé'!$M$3:$M$10,'bac volé dégradé'!$A$3:$A$10,Tableau1345[[#This Row],[Zone]])</f>
        <v>0</v>
      </c>
      <c r="X235">
        <f>$G235*2+V235+W235</f>
        <v>2000</v>
      </c>
      <c r="Y235" s="6"/>
    </row>
    <row r="236" spans="1:25" ht="15.75" thickBot="1" x14ac:dyDescent="0.3">
      <c r="A236" s="15">
        <v>233</v>
      </c>
      <c r="B236">
        <v>599</v>
      </c>
      <c r="C236" t="s">
        <v>286</v>
      </c>
      <c r="D236" t="s">
        <v>216</v>
      </c>
      <c r="E236" t="s">
        <v>69</v>
      </c>
      <c r="F236" s="39" t="str">
        <f>VLOOKUP(Tableau1345[[#This Row],[Code]],Legende!$A$2:$B$5,2,FALSE)</f>
        <v>Foyer</v>
      </c>
      <c r="G236" s="6">
        <f>IF(OR(E236="m",E236="P"),500,1000)</f>
        <v>500</v>
      </c>
      <c r="H236" s="35">
        <f>G236*2</f>
        <v>1000</v>
      </c>
      <c r="I236" s="36"/>
      <c r="J236" s="5" t="str">
        <f>IF(I236="non",H236,"0")</f>
        <v>0</v>
      </c>
      <c r="K236">
        <f>SUMIFS('bac volé dégradé'!$D$3:$D$10,'bac volé dégradé'!$A$3:$A$10,Tableau1345[[#This Row],[Zone]])</f>
        <v>0</v>
      </c>
      <c r="L236">
        <f>(G236)*2+J236+K236</f>
        <v>1000</v>
      </c>
      <c r="M236" s="6"/>
      <c r="N236" s="38" t="str">
        <f>IF(M236="non",L236,"0")</f>
        <v>0</v>
      </c>
      <c r="O236">
        <f>SUMIFS('bac volé dégradé'!$G$3:$G$10,'bac volé dégradé'!$A$3:$A$10,Tableau1345[[#This Row],[Zone]])</f>
        <v>0</v>
      </c>
      <c r="P236" s="40">
        <f>G236*2+N236+O236</f>
        <v>1000</v>
      </c>
      <c r="Q236" s="36"/>
      <c r="R236" s="67" t="str">
        <f t="shared" si="3"/>
        <v>0</v>
      </c>
      <c r="S236">
        <f>SUMIFS('bac volé dégradé'!$J$3:$J$10,'bac volé dégradé'!$A$3:$A$10,Tableau1345[[#This Row],[Zone]])</f>
        <v>0</v>
      </c>
      <c r="T236" s="37">
        <f>$G236*2+R236+S236</f>
        <v>1000</v>
      </c>
      <c r="U236" s="6"/>
      <c r="V236" s="5" t="str">
        <f>IF(U236="non",T236,"0")</f>
        <v>0</v>
      </c>
      <c r="W236">
        <f>SUMIFS('bac volé dégradé'!$M$3:$M$10,'bac volé dégradé'!$A$3:$A$10,Tableau1345[[#This Row],[Zone]])</f>
        <v>0</v>
      </c>
      <c r="X236">
        <f>$G236*2+V236+W236</f>
        <v>1000</v>
      </c>
      <c r="Y236" s="6"/>
    </row>
    <row r="237" spans="1:25" ht="15.75" thickBot="1" x14ac:dyDescent="0.3">
      <c r="A237" s="15">
        <v>234</v>
      </c>
      <c r="B237">
        <v>604</v>
      </c>
      <c r="C237" t="s">
        <v>287</v>
      </c>
      <c r="D237" t="s">
        <v>216</v>
      </c>
      <c r="E237" t="s">
        <v>69</v>
      </c>
      <c r="F237" s="39" t="str">
        <f>VLOOKUP(Tableau1345[[#This Row],[Code]],Legende!$A$2:$B$5,2,FALSE)</f>
        <v>Foyer</v>
      </c>
      <c r="G237" s="6">
        <f>IF(OR(E237="m",E237="P"),500,1000)</f>
        <v>500</v>
      </c>
      <c r="H237" s="35">
        <f>G237*2</f>
        <v>1000</v>
      </c>
      <c r="I237" s="36"/>
      <c r="J237" s="5" t="str">
        <f>IF(I237="non",H237,"0")</f>
        <v>0</v>
      </c>
      <c r="K237">
        <f>SUMIFS('bac volé dégradé'!$D$3:$D$10,'bac volé dégradé'!$A$3:$A$10,Tableau1345[[#This Row],[Zone]])</f>
        <v>0</v>
      </c>
      <c r="L237">
        <f>(G237)*2+J237+K237</f>
        <v>1000</v>
      </c>
      <c r="M237" s="6"/>
      <c r="N237" s="38" t="str">
        <f>IF(M237="non",L237,"0")</f>
        <v>0</v>
      </c>
      <c r="O237">
        <f>SUMIFS('bac volé dégradé'!$G$3:$G$10,'bac volé dégradé'!$A$3:$A$10,Tableau1345[[#This Row],[Zone]])</f>
        <v>0</v>
      </c>
      <c r="P237" s="40">
        <f>G237*2+N237+O237</f>
        <v>1000</v>
      </c>
      <c r="Q237" s="36"/>
      <c r="R237" s="67" t="str">
        <f t="shared" si="3"/>
        <v>0</v>
      </c>
      <c r="S237">
        <f>SUMIFS('bac volé dégradé'!$J$3:$J$10,'bac volé dégradé'!$A$3:$A$10,Tableau1345[[#This Row],[Zone]])</f>
        <v>0</v>
      </c>
      <c r="T237" s="37">
        <f>$G237*2+R237+S237</f>
        <v>1000</v>
      </c>
      <c r="U237" s="6"/>
      <c r="V237" s="5" t="str">
        <f>IF(U237="non",T237,"0")</f>
        <v>0</v>
      </c>
      <c r="W237">
        <f>SUMIFS('bac volé dégradé'!$M$3:$M$10,'bac volé dégradé'!$A$3:$A$10,Tableau1345[[#This Row],[Zone]])</f>
        <v>0</v>
      </c>
      <c r="X237">
        <f>$G237*2+V237+W237</f>
        <v>1000</v>
      </c>
      <c r="Y237" s="6"/>
    </row>
    <row r="238" spans="1:25" ht="15.75" thickBot="1" x14ac:dyDescent="0.3">
      <c r="A238" s="15">
        <v>235</v>
      </c>
      <c r="B238">
        <v>605</v>
      </c>
      <c r="C238" t="s">
        <v>288</v>
      </c>
      <c r="D238" t="s">
        <v>216</v>
      </c>
      <c r="E238" t="s">
        <v>69</v>
      </c>
      <c r="F238" s="39" t="str">
        <f>VLOOKUP(Tableau1345[[#This Row],[Code]],Legende!$A$2:$B$5,2,FALSE)</f>
        <v>Foyer</v>
      </c>
      <c r="G238" s="6">
        <f>IF(OR(E238="m",E238="P"),500,1000)</f>
        <v>500</v>
      </c>
      <c r="H238" s="35">
        <f>G238*2</f>
        <v>1000</v>
      </c>
      <c r="I238" s="36"/>
      <c r="J238" s="5" t="str">
        <f>IF(I238="non",H238,"0")</f>
        <v>0</v>
      </c>
      <c r="K238">
        <f>SUMIFS('bac volé dégradé'!$D$3:$D$10,'bac volé dégradé'!$A$3:$A$10,Tableau1345[[#This Row],[Zone]])</f>
        <v>0</v>
      </c>
      <c r="L238">
        <f>(G238)*2+J238+K238</f>
        <v>1000</v>
      </c>
      <c r="M238" s="6"/>
      <c r="N238" s="38" t="str">
        <f>IF(M238="non",L238,"0")</f>
        <v>0</v>
      </c>
      <c r="O238">
        <f>SUMIFS('bac volé dégradé'!$G$3:$G$10,'bac volé dégradé'!$A$3:$A$10,Tableau1345[[#This Row],[Zone]])</f>
        <v>0</v>
      </c>
      <c r="P238" s="40">
        <f>G238*2+N238+O238</f>
        <v>1000</v>
      </c>
      <c r="Q238" s="36"/>
      <c r="R238" s="67" t="str">
        <f t="shared" si="3"/>
        <v>0</v>
      </c>
      <c r="S238">
        <f>SUMIFS('bac volé dégradé'!$J$3:$J$10,'bac volé dégradé'!$A$3:$A$10,Tableau1345[[#This Row],[Zone]])</f>
        <v>0</v>
      </c>
      <c r="T238" s="37">
        <f>$G238*2+R238+S238</f>
        <v>1000</v>
      </c>
      <c r="U238" s="6"/>
      <c r="V238" s="5" t="str">
        <f>IF(U238="non",T238,"0")</f>
        <v>0</v>
      </c>
      <c r="W238">
        <f>SUMIFS('bac volé dégradé'!$M$3:$M$10,'bac volé dégradé'!$A$3:$A$10,Tableau1345[[#This Row],[Zone]])</f>
        <v>0</v>
      </c>
      <c r="X238">
        <f>$G238*2+V238+W238</f>
        <v>1000</v>
      </c>
      <c r="Y238" s="6"/>
    </row>
    <row r="239" spans="1:25" ht="15.75" thickBot="1" x14ac:dyDescent="0.3">
      <c r="A239" s="15">
        <v>236</v>
      </c>
      <c r="B239">
        <v>606</v>
      </c>
      <c r="C239" t="s">
        <v>288</v>
      </c>
      <c r="D239" t="s">
        <v>216</v>
      </c>
      <c r="E239" t="s">
        <v>69</v>
      </c>
      <c r="F239" s="39" t="str">
        <f>VLOOKUP(Tableau1345[[#This Row],[Code]],Legende!$A$2:$B$5,2,FALSE)</f>
        <v>Foyer</v>
      </c>
      <c r="G239" s="6">
        <f>IF(OR(E239="m",E239="P"),500,1000)</f>
        <v>500</v>
      </c>
      <c r="H239" s="35">
        <f>G239*2</f>
        <v>1000</v>
      </c>
      <c r="I239" s="36"/>
      <c r="J239" s="5" t="str">
        <f>IF(I239="non",H239,"0")</f>
        <v>0</v>
      </c>
      <c r="K239">
        <f>SUMIFS('bac volé dégradé'!$D$3:$D$10,'bac volé dégradé'!$A$3:$A$10,Tableau1345[[#This Row],[Zone]])</f>
        <v>0</v>
      </c>
      <c r="L239">
        <f>(G239)*2+J239+K239</f>
        <v>1000</v>
      </c>
      <c r="M239" s="6"/>
      <c r="N239" s="38" t="str">
        <f>IF(M239="non",L239,"0")</f>
        <v>0</v>
      </c>
      <c r="O239">
        <f>SUMIFS('bac volé dégradé'!$G$3:$G$10,'bac volé dégradé'!$A$3:$A$10,Tableau1345[[#This Row],[Zone]])</f>
        <v>0</v>
      </c>
      <c r="P239" s="40">
        <f>G239*2+N239+O239</f>
        <v>1000</v>
      </c>
      <c r="Q239" s="36"/>
      <c r="R239" s="67" t="str">
        <f t="shared" si="3"/>
        <v>0</v>
      </c>
      <c r="S239">
        <f>SUMIFS('bac volé dégradé'!$J$3:$J$10,'bac volé dégradé'!$A$3:$A$10,Tableau1345[[#This Row],[Zone]])</f>
        <v>0</v>
      </c>
      <c r="T239" s="37">
        <f>$G239*2+R239+S239</f>
        <v>1000</v>
      </c>
      <c r="U239" s="6"/>
      <c r="V239" s="5" t="str">
        <f>IF(U239="non",T239,"0")</f>
        <v>0</v>
      </c>
      <c r="W239">
        <f>SUMIFS('bac volé dégradé'!$M$3:$M$10,'bac volé dégradé'!$A$3:$A$10,Tableau1345[[#This Row],[Zone]])</f>
        <v>0</v>
      </c>
      <c r="X239">
        <f>$G239*2+V239+W239</f>
        <v>1000</v>
      </c>
      <c r="Y239" s="6"/>
    </row>
    <row r="240" spans="1:25" ht="15.75" thickBot="1" x14ac:dyDescent="0.3">
      <c r="A240" s="15">
        <v>237</v>
      </c>
      <c r="B240">
        <v>607</v>
      </c>
      <c r="C240" t="s">
        <v>289</v>
      </c>
      <c r="D240" t="s">
        <v>216</v>
      </c>
      <c r="E240" t="s">
        <v>69</v>
      </c>
      <c r="F240" s="39" t="str">
        <f>VLOOKUP(Tableau1345[[#This Row],[Code]],Legende!$A$2:$B$5,2,FALSE)</f>
        <v>Foyer</v>
      </c>
      <c r="G240" s="6">
        <f>IF(OR(E240="m",E240="P"),500,1000)</f>
        <v>500</v>
      </c>
      <c r="H240" s="35">
        <f>G240*2</f>
        <v>1000</v>
      </c>
      <c r="I240" s="36"/>
      <c r="J240" s="5" t="str">
        <f>IF(I240="non",H240,"0")</f>
        <v>0</v>
      </c>
      <c r="K240">
        <f>SUMIFS('bac volé dégradé'!$D$3:$D$10,'bac volé dégradé'!$A$3:$A$10,Tableau1345[[#This Row],[Zone]])</f>
        <v>0</v>
      </c>
      <c r="L240">
        <f>(G240)*2+J240+K240</f>
        <v>1000</v>
      </c>
      <c r="M240" s="6"/>
      <c r="N240" s="38" t="str">
        <f>IF(M240="non",L240,"0")</f>
        <v>0</v>
      </c>
      <c r="O240">
        <f>SUMIFS('bac volé dégradé'!$G$3:$G$10,'bac volé dégradé'!$A$3:$A$10,Tableau1345[[#This Row],[Zone]])</f>
        <v>0</v>
      </c>
      <c r="P240" s="40">
        <f>G240*2+N240+O240</f>
        <v>1000</v>
      </c>
      <c r="Q240" s="36"/>
      <c r="R240" s="67" t="str">
        <f t="shared" si="3"/>
        <v>0</v>
      </c>
      <c r="S240">
        <f>SUMIFS('bac volé dégradé'!$J$3:$J$10,'bac volé dégradé'!$A$3:$A$10,Tableau1345[[#This Row],[Zone]])</f>
        <v>0</v>
      </c>
      <c r="T240" s="37">
        <f>$G240*2+R240+S240</f>
        <v>1000</v>
      </c>
      <c r="U240" s="6"/>
      <c r="V240" s="5" t="str">
        <f>IF(U240="non",T240,"0")</f>
        <v>0</v>
      </c>
      <c r="W240">
        <f>SUMIFS('bac volé dégradé'!$M$3:$M$10,'bac volé dégradé'!$A$3:$A$10,Tableau1345[[#This Row],[Zone]])</f>
        <v>0</v>
      </c>
      <c r="X240">
        <f>$G240*2+V240+W240</f>
        <v>1000</v>
      </c>
      <c r="Y240" s="6"/>
    </row>
    <row r="241" spans="1:25" ht="15.75" thickBot="1" x14ac:dyDescent="0.3">
      <c r="A241" s="15">
        <v>238</v>
      </c>
      <c r="B241">
        <v>432</v>
      </c>
      <c r="C241" t="s">
        <v>290</v>
      </c>
      <c r="D241" t="s">
        <v>216</v>
      </c>
      <c r="E241" t="s">
        <v>90</v>
      </c>
      <c r="F241" s="39" t="str">
        <f>VLOOKUP(Tableau1345[[#This Row],[Code]],Legende!$A$2:$B$5,2,FALSE)</f>
        <v>Etablissement</v>
      </c>
      <c r="G241" s="6">
        <f>IF(OR(E241="m",E241="P"),500,1000)</f>
        <v>1000</v>
      </c>
      <c r="H241" s="35">
        <f>G241*2</f>
        <v>2000</v>
      </c>
      <c r="I241" s="36"/>
      <c r="J241" s="5" t="str">
        <f>IF(I241="non",H241,"0")</f>
        <v>0</v>
      </c>
      <c r="K241">
        <f>SUMIFS('bac volé dégradé'!$D$3:$D$10,'bac volé dégradé'!$A$3:$A$10,Tableau1345[[#This Row],[Zone]])</f>
        <v>0</v>
      </c>
      <c r="L241">
        <f>(G241)*2+J241+K241</f>
        <v>2000</v>
      </c>
      <c r="M241" s="6"/>
      <c r="N241" s="38" t="str">
        <f>IF(M241="non",L241,"0")</f>
        <v>0</v>
      </c>
      <c r="O241">
        <f>SUMIFS('bac volé dégradé'!$G$3:$G$10,'bac volé dégradé'!$A$3:$A$10,Tableau1345[[#This Row],[Zone]])</f>
        <v>0</v>
      </c>
      <c r="P241" s="40">
        <f>G241*2+N241+O241</f>
        <v>2000</v>
      </c>
      <c r="Q241" s="36"/>
      <c r="R241" s="67" t="str">
        <f t="shared" si="3"/>
        <v>0</v>
      </c>
      <c r="S241">
        <f>SUMIFS('bac volé dégradé'!$J$3:$J$10,'bac volé dégradé'!$A$3:$A$10,Tableau1345[[#This Row],[Zone]])</f>
        <v>0</v>
      </c>
      <c r="T241" s="37">
        <f>$G241*2+R241+S241</f>
        <v>2000</v>
      </c>
      <c r="U241" s="6"/>
      <c r="V241" s="5" t="str">
        <f>IF(U241="non",T241,"0")</f>
        <v>0</v>
      </c>
      <c r="W241">
        <f>SUMIFS('bac volé dégradé'!$M$3:$M$10,'bac volé dégradé'!$A$3:$A$10,Tableau1345[[#This Row],[Zone]])</f>
        <v>0</v>
      </c>
      <c r="X241">
        <f>$G241*2+V241+W241</f>
        <v>2000</v>
      </c>
      <c r="Y241" s="6"/>
    </row>
    <row r="242" spans="1:25" ht="15.75" thickBot="1" x14ac:dyDescent="0.3">
      <c r="A242" s="15">
        <v>239</v>
      </c>
      <c r="B242">
        <v>584</v>
      </c>
      <c r="C242" t="s">
        <v>291</v>
      </c>
      <c r="D242" t="s">
        <v>216</v>
      </c>
      <c r="E242" t="s">
        <v>69</v>
      </c>
      <c r="F242" s="39" t="str">
        <f>VLOOKUP(Tableau1345[[#This Row],[Code]],Legende!$A$2:$B$5,2,FALSE)</f>
        <v>Foyer</v>
      </c>
      <c r="G242" s="6">
        <f>IF(OR(E242="m",E242="P"),500,1000)</f>
        <v>500</v>
      </c>
      <c r="H242" s="35">
        <f>G242*2</f>
        <v>1000</v>
      </c>
      <c r="I242" s="36"/>
      <c r="J242" s="5" t="str">
        <f>IF(I242="non",H242,"0")</f>
        <v>0</v>
      </c>
      <c r="K242">
        <f>SUMIFS('bac volé dégradé'!$D$3:$D$10,'bac volé dégradé'!$A$3:$A$10,Tableau1345[[#This Row],[Zone]])</f>
        <v>0</v>
      </c>
      <c r="L242">
        <f>(G242)*2+J242+K242</f>
        <v>1000</v>
      </c>
      <c r="M242" s="6"/>
      <c r="N242" s="38" t="str">
        <f>IF(M242="non",L242,"0")</f>
        <v>0</v>
      </c>
      <c r="O242">
        <f>SUMIFS('bac volé dégradé'!$G$3:$G$10,'bac volé dégradé'!$A$3:$A$10,Tableau1345[[#This Row],[Zone]])</f>
        <v>0</v>
      </c>
      <c r="P242" s="40">
        <f>G242*2+N242+O242</f>
        <v>1000</v>
      </c>
      <c r="Q242" s="36"/>
      <c r="R242" s="67" t="str">
        <f t="shared" si="3"/>
        <v>0</v>
      </c>
      <c r="S242">
        <f>SUMIFS('bac volé dégradé'!$J$3:$J$10,'bac volé dégradé'!$A$3:$A$10,Tableau1345[[#This Row],[Zone]])</f>
        <v>0</v>
      </c>
      <c r="T242" s="37">
        <f>$G242*2+R242+S242</f>
        <v>1000</v>
      </c>
      <c r="U242" s="6"/>
      <c r="V242" s="5" t="str">
        <f>IF(U242="non",T242,"0")</f>
        <v>0</v>
      </c>
      <c r="W242">
        <f>SUMIFS('bac volé dégradé'!$M$3:$M$10,'bac volé dégradé'!$A$3:$A$10,Tableau1345[[#This Row],[Zone]])</f>
        <v>0</v>
      </c>
      <c r="X242">
        <f>$G242*2+V242+W242</f>
        <v>1000</v>
      </c>
      <c r="Y242" s="6"/>
    </row>
    <row r="243" spans="1:25" ht="15.75" thickBot="1" x14ac:dyDescent="0.3">
      <c r="A243" s="15">
        <v>240</v>
      </c>
      <c r="B243">
        <v>585</v>
      </c>
      <c r="C243" t="s">
        <v>292</v>
      </c>
      <c r="D243" t="s">
        <v>216</v>
      </c>
      <c r="E243" t="s">
        <v>69</v>
      </c>
      <c r="F243" s="39" t="str">
        <f>VLOOKUP(Tableau1345[[#This Row],[Code]],Legende!$A$2:$B$5,2,FALSE)</f>
        <v>Foyer</v>
      </c>
      <c r="G243" s="6">
        <f>IF(OR(E243="m",E243="P"),500,1000)</f>
        <v>500</v>
      </c>
      <c r="H243" s="35">
        <f>G243*2</f>
        <v>1000</v>
      </c>
      <c r="I243" s="36"/>
      <c r="J243" s="5" t="str">
        <f>IF(I243="non",H243,"0")</f>
        <v>0</v>
      </c>
      <c r="K243">
        <f>SUMIFS('bac volé dégradé'!$D$3:$D$10,'bac volé dégradé'!$A$3:$A$10,Tableau1345[[#This Row],[Zone]])</f>
        <v>0</v>
      </c>
      <c r="L243">
        <f>(G243)*2+J243+K243</f>
        <v>1000</v>
      </c>
      <c r="M243" s="6"/>
      <c r="N243" s="38" t="str">
        <f>IF(M243="non",L243,"0")</f>
        <v>0</v>
      </c>
      <c r="O243">
        <f>SUMIFS('bac volé dégradé'!$G$3:$G$10,'bac volé dégradé'!$A$3:$A$10,Tableau1345[[#This Row],[Zone]])</f>
        <v>0</v>
      </c>
      <c r="P243" s="40">
        <f>G243*2+N243+O243</f>
        <v>1000</v>
      </c>
      <c r="Q243" s="36"/>
      <c r="R243" s="67" t="str">
        <f t="shared" si="3"/>
        <v>0</v>
      </c>
      <c r="S243">
        <f>SUMIFS('bac volé dégradé'!$J$3:$J$10,'bac volé dégradé'!$A$3:$A$10,Tableau1345[[#This Row],[Zone]])</f>
        <v>0</v>
      </c>
      <c r="T243" s="37">
        <f>$G243*2+R243+S243</f>
        <v>1000</v>
      </c>
      <c r="U243" s="6"/>
      <c r="V243" s="5" t="str">
        <f>IF(U243="non",T243,"0")</f>
        <v>0</v>
      </c>
      <c r="W243">
        <f>SUMIFS('bac volé dégradé'!$M$3:$M$10,'bac volé dégradé'!$A$3:$A$10,Tableau1345[[#This Row],[Zone]])</f>
        <v>0</v>
      </c>
      <c r="X243">
        <f>$G243*2+V243+W243</f>
        <v>1000</v>
      </c>
      <c r="Y243" s="6"/>
    </row>
    <row r="244" spans="1:25" ht="15.75" thickBot="1" x14ac:dyDescent="0.3">
      <c r="A244" s="15">
        <v>241</v>
      </c>
      <c r="B244">
        <v>586</v>
      </c>
      <c r="C244" t="s">
        <v>293</v>
      </c>
      <c r="D244" t="s">
        <v>216</v>
      </c>
      <c r="E244" t="s">
        <v>69</v>
      </c>
      <c r="F244" s="39" t="str">
        <f>VLOOKUP(Tableau1345[[#This Row],[Code]],Legende!$A$2:$B$5,2,FALSE)</f>
        <v>Foyer</v>
      </c>
      <c r="G244" s="6">
        <f>IF(OR(E244="m",E244="P"),500,1000)</f>
        <v>500</v>
      </c>
      <c r="H244" s="35">
        <f>G244*2</f>
        <v>1000</v>
      </c>
      <c r="I244" s="36"/>
      <c r="J244" s="5" t="str">
        <f>IF(I244="non",H244,"0")</f>
        <v>0</v>
      </c>
      <c r="K244">
        <f>SUMIFS('bac volé dégradé'!$D$3:$D$10,'bac volé dégradé'!$A$3:$A$10,Tableau1345[[#This Row],[Zone]])</f>
        <v>0</v>
      </c>
      <c r="L244">
        <f>(G244)*2+J244+K244</f>
        <v>1000</v>
      </c>
      <c r="M244" s="6"/>
      <c r="N244" s="38" t="str">
        <f>IF(M244="non",L244,"0")</f>
        <v>0</v>
      </c>
      <c r="O244">
        <f>SUMIFS('bac volé dégradé'!$G$3:$G$10,'bac volé dégradé'!$A$3:$A$10,Tableau1345[[#This Row],[Zone]])</f>
        <v>0</v>
      </c>
      <c r="P244" s="40">
        <f>G244*2+N244+O244</f>
        <v>1000</v>
      </c>
      <c r="Q244" s="36"/>
      <c r="R244" s="67" t="str">
        <f t="shared" si="3"/>
        <v>0</v>
      </c>
      <c r="S244">
        <f>SUMIFS('bac volé dégradé'!$J$3:$J$10,'bac volé dégradé'!$A$3:$A$10,Tableau1345[[#This Row],[Zone]])</f>
        <v>0</v>
      </c>
      <c r="T244" s="37">
        <f>$G244*2+R244+S244</f>
        <v>1000</v>
      </c>
      <c r="U244" s="6"/>
      <c r="V244" s="5" t="str">
        <f>IF(U244="non",T244,"0")</f>
        <v>0</v>
      </c>
      <c r="W244">
        <f>SUMIFS('bac volé dégradé'!$M$3:$M$10,'bac volé dégradé'!$A$3:$A$10,Tableau1345[[#This Row],[Zone]])</f>
        <v>0</v>
      </c>
      <c r="X244">
        <f>$G244*2+V244+W244</f>
        <v>1000</v>
      </c>
      <c r="Y244" s="6"/>
    </row>
    <row r="245" spans="1:25" ht="15.75" thickBot="1" x14ac:dyDescent="0.3">
      <c r="A245" s="15">
        <v>242</v>
      </c>
      <c r="B245">
        <v>587</v>
      </c>
      <c r="C245" t="s">
        <v>294</v>
      </c>
      <c r="D245" t="s">
        <v>216</v>
      </c>
      <c r="E245" t="s">
        <v>69</v>
      </c>
      <c r="F245" s="39" t="str">
        <f>VLOOKUP(Tableau1345[[#This Row],[Code]],Legende!$A$2:$B$5,2,FALSE)</f>
        <v>Foyer</v>
      </c>
      <c r="G245" s="6">
        <f>IF(OR(E245="m",E245="P"),500,1000)</f>
        <v>500</v>
      </c>
      <c r="H245" s="35">
        <f>G245*2</f>
        <v>1000</v>
      </c>
      <c r="I245" s="36"/>
      <c r="J245" s="5" t="str">
        <f>IF(I245="non",H245,"0")</f>
        <v>0</v>
      </c>
      <c r="K245">
        <f>SUMIFS('bac volé dégradé'!$D$3:$D$10,'bac volé dégradé'!$A$3:$A$10,Tableau1345[[#This Row],[Zone]])</f>
        <v>0</v>
      </c>
      <c r="L245">
        <f>(G245)*2+J245+K245</f>
        <v>1000</v>
      </c>
      <c r="M245" s="6"/>
      <c r="N245" s="38" t="str">
        <f>IF(M245="non",L245,"0")</f>
        <v>0</v>
      </c>
      <c r="O245">
        <f>SUMIFS('bac volé dégradé'!$G$3:$G$10,'bac volé dégradé'!$A$3:$A$10,Tableau1345[[#This Row],[Zone]])</f>
        <v>0</v>
      </c>
      <c r="P245" s="40">
        <f>G245*2+N245+O245</f>
        <v>1000</v>
      </c>
      <c r="Q245" s="36"/>
      <c r="R245" s="67" t="str">
        <f t="shared" si="3"/>
        <v>0</v>
      </c>
      <c r="S245">
        <f>SUMIFS('bac volé dégradé'!$J$3:$J$10,'bac volé dégradé'!$A$3:$A$10,Tableau1345[[#This Row],[Zone]])</f>
        <v>0</v>
      </c>
      <c r="T245" s="37">
        <f>$G245*2+R245+S245</f>
        <v>1000</v>
      </c>
      <c r="U245" s="6"/>
      <c r="V245" s="5" t="str">
        <f>IF(U245="non",T245,"0")</f>
        <v>0</v>
      </c>
      <c r="W245">
        <f>SUMIFS('bac volé dégradé'!$M$3:$M$10,'bac volé dégradé'!$A$3:$A$10,Tableau1345[[#This Row],[Zone]])</f>
        <v>0</v>
      </c>
      <c r="X245">
        <f>$G245*2+V245+W245</f>
        <v>1000</v>
      </c>
      <c r="Y245" s="6"/>
    </row>
    <row r="246" spans="1:25" ht="15.75" thickBot="1" x14ac:dyDescent="0.3">
      <c r="A246" s="15">
        <v>243</v>
      </c>
      <c r="B246">
        <v>588</v>
      </c>
      <c r="C246" t="s">
        <v>295</v>
      </c>
      <c r="D246" t="s">
        <v>216</v>
      </c>
      <c r="E246" t="s">
        <v>69</v>
      </c>
      <c r="F246" s="39" t="str">
        <f>VLOOKUP(Tableau1345[[#This Row],[Code]],Legende!$A$2:$B$5,2,FALSE)</f>
        <v>Foyer</v>
      </c>
      <c r="G246" s="6">
        <f>IF(OR(E246="m",E246="P"),500,1000)</f>
        <v>500</v>
      </c>
      <c r="H246" s="35">
        <f>G246*2</f>
        <v>1000</v>
      </c>
      <c r="I246" s="36"/>
      <c r="J246" s="5" t="str">
        <f>IF(I246="non",H246,"0")</f>
        <v>0</v>
      </c>
      <c r="K246">
        <f>SUMIFS('bac volé dégradé'!$D$3:$D$10,'bac volé dégradé'!$A$3:$A$10,Tableau1345[[#This Row],[Zone]])</f>
        <v>0</v>
      </c>
      <c r="L246">
        <f>(G246)*2+J246+K246</f>
        <v>1000</v>
      </c>
      <c r="M246" s="6"/>
      <c r="N246" s="38" t="str">
        <f>IF(M246="non",L246,"0")</f>
        <v>0</v>
      </c>
      <c r="O246">
        <f>SUMIFS('bac volé dégradé'!$G$3:$G$10,'bac volé dégradé'!$A$3:$A$10,Tableau1345[[#This Row],[Zone]])</f>
        <v>0</v>
      </c>
      <c r="P246" s="40">
        <f>G246*2+N246+O246</f>
        <v>1000</v>
      </c>
      <c r="Q246" s="36"/>
      <c r="R246" s="67" t="str">
        <f t="shared" si="3"/>
        <v>0</v>
      </c>
      <c r="S246">
        <f>SUMIFS('bac volé dégradé'!$J$3:$J$10,'bac volé dégradé'!$A$3:$A$10,Tableau1345[[#This Row],[Zone]])</f>
        <v>0</v>
      </c>
      <c r="T246" s="37">
        <f>$G246*2+R246+S246</f>
        <v>1000</v>
      </c>
      <c r="U246" s="6"/>
      <c r="V246" s="5" t="str">
        <f>IF(U246="non",T246,"0")</f>
        <v>0</v>
      </c>
      <c r="W246">
        <f>SUMIFS('bac volé dégradé'!$M$3:$M$10,'bac volé dégradé'!$A$3:$A$10,Tableau1345[[#This Row],[Zone]])</f>
        <v>0</v>
      </c>
      <c r="X246">
        <f>$G246*2+V246+W246</f>
        <v>1000</v>
      </c>
      <c r="Y246" s="6"/>
    </row>
    <row r="247" spans="1:25" ht="15.75" thickBot="1" x14ac:dyDescent="0.3">
      <c r="A247" s="15">
        <v>244</v>
      </c>
      <c r="B247">
        <v>589</v>
      </c>
      <c r="C247" t="s">
        <v>296</v>
      </c>
      <c r="D247" t="s">
        <v>216</v>
      </c>
      <c r="E247" t="s">
        <v>69</v>
      </c>
      <c r="F247" s="39" t="str">
        <f>VLOOKUP(Tableau1345[[#This Row],[Code]],Legende!$A$2:$B$5,2,FALSE)</f>
        <v>Foyer</v>
      </c>
      <c r="G247" s="6">
        <f>IF(OR(E247="m",E247="P"),500,1000)</f>
        <v>500</v>
      </c>
      <c r="H247" s="35">
        <f>G247*2</f>
        <v>1000</v>
      </c>
      <c r="I247" s="36"/>
      <c r="J247" s="5" t="str">
        <f>IF(I247="non",H247,"0")</f>
        <v>0</v>
      </c>
      <c r="K247">
        <f>SUMIFS('bac volé dégradé'!$D$3:$D$10,'bac volé dégradé'!$A$3:$A$10,Tableau1345[[#This Row],[Zone]])</f>
        <v>0</v>
      </c>
      <c r="L247">
        <f>(G247)*2+J247+K247</f>
        <v>1000</v>
      </c>
      <c r="M247" s="6"/>
      <c r="N247" s="38" t="str">
        <f>IF(M247="non",L247,"0")</f>
        <v>0</v>
      </c>
      <c r="O247">
        <f>SUMIFS('bac volé dégradé'!$G$3:$G$10,'bac volé dégradé'!$A$3:$A$10,Tableau1345[[#This Row],[Zone]])</f>
        <v>0</v>
      </c>
      <c r="P247" s="40">
        <f>G247*2+N247+O247</f>
        <v>1000</v>
      </c>
      <c r="Q247" s="36"/>
      <c r="R247" s="67" t="str">
        <f t="shared" si="3"/>
        <v>0</v>
      </c>
      <c r="S247">
        <f>SUMIFS('bac volé dégradé'!$J$3:$J$10,'bac volé dégradé'!$A$3:$A$10,Tableau1345[[#This Row],[Zone]])</f>
        <v>0</v>
      </c>
      <c r="T247" s="37">
        <f>$G247*2+R247+S247</f>
        <v>1000</v>
      </c>
      <c r="U247" s="6"/>
      <c r="V247" s="5" t="str">
        <f>IF(U247="non",T247,"0")</f>
        <v>0</v>
      </c>
      <c r="W247">
        <f>SUMIFS('bac volé dégradé'!$M$3:$M$10,'bac volé dégradé'!$A$3:$A$10,Tableau1345[[#This Row],[Zone]])</f>
        <v>0</v>
      </c>
      <c r="X247">
        <f>$G247*2+V247+W247</f>
        <v>1000</v>
      </c>
      <c r="Y247" s="6"/>
    </row>
    <row r="248" spans="1:25" ht="15.75" thickBot="1" x14ac:dyDescent="0.3">
      <c r="A248" s="15">
        <v>245</v>
      </c>
      <c r="B248">
        <v>442</v>
      </c>
      <c r="C248" t="s">
        <v>248</v>
      </c>
      <c r="D248" t="s">
        <v>216</v>
      </c>
      <c r="E248" t="s">
        <v>69</v>
      </c>
      <c r="F248" s="39" t="str">
        <f>VLOOKUP(Tableau1345[[#This Row],[Code]],Legende!$A$2:$B$5,2,FALSE)</f>
        <v>Foyer</v>
      </c>
      <c r="G248" s="6">
        <f>IF(OR(E248="m",E248="P"),500,1000)</f>
        <v>500</v>
      </c>
      <c r="H248" s="35">
        <f>G248*2</f>
        <v>1000</v>
      </c>
      <c r="I248" s="36"/>
      <c r="J248" s="5" t="str">
        <f>IF(I248="non",H248,"0")</f>
        <v>0</v>
      </c>
      <c r="K248">
        <f>SUMIFS('bac volé dégradé'!$D$3:$D$10,'bac volé dégradé'!$A$3:$A$10,Tableau1345[[#This Row],[Zone]])</f>
        <v>0</v>
      </c>
      <c r="L248">
        <f>(G248)*2+J248+K248</f>
        <v>1000</v>
      </c>
      <c r="M248" s="6"/>
      <c r="N248" s="38" t="str">
        <f>IF(M248="non",L248,"0")</f>
        <v>0</v>
      </c>
      <c r="O248">
        <f>SUMIFS('bac volé dégradé'!$G$3:$G$10,'bac volé dégradé'!$A$3:$A$10,Tableau1345[[#This Row],[Zone]])</f>
        <v>0</v>
      </c>
      <c r="P248" s="40">
        <f>G248*2+N248+O248</f>
        <v>1000</v>
      </c>
      <c r="Q248" s="36"/>
      <c r="R248" s="67" t="str">
        <f t="shared" si="3"/>
        <v>0</v>
      </c>
      <c r="S248">
        <f>SUMIFS('bac volé dégradé'!$J$3:$J$10,'bac volé dégradé'!$A$3:$A$10,Tableau1345[[#This Row],[Zone]])</f>
        <v>0</v>
      </c>
      <c r="T248" s="37">
        <f>$G248*2+R248+S248</f>
        <v>1000</v>
      </c>
      <c r="U248" s="6"/>
      <c r="V248" s="5" t="str">
        <f>IF(U248="non",T248,"0")</f>
        <v>0</v>
      </c>
      <c r="W248">
        <f>SUMIFS('bac volé dégradé'!$M$3:$M$10,'bac volé dégradé'!$A$3:$A$10,Tableau1345[[#This Row],[Zone]])</f>
        <v>0</v>
      </c>
      <c r="X248">
        <f>$G248*2+V248+W248</f>
        <v>1000</v>
      </c>
      <c r="Y248" s="6"/>
    </row>
    <row r="249" spans="1:25" ht="15.75" thickBot="1" x14ac:dyDescent="0.3">
      <c r="A249" s="15">
        <v>246</v>
      </c>
      <c r="B249">
        <v>590</v>
      </c>
      <c r="C249" t="s">
        <v>297</v>
      </c>
      <c r="D249" t="s">
        <v>216</v>
      </c>
      <c r="E249" t="s">
        <v>69</v>
      </c>
      <c r="F249" s="39" t="str">
        <f>VLOOKUP(Tableau1345[[#This Row],[Code]],Legende!$A$2:$B$5,2,FALSE)</f>
        <v>Foyer</v>
      </c>
      <c r="G249" s="6">
        <f>IF(OR(E249="m",E249="P"),500,1000)</f>
        <v>500</v>
      </c>
      <c r="H249" s="35">
        <f>G249*2</f>
        <v>1000</v>
      </c>
      <c r="I249" s="36"/>
      <c r="J249" s="5" t="str">
        <f>IF(I249="non",H249,"0")</f>
        <v>0</v>
      </c>
      <c r="K249">
        <f>SUMIFS('bac volé dégradé'!$D$3:$D$10,'bac volé dégradé'!$A$3:$A$10,Tableau1345[[#This Row],[Zone]])</f>
        <v>0</v>
      </c>
      <c r="L249">
        <f>(G249)*2+J249+K249</f>
        <v>1000</v>
      </c>
      <c r="M249" s="6"/>
      <c r="N249" s="38" t="str">
        <f>IF(M249="non",L249,"0")</f>
        <v>0</v>
      </c>
      <c r="O249">
        <f>SUMIFS('bac volé dégradé'!$G$3:$G$10,'bac volé dégradé'!$A$3:$A$10,Tableau1345[[#This Row],[Zone]])</f>
        <v>0</v>
      </c>
      <c r="P249" s="40">
        <f>G249*2+N249+O249</f>
        <v>1000</v>
      </c>
      <c r="Q249" s="36"/>
      <c r="R249" s="67" t="str">
        <f t="shared" si="3"/>
        <v>0</v>
      </c>
      <c r="S249">
        <f>SUMIFS('bac volé dégradé'!$J$3:$J$10,'bac volé dégradé'!$A$3:$A$10,Tableau1345[[#This Row],[Zone]])</f>
        <v>0</v>
      </c>
      <c r="T249" s="37">
        <f>$G249*2+R249+S249</f>
        <v>1000</v>
      </c>
      <c r="U249" s="6"/>
      <c r="V249" s="5" t="str">
        <f>IF(U249="non",T249,"0")</f>
        <v>0</v>
      </c>
      <c r="W249">
        <f>SUMIFS('bac volé dégradé'!$M$3:$M$10,'bac volé dégradé'!$A$3:$A$10,Tableau1345[[#This Row],[Zone]])</f>
        <v>0</v>
      </c>
      <c r="X249">
        <f>$G249*2+V249+W249</f>
        <v>1000</v>
      </c>
      <c r="Y249" s="6"/>
    </row>
    <row r="250" spans="1:25" ht="15.75" thickBot="1" x14ac:dyDescent="0.3">
      <c r="A250" s="15">
        <v>247</v>
      </c>
      <c r="B250">
        <v>443</v>
      </c>
      <c r="C250" t="s">
        <v>298</v>
      </c>
      <c r="D250" t="s">
        <v>216</v>
      </c>
      <c r="E250" t="s">
        <v>69</v>
      </c>
      <c r="F250" s="39" t="str">
        <f>VLOOKUP(Tableau1345[[#This Row],[Code]],Legende!$A$2:$B$5,2,FALSE)</f>
        <v>Foyer</v>
      </c>
      <c r="G250" s="6">
        <f>IF(OR(E250="m",E250="P"),500,1000)</f>
        <v>500</v>
      </c>
      <c r="H250" s="35">
        <f>G250*2</f>
        <v>1000</v>
      </c>
      <c r="I250" s="36"/>
      <c r="J250" s="5" t="str">
        <f>IF(I250="non",H250,"0")</f>
        <v>0</v>
      </c>
      <c r="K250">
        <f>SUMIFS('bac volé dégradé'!$D$3:$D$10,'bac volé dégradé'!$A$3:$A$10,Tableau1345[[#This Row],[Zone]])</f>
        <v>0</v>
      </c>
      <c r="L250">
        <f>(G250)*2+J250+K250</f>
        <v>1000</v>
      </c>
      <c r="M250" s="6"/>
      <c r="N250" s="38" t="str">
        <f>IF(M250="non",L250,"0")</f>
        <v>0</v>
      </c>
      <c r="O250">
        <f>SUMIFS('bac volé dégradé'!$G$3:$G$10,'bac volé dégradé'!$A$3:$A$10,Tableau1345[[#This Row],[Zone]])</f>
        <v>0</v>
      </c>
      <c r="P250" s="40">
        <f>G250*2+N250+O250</f>
        <v>1000</v>
      </c>
      <c r="Q250" s="36"/>
      <c r="R250" s="67" t="str">
        <f t="shared" si="3"/>
        <v>0</v>
      </c>
      <c r="S250">
        <f>SUMIFS('bac volé dégradé'!$J$3:$J$10,'bac volé dégradé'!$A$3:$A$10,Tableau1345[[#This Row],[Zone]])</f>
        <v>0</v>
      </c>
      <c r="T250" s="37">
        <f>$G250*2+R250+S250</f>
        <v>1000</v>
      </c>
      <c r="U250" s="6"/>
      <c r="V250" s="5" t="str">
        <f>IF(U250="non",T250,"0")</f>
        <v>0</v>
      </c>
      <c r="W250">
        <f>SUMIFS('bac volé dégradé'!$M$3:$M$10,'bac volé dégradé'!$A$3:$A$10,Tableau1345[[#This Row],[Zone]])</f>
        <v>0</v>
      </c>
      <c r="X250">
        <f>$G250*2+V250+W250</f>
        <v>1000</v>
      </c>
      <c r="Y250" s="6"/>
    </row>
    <row r="251" spans="1:25" ht="15.75" thickBot="1" x14ac:dyDescent="0.3">
      <c r="A251" s="15">
        <v>248</v>
      </c>
      <c r="B251">
        <v>591</v>
      </c>
      <c r="C251" t="s">
        <v>299</v>
      </c>
      <c r="D251" t="s">
        <v>216</v>
      </c>
      <c r="E251" t="s">
        <v>69</v>
      </c>
      <c r="F251" s="39" t="str">
        <f>VLOOKUP(Tableau1345[[#This Row],[Code]],Legende!$A$2:$B$5,2,FALSE)</f>
        <v>Foyer</v>
      </c>
      <c r="G251" s="6">
        <f>IF(OR(E251="m",E251="P"),500,1000)</f>
        <v>500</v>
      </c>
      <c r="H251" s="35">
        <f>G251*2</f>
        <v>1000</v>
      </c>
      <c r="I251" s="36"/>
      <c r="J251" s="5" t="str">
        <f>IF(I251="non",H251,"0")</f>
        <v>0</v>
      </c>
      <c r="K251">
        <f>SUMIFS('bac volé dégradé'!$D$3:$D$10,'bac volé dégradé'!$A$3:$A$10,Tableau1345[[#This Row],[Zone]])</f>
        <v>0</v>
      </c>
      <c r="L251">
        <f>(G251)*2+J251+K251</f>
        <v>1000</v>
      </c>
      <c r="M251" s="6"/>
      <c r="N251" s="38" t="str">
        <f>IF(M251="non",L251,"0")</f>
        <v>0</v>
      </c>
      <c r="O251">
        <f>SUMIFS('bac volé dégradé'!$G$3:$G$10,'bac volé dégradé'!$A$3:$A$10,Tableau1345[[#This Row],[Zone]])</f>
        <v>0</v>
      </c>
      <c r="P251" s="40">
        <f>G251*2+N251+O251</f>
        <v>1000</v>
      </c>
      <c r="Q251" s="36"/>
      <c r="R251" s="67" t="str">
        <f t="shared" si="3"/>
        <v>0</v>
      </c>
      <c r="S251">
        <f>SUMIFS('bac volé dégradé'!$J$3:$J$10,'bac volé dégradé'!$A$3:$A$10,Tableau1345[[#This Row],[Zone]])</f>
        <v>0</v>
      </c>
      <c r="T251" s="37">
        <f>$G251*2+R251+S251</f>
        <v>1000</v>
      </c>
      <c r="U251" s="6"/>
      <c r="V251" s="5" t="str">
        <f>IF(U251="non",T251,"0")</f>
        <v>0</v>
      </c>
      <c r="W251">
        <f>SUMIFS('bac volé dégradé'!$M$3:$M$10,'bac volé dégradé'!$A$3:$A$10,Tableau1345[[#This Row],[Zone]])</f>
        <v>0</v>
      </c>
      <c r="X251">
        <f>$G251*2+V251+W251</f>
        <v>1000</v>
      </c>
      <c r="Y251" s="6"/>
    </row>
    <row r="252" spans="1:25" ht="15.75" thickBot="1" x14ac:dyDescent="0.3">
      <c r="A252" s="15">
        <v>249</v>
      </c>
      <c r="B252">
        <v>444</v>
      </c>
      <c r="C252" t="s">
        <v>300</v>
      </c>
      <c r="D252" t="s">
        <v>216</v>
      </c>
      <c r="E252" t="s">
        <v>69</v>
      </c>
      <c r="F252" s="39" t="str">
        <f>VLOOKUP(Tableau1345[[#This Row],[Code]],Legende!$A$2:$B$5,2,FALSE)</f>
        <v>Foyer</v>
      </c>
      <c r="G252" s="6">
        <f>IF(OR(E252="m",E252="P"),500,1000)</f>
        <v>500</v>
      </c>
      <c r="H252" s="35">
        <f>G252*2</f>
        <v>1000</v>
      </c>
      <c r="I252" s="36"/>
      <c r="J252" s="5" t="str">
        <f>IF(I252="non",H252,"0")</f>
        <v>0</v>
      </c>
      <c r="K252">
        <f>SUMIFS('bac volé dégradé'!$D$3:$D$10,'bac volé dégradé'!$A$3:$A$10,Tableau1345[[#This Row],[Zone]])</f>
        <v>0</v>
      </c>
      <c r="L252">
        <f>(G252)*2+J252+K252</f>
        <v>1000</v>
      </c>
      <c r="M252" s="6"/>
      <c r="N252" s="38" t="str">
        <f>IF(M252="non",L252,"0")</f>
        <v>0</v>
      </c>
      <c r="O252">
        <f>SUMIFS('bac volé dégradé'!$G$3:$G$10,'bac volé dégradé'!$A$3:$A$10,Tableau1345[[#This Row],[Zone]])</f>
        <v>0</v>
      </c>
      <c r="P252" s="40">
        <f>G252*2+N252+O252</f>
        <v>1000</v>
      </c>
      <c r="Q252" s="36"/>
      <c r="R252" s="67" t="str">
        <f t="shared" si="3"/>
        <v>0</v>
      </c>
      <c r="S252">
        <f>SUMIFS('bac volé dégradé'!$J$3:$J$10,'bac volé dégradé'!$A$3:$A$10,Tableau1345[[#This Row],[Zone]])</f>
        <v>0</v>
      </c>
      <c r="T252" s="37">
        <f>$G252*2+R252+S252</f>
        <v>1000</v>
      </c>
      <c r="U252" s="6"/>
      <c r="V252" s="5" t="str">
        <f>IF(U252="non",T252,"0")</f>
        <v>0</v>
      </c>
      <c r="W252">
        <f>SUMIFS('bac volé dégradé'!$M$3:$M$10,'bac volé dégradé'!$A$3:$A$10,Tableau1345[[#This Row],[Zone]])</f>
        <v>0</v>
      </c>
      <c r="X252">
        <f>$G252*2+V252+W252</f>
        <v>1000</v>
      </c>
      <c r="Y252" s="6"/>
    </row>
    <row r="253" spans="1:25" ht="15.75" thickBot="1" x14ac:dyDescent="0.3">
      <c r="A253" s="15">
        <v>250</v>
      </c>
      <c r="B253">
        <v>416</v>
      </c>
      <c r="C253" t="s">
        <v>301</v>
      </c>
      <c r="D253" t="s">
        <v>216</v>
      </c>
      <c r="E253" t="s">
        <v>69</v>
      </c>
      <c r="F253" s="39" t="str">
        <f>VLOOKUP(Tableau1345[[#This Row],[Code]],Legende!$A$2:$B$5,2,FALSE)</f>
        <v>Foyer</v>
      </c>
      <c r="G253" s="6">
        <f>IF(OR(E253="m",E253="P"),500,1000)</f>
        <v>500</v>
      </c>
      <c r="H253" s="35">
        <f>G253*2</f>
        <v>1000</v>
      </c>
      <c r="I253" s="36"/>
      <c r="J253" s="5" t="str">
        <f>IF(I253="non",H253,"0")</f>
        <v>0</v>
      </c>
      <c r="K253">
        <f>SUMIFS('bac volé dégradé'!$D$3:$D$10,'bac volé dégradé'!$A$3:$A$10,Tableau1345[[#This Row],[Zone]])</f>
        <v>0</v>
      </c>
      <c r="L253">
        <f>(G253)*2+J253+K253</f>
        <v>1000</v>
      </c>
      <c r="M253" s="6"/>
      <c r="N253" s="38" t="str">
        <f>IF(M253="non",L253,"0")</f>
        <v>0</v>
      </c>
      <c r="O253">
        <f>SUMIFS('bac volé dégradé'!$G$3:$G$10,'bac volé dégradé'!$A$3:$A$10,Tableau1345[[#This Row],[Zone]])</f>
        <v>0</v>
      </c>
      <c r="P253" s="40">
        <f>G253*2+N253+O253</f>
        <v>1000</v>
      </c>
      <c r="Q253" s="36"/>
      <c r="R253" s="67" t="str">
        <f t="shared" si="3"/>
        <v>0</v>
      </c>
      <c r="S253">
        <f>SUMIFS('bac volé dégradé'!$J$3:$J$10,'bac volé dégradé'!$A$3:$A$10,Tableau1345[[#This Row],[Zone]])</f>
        <v>0</v>
      </c>
      <c r="T253" s="37">
        <f>$G253*2+R253+S253</f>
        <v>1000</v>
      </c>
      <c r="U253" s="6"/>
      <c r="V253" s="5" t="str">
        <f>IF(U253="non",T253,"0")</f>
        <v>0</v>
      </c>
      <c r="W253">
        <f>SUMIFS('bac volé dégradé'!$M$3:$M$10,'bac volé dégradé'!$A$3:$A$10,Tableau1345[[#This Row],[Zone]])</f>
        <v>0</v>
      </c>
      <c r="X253">
        <f>$G253*2+V253+W253</f>
        <v>1000</v>
      </c>
      <c r="Y253" s="6"/>
    </row>
    <row r="254" spans="1:25" ht="15.75" thickBot="1" x14ac:dyDescent="0.3">
      <c r="A254" s="15">
        <v>251</v>
      </c>
      <c r="B254">
        <v>417</v>
      </c>
      <c r="C254" t="s">
        <v>302</v>
      </c>
      <c r="D254" t="s">
        <v>216</v>
      </c>
      <c r="E254" t="s">
        <v>90</v>
      </c>
      <c r="F254" s="39" t="str">
        <f>VLOOKUP(Tableau1345[[#This Row],[Code]],Legende!$A$2:$B$5,2,FALSE)</f>
        <v>Etablissement</v>
      </c>
      <c r="G254" s="6">
        <f>IF(OR(E254="m",E254="P"),500,1000)</f>
        <v>1000</v>
      </c>
      <c r="H254" s="35">
        <f>G254*2</f>
        <v>2000</v>
      </c>
      <c r="I254" s="36"/>
      <c r="J254" s="5" t="str">
        <f>IF(I254="non",H254,"0")</f>
        <v>0</v>
      </c>
      <c r="K254">
        <f>SUMIFS('bac volé dégradé'!$D$3:$D$10,'bac volé dégradé'!$A$3:$A$10,Tableau1345[[#This Row],[Zone]])</f>
        <v>0</v>
      </c>
      <c r="L254">
        <f>(G254)*2+J254+K254</f>
        <v>2000</v>
      </c>
      <c r="M254" s="6"/>
      <c r="N254" s="38" t="str">
        <f>IF(M254="non",L254,"0")</f>
        <v>0</v>
      </c>
      <c r="O254">
        <f>SUMIFS('bac volé dégradé'!$G$3:$G$10,'bac volé dégradé'!$A$3:$A$10,Tableau1345[[#This Row],[Zone]])</f>
        <v>0</v>
      </c>
      <c r="P254" s="40">
        <f>G254*2+N254+O254</f>
        <v>2000</v>
      </c>
      <c r="Q254" s="36"/>
      <c r="R254" s="67" t="str">
        <f t="shared" si="3"/>
        <v>0</v>
      </c>
      <c r="S254">
        <f>SUMIFS('bac volé dégradé'!$J$3:$J$10,'bac volé dégradé'!$A$3:$A$10,Tableau1345[[#This Row],[Zone]])</f>
        <v>0</v>
      </c>
      <c r="T254" s="37">
        <f>$G254*2+R254+S254</f>
        <v>2000</v>
      </c>
      <c r="U254" s="6"/>
      <c r="V254" s="5" t="str">
        <f>IF(U254="non",T254,"0")</f>
        <v>0</v>
      </c>
      <c r="W254">
        <f>SUMIFS('bac volé dégradé'!$M$3:$M$10,'bac volé dégradé'!$A$3:$A$10,Tableau1345[[#This Row],[Zone]])</f>
        <v>0</v>
      </c>
      <c r="X254">
        <f>$G254*2+V254+W254</f>
        <v>2000</v>
      </c>
      <c r="Y254" s="6"/>
    </row>
    <row r="255" spans="1:25" ht="15.75" thickBot="1" x14ac:dyDescent="0.3">
      <c r="A255" s="15">
        <v>252</v>
      </c>
      <c r="B255">
        <v>688</v>
      </c>
      <c r="C255" t="s">
        <v>303</v>
      </c>
      <c r="D255" t="s">
        <v>216</v>
      </c>
      <c r="E255" t="s">
        <v>69</v>
      </c>
      <c r="F255" s="39" t="str">
        <f>VLOOKUP(Tableau1345[[#This Row],[Code]],Legende!$A$2:$B$5,2,FALSE)</f>
        <v>Foyer</v>
      </c>
      <c r="G255" s="6">
        <f>IF(OR(E255="m",E255="P"),500,1000)</f>
        <v>500</v>
      </c>
      <c r="H255" s="35">
        <f>G255*2</f>
        <v>1000</v>
      </c>
      <c r="I255" s="36"/>
      <c r="J255" s="5" t="str">
        <f>IF(I255="non",H255,"0")</f>
        <v>0</v>
      </c>
      <c r="K255">
        <f>SUMIFS('bac volé dégradé'!$D$3:$D$10,'bac volé dégradé'!$A$3:$A$10,Tableau1345[[#This Row],[Zone]])</f>
        <v>0</v>
      </c>
      <c r="L255">
        <f>(G255)*2+J255+K255</f>
        <v>1000</v>
      </c>
      <c r="M255" s="6"/>
      <c r="N255" s="38" t="str">
        <f>IF(M255="non",L255,"0")</f>
        <v>0</v>
      </c>
      <c r="O255">
        <f>SUMIFS('bac volé dégradé'!$G$3:$G$10,'bac volé dégradé'!$A$3:$A$10,Tableau1345[[#This Row],[Zone]])</f>
        <v>0</v>
      </c>
      <c r="P255" s="40">
        <f>G255*2+N255+O255</f>
        <v>1000</v>
      </c>
      <c r="Q255" s="36"/>
      <c r="R255" s="67" t="str">
        <f t="shared" si="3"/>
        <v>0</v>
      </c>
      <c r="S255">
        <f>SUMIFS('bac volé dégradé'!$J$3:$J$10,'bac volé dégradé'!$A$3:$A$10,Tableau1345[[#This Row],[Zone]])</f>
        <v>0</v>
      </c>
      <c r="T255" s="37">
        <f>$G255*2+R255+S255</f>
        <v>1000</v>
      </c>
      <c r="U255" s="6"/>
      <c r="V255" s="5" t="str">
        <f>IF(U255="non",T255,"0")</f>
        <v>0</v>
      </c>
      <c r="W255">
        <f>SUMIFS('bac volé dégradé'!$M$3:$M$10,'bac volé dégradé'!$A$3:$A$10,Tableau1345[[#This Row],[Zone]])</f>
        <v>0</v>
      </c>
      <c r="X255">
        <f>$G255*2+V255+W255</f>
        <v>1000</v>
      </c>
      <c r="Y255" s="6"/>
    </row>
    <row r="256" spans="1:25" ht="15.75" thickBot="1" x14ac:dyDescent="0.3">
      <c r="A256" s="15">
        <v>253</v>
      </c>
      <c r="B256">
        <v>418</v>
      </c>
      <c r="C256" t="s">
        <v>304</v>
      </c>
      <c r="D256" t="s">
        <v>216</v>
      </c>
      <c r="E256" t="s">
        <v>69</v>
      </c>
      <c r="F256" s="39" t="str">
        <f>VLOOKUP(Tableau1345[[#This Row],[Code]],Legende!$A$2:$B$5,2,FALSE)</f>
        <v>Foyer</v>
      </c>
      <c r="G256" s="6">
        <f>IF(OR(E256="m",E256="P"),500,1000)</f>
        <v>500</v>
      </c>
      <c r="H256" s="35">
        <f>G256*2</f>
        <v>1000</v>
      </c>
      <c r="I256" s="36"/>
      <c r="J256" s="5" t="str">
        <f>IF(I256="non",H256,"0")</f>
        <v>0</v>
      </c>
      <c r="K256">
        <f>SUMIFS('bac volé dégradé'!$D$3:$D$10,'bac volé dégradé'!$A$3:$A$10,Tableau1345[[#This Row],[Zone]])</f>
        <v>0</v>
      </c>
      <c r="L256">
        <f>(G256)*2+J256+K256</f>
        <v>1000</v>
      </c>
      <c r="M256" s="6"/>
      <c r="N256" s="38" t="str">
        <f>IF(M256="non",L256,"0")</f>
        <v>0</v>
      </c>
      <c r="O256">
        <f>SUMIFS('bac volé dégradé'!$G$3:$G$10,'bac volé dégradé'!$A$3:$A$10,Tableau1345[[#This Row],[Zone]])</f>
        <v>0</v>
      </c>
      <c r="P256" s="40">
        <f>G256*2+N256+O256</f>
        <v>1000</v>
      </c>
      <c r="Q256" s="36"/>
      <c r="R256" s="67" t="str">
        <f t="shared" si="3"/>
        <v>0</v>
      </c>
      <c r="S256">
        <f>SUMIFS('bac volé dégradé'!$J$3:$J$10,'bac volé dégradé'!$A$3:$A$10,Tableau1345[[#This Row],[Zone]])</f>
        <v>0</v>
      </c>
      <c r="T256" s="37">
        <f>$G256*2+R256+S256</f>
        <v>1000</v>
      </c>
      <c r="U256" s="6"/>
      <c r="V256" s="5" t="str">
        <f>IF(U256="non",T256,"0")</f>
        <v>0</v>
      </c>
      <c r="W256">
        <f>SUMIFS('bac volé dégradé'!$M$3:$M$10,'bac volé dégradé'!$A$3:$A$10,Tableau1345[[#This Row],[Zone]])</f>
        <v>0</v>
      </c>
      <c r="X256">
        <f>$G256*2+V256+W256</f>
        <v>1000</v>
      </c>
      <c r="Y256" s="6"/>
    </row>
    <row r="257" spans="1:25" ht="15.75" thickBot="1" x14ac:dyDescent="0.3">
      <c r="A257" s="15">
        <v>254</v>
      </c>
      <c r="B257">
        <v>419</v>
      </c>
      <c r="C257" t="s">
        <v>305</v>
      </c>
      <c r="D257" t="s">
        <v>216</v>
      </c>
      <c r="E257" t="s">
        <v>69</v>
      </c>
      <c r="F257" s="39" t="str">
        <f>VLOOKUP(Tableau1345[[#This Row],[Code]],Legende!$A$2:$B$5,2,FALSE)</f>
        <v>Foyer</v>
      </c>
      <c r="G257" s="6">
        <f>IF(OR(E257="m",E257="P"),500,1000)</f>
        <v>500</v>
      </c>
      <c r="H257" s="35">
        <f>G257*2</f>
        <v>1000</v>
      </c>
      <c r="I257" s="36"/>
      <c r="J257" s="5" t="str">
        <f>IF(I257="non",H257,"0")</f>
        <v>0</v>
      </c>
      <c r="K257">
        <f>SUMIFS('bac volé dégradé'!$D$3:$D$10,'bac volé dégradé'!$A$3:$A$10,Tableau1345[[#This Row],[Zone]])</f>
        <v>0</v>
      </c>
      <c r="L257">
        <f>(G257)*2+J257+K257</f>
        <v>1000</v>
      </c>
      <c r="M257" s="6"/>
      <c r="N257" s="38" t="str">
        <f>IF(M257="non",L257,"0")</f>
        <v>0</v>
      </c>
      <c r="O257">
        <f>SUMIFS('bac volé dégradé'!$G$3:$G$10,'bac volé dégradé'!$A$3:$A$10,Tableau1345[[#This Row],[Zone]])</f>
        <v>0</v>
      </c>
      <c r="P257" s="40">
        <f>G257*2+N257+O257</f>
        <v>1000</v>
      </c>
      <c r="Q257" s="36"/>
      <c r="R257" s="67" t="str">
        <f t="shared" si="3"/>
        <v>0</v>
      </c>
      <c r="S257">
        <f>SUMIFS('bac volé dégradé'!$J$3:$J$10,'bac volé dégradé'!$A$3:$A$10,Tableau1345[[#This Row],[Zone]])</f>
        <v>0</v>
      </c>
      <c r="T257" s="37">
        <f>$G257*2+R257+S257</f>
        <v>1000</v>
      </c>
      <c r="U257" s="6"/>
      <c r="V257" s="5" t="str">
        <f>IF(U257="non",T257,"0")</f>
        <v>0</v>
      </c>
      <c r="W257">
        <f>SUMIFS('bac volé dégradé'!$M$3:$M$10,'bac volé dégradé'!$A$3:$A$10,Tableau1345[[#This Row],[Zone]])</f>
        <v>0</v>
      </c>
      <c r="X257">
        <f>$G257*2+V257+W257</f>
        <v>1000</v>
      </c>
      <c r="Y257" s="6"/>
    </row>
    <row r="258" spans="1:25" ht="15.75" thickBot="1" x14ac:dyDescent="0.3">
      <c r="A258" s="15">
        <v>255</v>
      </c>
      <c r="B258">
        <v>564</v>
      </c>
      <c r="C258" t="s">
        <v>306</v>
      </c>
      <c r="D258" t="s">
        <v>216</v>
      </c>
      <c r="E258" t="s">
        <v>69</v>
      </c>
      <c r="F258" s="39" t="str">
        <f>VLOOKUP(Tableau1345[[#This Row],[Code]],Legende!$A$2:$B$5,2,FALSE)</f>
        <v>Foyer</v>
      </c>
      <c r="G258" s="6">
        <f>IF(OR(E258="m",E258="P"),500,1000)</f>
        <v>500</v>
      </c>
      <c r="H258" s="35">
        <f>G258*2</f>
        <v>1000</v>
      </c>
      <c r="I258" s="36"/>
      <c r="J258" s="5" t="str">
        <f>IF(I258="non",H258,"0")</f>
        <v>0</v>
      </c>
      <c r="K258">
        <f>SUMIFS('bac volé dégradé'!$D$3:$D$10,'bac volé dégradé'!$A$3:$A$10,Tableau1345[[#This Row],[Zone]])</f>
        <v>0</v>
      </c>
      <c r="L258">
        <f>(G258)*2+J258+K258</f>
        <v>1000</v>
      </c>
      <c r="M258" s="6"/>
      <c r="N258" s="38" t="str">
        <f>IF(M258="non",L258,"0")</f>
        <v>0</v>
      </c>
      <c r="O258">
        <f>SUMIFS('bac volé dégradé'!$G$3:$G$10,'bac volé dégradé'!$A$3:$A$10,Tableau1345[[#This Row],[Zone]])</f>
        <v>0</v>
      </c>
      <c r="P258" s="40">
        <f>G258*2+N258+O258</f>
        <v>1000</v>
      </c>
      <c r="Q258" s="36"/>
      <c r="R258" s="67" t="str">
        <f t="shared" si="3"/>
        <v>0</v>
      </c>
      <c r="S258">
        <f>SUMIFS('bac volé dégradé'!$J$3:$J$10,'bac volé dégradé'!$A$3:$A$10,Tableau1345[[#This Row],[Zone]])</f>
        <v>0</v>
      </c>
      <c r="T258" s="37">
        <f>$G258*2+R258+S258</f>
        <v>1000</v>
      </c>
      <c r="U258" s="6"/>
      <c r="V258" s="5" t="str">
        <f>IF(U258="non",T258,"0")</f>
        <v>0</v>
      </c>
      <c r="W258">
        <f>SUMIFS('bac volé dégradé'!$M$3:$M$10,'bac volé dégradé'!$A$3:$A$10,Tableau1345[[#This Row],[Zone]])</f>
        <v>0</v>
      </c>
      <c r="X258">
        <f>$G258*2+V258+W258</f>
        <v>1000</v>
      </c>
      <c r="Y258" s="6"/>
    </row>
    <row r="259" spans="1:25" ht="15.75" thickBot="1" x14ac:dyDescent="0.3">
      <c r="A259" s="15">
        <v>256</v>
      </c>
      <c r="B259">
        <v>566</v>
      </c>
      <c r="C259" t="s">
        <v>307</v>
      </c>
      <c r="D259" t="s">
        <v>216</v>
      </c>
      <c r="E259" t="s">
        <v>69</v>
      </c>
      <c r="F259" s="39" t="str">
        <f>VLOOKUP(Tableau1345[[#This Row],[Code]],Legende!$A$2:$B$5,2,FALSE)</f>
        <v>Foyer</v>
      </c>
      <c r="G259" s="6">
        <f>IF(OR(E259="m",E259="P"),500,1000)</f>
        <v>500</v>
      </c>
      <c r="H259" s="35">
        <f>G259*2</f>
        <v>1000</v>
      </c>
      <c r="I259" s="36"/>
      <c r="J259" s="5" t="str">
        <f>IF(I259="non",H259,"0")</f>
        <v>0</v>
      </c>
      <c r="K259">
        <f>SUMIFS('bac volé dégradé'!$D$3:$D$10,'bac volé dégradé'!$A$3:$A$10,Tableau1345[[#This Row],[Zone]])</f>
        <v>0</v>
      </c>
      <c r="L259">
        <f>(G259)*2+J259+K259</f>
        <v>1000</v>
      </c>
      <c r="M259" s="6"/>
      <c r="N259" s="38" t="str">
        <f>IF(M259="non",L259,"0")</f>
        <v>0</v>
      </c>
      <c r="O259">
        <f>SUMIFS('bac volé dégradé'!$G$3:$G$10,'bac volé dégradé'!$A$3:$A$10,Tableau1345[[#This Row],[Zone]])</f>
        <v>0</v>
      </c>
      <c r="P259" s="40">
        <f>G259*2+N259+O259</f>
        <v>1000</v>
      </c>
      <c r="Q259" s="36"/>
      <c r="R259" s="67" t="str">
        <f t="shared" si="3"/>
        <v>0</v>
      </c>
      <c r="S259">
        <f>SUMIFS('bac volé dégradé'!$J$3:$J$10,'bac volé dégradé'!$A$3:$A$10,Tableau1345[[#This Row],[Zone]])</f>
        <v>0</v>
      </c>
      <c r="T259" s="37">
        <f>$G259*2+R259+S259</f>
        <v>1000</v>
      </c>
      <c r="U259" s="6"/>
      <c r="V259" s="5" t="str">
        <f>IF(U259="non",T259,"0")</f>
        <v>0</v>
      </c>
      <c r="W259">
        <f>SUMIFS('bac volé dégradé'!$M$3:$M$10,'bac volé dégradé'!$A$3:$A$10,Tableau1345[[#This Row],[Zone]])</f>
        <v>0</v>
      </c>
      <c r="X259">
        <f>$G259*2+V259+W259</f>
        <v>1000</v>
      </c>
      <c r="Y259" s="6"/>
    </row>
    <row r="260" spans="1:25" ht="15.75" thickBot="1" x14ac:dyDescent="0.3">
      <c r="A260" s="15">
        <v>257</v>
      </c>
      <c r="B260">
        <v>572</v>
      </c>
      <c r="C260" t="s">
        <v>308</v>
      </c>
      <c r="D260" t="s">
        <v>689</v>
      </c>
      <c r="E260" t="s">
        <v>69</v>
      </c>
      <c r="F260" s="39" t="str">
        <f>VLOOKUP(Tableau1345[[#This Row],[Code]],Legende!$A$2:$B$5,2,FALSE)</f>
        <v>Foyer</v>
      </c>
      <c r="G260" s="6">
        <f>IF(OR(E260="m",E260="P"),500,1000)</f>
        <v>500</v>
      </c>
      <c r="H260" s="35">
        <f>G260*2</f>
        <v>1000</v>
      </c>
      <c r="I260" s="36"/>
      <c r="J260" s="5" t="str">
        <f>IF(I260="non",H260,"0")</f>
        <v>0</v>
      </c>
      <c r="K260">
        <f>SUMIFS('bac volé dégradé'!$D$3:$D$10,'bac volé dégradé'!$A$3:$A$10,Tableau1345[[#This Row],[Zone]])</f>
        <v>0</v>
      </c>
      <c r="L260">
        <f>(G260)*2+J260+K260</f>
        <v>1000</v>
      </c>
      <c r="M260" s="6"/>
      <c r="N260" s="38" t="str">
        <f>IF(M260="non",L260,"0")</f>
        <v>0</v>
      </c>
      <c r="O260">
        <f>SUMIFS('bac volé dégradé'!$G$3:$G$10,'bac volé dégradé'!$A$3:$A$10,Tableau1345[[#This Row],[Zone]])</f>
        <v>0</v>
      </c>
      <c r="P260" s="40">
        <f>G260*2+N260+O260</f>
        <v>1000</v>
      </c>
      <c r="Q260" s="36"/>
      <c r="R260" s="67" t="str">
        <f t="shared" ref="R260:R323" si="4">IF(Q260="non",P260,"0")</f>
        <v>0</v>
      </c>
      <c r="S260">
        <f>SUMIFS('bac volé dégradé'!$J$3:$J$10,'bac volé dégradé'!$A$3:$A$10,Tableau1345[[#This Row],[Zone]])</f>
        <v>0</v>
      </c>
      <c r="T260" s="37">
        <f>$G260*2+R260+S260</f>
        <v>1000</v>
      </c>
      <c r="U260" s="6"/>
      <c r="V260" s="5" t="str">
        <f>IF(U260="non",T260,"0")</f>
        <v>0</v>
      </c>
      <c r="W260">
        <f>SUMIFS('bac volé dégradé'!$M$3:$M$10,'bac volé dégradé'!$A$3:$A$10,Tableau1345[[#This Row],[Zone]])</f>
        <v>0</v>
      </c>
      <c r="X260">
        <f>$G260*2+V260+W260</f>
        <v>1000</v>
      </c>
      <c r="Y260" s="6"/>
    </row>
    <row r="261" spans="1:25" ht="15.75" thickBot="1" x14ac:dyDescent="0.3">
      <c r="A261" s="15">
        <v>258</v>
      </c>
      <c r="B261">
        <v>573</v>
      </c>
      <c r="C261" t="s">
        <v>309</v>
      </c>
      <c r="D261" t="s">
        <v>689</v>
      </c>
      <c r="E261" t="s">
        <v>69</v>
      </c>
      <c r="F261" s="39" t="str">
        <f>VLOOKUP(Tableau1345[[#This Row],[Code]],Legende!$A$2:$B$5,2,FALSE)</f>
        <v>Foyer</v>
      </c>
      <c r="G261" s="6">
        <f>IF(OR(E261="m",E261="P"),500,1000)</f>
        <v>500</v>
      </c>
      <c r="H261" s="35">
        <f>G261*2</f>
        <v>1000</v>
      </c>
      <c r="I261" s="36"/>
      <c r="J261" s="5" t="str">
        <f>IF(I261="non",H261,"0")</f>
        <v>0</v>
      </c>
      <c r="K261">
        <f>SUMIFS('bac volé dégradé'!$D$3:$D$10,'bac volé dégradé'!$A$3:$A$10,Tableau1345[[#This Row],[Zone]])</f>
        <v>0</v>
      </c>
      <c r="L261">
        <f>(G261)*2+J261+K261</f>
        <v>1000</v>
      </c>
      <c r="M261" s="6"/>
      <c r="N261" s="38" t="str">
        <f>IF(M261="non",L261,"0")</f>
        <v>0</v>
      </c>
      <c r="O261">
        <f>SUMIFS('bac volé dégradé'!$G$3:$G$10,'bac volé dégradé'!$A$3:$A$10,Tableau1345[[#This Row],[Zone]])</f>
        <v>0</v>
      </c>
      <c r="P261" s="40">
        <f>G261*2+N261+O261</f>
        <v>1000</v>
      </c>
      <c r="Q261" s="36"/>
      <c r="R261" s="67" t="str">
        <f t="shared" si="4"/>
        <v>0</v>
      </c>
      <c r="S261">
        <f>SUMIFS('bac volé dégradé'!$J$3:$J$10,'bac volé dégradé'!$A$3:$A$10,Tableau1345[[#This Row],[Zone]])</f>
        <v>0</v>
      </c>
      <c r="T261" s="37">
        <f>$G261*2+R261+S261</f>
        <v>1000</v>
      </c>
      <c r="U261" s="6"/>
      <c r="V261" s="5" t="str">
        <f>IF(U261="non",T261,"0")</f>
        <v>0</v>
      </c>
      <c r="W261">
        <f>SUMIFS('bac volé dégradé'!$M$3:$M$10,'bac volé dégradé'!$A$3:$A$10,Tableau1345[[#This Row],[Zone]])</f>
        <v>0</v>
      </c>
      <c r="X261">
        <f>$G261*2+V261+W261</f>
        <v>1000</v>
      </c>
      <c r="Y261" s="6"/>
    </row>
    <row r="262" spans="1:25" ht="15.75" thickBot="1" x14ac:dyDescent="0.3">
      <c r="A262" s="15">
        <v>259</v>
      </c>
      <c r="B262">
        <v>574</v>
      </c>
      <c r="C262" t="s">
        <v>310</v>
      </c>
      <c r="D262" t="s">
        <v>689</v>
      </c>
      <c r="E262" t="s">
        <v>69</v>
      </c>
      <c r="F262" s="39" t="str">
        <f>VLOOKUP(Tableau1345[[#This Row],[Code]],Legende!$A$2:$B$5,2,FALSE)</f>
        <v>Foyer</v>
      </c>
      <c r="G262" s="6">
        <f>IF(OR(E262="m",E262="P"),500,1000)</f>
        <v>500</v>
      </c>
      <c r="H262" s="35">
        <f>G262*2</f>
        <v>1000</v>
      </c>
      <c r="I262" s="36"/>
      <c r="J262" s="5" t="str">
        <f>IF(I262="non",H262,"0")</f>
        <v>0</v>
      </c>
      <c r="K262">
        <f>SUMIFS('bac volé dégradé'!$D$3:$D$10,'bac volé dégradé'!$A$3:$A$10,Tableau1345[[#This Row],[Zone]])</f>
        <v>0</v>
      </c>
      <c r="L262">
        <f>(G262)*2+J262+K262</f>
        <v>1000</v>
      </c>
      <c r="M262" s="6"/>
      <c r="N262" s="38" t="str">
        <f>IF(M262="non",L262,"0")</f>
        <v>0</v>
      </c>
      <c r="O262">
        <f>SUMIFS('bac volé dégradé'!$G$3:$G$10,'bac volé dégradé'!$A$3:$A$10,Tableau1345[[#This Row],[Zone]])</f>
        <v>0</v>
      </c>
      <c r="P262" s="40">
        <f>G262*2+N262+O262</f>
        <v>1000</v>
      </c>
      <c r="Q262" s="36"/>
      <c r="R262" s="67" t="str">
        <f t="shared" si="4"/>
        <v>0</v>
      </c>
      <c r="S262">
        <f>SUMIFS('bac volé dégradé'!$J$3:$J$10,'bac volé dégradé'!$A$3:$A$10,Tableau1345[[#This Row],[Zone]])</f>
        <v>0</v>
      </c>
      <c r="T262" s="37">
        <f>$G262*2+R262+S262</f>
        <v>1000</v>
      </c>
      <c r="U262" s="6"/>
      <c r="V262" s="5" t="str">
        <f>IF(U262="non",T262,"0")</f>
        <v>0</v>
      </c>
      <c r="W262">
        <f>SUMIFS('bac volé dégradé'!$M$3:$M$10,'bac volé dégradé'!$A$3:$A$10,Tableau1345[[#This Row],[Zone]])</f>
        <v>0</v>
      </c>
      <c r="X262">
        <f>$G262*2+V262+W262</f>
        <v>1000</v>
      </c>
      <c r="Y262" s="6"/>
    </row>
    <row r="263" spans="1:25" ht="15.75" thickBot="1" x14ac:dyDescent="0.3">
      <c r="A263" s="15">
        <v>260</v>
      </c>
      <c r="B263">
        <v>575</v>
      </c>
      <c r="C263" t="s">
        <v>311</v>
      </c>
      <c r="D263" t="s">
        <v>689</v>
      </c>
      <c r="E263" t="s">
        <v>69</v>
      </c>
      <c r="F263" s="39" t="str">
        <f>VLOOKUP(Tableau1345[[#This Row],[Code]],Legende!$A$2:$B$5,2,FALSE)</f>
        <v>Foyer</v>
      </c>
      <c r="G263" s="6">
        <f>IF(OR(E263="m",E263="P"),500,1000)</f>
        <v>500</v>
      </c>
      <c r="H263" s="35">
        <f>G263*2</f>
        <v>1000</v>
      </c>
      <c r="I263" s="36"/>
      <c r="J263" s="5" t="str">
        <f>IF(I263="non",H263,"0")</f>
        <v>0</v>
      </c>
      <c r="K263">
        <f>SUMIFS('bac volé dégradé'!$D$3:$D$10,'bac volé dégradé'!$A$3:$A$10,Tableau1345[[#This Row],[Zone]])</f>
        <v>0</v>
      </c>
      <c r="L263">
        <f>(G263)*2+J263+K263</f>
        <v>1000</v>
      </c>
      <c r="M263" s="6"/>
      <c r="N263" s="38" t="str">
        <f>IF(M263="non",L263,"0")</f>
        <v>0</v>
      </c>
      <c r="O263">
        <f>SUMIFS('bac volé dégradé'!$G$3:$G$10,'bac volé dégradé'!$A$3:$A$10,Tableau1345[[#This Row],[Zone]])</f>
        <v>0</v>
      </c>
      <c r="P263" s="40">
        <f>G263*2+N263+O263</f>
        <v>1000</v>
      </c>
      <c r="Q263" s="36"/>
      <c r="R263" s="67" t="str">
        <f t="shared" si="4"/>
        <v>0</v>
      </c>
      <c r="S263">
        <f>SUMIFS('bac volé dégradé'!$J$3:$J$10,'bac volé dégradé'!$A$3:$A$10,Tableau1345[[#This Row],[Zone]])</f>
        <v>0</v>
      </c>
      <c r="T263" s="37">
        <f>$G263*2+R263+S263</f>
        <v>1000</v>
      </c>
      <c r="U263" s="6"/>
      <c r="V263" s="5" t="str">
        <f>IF(U263="non",T263,"0")</f>
        <v>0</v>
      </c>
      <c r="W263">
        <f>SUMIFS('bac volé dégradé'!$M$3:$M$10,'bac volé dégradé'!$A$3:$A$10,Tableau1345[[#This Row],[Zone]])</f>
        <v>0</v>
      </c>
      <c r="X263">
        <f>$G263*2+V263+W263</f>
        <v>1000</v>
      </c>
      <c r="Y263" s="6"/>
    </row>
    <row r="264" spans="1:25" ht="15.75" thickBot="1" x14ac:dyDescent="0.3">
      <c r="A264" s="15">
        <v>261</v>
      </c>
      <c r="B264">
        <v>544</v>
      </c>
      <c r="C264" t="s">
        <v>226</v>
      </c>
      <c r="D264" t="s">
        <v>689</v>
      </c>
      <c r="E264" t="s">
        <v>69</v>
      </c>
      <c r="F264" s="39" t="str">
        <f>VLOOKUP(Tableau1345[[#This Row],[Code]],Legende!$A$2:$B$5,2,FALSE)</f>
        <v>Foyer</v>
      </c>
      <c r="G264" s="6">
        <f>IF(OR(E264="m",E264="P"),500,1000)</f>
        <v>500</v>
      </c>
      <c r="H264" s="35">
        <f>G264*2</f>
        <v>1000</v>
      </c>
      <c r="I264" s="36"/>
      <c r="J264" s="5" t="str">
        <f>IF(I264="non",H264,"0")</f>
        <v>0</v>
      </c>
      <c r="K264">
        <f>SUMIFS('bac volé dégradé'!$D$3:$D$10,'bac volé dégradé'!$A$3:$A$10,Tableau1345[[#This Row],[Zone]])</f>
        <v>0</v>
      </c>
      <c r="L264">
        <f>(G264)*2+J264+K264</f>
        <v>1000</v>
      </c>
      <c r="M264" s="6"/>
      <c r="N264" s="38" t="str">
        <f>IF(M264="non",L264,"0")</f>
        <v>0</v>
      </c>
      <c r="O264">
        <f>SUMIFS('bac volé dégradé'!$G$3:$G$10,'bac volé dégradé'!$A$3:$A$10,Tableau1345[[#This Row],[Zone]])</f>
        <v>0</v>
      </c>
      <c r="P264" s="40">
        <f>G264*2+N264+O264</f>
        <v>1000</v>
      </c>
      <c r="Q264" s="36"/>
      <c r="R264" s="67" t="str">
        <f t="shared" si="4"/>
        <v>0</v>
      </c>
      <c r="S264">
        <f>SUMIFS('bac volé dégradé'!$J$3:$J$10,'bac volé dégradé'!$A$3:$A$10,Tableau1345[[#This Row],[Zone]])</f>
        <v>0</v>
      </c>
      <c r="T264" s="37">
        <f>$G264*2+R264+S264</f>
        <v>1000</v>
      </c>
      <c r="U264" s="6"/>
      <c r="V264" s="5" t="str">
        <f>IF(U264="non",T264,"0")</f>
        <v>0</v>
      </c>
      <c r="W264">
        <f>SUMIFS('bac volé dégradé'!$M$3:$M$10,'bac volé dégradé'!$A$3:$A$10,Tableau1345[[#This Row],[Zone]])</f>
        <v>0</v>
      </c>
      <c r="X264">
        <f>$G264*2+V264+W264</f>
        <v>1000</v>
      </c>
      <c r="Y264" s="6"/>
    </row>
    <row r="265" spans="1:25" ht="15.75" thickBot="1" x14ac:dyDescent="0.3">
      <c r="A265" s="15">
        <v>262</v>
      </c>
      <c r="B265">
        <v>545</v>
      </c>
      <c r="C265" t="s">
        <v>312</v>
      </c>
      <c r="D265" t="s">
        <v>689</v>
      </c>
      <c r="E265" t="s">
        <v>69</v>
      </c>
      <c r="F265" s="39" t="str">
        <f>VLOOKUP(Tableau1345[[#This Row],[Code]],Legende!$A$2:$B$5,2,FALSE)</f>
        <v>Foyer</v>
      </c>
      <c r="G265" s="6">
        <f>IF(OR(E265="m",E265="P"),500,1000)</f>
        <v>500</v>
      </c>
      <c r="H265" s="35">
        <f>G265*2</f>
        <v>1000</v>
      </c>
      <c r="I265" s="36"/>
      <c r="J265" s="5" t="str">
        <f>IF(I265="non",H265,"0")</f>
        <v>0</v>
      </c>
      <c r="K265">
        <f>SUMIFS('bac volé dégradé'!$D$3:$D$10,'bac volé dégradé'!$A$3:$A$10,Tableau1345[[#This Row],[Zone]])</f>
        <v>0</v>
      </c>
      <c r="L265">
        <f>(G265)*2+J265+K265</f>
        <v>1000</v>
      </c>
      <c r="M265" s="6"/>
      <c r="N265" s="38" t="str">
        <f>IF(M265="non",L265,"0")</f>
        <v>0</v>
      </c>
      <c r="O265">
        <f>SUMIFS('bac volé dégradé'!$G$3:$G$10,'bac volé dégradé'!$A$3:$A$10,Tableau1345[[#This Row],[Zone]])</f>
        <v>0</v>
      </c>
      <c r="P265" s="40">
        <f>G265*2+N265+O265</f>
        <v>1000</v>
      </c>
      <c r="Q265" s="36"/>
      <c r="R265" s="67" t="str">
        <f t="shared" si="4"/>
        <v>0</v>
      </c>
      <c r="S265">
        <f>SUMIFS('bac volé dégradé'!$J$3:$J$10,'bac volé dégradé'!$A$3:$A$10,Tableau1345[[#This Row],[Zone]])</f>
        <v>0</v>
      </c>
      <c r="T265" s="37">
        <f>$G265*2+R265+S265</f>
        <v>1000</v>
      </c>
      <c r="U265" s="6"/>
      <c r="V265" s="5" t="str">
        <f>IF(U265="non",T265,"0")</f>
        <v>0</v>
      </c>
      <c r="W265">
        <f>SUMIFS('bac volé dégradé'!$M$3:$M$10,'bac volé dégradé'!$A$3:$A$10,Tableau1345[[#This Row],[Zone]])</f>
        <v>0</v>
      </c>
      <c r="X265">
        <f>$G265*2+V265+W265</f>
        <v>1000</v>
      </c>
      <c r="Y265" s="6"/>
    </row>
    <row r="266" spans="1:25" ht="15.75" thickBot="1" x14ac:dyDescent="0.3">
      <c r="A266" s="15">
        <v>263</v>
      </c>
      <c r="B266">
        <v>546</v>
      </c>
      <c r="C266" t="s">
        <v>313</v>
      </c>
      <c r="D266" t="s">
        <v>689</v>
      </c>
      <c r="E266" t="s">
        <v>69</v>
      </c>
      <c r="F266" s="39" t="str">
        <f>VLOOKUP(Tableau1345[[#This Row],[Code]],Legende!$A$2:$B$5,2,FALSE)</f>
        <v>Foyer</v>
      </c>
      <c r="G266" s="6">
        <f>IF(OR(E266="m",E266="P"),500,1000)</f>
        <v>500</v>
      </c>
      <c r="H266" s="35">
        <f>G266*2</f>
        <v>1000</v>
      </c>
      <c r="I266" s="36"/>
      <c r="J266" s="5" t="str">
        <f>IF(I266="non",H266,"0")</f>
        <v>0</v>
      </c>
      <c r="K266">
        <f>SUMIFS('bac volé dégradé'!$D$3:$D$10,'bac volé dégradé'!$A$3:$A$10,Tableau1345[[#This Row],[Zone]])</f>
        <v>0</v>
      </c>
      <c r="L266">
        <f>(G266)*2+J266+K266</f>
        <v>1000</v>
      </c>
      <c r="M266" s="6"/>
      <c r="N266" s="38" t="str">
        <f>IF(M266="non",L266,"0")</f>
        <v>0</v>
      </c>
      <c r="O266">
        <f>SUMIFS('bac volé dégradé'!$G$3:$G$10,'bac volé dégradé'!$A$3:$A$10,Tableau1345[[#This Row],[Zone]])</f>
        <v>0</v>
      </c>
      <c r="P266" s="40">
        <f>G266*2+N266+O266</f>
        <v>1000</v>
      </c>
      <c r="Q266" s="36"/>
      <c r="R266" s="67" t="str">
        <f t="shared" si="4"/>
        <v>0</v>
      </c>
      <c r="S266">
        <f>SUMIFS('bac volé dégradé'!$J$3:$J$10,'bac volé dégradé'!$A$3:$A$10,Tableau1345[[#This Row],[Zone]])</f>
        <v>0</v>
      </c>
      <c r="T266" s="37">
        <f>$G266*2+R266+S266</f>
        <v>1000</v>
      </c>
      <c r="U266" s="6"/>
      <c r="V266" s="5" t="str">
        <f>IF(U266="non",T266,"0")</f>
        <v>0</v>
      </c>
      <c r="W266">
        <f>SUMIFS('bac volé dégradé'!$M$3:$M$10,'bac volé dégradé'!$A$3:$A$10,Tableau1345[[#This Row],[Zone]])</f>
        <v>0</v>
      </c>
      <c r="X266">
        <f>$G266*2+V266+W266</f>
        <v>1000</v>
      </c>
      <c r="Y266" s="6"/>
    </row>
    <row r="267" spans="1:25" ht="15.75" thickBot="1" x14ac:dyDescent="0.3">
      <c r="A267" s="15">
        <v>264</v>
      </c>
      <c r="B267">
        <v>547</v>
      </c>
      <c r="C267" t="s">
        <v>314</v>
      </c>
      <c r="D267" t="s">
        <v>689</v>
      </c>
      <c r="E267" t="s">
        <v>69</v>
      </c>
      <c r="F267" s="39" t="str">
        <f>VLOOKUP(Tableau1345[[#This Row],[Code]],Legende!$A$2:$B$5,2,FALSE)</f>
        <v>Foyer</v>
      </c>
      <c r="G267" s="6">
        <f>IF(OR(E267="m",E267="P"),500,1000)</f>
        <v>500</v>
      </c>
      <c r="H267" s="35">
        <f>G267*2</f>
        <v>1000</v>
      </c>
      <c r="I267" s="36"/>
      <c r="J267" s="5" t="str">
        <f>IF(I267="non",H267,"0")</f>
        <v>0</v>
      </c>
      <c r="K267">
        <f>SUMIFS('bac volé dégradé'!$D$3:$D$10,'bac volé dégradé'!$A$3:$A$10,Tableau1345[[#This Row],[Zone]])</f>
        <v>0</v>
      </c>
      <c r="L267">
        <f>(G267)*2+J267+K267</f>
        <v>1000</v>
      </c>
      <c r="M267" s="6"/>
      <c r="N267" s="38" t="str">
        <f>IF(M267="non",L267,"0")</f>
        <v>0</v>
      </c>
      <c r="O267">
        <f>SUMIFS('bac volé dégradé'!$G$3:$G$10,'bac volé dégradé'!$A$3:$A$10,Tableau1345[[#This Row],[Zone]])</f>
        <v>0</v>
      </c>
      <c r="P267" s="40">
        <f>G267*2+N267+O267</f>
        <v>1000</v>
      </c>
      <c r="Q267" s="36"/>
      <c r="R267" s="67" t="str">
        <f t="shared" si="4"/>
        <v>0</v>
      </c>
      <c r="S267">
        <f>SUMIFS('bac volé dégradé'!$J$3:$J$10,'bac volé dégradé'!$A$3:$A$10,Tableau1345[[#This Row],[Zone]])</f>
        <v>0</v>
      </c>
      <c r="T267" s="37">
        <f>$G267*2+R267+S267</f>
        <v>1000</v>
      </c>
      <c r="U267" s="6"/>
      <c r="V267" s="5" t="str">
        <f>IF(U267="non",T267,"0")</f>
        <v>0</v>
      </c>
      <c r="W267">
        <f>SUMIFS('bac volé dégradé'!$M$3:$M$10,'bac volé dégradé'!$A$3:$A$10,Tableau1345[[#This Row],[Zone]])</f>
        <v>0</v>
      </c>
      <c r="X267">
        <f>$G267*2+V267+W267</f>
        <v>1000</v>
      </c>
      <c r="Y267" s="6"/>
    </row>
    <row r="268" spans="1:25" ht="15.75" thickBot="1" x14ac:dyDescent="0.3">
      <c r="A268" s="15">
        <v>265</v>
      </c>
      <c r="B268">
        <v>548</v>
      </c>
      <c r="C268" t="s">
        <v>315</v>
      </c>
      <c r="D268" t="s">
        <v>689</v>
      </c>
      <c r="E268" t="s">
        <v>69</v>
      </c>
      <c r="F268" s="39" t="str">
        <f>VLOOKUP(Tableau1345[[#This Row],[Code]],Legende!$A$2:$B$5,2,FALSE)</f>
        <v>Foyer</v>
      </c>
      <c r="G268" s="6">
        <f>IF(OR(E268="m",E268="P"),500,1000)</f>
        <v>500</v>
      </c>
      <c r="H268" s="35">
        <f>G268*2</f>
        <v>1000</v>
      </c>
      <c r="I268" s="36"/>
      <c r="J268" s="5" t="str">
        <f>IF(I268="non",H268,"0")</f>
        <v>0</v>
      </c>
      <c r="K268">
        <f>SUMIFS('bac volé dégradé'!$D$3:$D$10,'bac volé dégradé'!$A$3:$A$10,Tableau1345[[#This Row],[Zone]])</f>
        <v>0</v>
      </c>
      <c r="L268">
        <f>(G268)*2+J268+K268</f>
        <v>1000</v>
      </c>
      <c r="M268" s="6"/>
      <c r="N268" s="38" t="str">
        <f>IF(M268="non",L268,"0")</f>
        <v>0</v>
      </c>
      <c r="O268">
        <f>SUMIFS('bac volé dégradé'!$G$3:$G$10,'bac volé dégradé'!$A$3:$A$10,Tableau1345[[#This Row],[Zone]])</f>
        <v>0</v>
      </c>
      <c r="P268" s="40">
        <f>G268*2+N268+O268</f>
        <v>1000</v>
      </c>
      <c r="Q268" s="36"/>
      <c r="R268" s="67" t="str">
        <f t="shared" si="4"/>
        <v>0</v>
      </c>
      <c r="S268">
        <f>SUMIFS('bac volé dégradé'!$J$3:$J$10,'bac volé dégradé'!$A$3:$A$10,Tableau1345[[#This Row],[Zone]])</f>
        <v>0</v>
      </c>
      <c r="T268" s="37">
        <f>$G268*2+R268+S268</f>
        <v>1000</v>
      </c>
      <c r="U268" s="6"/>
      <c r="V268" s="5" t="str">
        <f>IF(U268="non",T268,"0")</f>
        <v>0</v>
      </c>
      <c r="W268">
        <f>SUMIFS('bac volé dégradé'!$M$3:$M$10,'bac volé dégradé'!$A$3:$A$10,Tableau1345[[#This Row],[Zone]])</f>
        <v>0</v>
      </c>
      <c r="X268">
        <f>$G268*2+V268+W268</f>
        <v>1000</v>
      </c>
      <c r="Y268" s="6"/>
    </row>
    <row r="269" spans="1:25" ht="15.75" thickBot="1" x14ac:dyDescent="0.3">
      <c r="A269" s="15">
        <v>266</v>
      </c>
      <c r="B269">
        <v>549</v>
      </c>
      <c r="C269" t="s">
        <v>316</v>
      </c>
      <c r="D269" t="s">
        <v>689</v>
      </c>
      <c r="E269" t="s">
        <v>69</v>
      </c>
      <c r="F269" s="39" t="str">
        <f>VLOOKUP(Tableau1345[[#This Row],[Code]],Legende!$A$2:$B$5,2,FALSE)</f>
        <v>Foyer</v>
      </c>
      <c r="G269" s="6">
        <f>IF(OR(E269="m",E269="P"),500,1000)</f>
        <v>500</v>
      </c>
      <c r="H269" s="35">
        <f>G269*2</f>
        <v>1000</v>
      </c>
      <c r="I269" s="36"/>
      <c r="J269" s="5" t="str">
        <f>IF(I269="non",H269,"0")</f>
        <v>0</v>
      </c>
      <c r="K269">
        <f>SUMIFS('bac volé dégradé'!$D$3:$D$10,'bac volé dégradé'!$A$3:$A$10,Tableau1345[[#This Row],[Zone]])</f>
        <v>0</v>
      </c>
      <c r="L269">
        <f>(G269)*2+J269+K269</f>
        <v>1000</v>
      </c>
      <c r="M269" s="6"/>
      <c r="N269" s="38" t="str">
        <f>IF(M269="non",L269,"0")</f>
        <v>0</v>
      </c>
      <c r="O269">
        <f>SUMIFS('bac volé dégradé'!$G$3:$G$10,'bac volé dégradé'!$A$3:$A$10,Tableau1345[[#This Row],[Zone]])</f>
        <v>0</v>
      </c>
      <c r="P269" s="40">
        <f>G269*2+N269+O269</f>
        <v>1000</v>
      </c>
      <c r="Q269" s="36"/>
      <c r="R269" s="67" t="str">
        <f t="shared" si="4"/>
        <v>0</v>
      </c>
      <c r="S269">
        <f>SUMIFS('bac volé dégradé'!$J$3:$J$10,'bac volé dégradé'!$A$3:$A$10,Tableau1345[[#This Row],[Zone]])</f>
        <v>0</v>
      </c>
      <c r="T269" s="37">
        <f>$G269*2+R269+S269</f>
        <v>1000</v>
      </c>
      <c r="U269" s="6"/>
      <c r="V269" s="5" t="str">
        <f>IF(U269="non",T269,"0")</f>
        <v>0</v>
      </c>
      <c r="W269">
        <f>SUMIFS('bac volé dégradé'!$M$3:$M$10,'bac volé dégradé'!$A$3:$A$10,Tableau1345[[#This Row],[Zone]])</f>
        <v>0</v>
      </c>
      <c r="X269">
        <f>$G269*2+V269+W269</f>
        <v>1000</v>
      </c>
      <c r="Y269" s="6"/>
    </row>
    <row r="270" spans="1:25" ht="15.75" thickBot="1" x14ac:dyDescent="0.3">
      <c r="A270" s="15">
        <v>267</v>
      </c>
      <c r="B270">
        <v>674</v>
      </c>
      <c r="C270" t="s">
        <v>317</v>
      </c>
      <c r="D270" t="s">
        <v>689</v>
      </c>
      <c r="E270" t="s">
        <v>69</v>
      </c>
      <c r="F270" s="39" t="str">
        <f>VLOOKUP(Tableau1345[[#This Row],[Code]],Legende!$A$2:$B$5,2,FALSE)</f>
        <v>Foyer</v>
      </c>
      <c r="G270" s="6">
        <f>IF(OR(E270="m",E270="P"),500,1000)</f>
        <v>500</v>
      </c>
      <c r="H270" s="35">
        <f>G270*2</f>
        <v>1000</v>
      </c>
      <c r="I270" s="36"/>
      <c r="J270" s="5" t="str">
        <f>IF(I270="non",H270,"0")</f>
        <v>0</v>
      </c>
      <c r="K270">
        <f>SUMIFS('bac volé dégradé'!$D$3:$D$10,'bac volé dégradé'!$A$3:$A$10,Tableau1345[[#This Row],[Zone]])</f>
        <v>0</v>
      </c>
      <c r="L270">
        <f>(G270)*2+J270+K270</f>
        <v>1000</v>
      </c>
      <c r="M270" s="6"/>
      <c r="N270" s="38" t="str">
        <f>IF(M270="non",L270,"0")</f>
        <v>0</v>
      </c>
      <c r="O270">
        <f>SUMIFS('bac volé dégradé'!$G$3:$G$10,'bac volé dégradé'!$A$3:$A$10,Tableau1345[[#This Row],[Zone]])</f>
        <v>0</v>
      </c>
      <c r="P270" s="40">
        <f>G270*2+N270+O270</f>
        <v>1000</v>
      </c>
      <c r="Q270" s="36"/>
      <c r="R270" s="67" t="str">
        <f t="shared" si="4"/>
        <v>0</v>
      </c>
      <c r="S270">
        <f>SUMIFS('bac volé dégradé'!$J$3:$J$10,'bac volé dégradé'!$A$3:$A$10,Tableau1345[[#This Row],[Zone]])</f>
        <v>0</v>
      </c>
      <c r="T270" s="37">
        <f>$G270*2+R270+S270</f>
        <v>1000</v>
      </c>
      <c r="U270" s="6"/>
      <c r="V270" s="5" t="str">
        <f>IF(U270="non",T270,"0")</f>
        <v>0</v>
      </c>
      <c r="W270">
        <f>SUMIFS('bac volé dégradé'!$M$3:$M$10,'bac volé dégradé'!$A$3:$A$10,Tableau1345[[#This Row],[Zone]])</f>
        <v>0</v>
      </c>
      <c r="X270">
        <f>$G270*2+V270+W270</f>
        <v>1000</v>
      </c>
      <c r="Y270" s="6"/>
    </row>
    <row r="271" spans="1:25" ht="15.75" thickBot="1" x14ac:dyDescent="0.3">
      <c r="A271" s="15">
        <v>268</v>
      </c>
      <c r="B271">
        <v>550</v>
      </c>
      <c r="C271" t="s">
        <v>318</v>
      </c>
      <c r="D271" t="s">
        <v>689</v>
      </c>
      <c r="E271" t="s">
        <v>69</v>
      </c>
      <c r="F271" s="39" t="str">
        <f>VLOOKUP(Tableau1345[[#This Row],[Code]],Legende!$A$2:$B$5,2,FALSE)</f>
        <v>Foyer</v>
      </c>
      <c r="G271" s="6">
        <f>IF(OR(E271="m",E271="P"),500,1000)</f>
        <v>500</v>
      </c>
      <c r="H271" s="35">
        <f>G271*2</f>
        <v>1000</v>
      </c>
      <c r="I271" s="36"/>
      <c r="J271" s="5" t="str">
        <f>IF(I271="non",H271,"0")</f>
        <v>0</v>
      </c>
      <c r="K271">
        <f>SUMIFS('bac volé dégradé'!$D$3:$D$10,'bac volé dégradé'!$A$3:$A$10,Tableau1345[[#This Row],[Zone]])</f>
        <v>0</v>
      </c>
      <c r="L271">
        <f>(G271)*2+J271+K271</f>
        <v>1000</v>
      </c>
      <c r="M271" s="6"/>
      <c r="N271" s="38" t="str">
        <f>IF(M271="non",L271,"0")</f>
        <v>0</v>
      </c>
      <c r="O271">
        <f>SUMIFS('bac volé dégradé'!$G$3:$G$10,'bac volé dégradé'!$A$3:$A$10,Tableau1345[[#This Row],[Zone]])</f>
        <v>0</v>
      </c>
      <c r="P271" s="40">
        <f>G271*2+N271+O271</f>
        <v>1000</v>
      </c>
      <c r="Q271" s="36"/>
      <c r="R271" s="67" t="str">
        <f t="shared" si="4"/>
        <v>0</v>
      </c>
      <c r="S271">
        <f>SUMIFS('bac volé dégradé'!$J$3:$J$10,'bac volé dégradé'!$A$3:$A$10,Tableau1345[[#This Row],[Zone]])</f>
        <v>0</v>
      </c>
      <c r="T271" s="37">
        <f>$G271*2+R271+S271</f>
        <v>1000</v>
      </c>
      <c r="U271" s="6"/>
      <c r="V271" s="5" t="str">
        <f>IF(U271="non",T271,"0")</f>
        <v>0</v>
      </c>
      <c r="W271">
        <f>SUMIFS('bac volé dégradé'!$M$3:$M$10,'bac volé dégradé'!$A$3:$A$10,Tableau1345[[#This Row],[Zone]])</f>
        <v>0</v>
      </c>
      <c r="X271">
        <f>$G271*2+V271+W271</f>
        <v>1000</v>
      </c>
      <c r="Y271" s="6"/>
    </row>
    <row r="272" spans="1:25" ht="15.75" thickBot="1" x14ac:dyDescent="0.3">
      <c r="A272" s="15">
        <v>269</v>
      </c>
      <c r="B272">
        <v>551</v>
      </c>
      <c r="C272" t="s">
        <v>319</v>
      </c>
      <c r="D272" t="s">
        <v>689</v>
      </c>
      <c r="E272" t="s">
        <v>69</v>
      </c>
      <c r="F272" s="39" t="str">
        <f>VLOOKUP(Tableau1345[[#This Row],[Code]],Legende!$A$2:$B$5,2,FALSE)</f>
        <v>Foyer</v>
      </c>
      <c r="G272" s="6">
        <f>IF(OR(E272="m",E272="P"),500,1000)</f>
        <v>500</v>
      </c>
      <c r="H272" s="35">
        <f>G272*2</f>
        <v>1000</v>
      </c>
      <c r="I272" s="36"/>
      <c r="J272" s="5" t="str">
        <f>IF(I272="non",H272,"0")</f>
        <v>0</v>
      </c>
      <c r="K272">
        <f>SUMIFS('bac volé dégradé'!$D$3:$D$10,'bac volé dégradé'!$A$3:$A$10,Tableau1345[[#This Row],[Zone]])</f>
        <v>0</v>
      </c>
      <c r="L272">
        <f>(G272)*2+J272+K272</f>
        <v>1000</v>
      </c>
      <c r="M272" s="6"/>
      <c r="N272" s="38" t="str">
        <f>IF(M272="non",L272,"0")</f>
        <v>0</v>
      </c>
      <c r="O272">
        <f>SUMIFS('bac volé dégradé'!$G$3:$G$10,'bac volé dégradé'!$A$3:$A$10,Tableau1345[[#This Row],[Zone]])</f>
        <v>0</v>
      </c>
      <c r="P272" s="40">
        <f>G272*2+N272+O272</f>
        <v>1000</v>
      </c>
      <c r="Q272" s="36"/>
      <c r="R272" s="67" t="str">
        <f t="shared" si="4"/>
        <v>0</v>
      </c>
      <c r="S272">
        <f>SUMIFS('bac volé dégradé'!$J$3:$J$10,'bac volé dégradé'!$A$3:$A$10,Tableau1345[[#This Row],[Zone]])</f>
        <v>0</v>
      </c>
      <c r="T272" s="37">
        <f>$G272*2+R272+S272</f>
        <v>1000</v>
      </c>
      <c r="U272" s="6"/>
      <c r="V272" s="5" t="str">
        <f>IF(U272="non",T272,"0")</f>
        <v>0</v>
      </c>
      <c r="W272">
        <f>SUMIFS('bac volé dégradé'!$M$3:$M$10,'bac volé dégradé'!$A$3:$A$10,Tableau1345[[#This Row],[Zone]])</f>
        <v>0</v>
      </c>
      <c r="X272">
        <f>$G272*2+V272+W272</f>
        <v>1000</v>
      </c>
      <c r="Y272" s="6"/>
    </row>
    <row r="273" spans="1:25" ht="15.75" thickBot="1" x14ac:dyDescent="0.3">
      <c r="A273" s="15">
        <v>270</v>
      </c>
      <c r="B273">
        <v>552</v>
      </c>
      <c r="C273" t="s">
        <v>320</v>
      </c>
      <c r="D273" t="s">
        <v>689</v>
      </c>
      <c r="E273" t="s">
        <v>69</v>
      </c>
      <c r="F273" s="39" t="str">
        <f>VLOOKUP(Tableau1345[[#This Row],[Code]],Legende!$A$2:$B$5,2,FALSE)</f>
        <v>Foyer</v>
      </c>
      <c r="G273" s="6">
        <f>IF(OR(E273="m",E273="P"),500,1000)</f>
        <v>500</v>
      </c>
      <c r="H273" s="35">
        <f>G273*2</f>
        <v>1000</v>
      </c>
      <c r="I273" s="36"/>
      <c r="J273" s="5" t="str">
        <f>IF(I273="non",H273,"0")</f>
        <v>0</v>
      </c>
      <c r="K273">
        <f>SUMIFS('bac volé dégradé'!$D$3:$D$10,'bac volé dégradé'!$A$3:$A$10,Tableau1345[[#This Row],[Zone]])</f>
        <v>0</v>
      </c>
      <c r="L273">
        <f>(G273)*2+J273+K273</f>
        <v>1000</v>
      </c>
      <c r="M273" s="6"/>
      <c r="N273" s="38" t="str">
        <f>IF(M273="non",L273,"0")</f>
        <v>0</v>
      </c>
      <c r="O273">
        <f>SUMIFS('bac volé dégradé'!$G$3:$G$10,'bac volé dégradé'!$A$3:$A$10,Tableau1345[[#This Row],[Zone]])</f>
        <v>0</v>
      </c>
      <c r="P273" s="40">
        <f>G273*2+N273+O273</f>
        <v>1000</v>
      </c>
      <c r="Q273" s="36"/>
      <c r="R273" s="67" t="str">
        <f t="shared" si="4"/>
        <v>0</v>
      </c>
      <c r="S273">
        <f>SUMIFS('bac volé dégradé'!$J$3:$J$10,'bac volé dégradé'!$A$3:$A$10,Tableau1345[[#This Row],[Zone]])</f>
        <v>0</v>
      </c>
      <c r="T273" s="37">
        <f>$G273*2+R273+S273</f>
        <v>1000</v>
      </c>
      <c r="U273" s="6"/>
      <c r="V273" s="5" t="str">
        <f>IF(U273="non",T273,"0")</f>
        <v>0</v>
      </c>
      <c r="W273">
        <f>SUMIFS('bac volé dégradé'!$M$3:$M$10,'bac volé dégradé'!$A$3:$A$10,Tableau1345[[#This Row],[Zone]])</f>
        <v>0</v>
      </c>
      <c r="X273">
        <f>$G273*2+V273+W273</f>
        <v>1000</v>
      </c>
      <c r="Y273" s="6"/>
    </row>
    <row r="274" spans="1:25" ht="15.75" thickBot="1" x14ac:dyDescent="0.3">
      <c r="A274" s="15">
        <v>271</v>
      </c>
      <c r="B274">
        <v>553</v>
      </c>
      <c r="C274" t="s">
        <v>321</v>
      </c>
      <c r="D274" t="s">
        <v>689</v>
      </c>
      <c r="E274" t="s">
        <v>69</v>
      </c>
      <c r="F274" s="39" t="str">
        <f>VLOOKUP(Tableau1345[[#This Row],[Code]],Legende!$A$2:$B$5,2,FALSE)</f>
        <v>Foyer</v>
      </c>
      <c r="G274" s="6">
        <f>IF(OR(E274="m",E274="P"),500,1000)</f>
        <v>500</v>
      </c>
      <c r="H274" s="35">
        <f>G274*2</f>
        <v>1000</v>
      </c>
      <c r="I274" s="36"/>
      <c r="J274" s="5" t="str">
        <f>IF(I274="non",H274,"0")</f>
        <v>0</v>
      </c>
      <c r="K274">
        <f>SUMIFS('bac volé dégradé'!$D$3:$D$10,'bac volé dégradé'!$A$3:$A$10,Tableau1345[[#This Row],[Zone]])</f>
        <v>0</v>
      </c>
      <c r="L274">
        <f>(G274)*2+J274+K274</f>
        <v>1000</v>
      </c>
      <c r="M274" s="6"/>
      <c r="N274" s="38" t="str">
        <f>IF(M274="non",L274,"0")</f>
        <v>0</v>
      </c>
      <c r="O274">
        <f>SUMIFS('bac volé dégradé'!$G$3:$G$10,'bac volé dégradé'!$A$3:$A$10,Tableau1345[[#This Row],[Zone]])</f>
        <v>0</v>
      </c>
      <c r="P274" s="40">
        <f>G274*2+N274+O274</f>
        <v>1000</v>
      </c>
      <c r="Q274" s="36"/>
      <c r="R274" s="67" t="str">
        <f t="shared" si="4"/>
        <v>0</v>
      </c>
      <c r="S274">
        <f>SUMIFS('bac volé dégradé'!$J$3:$J$10,'bac volé dégradé'!$A$3:$A$10,Tableau1345[[#This Row],[Zone]])</f>
        <v>0</v>
      </c>
      <c r="T274" s="37">
        <f>$G274*2+R274+S274</f>
        <v>1000</v>
      </c>
      <c r="U274" s="6"/>
      <c r="V274" s="5" t="str">
        <f>IF(U274="non",T274,"0")</f>
        <v>0</v>
      </c>
      <c r="W274">
        <f>SUMIFS('bac volé dégradé'!$M$3:$M$10,'bac volé dégradé'!$A$3:$A$10,Tableau1345[[#This Row],[Zone]])</f>
        <v>0</v>
      </c>
      <c r="X274">
        <f>$G274*2+V274+W274</f>
        <v>1000</v>
      </c>
      <c r="Y274" s="6"/>
    </row>
    <row r="275" spans="1:25" ht="15.75" thickBot="1" x14ac:dyDescent="0.3">
      <c r="A275" s="15">
        <v>272</v>
      </c>
      <c r="B275">
        <v>554</v>
      </c>
      <c r="C275" t="s">
        <v>322</v>
      </c>
      <c r="D275" t="s">
        <v>689</v>
      </c>
      <c r="E275" t="s">
        <v>69</v>
      </c>
      <c r="F275" s="39" t="str">
        <f>VLOOKUP(Tableau1345[[#This Row],[Code]],Legende!$A$2:$B$5,2,FALSE)</f>
        <v>Foyer</v>
      </c>
      <c r="G275" s="6">
        <f>IF(OR(E275="m",E275="P"),500,1000)</f>
        <v>500</v>
      </c>
      <c r="H275" s="35">
        <f>G275*2</f>
        <v>1000</v>
      </c>
      <c r="I275" s="36"/>
      <c r="J275" s="5" t="str">
        <f>IF(I275="non",H275,"0")</f>
        <v>0</v>
      </c>
      <c r="K275">
        <f>SUMIFS('bac volé dégradé'!$D$3:$D$10,'bac volé dégradé'!$A$3:$A$10,Tableau1345[[#This Row],[Zone]])</f>
        <v>0</v>
      </c>
      <c r="L275">
        <f>(G275)*2+J275+K275</f>
        <v>1000</v>
      </c>
      <c r="M275" s="6"/>
      <c r="N275" s="38" t="str">
        <f>IF(M275="non",L275,"0")</f>
        <v>0</v>
      </c>
      <c r="O275">
        <f>SUMIFS('bac volé dégradé'!$G$3:$G$10,'bac volé dégradé'!$A$3:$A$10,Tableau1345[[#This Row],[Zone]])</f>
        <v>0</v>
      </c>
      <c r="P275" s="40">
        <f>G275*2+N275+O275</f>
        <v>1000</v>
      </c>
      <c r="Q275" s="36"/>
      <c r="R275" s="67" t="str">
        <f t="shared" si="4"/>
        <v>0</v>
      </c>
      <c r="S275">
        <f>SUMIFS('bac volé dégradé'!$J$3:$J$10,'bac volé dégradé'!$A$3:$A$10,Tableau1345[[#This Row],[Zone]])</f>
        <v>0</v>
      </c>
      <c r="T275" s="37">
        <f>$G275*2+R275+S275</f>
        <v>1000</v>
      </c>
      <c r="U275" s="6"/>
      <c r="V275" s="5" t="str">
        <f>IF(U275="non",T275,"0")</f>
        <v>0</v>
      </c>
      <c r="W275">
        <f>SUMIFS('bac volé dégradé'!$M$3:$M$10,'bac volé dégradé'!$A$3:$A$10,Tableau1345[[#This Row],[Zone]])</f>
        <v>0</v>
      </c>
      <c r="X275">
        <f>$G275*2+V275+W275</f>
        <v>1000</v>
      </c>
      <c r="Y275" s="6"/>
    </row>
    <row r="276" spans="1:25" ht="15.75" thickBot="1" x14ac:dyDescent="0.3">
      <c r="A276" s="15">
        <v>273</v>
      </c>
      <c r="B276">
        <v>555</v>
      </c>
      <c r="C276" t="s">
        <v>323</v>
      </c>
      <c r="D276" t="s">
        <v>689</v>
      </c>
      <c r="E276" t="s">
        <v>69</v>
      </c>
      <c r="F276" s="39" t="str">
        <f>VLOOKUP(Tableau1345[[#This Row],[Code]],Legende!$A$2:$B$5,2,FALSE)</f>
        <v>Foyer</v>
      </c>
      <c r="G276" s="6">
        <f>IF(OR(E276="m",E276="P"),500,1000)</f>
        <v>500</v>
      </c>
      <c r="H276" s="35">
        <f>G276*2</f>
        <v>1000</v>
      </c>
      <c r="I276" s="36"/>
      <c r="J276" s="5" t="str">
        <f>IF(I276="non",H276,"0")</f>
        <v>0</v>
      </c>
      <c r="K276">
        <f>SUMIFS('bac volé dégradé'!$D$3:$D$10,'bac volé dégradé'!$A$3:$A$10,Tableau1345[[#This Row],[Zone]])</f>
        <v>0</v>
      </c>
      <c r="L276">
        <f>(G276)*2+J276+K276</f>
        <v>1000</v>
      </c>
      <c r="M276" s="6"/>
      <c r="N276" s="38" t="str">
        <f>IF(M276="non",L276,"0")</f>
        <v>0</v>
      </c>
      <c r="O276">
        <f>SUMIFS('bac volé dégradé'!$G$3:$G$10,'bac volé dégradé'!$A$3:$A$10,Tableau1345[[#This Row],[Zone]])</f>
        <v>0</v>
      </c>
      <c r="P276" s="40">
        <f>G276*2+N276+O276</f>
        <v>1000</v>
      </c>
      <c r="Q276" s="36"/>
      <c r="R276" s="67" t="str">
        <f t="shared" si="4"/>
        <v>0</v>
      </c>
      <c r="S276">
        <f>SUMIFS('bac volé dégradé'!$J$3:$J$10,'bac volé dégradé'!$A$3:$A$10,Tableau1345[[#This Row],[Zone]])</f>
        <v>0</v>
      </c>
      <c r="T276" s="37">
        <f>$G276*2+R276+S276</f>
        <v>1000</v>
      </c>
      <c r="U276" s="6"/>
      <c r="V276" s="5" t="str">
        <f>IF(U276="non",T276,"0")</f>
        <v>0</v>
      </c>
      <c r="W276">
        <f>SUMIFS('bac volé dégradé'!$M$3:$M$10,'bac volé dégradé'!$A$3:$A$10,Tableau1345[[#This Row],[Zone]])</f>
        <v>0</v>
      </c>
      <c r="X276">
        <f>$G276*2+V276+W276</f>
        <v>1000</v>
      </c>
      <c r="Y276" s="6"/>
    </row>
    <row r="277" spans="1:25" ht="15.75" thickBot="1" x14ac:dyDescent="0.3">
      <c r="A277" s="15">
        <v>274</v>
      </c>
      <c r="B277">
        <v>556</v>
      </c>
      <c r="C277" t="s">
        <v>324</v>
      </c>
      <c r="D277" t="s">
        <v>689</v>
      </c>
      <c r="E277" t="s">
        <v>69</v>
      </c>
      <c r="F277" s="39" t="str">
        <f>VLOOKUP(Tableau1345[[#This Row],[Code]],Legende!$A$2:$B$5,2,FALSE)</f>
        <v>Foyer</v>
      </c>
      <c r="G277" s="6">
        <f>IF(OR(E277="m",E277="P"),500,1000)</f>
        <v>500</v>
      </c>
      <c r="H277" s="35">
        <f>G277*2</f>
        <v>1000</v>
      </c>
      <c r="I277" s="36"/>
      <c r="J277" s="5" t="str">
        <f>IF(I277="non",H277,"0")</f>
        <v>0</v>
      </c>
      <c r="K277">
        <f>SUMIFS('bac volé dégradé'!$D$3:$D$10,'bac volé dégradé'!$A$3:$A$10,Tableau1345[[#This Row],[Zone]])</f>
        <v>0</v>
      </c>
      <c r="L277">
        <f>(G277)*2+J277+K277</f>
        <v>1000</v>
      </c>
      <c r="M277" s="6"/>
      <c r="N277" s="38" t="str">
        <f>IF(M277="non",L277,"0")</f>
        <v>0</v>
      </c>
      <c r="O277">
        <f>SUMIFS('bac volé dégradé'!$G$3:$G$10,'bac volé dégradé'!$A$3:$A$10,Tableau1345[[#This Row],[Zone]])</f>
        <v>0</v>
      </c>
      <c r="P277" s="40">
        <f>G277*2+N277+O277</f>
        <v>1000</v>
      </c>
      <c r="Q277" s="36"/>
      <c r="R277" s="67" t="str">
        <f t="shared" si="4"/>
        <v>0</v>
      </c>
      <c r="S277">
        <f>SUMIFS('bac volé dégradé'!$J$3:$J$10,'bac volé dégradé'!$A$3:$A$10,Tableau1345[[#This Row],[Zone]])</f>
        <v>0</v>
      </c>
      <c r="T277" s="37">
        <f>$G277*2+R277+S277</f>
        <v>1000</v>
      </c>
      <c r="U277" s="6"/>
      <c r="V277" s="5" t="str">
        <f>IF(U277="non",T277,"0")</f>
        <v>0</v>
      </c>
      <c r="W277">
        <f>SUMIFS('bac volé dégradé'!$M$3:$M$10,'bac volé dégradé'!$A$3:$A$10,Tableau1345[[#This Row],[Zone]])</f>
        <v>0</v>
      </c>
      <c r="X277">
        <f>$G277*2+V277+W277</f>
        <v>1000</v>
      </c>
      <c r="Y277" s="6"/>
    </row>
    <row r="278" spans="1:25" ht="15.75" thickBot="1" x14ac:dyDescent="0.3">
      <c r="A278" s="15">
        <v>275</v>
      </c>
      <c r="B278">
        <v>557</v>
      </c>
      <c r="C278" t="s">
        <v>325</v>
      </c>
      <c r="D278" t="s">
        <v>689</v>
      </c>
      <c r="E278" t="s">
        <v>69</v>
      </c>
      <c r="F278" s="39" t="str">
        <f>VLOOKUP(Tableau1345[[#This Row],[Code]],Legende!$A$2:$B$5,2,FALSE)</f>
        <v>Foyer</v>
      </c>
      <c r="G278" s="6">
        <f>IF(OR(E278="m",E278="P"),500,1000)</f>
        <v>500</v>
      </c>
      <c r="H278" s="35">
        <f>G278*2</f>
        <v>1000</v>
      </c>
      <c r="I278" s="36"/>
      <c r="J278" s="5" t="str">
        <f>IF(I278="non",H278,"0")</f>
        <v>0</v>
      </c>
      <c r="K278">
        <f>SUMIFS('bac volé dégradé'!$D$3:$D$10,'bac volé dégradé'!$A$3:$A$10,Tableau1345[[#This Row],[Zone]])</f>
        <v>0</v>
      </c>
      <c r="L278">
        <f>(G278)*2+J278+K278</f>
        <v>1000</v>
      </c>
      <c r="M278" s="6"/>
      <c r="N278" s="38" t="str">
        <f>IF(M278="non",L278,"0")</f>
        <v>0</v>
      </c>
      <c r="O278">
        <f>SUMIFS('bac volé dégradé'!$G$3:$G$10,'bac volé dégradé'!$A$3:$A$10,Tableau1345[[#This Row],[Zone]])</f>
        <v>0</v>
      </c>
      <c r="P278" s="40">
        <f>G278*2+N278+O278</f>
        <v>1000</v>
      </c>
      <c r="Q278" s="36"/>
      <c r="R278" s="67" t="str">
        <f t="shared" si="4"/>
        <v>0</v>
      </c>
      <c r="S278">
        <f>SUMIFS('bac volé dégradé'!$J$3:$J$10,'bac volé dégradé'!$A$3:$A$10,Tableau1345[[#This Row],[Zone]])</f>
        <v>0</v>
      </c>
      <c r="T278" s="37">
        <f>$G278*2+R278+S278</f>
        <v>1000</v>
      </c>
      <c r="U278" s="6"/>
      <c r="V278" s="5" t="str">
        <f>IF(U278="non",T278,"0")</f>
        <v>0</v>
      </c>
      <c r="W278">
        <f>SUMIFS('bac volé dégradé'!$M$3:$M$10,'bac volé dégradé'!$A$3:$A$10,Tableau1345[[#This Row],[Zone]])</f>
        <v>0</v>
      </c>
      <c r="X278">
        <f>$G278*2+V278+W278</f>
        <v>1000</v>
      </c>
      <c r="Y278" s="6"/>
    </row>
    <row r="279" spans="1:25" ht="15.75" thickBot="1" x14ac:dyDescent="0.3">
      <c r="A279" s="15">
        <v>276</v>
      </c>
      <c r="B279">
        <v>558</v>
      </c>
      <c r="C279" t="s">
        <v>326</v>
      </c>
      <c r="D279" t="s">
        <v>689</v>
      </c>
      <c r="E279" t="s">
        <v>69</v>
      </c>
      <c r="F279" s="39" t="str">
        <f>VLOOKUP(Tableau1345[[#This Row],[Code]],Legende!$A$2:$B$5,2,FALSE)</f>
        <v>Foyer</v>
      </c>
      <c r="G279" s="6">
        <f>IF(OR(E279="m",E279="P"),500,1000)</f>
        <v>500</v>
      </c>
      <c r="H279" s="35">
        <f>G279*2</f>
        <v>1000</v>
      </c>
      <c r="I279" s="36"/>
      <c r="J279" s="5" t="str">
        <f>IF(I279="non",H279,"0")</f>
        <v>0</v>
      </c>
      <c r="K279">
        <f>SUMIFS('bac volé dégradé'!$D$3:$D$10,'bac volé dégradé'!$A$3:$A$10,Tableau1345[[#This Row],[Zone]])</f>
        <v>0</v>
      </c>
      <c r="L279">
        <f>(G279)*2+J279+K279</f>
        <v>1000</v>
      </c>
      <c r="M279" s="6"/>
      <c r="N279" s="38" t="str">
        <f>IF(M279="non",L279,"0")</f>
        <v>0</v>
      </c>
      <c r="O279">
        <f>SUMIFS('bac volé dégradé'!$G$3:$G$10,'bac volé dégradé'!$A$3:$A$10,Tableau1345[[#This Row],[Zone]])</f>
        <v>0</v>
      </c>
      <c r="P279" s="40">
        <f>G279*2+N279+O279</f>
        <v>1000</v>
      </c>
      <c r="Q279" s="36"/>
      <c r="R279" s="67" t="str">
        <f t="shared" si="4"/>
        <v>0</v>
      </c>
      <c r="S279">
        <f>SUMIFS('bac volé dégradé'!$J$3:$J$10,'bac volé dégradé'!$A$3:$A$10,Tableau1345[[#This Row],[Zone]])</f>
        <v>0</v>
      </c>
      <c r="T279" s="37">
        <f>$G279*2+R279+S279</f>
        <v>1000</v>
      </c>
      <c r="U279" s="6"/>
      <c r="V279" s="5" t="str">
        <f>IF(U279="non",T279,"0")</f>
        <v>0</v>
      </c>
      <c r="W279">
        <f>SUMIFS('bac volé dégradé'!$M$3:$M$10,'bac volé dégradé'!$A$3:$A$10,Tableau1345[[#This Row],[Zone]])</f>
        <v>0</v>
      </c>
      <c r="X279">
        <f>$G279*2+V279+W279</f>
        <v>1000</v>
      </c>
      <c r="Y279" s="6"/>
    </row>
    <row r="280" spans="1:25" ht="15.75" thickBot="1" x14ac:dyDescent="0.3">
      <c r="A280" s="15">
        <v>277</v>
      </c>
      <c r="B280">
        <v>559</v>
      </c>
      <c r="C280" t="s">
        <v>327</v>
      </c>
      <c r="D280" t="s">
        <v>689</v>
      </c>
      <c r="E280" t="s">
        <v>69</v>
      </c>
      <c r="F280" s="39" t="str">
        <f>VLOOKUP(Tableau1345[[#This Row],[Code]],Legende!$A$2:$B$5,2,FALSE)</f>
        <v>Foyer</v>
      </c>
      <c r="G280" s="6">
        <f>IF(OR(E280="m",E280="P"),500,1000)</f>
        <v>500</v>
      </c>
      <c r="H280" s="35">
        <f>G280*2</f>
        <v>1000</v>
      </c>
      <c r="I280" s="36"/>
      <c r="J280" s="5" t="str">
        <f>IF(I280="non",H280,"0")</f>
        <v>0</v>
      </c>
      <c r="K280">
        <f>SUMIFS('bac volé dégradé'!$D$3:$D$10,'bac volé dégradé'!$A$3:$A$10,Tableau1345[[#This Row],[Zone]])</f>
        <v>0</v>
      </c>
      <c r="L280">
        <f>(G280)*2+J280+K280</f>
        <v>1000</v>
      </c>
      <c r="M280" s="6"/>
      <c r="N280" s="38" t="str">
        <f>IF(M280="non",L280,"0")</f>
        <v>0</v>
      </c>
      <c r="O280">
        <f>SUMIFS('bac volé dégradé'!$G$3:$G$10,'bac volé dégradé'!$A$3:$A$10,Tableau1345[[#This Row],[Zone]])</f>
        <v>0</v>
      </c>
      <c r="P280" s="40">
        <f>G280*2+N280+O280</f>
        <v>1000</v>
      </c>
      <c r="Q280" s="36"/>
      <c r="R280" s="67" t="str">
        <f t="shared" si="4"/>
        <v>0</v>
      </c>
      <c r="S280">
        <f>SUMIFS('bac volé dégradé'!$J$3:$J$10,'bac volé dégradé'!$A$3:$A$10,Tableau1345[[#This Row],[Zone]])</f>
        <v>0</v>
      </c>
      <c r="T280" s="37">
        <f>$G280*2+R280+S280</f>
        <v>1000</v>
      </c>
      <c r="U280" s="6"/>
      <c r="V280" s="5" t="str">
        <f>IF(U280="non",T280,"0")</f>
        <v>0</v>
      </c>
      <c r="W280">
        <f>SUMIFS('bac volé dégradé'!$M$3:$M$10,'bac volé dégradé'!$A$3:$A$10,Tableau1345[[#This Row],[Zone]])</f>
        <v>0</v>
      </c>
      <c r="X280">
        <f>$G280*2+V280+W280</f>
        <v>1000</v>
      </c>
      <c r="Y280" s="6"/>
    </row>
    <row r="281" spans="1:25" ht="15.75" thickBot="1" x14ac:dyDescent="0.3">
      <c r="A281" s="15">
        <v>278</v>
      </c>
      <c r="B281">
        <v>528</v>
      </c>
      <c r="C281" t="s">
        <v>328</v>
      </c>
      <c r="D281" t="s">
        <v>689</v>
      </c>
      <c r="E281" t="s">
        <v>69</v>
      </c>
      <c r="F281" s="39" t="str">
        <f>VLOOKUP(Tableau1345[[#This Row],[Code]],Legende!$A$2:$B$5,2,FALSE)</f>
        <v>Foyer</v>
      </c>
      <c r="G281" s="6">
        <f>IF(OR(E281="m",E281="P"),500,1000)</f>
        <v>500</v>
      </c>
      <c r="H281" s="35">
        <f>G281*2</f>
        <v>1000</v>
      </c>
      <c r="I281" s="36"/>
      <c r="J281" s="5" t="str">
        <f>IF(I281="non",H281,"0")</f>
        <v>0</v>
      </c>
      <c r="K281">
        <f>SUMIFS('bac volé dégradé'!$D$3:$D$10,'bac volé dégradé'!$A$3:$A$10,Tableau1345[[#This Row],[Zone]])</f>
        <v>0</v>
      </c>
      <c r="L281">
        <f>(G281)*2+J281+K281</f>
        <v>1000</v>
      </c>
      <c r="M281" s="6"/>
      <c r="N281" s="38" t="str">
        <f>IF(M281="non",L281,"0")</f>
        <v>0</v>
      </c>
      <c r="O281">
        <f>SUMIFS('bac volé dégradé'!$G$3:$G$10,'bac volé dégradé'!$A$3:$A$10,Tableau1345[[#This Row],[Zone]])</f>
        <v>0</v>
      </c>
      <c r="P281" s="40">
        <f>G281*2+N281+O281</f>
        <v>1000</v>
      </c>
      <c r="Q281" s="36"/>
      <c r="R281" s="67" t="str">
        <f t="shared" si="4"/>
        <v>0</v>
      </c>
      <c r="S281">
        <f>SUMIFS('bac volé dégradé'!$J$3:$J$10,'bac volé dégradé'!$A$3:$A$10,Tableau1345[[#This Row],[Zone]])</f>
        <v>0</v>
      </c>
      <c r="T281" s="37">
        <f>$G281*2+R281+S281</f>
        <v>1000</v>
      </c>
      <c r="U281" s="6"/>
      <c r="V281" s="5" t="str">
        <f>IF(U281="non",T281,"0")</f>
        <v>0</v>
      </c>
      <c r="W281">
        <f>SUMIFS('bac volé dégradé'!$M$3:$M$10,'bac volé dégradé'!$A$3:$A$10,Tableau1345[[#This Row],[Zone]])</f>
        <v>0</v>
      </c>
      <c r="X281">
        <f>$G281*2+V281+W281</f>
        <v>1000</v>
      </c>
      <c r="Y281" s="6"/>
    </row>
    <row r="282" spans="1:25" ht="15.75" thickBot="1" x14ac:dyDescent="0.3">
      <c r="A282" s="15">
        <v>279</v>
      </c>
      <c r="B282">
        <v>529</v>
      </c>
      <c r="C282" t="s">
        <v>329</v>
      </c>
      <c r="D282" t="s">
        <v>689</v>
      </c>
      <c r="E282" t="s">
        <v>69</v>
      </c>
      <c r="F282" s="39" t="str">
        <f>VLOOKUP(Tableau1345[[#This Row],[Code]],Legende!$A$2:$B$5,2,FALSE)</f>
        <v>Foyer</v>
      </c>
      <c r="G282" s="6">
        <f>IF(OR(E282="m",E282="P"),500,1000)</f>
        <v>500</v>
      </c>
      <c r="H282" s="35">
        <f>G282*2</f>
        <v>1000</v>
      </c>
      <c r="I282" s="36"/>
      <c r="J282" s="5" t="str">
        <f>IF(I282="non",H282,"0")</f>
        <v>0</v>
      </c>
      <c r="K282">
        <f>SUMIFS('bac volé dégradé'!$D$3:$D$10,'bac volé dégradé'!$A$3:$A$10,Tableau1345[[#This Row],[Zone]])</f>
        <v>0</v>
      </c>
      <c r="L282">
        <f>(G282)*2+J282+K282</f>
        <v>1000</v>
      </c>
      <c r="M282" s="6"/>
      <c r="N282" s="38" t="str">
        <f>IF(M282="non",L282,"0")</f>
        <v>0</v>
      </c>
      <c r="O282">
        <f>SUMIFS('bac volé dégradé'!$G$3:$G$10,'bac volé dégradé'!$A$3:$A$10,Tableau1345[[#This Row],[Zone]])</f>
        <v>0</v>
      </c>
      <c r="P282" s="40">
        <f>G282*2+N282+O282</f>
        <v>1000</v>
      </c>
      <c r="Q282" s="36"/>
      <c r="R282" s="67" t="str">
        <f t="shared" si="4"/>
        <v>0</v>
      </c>
      <c r="S282">
        <f>SUMIFS('bac volé dégradé'!$J$3:$J$10,'bac volé dégradé'!$A$3:$A$10,Tableau1345[[#This Row],[Zone]])</f>
        <v>0</v>
      </c>
      <c r="T282" s="37">
        <f>$G282*2+R282+S282</f>
        <v>1000</v>
      </c>
      <c r="U282" s="6"/>
      <c r="V282" s="5" t="str">
        <f>IF(U282="non",T282,"0")</f>
        <v>0</v>
      </c>
      <c r="W282">
        <f>SUMIFS('bac volé dégradé'!$M$3:$M$10,'bac volé dégradé'!$A$3:$A$10,Tableau1345[[#This Row],[Zone]])</f>
        <v>0</v>
      </c>
      <c r="X282">
        <f>$G282*2+V282+W282</f>
        <v>1000</v>
      </c>
      <c r="Y282" s="6"/>
    </row>
    <row r="283" spans="1:25" ht="15.75" thickBot="1" x14ac:dyDescent="0.3">
      <c r="A283" s="15">
        <v>280</v>
      </c>
      <c r="B283">
        <v>530</v>
      </c>
      <c r="C283" t="s">
        <v>330</v>
      </c>
      <c r="D283" t="s">
        <v>689</v>
      </c>
      <c r="E283" t="s">
        <v>69</v>
      </c>
      <c r="F283" s="39" t="str">
        <f>VLOOKUP(Tableau1345[[#This Row],[Code]],Legende!$A$2:$B$5,2,FALSE)</f>
        <v>Foyer</v>
      </c>
      <c r="G283" s="6">
        <f>IF(OR(E283="m",E283="P"),500,1000)</f>
        <v>500</v>
      </c>
      <c r="H283" s="35">
        <f>G283*2</f>
        <v>1000</v>
      </c>
      <c r="I283" s="36"/>
      <c r="J283" s="5" t="str">
        <f>IF(I283="non",H283,"0")</f>
        <v>0</v>
      </c>
      <c r="K283">
        <f>SUMIFS('bac volé dégradé'!$D$3:$D$10,'bac volé dégradé'!$A$3:$A$10,Tableau1345[[#This Row],[Zone]])</f>
        <v>0</v>
      </c>
      <c r="L283">
        <f>(G283)*2+J283+K283</f>
        <v>1000</v>
      </c>
      <c r="M283" s="6"/>
      <c r="N283" s="38" t="str">
        <f>IF(M283="non",L283,"0")</f>
        <v>0</v>
      </c>
      <c r="O283">
        <f>SUMIFS('bac volé dégradé'!$G$3:$G$10,'bac volé dégradé'!$A$3:$A$10,Tableau1345[[#This Row],[Zone]])</f>
        <v>0</v>
      </c>
      <c r="P283" s="40">
        <f>G283*2+N283+O283</f>
        <v>1000</v>
      </c>
      <c r="Q283" s="36"/>
      <c r="R283" s="67" t="str">
        <f t="shared" si="4"/>
        <v>0</v>
      </c>
      <c r="S283">
        <f>SUMIFS('bac volé dégradé'!$J$3:$J$10,'bac volé dégradé'!$A$3:$A$10,Tableau1345[[#This Row],[Zone]])</f>
        <v>0</v>
      </c>
      <c r="T283" s="37">
        <f>$G283*2+R283+S283</f>
        <v>1000</v>
      </c>
      <c r="U283" s="6"/>
      <c r="V283" s="5" t="str">
        <f>IF(U283="non",T283,"0")</f>
        <v>0</v>
      </c>
      <c r="W283">
        <f>SUMIFS('bac volé dégradé'!$M$3:$M$10,'bac volé dégradé'!$A$3:$A$10,Tableau1345[[#This Row],[Zone]])</f>
        <v>0</v>
      </c>
      <c r="X283">
        <f>$G283*2+V283+W283</f>
        <v>1000</v>
      </c>
      <c r="Y283" s="6"/>
    </row>
    <row r="284" spans="1:25" ht="15.75" thickBot="1" x14ac:dyDescent="0.3">
      <c r="A284" s="15">
        <v>281</v>
      </c>
      <c r="B284">
        <v>531</v>
      </c>
      <c r="C284" t="s">
        <v>331</v>
      </c>
      <c r="D284" t="s">
        <v>689</v>
      </c>
      <c r="E284" t="s">
        <v>69</v>
      </c>
      <c r="F284" s="39" t="str">
        <f>VLOOKUP(Tableau1345[[#This Row],[Code]],Legende!$A$2:$B$5,2,FALSE)</f>
        <v>Foyer</v>
      </c>
      <c r="G284" s="6">
        <f>IF(OR(E284="m",E284="P"),500,1000)</f>
        <v>500</v>
      </c>
      <c r="H284" s="35">
        <f>G284*2</f>
        <v>1000</v>
      </c>
      <c r="I284" s="36"/>
      <c r="J284" s="5" t="str">
        <f>IF(I284="non",H284,"0")</f>
        <v>0</v>
      </c>
      <c r="K284">
        <f>SUMIFS('bac volé dégradé'!$D$3:$D$10,'bac volé dégradé'!$A$3:$A$10,Tableau1345[[#This Row],[Zone]])</f>
        <v>0</v>
      </c>
      <c r="L284">
        <f>(G284)*2+J284+K284</f>
        <v>1000</v>
      </c>
      <c r="M284" s="6"/>
      <c r="N284" s="38" t="str">
        <f>IF(M284="non",L284,"0")</f>
        <v>0</v>
      </c>
      <c r="O284">
        <f>SUMIFS('bac volé dégradé'!$G$3:$G$10,'bac volé dégradé'!$A$3:$A$10,Tableau1345[[#This Row],[Zone]])</f>
        <v>0</v>
      </c>
      <c r="P284" s="40">
        <f>G284*2+N284+O284</f>
        <v>1000</v>
      </c>
      <c r="Q284" s="36"/>
      <c r="R284" s="67" t="str">
        <f t="shared" si="4"/>
        <v>0</v>
      </c>
      <c r="S284">
        <f>SUMIFS('bac volé dégradé'!$J$3:$J$10,'bac volé dégradé'!$A$3:$A$10,Tableau1345[[#This Row],[Zone]])</f>
        <v>0</v>
      </c>
      <c r="T284" s="37">
        <f>$G284*2+R284+S284</f>
        <v>1000</v>
      </c>
      <c r="U284" s="6"/>
      <c r="V284" s="5" t="str">
        <f>IF(U284="non",T284,"0")</f>
        <v>0</v>
      </c>
      <c r="W284">
        <f>SUMIFS('bac volé dégradé'!$M$3:$M$10,'bac volé dégradé'!$A$3:$A$10,Tableau1345[[#This Row],[Zone]])</f>
        <v>0</v>
      </c>
      <c r="X284">
        <f>$G284*2+V284+W284</f>
        <v>1000</v>
      </c>
      <c r="Y284" s="6"/>
    </row>
    <row r="285" spans="1:25" ht="15.75" thickBot="1" x14ac:dyDescent="0.3">
      <c r="A285" s="15">
        <v>282</v>
      </c>
      <c r="B285">
        <v>656</v>
      </c>
      <c r="C285" t="s">
        <v>332</v>
      </c>
      <c r="D285" t="s">
        <v>689</v>
      </c>
      <c r="E285" t="s">
        <v>69</v>
      </c>
      <c r="F285" s="39" t="str">
        <f>VLOOKUP(Tableau1345[[#This Row],[Code]],Legende!$A$2:$B$5,2,FALSE)</f>
        <v>Foyer</v>
      </c>
      <c r="G285" s="6">
        <f>IF(OR(E285="m",E285="P"),500,1000)</f>
        <v>500</v>
      </c>
      <c r="H285" s="35">
        <f>G285*2</f>
        <v>1000</v>
      </c>
      <c r="I285" s="36"/>
      <c r="J285" s="5" t="str">
        <f>IF(I285="non",H285,"0")</f>
        <v>0</v>
      </c>
      <c r="K285">
        <f>SUMIFS('bac volé dégradé'!$D$3:$D$10,'bac volé dégradé'!$A$3:$A$10,Tableau1345[[#This Row],[Zone]])</f>
        <v>0</v>
      </c>
      <c r="L285">
        <f>(G285)*2+J285+K285</f>
        <v>1000</v>
      </c>
      <c r="M285" s="6"/>
      <c r="N285" s="38" t="str">
        <f>IF(M285="non",L285,"0")</f>
        <v>0</v>
      </c>
      <c r="O285">
        <f>SUMIFS('bac volé dégradé'!$G$3:$G$10,'bac volé dégradé'!$A$3:$A$10,Tableau1345[[#This Row],[Zone]])</f>
        <v>0</v>
      </c>
      <c r="P285" s="40">
        <f>G285*2+N285+O285</f>
        <v>1000</v>
      </c>
      <c r="Q285" s="36"/>
      <c r="R285" s="67" t="str">
        <f t="shared" si="4"/>
        <v>0</v>
      </c>
      <c r="S285">
        <f>SUMIFS('bac volé dégradé'!$J$3:$J$10,'bac volé dégradé'!$A$3:$A$10,Tableau1345[[#This Row],[Zone]])</f>
        <v>0</v>
      </c>
      <c r="T285" s="37">
        <f>$G285*2+R285+S285</f>
        <v>1000</v>
      </c>
      <c r="U285" s="6"/>
      <c r="V285" s="5" t="str">
        <f>IF(U285="non",T285,"0")</f>
        <v>0</v>
      </c>
      <c r="W285">
        <f>SUMIFS('bac volé dégradé'!$M$3:$M$10,'bac volé dégradé'!$A$3:$A$10,Tableau1345[[#This Row],[Zone]])</f>
        <v>0</v>
      </c>
      <c r="X285">
        <f>$G285*2+V285+W285</f>
        <v>1000</v>
      </c>
      <c r="Y285" s="6"/>
    </row>
    <row r="286" spans="1:25" ht="15.75" thickBot="1" x14ac:dyDescent="0.3">
      <c r="A286" s="15">
        <v>283</v>
      </c>
      <c r="B286">
        <v>532</v>
      </c>
      <c r="C286" t="s">
        <v>333</v>
      </c>
      <c r="D286" t="s">
        <v>689</v>
      </c>
      <c r="E286" t="s">
        <v>69</v>
      </c>
      <c r="F286" s="39" t="str">
        <f>VLOOKUP(Tableau1345[[#This Row],[Code]],Legende!$A$2:$B$5,2,FALSE)</f>
        <v>Foyer</v>
      </c>
      <c r="G286" s="6">
        <f>IF(OR(E286="m",E286="P"),500,1000)</f>
        <v>500</v>
      </c>
      <c r="H286" s="35">
        <f>G286*2</f>
        <v>1000</v>
      </c>
      <c r="I286" s="36"/>
      <c r="J286" s="5" t="str">
        <f>IF(I286="non",H286,"0")</f>
        <v>0</v>
      </c>
      <c r="K286">
        <f>SUMIFS('bac volé dégradé'!$D$3:$D$10,'bac volé dégradé'!$A$3:$A$10,Tableau1345[[#This Row],[Zone]])</f>
        <v>0</v>
      </c>
      <c r="L286">
        <f>(G286)*2+J286+K286</f>
        <v>1000</v>
      </c>
      <c r="M286" s="6"/>
      <c r="N286" s="38" t="str">
        <f>IF(M286="non",L286,"0")</f>
        <v>0</v>
      </c>
      <c r="O286">
        <f>SUMIFS('bac volé dégradé'!$G$3:$G$10,'bac volé dégradé'!$A$3:$A$10,Tableau1345[[#This Row],[Zone]])</f>
        <v>0</v>
      </c>
      <c r="P286" s="40">
        <f>G286*2+N286+O286</f>
        <v>1000</v>
      </c>
      <c r="Q286" s="36"/>
      <c r="R286" s="67" t="str">
        <f t="shared" si="4"/>
        <v>0</v>
      </c>
      <c r="S286">
        <f>SUMIFS('bac volé dégradé'!$J$3:$J$10,'bac volé dégradé'!$A$3:$A$10,Tableau1345[[#This Row],[Zone]])</f>
        <v>0</v>
      </c>
      <c r="T286" s="37">
        <f>$G286*2+R286+S286</f>
        <v>1000</v>
      </c>
      <c r="U286" s="6"/>
      <c r="V286" s="5" t="str">
        <f>IF(U286="non",T286,"0")</f>
        <v>0</v>
      </c>
      <c r="W286">
        <f>SUMIFS('bac volé dégradé'!$M$3:$M$10,'bac volé dégradé'!$A$3:$A$10,Tableau1345[[#This Row],[Zone]])</f>
        <v>0</v>
      </c>
      <c r="X286">
        <f>$G286*2+V286+W286</f>
        <v>1000</v>
      </c>
      <c r="Y286" s="6"/>
    </row>
    <row r="287" spans="1:25" ht="15.75" thickBot="1" x14ac:dyDescent="0.3">
      <c r="A287" s="15">
        <v>284</v>
      </c>
      <c r="B287">
        <v>657</v>
      </c>
      <c r="C287" t="s">
        <v>334</v>
      </c>
      <c r="D287" t="s">
        <v>689</v>
      </c>
      <c r="E287" t="s">
        <v>69</v>
      </c>
      <c r="F287" s="39" t="str">
        <f>VLOOKUP(Tableau1345[[#This Row],[Code]],Legende!$A$2:$B$5,2,FALSE)</f>
        <v>Foyer</v>
      </c>
      <c r="G287" s="6">
        <f>IF(OR(E287="m",E287="P"),500,1000)</f>
        <v>500</v>
      </c>
      <c r="H287" s="35">
        <f>G287*2</f>
        <v>1000</v>
      </c>
      <c r="I287" s="36"/>
      <c r="J287" s="5" t="str">
        <f>IF(I287="non",H287,"0")</f>
        <v>0</v>
      </c>
      <c r="K287">
        <f>SUMIFS('bac volé dégradé'!$D$3:$D$10,'bac volé dégradé'!$A$3:$A$10,Tableau1345[[#This Row],[Zone]])</f>
        <v>0</v>
      </c>
      <c r="L287">
        <f>(G287)*2+J287+K287</f>
        <v>1000</v>
      </c>
      <c r="M287" s="6"/>
      <c r="N287" s="38" t="str">
        <f>IF(M287="non",L287,"0")</f>
        <v>0</v>
      </c>
      <c r="O287">
        <f>SUMIFS('bac volé dégradé'!$G$3:$G$10,'bac volé dégradé'!$A$3:$A$10,Tableau1345[[#This Row],[Zone]])</f>
        <v>0</v>
      </c>
      <c r="P287" s="40">
        <f>G287*2+N287+O287</f>
        <v>1000</v>
      </c>
      <c r="Q287" s="36"/>
      <c r="R287" s="67" t="str">
        <f t="shared" si="4"/>
        <v>0</v>
      </c>
      <c r="S287">
        <f>SUMIFS('bac volé dégradé'!$J$3:$J$10,'bac volé dégradé'!$A$3:$A$10,Tableau1345[[#This Row],[Zone]])</f>
        <v>0</v>
      </c>
      <c r="T287" s="37">
        <f>$G287*2+R287+S287</f>
        <v>1000</v>
      </c>
      <c r="U287" s="6"/>
      <c r="V287" s="5" t="str">
        <f>IF(U287="non",T287,"0")</f>
        <v>0</v>
      </c>
      <c r="W287">
        <f>SUMIFS('bac volé dégradé'!$M$3:$M$10,'bac volé dégradé'!$A$3:$A$10,Tableau1345[[#This Row],[Zone]])</f>
        <v>0</v>
      </c>
      <c r="X287">
        <f>$G287*2+V287+W287</f>
        <v>1000</v>
      </c>
      <c r="Y287" s="6"/>
    </row>
    <row r="288" spans="1:25" ht="15.75" thickBot="1" x14ac:dyDescent="0.3">
      <c r="A288" s="15">
        <v>285</v>
      </c>
      <c r="B288">
        <v>533</v>
      </c>
      <c r="C288" t="s">
        <v>335</v>
      </c>
      <c r="D288" t="s">
        <v>689</v>
      </c>
      <c r="E288" t="s">
        <v>69</v>
      </c>
      <c r="F288" s="39" t="str">
        <f>VLOOKUP(Tableau1345[[#This Row],[Code]],Legende!$A$2:$B$5,2,FALSE)</f>
        <v>Foyer</v>
      </c>
      <c r="G288" s="6">
        <f>IF(OR(E288="m",E288="P"),500,1000)</f>
        <v>500</v>
      </c>
      <c r="H288" s="35">
        <f>G288*2</f>
        <v>1000</v>
      </c>
      <c r="I288" s="36"/>
      <c r="J288" s="5" t="str">
        <f>IF(I288="non",H288,"0")</f>
        <v>0</v>
      </c>
      <c r="K288">
        <f>SUMIFS('bac volé dégradé'!$D$3:$D$10,'bac volé dégradé'!$A$3:$A$10,Tableau1345[[#This Row],[Zone]])</f>
        <v>0</v>
      </c>
      <c r="L288">
        <f>(G288)*2+J288+K288</f>
        <v>1000</v>
      </c>
      <c r="M288" s="6"/>
      <c r="N288" s="38" t="str">
        <f>IF(M288="non",L288,"0")</f>
        <v>0</v>
      </c>
      <c r="O288">
        <f>SUMIFS('bac volé dégradé'!$G$3:$G$10,'bac volé dégradé'!$A$3:$A$10,Tableau1345[[#This Row],[Zone]])</f>
        <v>0</v>
      </c>
      <c r="P288" s="40">
        <f>G288*2+N288+O288</f>
        <v>1000</v>
      </c>
      <c r="Q288" s="36"/>
      <c r="R288" s="67" t="str">
        <f t="shared" si="4"/>
        <v>0</v>
      </c>
      <c r="S288">
        <f>SUMIFS('bac volé dégradé'!$J$3:$J$10,'bac volé dégradé'!$A$3:$A$10,Tableau1345[[#This Row],[Zone]])</f>
        <v>0</v>
      </c>
      <c r="T288" s="37">
        <f>$G288*2+R288+S288</f>
        <v>1000</v>
      </c>
      <c r="U288" s="6"/>
      <c r="V288" s="5" t="str">
        <f>IF(U288="non",T288,"0")</f>
        <v>0</v>
      </c>
      <c r="W288">
        <f>SUMIFS('bac volé dégradé'!$M$3:$M$10,'bac volé dégradé'!$A$3:$A$10,Tableau1345[[#This Row],[Zone]])</f>
        <v>0</v>
      </c>
      <c r="X288">
        <f>$G288*2+V288+W288</f>
        <v>1000</v>
      </c>
      <c r="Y288" s="6"/>
    </row>
    <row r="289" spans="1:25" ht="15.75" thickBot="1" x14ac:dyDescent="0.3">
      <c r="A289" s="15">
        <v>286</v>
      </c>
      <c r="B289">
        <v>658</v>
      </c>
      <c r="C289" t="s">
        <v>336</v>
      </c>
      <c r="D289" t="s">
        <v>689</v>
      </c>
      <c r="E289" t="s">
        <v>69</v>
      </c>
      <c r="F289" s="39" t="str">
        <f>VLOOKUP(Tableau1345[[#This Row],[Code]],Legende!$A$2:$B$5,2,FALSE)</f>
        <v>Foyer</v>
      </c>
      <c r="G289" s="6">
        <f>IF(OR(E289="m",E289="P"),500,1000)</f>
        <v>500</v>
      </c>
      <c r="H289" s="35">
        <f>G289*2</f>
        <v>1000</v>
      </c>
      <c r="I289" s="36"/>
      <c r="J289" s="5" t="str">
        <f>IF(I289="non",H289,"0")</f>
        <v>0</v>
      </c>
      <c r="K289">
        <f>SUMIFS('bac volé dégradé'!$D$3:$D$10,'bac volé dégradé'!$A$3:$A$10,Tableau1345[[#This Row],[Zone]])</f>
        <v>0</v>
      </c>
      <c r="L289">
        <f>(G289)*2+J289+K289</f>
        <v>1000</v>
      </c>
      <c r="M289" s="6"/>
      <c r="N289" s="38" t="str">
        <f>IF(M289="non",L289,"0")</f>
        <v>0</v>
      </c>
      <c r="O289">
        <f>SUMIFS('bac volé dégradé'!$G$3:$G$10,'bac volé dégradé'!$A$3:$A$10,Tableau1345[[#This Row],[Zone]])</f>
        <v>0</v>
      </c>
      <c r="P289" s="40">
        <f>G289*2+N289+O289</f>
        <v>1000</v>
      </c>
      <c r="Q289" s="36"/>
      <c r="R289" s="67" t="str">
        <f t="shared" si="4"/>
        <v>0</v>
      </c>
      <c r="S289">
        <f>SUMIFS('bac volé dégradé'!$J$3:$J$10,'bac volé dégradé'!$A$3:$A$10,Tableau1345[[#This Row],[Zone]])</f>
        <v>0</v>
      </c>
      <c r="T289" s="37">
        <f>$G289*2+R289+S289</f>
        <v>1000</v>
      </c>
      <c r="U289" s="6"/>
      <c r="V289" s="5" t="str">
        <f>IF(U289="non",T289,"0")</f>
        <v>0</v>
      </c>
      <c r="W289">
        <f>SUMIFS('bac volé dégradé'!$M$3:$M$10,'bac volé dégradé'!$A$3:$A$10,Tableau1345[[#This Row],[Zone]])</f>
        <v>0</v>
      </c>
      <c r="X289">
        <f>$G289*2+V289+W289</f>
        <v>1000</v>
      </c>
      <c r="Y289" s="6"/>
    </row>
    <row r="290" spans="1:25" ht="15.75" thickBot="1" x14ac:dyDescent="0.3">
      <c r="A290" s="15">
        <v>287</v>
      </c>
      <c r="B290">
        <v>534</v>
      </c>
      <c r="C290" t="s">
        <v>337</v>
      </c>
      <c r="D290" t="s">
        <v>689</v>
      </c>
      <c r="E290" t="s">
        <v>69</v>
      </c>
      <c r="F290" s="39" t="str">
        <f>VLOOKUP(Tableau1345[[#This Row],[Code]],Legende!$A$2:$B$5,2,FALSE)</f>
        <v>Foyer</v>
      </c>
      <c r="G290" s="6">
        <f>IF(OR(E290="m",E290="P"),500,1000)</f>
        <v>500</v>
      </c>
      <c r="H290" s="35">
        <f>G290*2</f>
        <v>1000</v>
      </c>
      <c r="I290" s="36"/>
      <c r="J290" s="5" t="str">
        <f>IF(I290="non",H290,"0")</f>
        <v>0</v>
      </c>
      <c r="K290">
        <f>SUMIFS('bac volé dégradé'!$D$3:$D$10,'bac volé dégradé'!$A$3:$A$10,Tableau1345[[#This Row],[Zone]])</f>
        <v>0</v>
      </c>
      <c r="L290">
        <f>(G290)*2+J290+K290</f>
        <v>1000</v>
      </c>
      <c r="M290" s="6"/>
      <c r="N290" s="38" t="str">
        <f>IF(M290="non",L290,"0")</f>
        <v>0</v>
      </c>
      <c r="O290">
        <f>SUMIFS('bac volé dégradé'!$G$3:$G$10,'bac volé dégradé'!$A$3:$A$10,Tableau1345[[#This Row],[Zone]])</f>
        <v>0</v>
      </c>
      <c r="P290" s="40">
        <f>G290*2+N290+O290</f>
        <v>1000</v>
      </c>
      <c r="Q290" s="36"/>
      <c r="R290" s="67" t="str">
        <f t="shared" si="4"/>
        <v>0</v>
      </c>
      <c r="S290">
        <f>SUMIFS('bac volé dégradé'!$J$3:$J$10,'bac volé dégradé'!$A$3:$A$10,Tableau1345[[#This Row],[Zone]])</f>
        <v>0</v>
      </c>
      <c r="T290" s="37">
        <f>$G290*2+R290+S290</f>
        <v>1000</v>
      </c>
      <c r="U290" s="6"/>
      <c r="V290" s="5" t="str">
        <f>IF(U290="non",T290,"0")</f>
        <v>0</v>
      </c>
      <c r="W290">
        <f>SUMIFS('bac volé dégradé'!$M$3:$M$10,'bac volé dégradé'!$A$3:$A$10,Tableau1345[[#This Row],[Zone]])</f>
        <v>0</v>
      </c>
      <c r="X290">
        <f>$G290*2+V290+W290</f>
        <v>1000</v>
      </c>
      <c r="Y290" s="6"/>
    </row>
    <row r="291" spans="1:25" ht="15.75" thickBot="1" x14ac:dyDescent="0.3">
      <c r="A291" s="15">
        <v>288</v>
      </c>
      <c r="B291">
        <v>659</v>
      </c>
      <c r="C291" t="s">
        <v>338</v>
      </c>
      <c r="D291" t="s">
        <v>689</v>
      </c>
      <c r="E291" t="s">
        <v>69</v>
      </c>
      <c r="F291" s="39" t="str">
        <f>VLOOKUP(Tableau1345[[#This Row],[Code]],Legende!$A$2:$B$5,2,FALSE)</f>
        <v>Foyer</v>
      </c>
      <c r="G291" s="6">
        <f>IF(OR(E291="m",E291="P"),500,1000)</f>
        <v>500</v>
      </c>
      <c r="H291" s="35">
        <f>G291*2</f>
        <v>1000</v>
      </c>
      <c r="I291" s="36"/>
      <c r="J291" s="5" t="str">
        <f>IF(I291="non",H291,"0")</f>
        <v>0</v>
      </c>
      <c r="K291">
        <f>SUMIFS('bac volé dégradé'!$D$3:$D$10,'bac volé dégradé'!$A$3:$A$10,Tableau1345[[#This Row],[Zone]])</f>
        <v>0</v>
      </c>
      <c r="L291">
        <f>(G291)*2+J291+K291</f>
        <v>1000</v>
      </c>
      <c r="M291" s="6"/>
      <c r="N291" s="38" t="str">
        <f>IF(M291="non",L291,"0")</f>
        <v>0</v>
      </c>
      <c r="O291">
        <f>SUMIFS('bac volé dégradé'!$G$3:$G$10,'bac volé dégradé'!$A$3:$A$10,Tableau1345[[#This Row],[Zone]])</f>
        <v>0</v>
      </c>
      <c r="P291" s="40">
        <f>G291*2+N291+O291</f>
        <v>1000</v>
      </c>
      <c r="Q291" s="36"/>
      <c r="R291" s="67" t="str">
        <f t="shared" si="4"/>
        <v>0</v>
      </c>
      <c r="S291">
        <f>SUMIFS('bac volé dégradé'!$J$3:$J$10,'bac volé dégradé'!$A$3:$A$10,Tableau1345[[#This Row],[Zone]])</f>
        <v>0</v>
      </c>
      <c r="T291" s="37">
        <f>$G291*2+R291+S291</f>
        <v>1000</v>
      </c>
      <c r="U291" s="6"/>
      <c r="V291" s="5" t="str">
        <f>IF(U291="non",T291,"0")</f>
        <v>0</v>
      </c>
      <c r="W291">
        <f>SUMIFS('bac volé dégradé'!$M$3:$M$10,'bac volé dégradé'!$A$3:$A$10,Tableau1345[[#This Row],[Zone]])</f>
        <v>0</v>
      </c>
      <c r="X291">
        <f>$G291*2+V291+W291</f>
        <v>1000</v>
      </c>
      <c r="Y291" s="6"/>
    </row>
    <row r="292" spans="1:25" ht="15.75" thickBot="1" x14ac:dyDescent="0.3">
      <c r="A292" s="15">
        <v>289</v>
      </c>
      <c r="B292">
        <v>535</v>
      </c>
      <c r="C292" t="s">
        <v>339</v>
      </c>
      <c r="D292" t="s">
        <v>689</v>
      </c>
      <c r="E292" t="s">
        <v>69</v>
      </c>
      <c r="F292" s="39" t="str">
        <f>VLOOKUP(Tableau1345[[#This Row],[Code]],Legende!$A$2:$B$5,2,FALSE)</f>
        <v>Foyer</v>
      </c>
      <c r="G292" s="6">
        <f>IF(OR(E292="m",E292="P"),500,1000)</f>
        <v>500</v>
      </c>
      <c r="H292" s="35">
        <f>G292*2</f>
        <v>1000</v>
      </c>
      <c r="I292" s="36"/>
      <c r="J292" s="5" t="str">
        <f>IF(I292="non",H292,"0")</f>
        <v>0</v>
      </c>
      <c r="K292">
        <f>SUMIFS('bac volé dégradé'!$D$3:$D$10,'bac volé dégradé'!$A$3:$A$10,Tableau1345[[#This Row],[Zone]])</f>
        <v>0</v>
      </c>
      <c r="L292">
        <f>(G292)*2+J292+K292</f>
        <v>1000</v>
      </c>
      <c r="M292" s="6"/>
      <c r="N292" s="38" t="str">
        <f>IF(M292="non",L292,"0")</f>
        <v>0</v>
      </c>
      <c r="O292">
        <f>SUMIFS('bac volé dégradé'!$G$3:$G$10,'bac volé dégradé'!$A$3:$A$10,Tableau1345[[#This Row],[Zone]])</f>
        <v>0</v>
      </c>
      <c r="P292" s="40">
        <f>G292*2+N292+O292</f>
        <v>1000</v>
      </c>
      <c r="Q292" s="36"/>
      <c r="R292" s="67" t="str">
        <f t="shared" si="4"/>
        <v>0</v>
      </c>
      <c r="S292">
        <f>SUMIFS('bac volé dégradé'!$J$3:$J$10,'bac volé dégradé'!$A$3:$A$10,Tableau1345[[#This Row],[Zone]])</f>
        <v>0</v>
      </c>
      <c r="T292" s="37">
        <f>$G292*2+R292+S292</f>
        <v>1000</v>
      </c>
      <c r="U292" s="6"/>
      <c r="V292" s="5" t="str">
        <f>IF(U292="non",T292,"0")</f>
        <v>0</v>
      </c>
      <c r="W292">
        <f>SUMIFS('bac volé dégradé'!$M$3:$M$10,'bac volé dégradé'!$A$3:$A$10,Tableau1345[[#This Row],[Zone]])</f>
        <v>0</v>
      </c>
      <c r="X292">
        <f>$G292*2+V292+W292</f>
        <v>1000</v>
      </c>
      <c r="Y292" s="6"/>
    </row>
    <row r="293" spans="1:25" ht="15.75" thickBot="1" x14ac:dyDescent="0.3">
      <c r="A293" s="15">
        <v>290</v>
      </c>
      <c r="B293">
        <v>660</v>
      </c>
      <c r="C293" t="s">
        <v>340</v>
      </c>
      <c r="D293" t="s">
        <v>689</v>
      </c>
      <c r="E293" t="s">
        <v>69</v>
      </c>
      <c r="F293" s="39" t="str">
        <f>VLOOKUP(Tableau1345[[#This Row],[Code]],Legende!$A$2:$B$5,2,FALSE)</f>
        <v>Foyer</v>
      </c>
      <c r="G293" s="6">
        <f>IF(OR(E293="m",E293="P"),500,1000)</f>
        <v>500</v>
      </c>
      <c r="H293" s="35">
        <f>G293*2</f>
        <v>1000</v>
      </c>
      <c r="I293" s="36"/>
      <c r="J293" s="5" t="str">
        <f>IF(I293="non",H293,"0")</f>
        <v>0</v>
      </c>
      <c r="K293">
        <f>SUMIFS('bac volé dégradé'!$D$3:$D$10,'bac volé dégradé'!$A$3:$A$10,Tableau1345[[#This Row],[Zone]])</f>
        <v>0</v>
      </c>
      <c r="L293">
        <f>(G293)*2+J293+K293</f>
        <v>1000</v>
      </c>
      <c r="M293" s="6"/>
      <c r="N293" s="38" t="str">
        <f>IF(M293="non",L293,"0")</f>
        <v>0</v>
      </c>
      <c r="O293">
        <f>SUMIFS('bac volé dégradé'!$G$3:$G$10,'bac volé dégradé'!$A$3:$A$10,Tableau1345[[#This Row],[Zone]])</f>
        <v>0</v>
      </c>
      <c r="P293" s="40">
        <f>G293*2+N293+O293</f>
        <v>1000</v>
      </c>
      <c r="Q293" s="36"/>
      <c r="R293" s="67" t="str">
        <f t="shared" si="4"/>
        <v>0</v>
      </c>
      <c r="S293">
        <f>SUMIFS('bac volé dégradé'!$J$3:$J$10,'bac volé dégradé'!$A$3:$A$10,Tableau1345[[#This Row],[Zone]])</f>
        <v>0</v>
      </c>
      <c r="T293" s="37">
        <f>$G293*2+R293+S293</f>
        <v>1000</v>
      </c>
      <c r="U293" s="6"/>
      <c r="V293" s="5" t="str">
        <f>IF(U293="non",T293,"0")</f>
        <v>0</v>
      </c>
      <c r="W293">
        <f>SUMIFS('bac volé dégradé'!$M$3:$M$10,'bac volé dégradé'!$A$3:$A$10,Tableau1345[[#This Row],[Zone]])</f>
        <v>0</v>
      </c>
      <c r="X293">
        <f>$G293*2+V293+W293</f>
        <v>1000</v>
      </c>
      <c r="Y293" s="6"/>
    </row>
    <row r="294" spans="1:25" ht="15.75" thickBot="1" x14ac:dyDescent="0.3">
      <c r="A294" s="15">
        <v>291</v>
      </c>
      <c r="B294">
        <v>661</v>
      </c>
      <c r="C294" t="s">
        <v>341</v>
      </c>
      <c r="D294" t="s">
        <v>689</v>
      </c>
      <c r="E294" t="s">
        <v>69</v>
      </c>
      <c r="F294" s="39" t="str">
        <f>VLOOKUP(Tableau1345[[#This Row],[Code]],Legende!$A$2:$B$5,2,FALSE)</f>
        <v>Foyer</v>
      </c>
      <c r="G294" s="6">
        <f>IF(OR(E294="m",E294="P"),500,1000)</f>
        <v>500</v>
      </c>
      <c r="H294" s="35">
        <f>G294*2</f>
        <v>1000</v>
      </c>
      <c r="I294" s="36"/>
      <c r="J294" s="5" t="str">
        <f>IF(I294="non",H294,"0")</f>
        <v>0</v>
      </c>
      <c r="K294">
        <f>SUMIFS('bac volé dégradé'!$D$3:$D$10,'bac volé dégradé'!$A$3:$A$10,Tableau1345[[#This Row],[Zone]])</f>
        <v>0</v>
      </c>
      <c r="L294">
        <f>(G294)*2+J294+K294</f>
        <v>1000</v>
      </c>
      <c r="M294" s="6"/>
      <c r="N294" s="38" t="str">
        <f>IF(M294="non",L294,"0")</f>
        <v>0</v>
      </c>
      <c r="O294">
        <f>SUMIFS('bac volé dégradé'!$G$3:$G$10,'bac volé dégradé'!$A$3:$A$10,Tableau1345[[#This Row],[Zone]])</f>
        <v>0</v>
      </c>
      <c r="P294" s="40">
        <f>G294*2+N294+O294</f>
        <v>1000</v>
      </c>
      <c r="Q294" s="36"/>
      <c r="R294" s="67" t="str">
        <f t="shared" si="4"/>
        <v>0</v>
      </c>
      <c r="S294">
        <f>SUMIFS('bac volé dégradé'!$J$3:$J$10,'bac volé dégradé'!$A$3:$A$10,Tableau1345[[#This Row],[Zone]])</f>
        <v>0</v>
      </c>
      <c r="T294" s="37">
        <f>$G294*2+R294+S294</f>
        <v>1000</v>
      </c>
      <c r="U294" s="6"/>
      <c r="V294" s="5" t="str">
        <f>IF(U294="non",T294,"0")</f>
        <v>0</v>
      </c>
      <c r="W294">
        <f>SUMIFS('bac volé dégradé'!$M$3:$M$10,'bac volé dégradé'!$A$3:$A$10,Tableau1345[[#This Row],[Zone]])</f>
        <v>0</v>
      </c>
      <c r="X294">
        <f>$G294*2+V294+W294</f>
        <v>1000</v>
      </c>
      <c r="Y294" s="6"/>
    </row>
    <row r="295" spans="1:25" ht="15.75" thickBot="1" x14ac:dyDescent="0.3">
      <c r="A295" s="15">
        <v>292</v>
      </c>
      <c r="B295">
        <v>536</v>
      </c>
      <c r="C295" t="s">
        <v>12</v>
      </c>
      <c r="D295" t="s">
        <v>689</v>
      </c>
      <c r="E295" t="s">
        <v>69</v>
      </c>
      <c r="F295" s="39" t="str">
        <f>VLOOKUP(Tableau1345[[#This Row],[Code]],Legende!$A$2:$B$5,2,FALSE)</f>
        <v>Foyer</v>
      </c>
      <c r="G295" s="6">
        <f>IF(OR(E295="m",E295="P"),500,1000)</f>
        <v>500</v>
      </c>
      <c r="H295" s="35">
        <f>G295*2</f>
        <v>1000</v>
      </c>
      <c r="I295" s="36"/>
      <c r="J295" s="5" t="str">
        <f>IF(I295="non",H295,"0")</f>
        <v>0</v>
      </c>
      <c r="K295">
        <f>SUMIFS('bac volé dégradé'!$D$3:$D$10,'bac volé dégradé'!$A$3:$A$10,Tableau1345[[#This Row],[Zone]])</f>
        <v>0</v>
      </c>
      <c r="L295">
        <f>(G295)*2+J295+K295</f>
        <v>1000</v>
      </c>
      <c r="M295" s="6"/>
      <c r="N295" s="38" t="str">
        <f>IF(M295="non",L295,"0")</f>
        <v>0</v>
      </c>
      <c r="O295">
        <f>SUMIFS('bac volé dégradé'!$G$3:$G$10,'bac volé dégradé'!$A$3:$A$10,Tableau1345[[#This Row],[Zone]])</f>
        <v>0</v>
      </c>
      <c r="P295" s="40">
        <f>G295*2+N295+O295</f>
        <v>1000</v>
      </c>
      <c r="Q295" s="36"/>
      <c r="R295" s="67" t="str">
        <f t="shared" si="4"/>
        <v>0</v>
      </c>
      <c r="S295">
        <f>SUMIFS('bac volé dégradé'!$J$3:$J$10,'bac volé dégradé'!$A$3:$A$10,Tableau1345[[#This Row],[Zone]])</f>
        <v>0</v>
      </c>
      <c r="T295" s="37">
        <f>$G295*2+R295+S295</f>
        <v>1000</v>
      </c>
      <c r="U295" s="6"/>
      <c r="V295" s="5" t="str">
        <f>IF(U295="non",T295,"0")</f>
        <v>0</v>
      </c>
      <c r="W295">
        <f>SUMIFS('bac volé dégradé'!$M$3:$M$10,'bac volé dégradé'!$A$3:$A$10,Tableau1345[[#This Row],[Zone]])</f>
        <v>0</v>
      </c>
      <c r="X295">
        <f>$G295*2+V295+W295</f>
        <v>1000</v>
      </c>
      <c r="Y295" s="6"/>
    </row>
    <row r="296" spans="1:25" ht="15.75" thickBot="1" x14ac:dyDescent="0.3">
      <c r="A296" s="15">
        <v>293</v>
      </c>
      <c r="B296">
        <v>662</v>
      </c>
      <c r="C296" t="s">
        <v>342</v>
      </c>
      <c r="D296" t="s">
        <v>689</v>
      </c>
      <c r="E296" t="s">
        <v>69</v>
      </c>
      <c r="F296" s="39" t="str">
        <f>VLOOKUP(Tableau1345[[#This Row],[Code]],Legende!$A$2:$B$5,2,FALSE)</f>
        <v>Foyer</v>
      </c>
      <c r="G296" s="6">
        <f>IF(OR(E296="m",E296="P"),500,1000)</f>
        <v>500</v>
      </c>
      <c r="H296" s="35">
        <f>G296*2</f>
        <v>1000</v>
      </c>
      <c r="I296" s="36"/>
      <c r="J296" s="5" t="str">
        <f>IF(I296="non",H296,"0")</f>
        <v>0</v>
      </c>
      <c r="K296">
        <f>SUMIFS('bac volé dégradé'!$D$3:$D$10,'bac volé dégradé'!$A$3:$A$10,Tableau1345[[#This Row],[Zone]])</f>
        <v>0</v>
      </c>
      <c r="L296">
        <f>(G296)*2+J296+K296</f>
        <v>1000</v>
      </c>
      <c r="M296" s="6"/>
      <c r="N296" s="38" t="str">
        <f>IF(M296="non",L296,"0")</f>
        <v>0</v>
      </c>
      <c r="O296">
        <f>SUMIFS('bac volé dégradé'!$G$3:$G$10,'bac volé dégradé'!$A$3:$A$10,Tableau1345[[#This Row],[Zone]])</f>
        <v>0</v>
      </c>
      <c r="P296" s="40">
        <f>G296*2+N296+O296</f>
        <v>1000</v>
      </c>
      <c r="Q296" s="36"/>
      <c r="R296" s="67" t="str">
        <f t="shared" si="4"/>
        <v>0</v>
      </c>
      <c r="S296">
        <f>SUMIFS('bac volé dégradé'!$J$3:$J$10,'bac volé dégradé'!$A$3:$A$10,Tableau1345[[#This Row],[Zone]])</f>
        <v>0</v>
      </c>
      <c r="T296" s="37">
        <f>$G296*2+R296+S296</f>
        <v>1000</v>
      </c>
      <c r="U296" s="6"/>
      <c r="V296" s="5" t="str">
        <f>IF(U296="non",T296,"0")</f>
        <v>0</v>
      </c>
      <c r="W296">
        <f>SUMIFS('bac volé dégradé'!$M$3:$M$10,'bac volé dégradé'!$A$3:$A$10,Tableau1345[[#This Row],[Zone]])</f>
        <v>0</v>
      </c>
      <c r="X296">
        <f>$G296*2+V296+W296</f>
        <v>1000</v>
      </c>
      <c r="Y296" s="6"/>
    </row>
    <row r="297" spans="1:25" ht="15.75" thickBot="1" x14ac:dyDescent="0.3">
      <c r="A297" s="15">
        <v>294</v>
      </c>
      <c r="B297">
        <v>537</v>
      </c>
      <c r="C297" t="s">
        <v>343</v>
      </c>
      <c r="D297" t="s">
        <v>689</v>
      </c>
      <c r="E297" t="s">
        <v>69</v>
      </c>
      <c r="F297" s="39" t="str">
        <f>VLOOKUP(Tableau1345[[#This Row],[Code]],Legende!$A$2:$B$5,2,FALSE)</f>
        <v>Foyer</v>
      </c>
      <c r="G297" s="6">
        <f>IF(OR(E297="m",E297="P"),500,1000)</f>
        <v>500</v>
      </c>
      <c r="H297" s="35">
        <f>G297*2</f>
        <v>1000</v>
      </c>
      <c r="I297" s="36"/>
      <c r="J297" s="5" t="str">
        <f>IF(I297="non",H297,"0")</f>
        <v>0</v>
      </c>
      <c r="K297">
        <f>SUMIFS('bac volé dégradé'!$D$3:$D$10,'bac volé dégradé'!$A$3:$A$10,Tableau1345[[#This Row],[Zone]])</f>
        <v>0</v>
      </c>
      <c r="L297">
        <f>(G297)*2+J297+K297</f>
        <v>1000</v>
      </c>
      <c r="M297" s="6"/>
      <c r="N297" s="38" t="str">
        <f>IF(M297="non",L297,"0")</f>
        <v>0</v>
      </c>
      <c r="O297">
        <f>SUMIFS('bac volé dégradé'!$G$3:$G$10,'bac volé dégradé'!$A$3:$A$10,Tableau1345[[#This Row],[Zone]])</f>
        <v>0</v>
      </c>
      <c r="P297" s="40">
        <f>G297*2+N297+O297</f>
        <v>1000</v>
      </c>
      <c r="Q297" s="36"/>
      <c r="R297" s="67" t="str">
        <f t="shared" si="4"/>
        <v>0</v>
      </c>
      <c r="S297">
        <f>SUMIFS('bac volé dégradé'!$J$3:$J$10,'bac volé dégradé'!$A$3:$A$10,Tableau1345[[#This Row],[Zone]])</f>
        <v>0</v>
      </c>
      <c r="T297" s="37">
        <f>$G297*2+R297+S297</f>
        <v>1000</v>
      </c>
      <c r="U297" s="6"/>
      <c r="V297" s="5" t="str">
        <f>IF(U297="non",T297,"0")</f>
        <v>0</v>
      </c>
      <c r="W297">
        <f>SUMIFS('bac volé dégradé'!$M$3:$M$10,'bac volé dégradé'!$A$3:$A$10,Tableau1345[[#This Row],[Zone]])</f>
        <v>0</v>
      </c>
      <c r="X297">
        <f>$G297*2+V297+W297</f>
        <v>1000</v>
      </c>
      <c r="Y297" s="6"/>
    </row>
    <row r="298" spans="1:25" ht="15.75" thickBot="1" x14ac:dyDescent="0.3">
      <c r="A298" s="15">
        <v>295</v>
      </c>
      <c r="B298">
        <v>663</v>
      </c>
      <c r="C298" t="s">
        <v>344</v>
      </c>
      <c r="D298" t="s">
        <v>689</v>
      </c>
      <c r="E298" t="s">
        <v>69</v>
      </c>
      <c r="F298" s="39" t="str">
        <f>VLOOKUP(Tableau1345[[#This Row],[Code]],Legende!$A$2:$B$5,2,FALSE)</f>
        <v>Foyer</v>
      </c>
      <c r="G298" s="6">
        <f>IF(OR(E298="m",E298="P"),500,1000)</f>
        <v>500</v>
      </c>
      <c r="H298" s="35">
        <f>G298*2</f>
        <v>1000</v>
      </c>
      <c r="I298" s="36"/>
      <c r="J298" s="5" t="str">
        <f>IF(I298="non",H298,"0")</f>
        <v>0</v>
      </c>
      <c r="K298">
        <f>SUMIFS('bac volé dégradé'!$D$3:$D$10,'bac volé dégradé'!$A$3:$A$10,Tableau1345[[#This Row],[Zone]])</f>
        <v>0</v>
      </c>
      <c r="L298">
        <f>(G298)*2+J298+K298</f>
        <v>1000</v>
      </c>
      <c r="M298" s="6"/>
      <c r="N298" s="38" t="str">
        <f>IF(M298="non",L298,"0")</f>
        <v>0</v>
      </c>
      <c r="O298">
        <f>SUMIFS('bac volé dégradé'!$G$3:$G$10,'bac volé dégradé'!$A$3:$A$10,Tableau1345[[#This Row],[Zone]])</f>
        <v>0</v>
      </c>
      <c r="P298" s="40">
        <f>G298*2+N298+O298</f>
        <v>1000</v>
      </c>
      <c r="Q298" s="36"/>
      <c r="R298" s="67" t="str">
        <f t="shared" si="4"/>
        <v>0</v>
      </c>
      <c r="S298">
        <f>SUMIFS('bac volé dégradé'!$J$3:$J$10,'bac volé dégradé'!$A$3:$A$10,Tableau1345[[#This Row],[Zone]])</f>
        <v>0</v>
      </c>
      <c r="T298" s="37">
        <f>$G298*2+R298+S298</f>
        <v>1000</v>
      </c>
      <c r="U298" s="6"/>
      <c r="V298" s="5" t="str">
        <f>IF(U298="non",T298,"0")</f>
        <v>0</v>
      </c>
      <c r="W298">
        <f>SUMIFS('bac volé dégradé'!$M$3:$M$10,'bac volé dégradé'!$A$3:$A$10,Tableau1345[[#This Row],[Zone]])</f>
        <v>0</v>
      </c>
      <c r="X298">
        <f>$G298*2+V298+W298</f>
        <v>1000</v>
      </c>
      <c r="Y298" s="6"/>
    </row>
    <row r="299" spans="1:25" ht="15.75" thickBot="1" x14ac:dyDescent="0.3">
      <c r="A299" s="15">
        <v>296</v>
      </c>
      <c r="B299">
        <v>538</v>
      </c>
      <c r="C299" t="s">
        <v>345</v>
      </c>
      <c r="D299" t="s">
        <v>689</v>
      </c>
      <c r="E299" t="s">
        <v>69</v>
      </c>
      <c r="F299" s="39" t="str">
        <f>VLOOKUP(Tableau1345[[#This Row],[Code]],Legende!$A$2:$B$5,2,FALSE)</f>
        <v>Foyer</v>
      </c>
      <c r="G299" s="6">
        <f>IF(OR(E299="m",E299="P"),500,1000)</f>
        <v>500</v>
      </c>
      <c r="H299" s="35">
        <f>G299*2</f>
        <v>1000</v>
      </c>
      <c r="I299" s="36"/>
      <c r="J299" s="5" t="str">
        <f>IF(I299="non",H299,"0")</f>
        <v>0</v>
      </c>
      <c r="K299">
        <f>SUMIFS('bac volé dégradé'!$D$3:$D$10,'bac volé dégradé'!$A$3:$A$10,Tableau1345[[#This Row],[Zone]])</f>
        <v>0</v>
      </c>
      <c r="L299">
        <f>(G299)*2+J299+K299</f>
        <v>1000</v>
      </c>
      <c r="M299" s="6"/>
      <c r="N299" s="38" t="str">
        <f>IF(M299="non",L299,"0")</f>
        <v>0</v>
      </c>
      <c r="O299">
        <f>SUMIFS('bac volé dégradé'!$G$3:$G$10,'bac volé dégradé'!$A$3:$A$10,Tableau1345[[#This Row],[Zone]])</f>
        <v>0</v>
      </c>
      <c r="P299" s="40">
        <f>G299*2+N299+O299</f>
        <v>1000</v>
      </c>
      <c r="Q299" s="36"/>
      <c r="R299" s="67" t="str">
        <f t="shared" si="4"/>
        <v>0</v>
      </c>
      <c r="S299">
        <f>SUMIFS('bac volé dégradé'!$J$3:$J$10,'bac volé dégradé'!$A$3:$A$10,Tableau1345[[#This Row],[Zone]])</f>
        <v>0</v>
      </c>
      <c r="T299" s="37">
        <f>$G299*2+R299+S299</f>
        <v>1000</v>
      </c>
      <c r="U299" s="6"/>
      <c r="V299" s="5" t="str">
        <f>IF(U299="non",T299,"0")</f>
        <v>0</v>
      </c>
      <c r="W299">
        <f>SUMIFS('bac volé dégradé'!$M$3:$M$10,'bac volé dégradé'!$A$3:$A$10,Tableau1345[[#This Row],[Zone]])</f>
        <v>0</v>
      </c>
      <c r="X299">
        <f>$G299*2+V299+W299</f>
        <v>1000</v>
      </c>
      <c r="Y299" s="6"/>
    </row>
    <row r="300" spans="1:25" ht="15.75" thickBot="1" x14ac:dyDescent="0.3">
      <c r="A300" s="15">
        <v>297</v>
      </c>
      <c r="B300">
        <v>539</v>
      </c>
      <c r="C300" t="s">
        <v>346</v>
      </c>
      <c r="D300" t="s">
        <v>689</v>
      </c>
      <c r="E300" t="s">
        <v>69</v>
      </c>
      <c r="F300" s="39" t="str">
        <f>VLOOKUP(Tableau1345[[#This Row],[Code]],Legende!$A$2:$B$5,2,FALSE)</f>
        <v>Foyer</v>
      </c>
      <c r="G300" s="6">
        <f>IF(OR(E300="m",E300="P"),500,1000)</f>
        <v>500</v>
      </c>
      <c r="H300" s="35">
        <f>G300*2</f>
        <v>1000</v>
      </c>
      <c r="I300" s="36"/>
      <c r="J300" s="5" t="str">
        <f>IF(I300="non",H300,"0")</f>
        <v>0</v>
      </c>
      <c r="K300">
        <f>SUMIFS('bac volé dégradé'!$D$3:$D$10,'bac volé dégradé'!$A$3:$A$10,Tableau1345[[#This Row],[Zone]])</f>
        <v>0</v>
      </c>
      <c r="L300">
        <f>(G300)*2+J300+K300</f>
        <v>1000</v>
      </c>
      <c r="M300" s="6"/>
      <c r="N300" s="38" t="str">
        <f>IF(M300="non",L300,"0")</f>
        <v>0</v>
      </c>
      <c r="O300">
        <f>SUMIFS('bac volé dégradé'!$G$3:$G$10,'bac volé dégradé'!$A$3:$A$10,Tableau1345[[#This Row],[Zone]])</f>
        <v>0</v>
      </c>
      <c r="P300" s="40">
        <f>G300*2+N300+O300</f>
        <v>1000</v>
      </c>
      <c r="Q300" s="36"/>
      <c r="R300" s="67" t="str">
        <f t="shared" si="4"/>
        <v>0</v>
      </c>
      <c r="S300">
        <f>SUMIFS('bac volé dégradé'!$J$3:$J$10,'bac volé dégradé'!$A$3:$A$10,Tableau1345[[#This Row],[Zone]])</f>
        <v>0</v>
      </c>
      <c r="T300" s="37">
        <f>$G300*2+R300+S300</f>
        <v>1000</v>
      </c>
      <c r="U300" s="6"/>
      <c r="V300" s="5" t="str">
        <f>IF(U300="non",T300,"0")</f>
        <v>0</v>
      </c>
      <c r="W300">
        <f>SUMIFS('bac volé dégradé'!$M$3:$M$10,'bac volé dégradé'!$A$3:$A$10,Tableau1345[[#This Row],[Zone]])</f>
        <v>0</v>
      </c>
      <c r="X300">
        <f>$G300*2+V300+W300</f>
        <v>1000</v>
      </c>
      <c r="Y300" s="6"/>
    </row>
    <row r="301" spans="1:25" ht="15.75" thickBot="1" x14ac:dyDescent="0.3">
      <c r="A301" s="15">
        <v>298</v>
      </c>
      <c r="B301">
        <v>540</v>
      </c>
      <c r="C301" t="s">
        <v>347</v>
      </c>
      <c r="D301" t="s">
        <v>689</v>
      </c>
      <c r="E301" t="s">
        <v>69</v>
      </c>
      <c r="F301" s="39" t="str">
        <f>VLOOKUP(Tableau1345[[#This Row],[Code]],Legende!$A$2:$B$5,2,FALSE)</f>
        <v>Foyer</v>
      </c>
      <c r="G301" s="6">
        <f>IF(OR(E301="m",E301="P"),500,1000)</f>
        <v>500</v>
      </c>
      <c r="H301" s="35">
        <f>G301*2</f>
        <v>1000</v>
      </c>
      <c r="I301" s="36"/>
      <c r="J301" s="5" t="str">
        <f>IF(I301="non",H301,"0")</f>
        <v>0</v>
      </c>
      <c r="K301">
        <f>SUMIFS('bac volé dégradé'!$D$3:$D$10,'bac volé dégradé'!$A$3:$A$10,Tableau1345[[#This Row],[Zone]])</f>
        <v>0</v>
      </c>
      <c r="L301">
        <f>(G301)*2+J301+K301</f>
        <v>1000</v>
      </c>
      <c r="M301" s="6"/>
      <c r="N301" s="38" t="str">
        <f>IF(M301="non",L301,"0")</f>
        <v>0</v>
      </c>
      <c r="O301">
        <f>SUMIFS('bac volé dégradé'!$G$3:$G$10,'bac volé dégradé'!$A$3:$A$10,Tableau1345[[#This Row],[Zone]])</f>
        <v>0</v>
      </c>
      <c r="P301" s="40">
        <f>G301*2+N301+O301</f>
        <v>1000</v>
      </c>
      <c r="Q301" s="36"/>
      <c r="R301" s="67" t="str">
        <f t="shared" si="4"/>
        <v>0</v>
      </c>
      <c r="S301">
        <f>SUMIFS('bac volé dégradé'!$J$3:$J$10,'bac volé dégradé'!$A$3:$A$10,Tableau1345[[#This Row],[Zone]])</f>
        <v>0</v>
      </c>
      <c r="T301" s="37">
        <f>$G301*2+R301+S301</f>
        <v>1000</v>
      </c>
      <c r="U301" s="6"/>
      <c r="V301" s="5" t="str">
        <f>IF(U301="non",T301,"0")</f>
        <v>0</v>
      </c>
      <c r="W301">
        <f>SUMIFS('bac volé dégradé'!$M$3:$M$10,'bac volé dégradé'!$A$3:$A$10,Tableau1345[[#This Row],[Zone]])</f>
        <v>0</v>
      </c>
      <c r="X301">
        <f>$G301*2+V301+W301</f>
        <v>1000</v>
      </c>
      <c r="Y301" s="6"/>
    </row>
    <row r="302" spans="1:25" ht="15.75" thickBot="1" x14ac:dyDescent="0.3">
      <c r="A302" s="15">
        <v>299</v>
      </c>
      <c r="B302">
        <v>665</v>
      </c>
      <c r="C302" t="s">
        <v>348</v>
      </c>
      <c r="D302" t="s">
        <v>689</v>
      </c>
      <c r="E302" t="s">
        <v>69</v>
      </c>
      <c r="F302" s="39" t="str">
        <f>VLOOKUP(Tableau1345[[#This Row],[Code]],Legende!$A$2:$B$5,2,FALSE)</f>
        <v>Foyer</v>
      </c>
      <c r="G302" s="6">
        <f>IF(OR(E302="m",E302="P"),500,1000)</f>
        <v>500</v>
      </c>
      <c r="H302" s="35">
        <f>G302*2</f>
        <v>1000</v>
      </c>
      <c r="I302" s="36"/>
      <c r="J302" s="5" t="str">
        <f>IF(I302="non",H302,"0")</f>
        <v>0</v>
      </c>
      <c r="K302">
        <f>SUMIFS('bac volé dégradé'!$D$3:$D$10,'bac volé dégradé'!$A$3:$A$10,Tableau1345[[#This Row],[Zone]])</f>
        <v>0</v>
      </c>
      <c r="L302">
        <f>(G302)*2+J302+K302</f>
        <v>1000</v>
      </c>
      <c r="M302" s="6"/>
      <c r="N302" s="38" t="str">
        <f>IF(M302="non",L302,"0")</f>
        <v>0</v>
      </c>
      <c r="O302">
        <f>SUMIFS('bac volé dégradé'!$G$3:$G$10,'bac volé dégradé'!$A$3:$A$10,Tableau1345[[#This Row],[Zone]])</f>
        <v>0</v>
      </c>
      <c r="P302" s="40">
        <f>G302*2+N302+O302</f>
        <v>1000</v>
      </c>
      <c r="Q302" s="36"/>
      <c r="R302" s="67" t="str">
        <f t="shared" si="4"/>
        <v>0</v>
      </c>
      <c r="S302">
        <f>SUMIFS('bac volé dégradé'!$J$3:$J$10,'bac volé dégradé'!$A$3:$A$10,Tableau1345[[#This Row],[Zone]])</f>
        <v>0</v>
      </c>
      <c r="T302" s="37">
        <f>$G302*2+R302+S302</f>
        <v>1000</v>
      </c>
      <c r="U302" s="6"/>
      <c r="V302" s="5" t="str">
        <f>IF(U302="non",T302,"0")</f>
        <v>0</v>
      </c>
      <c r="W302">
        <f>SUMIFS('bac volé dégradé'!$M$3:$M$10,'bac volé dégradé'!$A$3:$A$10,Tableau1345[[#This Row],[Zone]])</f>
        <v>0</v>
      </c>
      <c r="X302">
        <f>$G302*2+V302+W302</f>
        <v>1000</v>
      </c>
      <c r="Y302" s="6"/>
    </row>
    <row r="303" spans="1:25" ht="15.75" thickBot="1" x14ac:dyDescent="0.3">
      <c r="A303" s="15">
        <v>300</v>
      </c>
      <c r="B303">
        <v>541</v>
      </c>
      <c r="C303" t="s">
        <v>349</v>
      </c>
      <c r="D303" t="s">
        <v>689</v>
      </c>
      <c r="E303" t="s">
        <v>69</v>
      </c>
      <c r="F303" s="39" t="str">
        <f>VLOOKUP(Tableau1345[[#This Row],[Code]],Legende!$A$2:$B$5,2,FALSE)</f>
        <v>Foyer</v>
      </c>
      <c r="G303" s="6">
        <f>IF(OR(E303="m",E303="P"),500,1000)</f>
        <v>500</v>
      </c>
      <c r="H303" s="35">
        <f>G303*2</f>
        <v>1000</v>
      </c>
      <c r="I303" s="36"/>
      <c r="J303" s="5" t="str">
        <f>IF(I303="non",H303,"0")</f>
        <v>0</v>
      </c>
      <c r="K303">
        <f>SUMIFS('bac volé dégradé'!$D$3:$D$10,'bac volé dégradé'!$A$3:$A$10,Tableau1345[[#This Row],[Zone]])</f>
        <v>0</v>
      </c>
      <c r="L303">
        <f>(G303)*2+J303+K303</f>
        <v>1000</v>
      </c>
      <c r="M303" s="6"/>
      <c r="N303" s="38" t="str">
        <f>IF(M303="non",L303,"0")</f>
        <v>0</v>
      </c>
      <c r="O303">
        <f>SUMIFS('bac volé dégradé'!$G$3:$G$10,'bac volé dégradé'!$A$3:$A$10,Tableau1345[[#This Row],[Zone]])</f>
        <v>0</v>
      </c>
      <c r="P303" s="40">
        <f>G303*2+N303+O303</f>
        <v>1000</v>
      </c>
      <c r="Q303" s="36"/>
      <c r="R303" s="67" t="str">
        <f t="shared" si="4"/>
        <v>0</v>
      </c>
      <c r="S303">
        <f>SUMIFS('bac volé dégradé'!$J$3:$J$10,'bac volé dégradé'!$A$3:$A$10,Tableau1345[[#This Row],[Zone]])</f>
        <v>0</v>
      </c>
      <c r="T303" s="37">
        <f>$G303*2+R303+S303</f>
        <v>1000</v>
      </c>
      <c r="U303" s="6"/>
      <c r="V303" s="5" t="str">
        <f>IF(U303="non",T303,"0")</f>
        <v>0</v>
      </c>
      <c r="W303">
        <f>SUMIFS('bac volé dégradé'!$M$3:$M$10,'bac volé dégradé'!$A$3:$A$10,Tableau1345[[#This Row],[Zone]])</f>
        <v>0</v>
      </c>
      <c r="X303">
        <f>$G303*2+V303+W303</f>
        <v>1000</v>
      </c>
      <c r="Y303" s="6"/>
    </row>
    <row r="304" spans="1:25" ht="15.75" thickBot="1" x14ac:dyDescent="0.3">
      <c r="A304" s="15">
        <v>301</v>
      </c>
      <c r="B304">
        <v>666</v>
      </c>
      <c r="C304" t="s">
        <v>350</v>
      </c>
      <c r="D304" t="s">
        <v>689</v>
      </c>
      <c r="E304" t="s">
        <v>69</v>
      </c>
      <c r="F304" s="39" t="str">
        <f>VLOOKUP(Tableau1345[[#This Row],[Code]],Legende!$A$2:$B$5,2,FALSE)</f>
        <v>Foyer</v>
      </c>
      <c r="G304" s="6">
        <f>IF(OR(E304="m",E304="P"),500,1000)</f>
        <v>500</v>
      </c>
      <c r="H304" s="35">
        <f>G304*2</f>
        <v>1000</v>
      </c>
      <c r="I304" s="36"/>
      <c r="J304" s="5" t="str">
        <f>IF(I304="non",H304,"0")</f>
        <v>0</v>
      </c>
      <c r="K304">
        <f>SUMIFS('bac volé dégradé'!$D$3:$D$10,'bac volé dégradé'!$A$3:$A$10,Tableau1345[[#This Row],[Zone]])</f>
        <v>0</v>
      </c>
      <c r="L304">
        <f>(G304)*2+J304+K304</f>
        <v>1000</v>
      </c>
      <c r="M304" s="6"/>
      <c r="N304" s="38" t="str">
        <f>IF(M304="non",L304,"0")</f>
        <v>0</v>
      </c>
      <c r="O304">
        <f>SUMIFS('bac volé dégradé'!$G$3:$G$10,'bac volé dégradé'!$A$3:$A$10,Tableau1345[[#This Row],[Zone]])</f>
        <v>0</v>
      </c>
      <c r="P304" s="40">
        <f>G304*2+N304+O304</f>
        <v>1000</v>
      </c>
      <c r="Q304" s="36"/>
      <c r="R304" s="67" t="str">
        <f t="shared" si="4"/>
        <v>0</v>
      </c>
      <c r="S304">
        <f>SUMIFS('bac volé dégradé'!$J$3:$J$10,'bac volé dégradé'!$A$3:$A$10,Tableau1345[[#This Row],[Zone]])</f>
        <v>0</v>
      </c>
      <c r="T304" s="37">
        <f>$G304*2+R304+S304</f>
        <v>1000</v>
      </c>
      <c r="U304" s="6"/>
      <c r="V304" s="5" t="str">
        <f>IF(U304="non",T304,"0")</f>
        <v>0</v>
      </c>
      <c r="W304">
        <f>SUMIFS('bac volé dégradé'!$M$3:$M$10,'bac volé dégradé'!$A$3:$A$10,Tableau1345[[#This Row],[Zone]])</f>
        <v>0</v>
      </c>
      <c r="X304">
        <f>$G304*2+V304+W304</f>
        <v>1000</v>
      </c>
      <c r="Y304" s="6"/>
    </row>
    <row r="305" spans="1:25" ht="15.75" thickBot="1" x14ac:dyDescent="0.3">
      <c r="A305" s="15">
        <v>302</v>
      </c>
      <c r="B305">
        <v>542</v>
      </c>
      <c r="C305" t="s">
        <v>252</v>
      </c>
      <c r="D305" t="s">
        <v>689</v>
      </c>
      <c r="E305" t="s">
        <v>69</v>
      </c>
      <c r="F305" s="39" t="str">
        <f>VLOOKUP(Tableau1345[[#This Row],[Code]],Legende!$A$2:$B$5,2,FALSE)</f>
        <v>Foyer</v>
      </c>
      <c r="G305" s="6">
        <f>IF(OR(E305="m",E305="P"),500,1000)</f>
        <v>500</v>
      </c>
      <c r="H305" s="35">
        <f>G305*2</f>
        <v>1000</v>
      </c>
      <c r="I305" s="36"/>
      <c r="J305" s="5" t="str">
        <f>IF(I305="non",H305,"0")</f>
        <v>0</v>
      </c>
      <c r="K305">
        <f>SUMIFS('bac volé dégradé'!$D$3:$D$10,'bac volé dégradé'!$A$3:$A$10,Tableau1345[[#This Row],[Zone]])</f>
        <v>0</v>
      </c>
      <c r="L305">
        <f>(G305)*2+J305+K305</f>
        <v>1000</v>
      </c>
      <c r="M305" s="6"/>
      <c r="N305" s="38" t="str">
        <f>IF(M305="non",L305,"0")</f>
        <v>0</v>
      </c>
      <c r="O305">
        <f>SUMIFS('bac volé dégradé'!$G$3:$G$10,'bac volé dégradé'!$A$3:$A$10,Tableau1345[[#This Row],[Zone]])</f>
        <v>0</v>
      </c>
      <c r="P305" s="40">
        <f>G305*2+N305+O305</f>
        <v>1000</v>
      </c>
      <c r="Q305" s="36"/>
      <c r="R305" s="67" t="str">
        <f t="shared" si="4"/>
        <v>0</v>
      </c>
      <c r="S305">
        <f>SUMIFS('bac volé dégradé'!$J$3:$J$10,'bac volé dégradé'!$A$3:$A$10,Tableau1345[[#This Row],[Zone]])</f>
        <v>0</v>
      </c>
      <c r="T305" s="37">
        <f>$G305*2+R305+S305</f>
        <v>1000</v>
      </c>
      <c r="U305" s="6"/>
      <c r="V305" s="5" t="str">
        <f>IF(U305="non",T305,"0")</f>
        <v>0</v>
      </c>
      <c r="W305">
        <f>SUMIFS('bac volé dégradé'!$M$3:$M$10,'bac volé dégradé'!$A$3:$A$10,Tableau1345[[#This Row],[Zone]])</f>
        <v>0</v>
      </c>
      <c r="X305">
        <f>$G305*2+V305+W305</f>
        <v>1000</v>
      </c>
      <c r="Y305" s="6"/>
    </row>
    <row r="306" spans="1:25" ht="15.75" thickBot="1" x14ac:dyDescent="0.3">
      <c r="A306" s="15">
        <v>303</v>
      </c>
      <c r="B306">
        <v>543</v>
      </c>
      <c r="C306" t="s">
        <v>351</v>
      </c>
      <c r="D306" t="s">
        <v>689</v>
      </c>
      <c r="E306" t="s">
        <v>69</v>
      </c>
      <c r="F306" s="39" t="str">
        <f>VLOOKUP(Tableau1345[[#This Row],[Code]],Legende!$A$2:$B$5,2,FALSE)</f>
        <v>Foyer</v>
      </c>
      <c r="G306" s="6">
        <f>IF(OR(E306="m",E306="P"),500,1000)</f>
        <v>500</v>
      </c>
      <c r="H306" s="35">
        <f>G306*2</f>
        <v>1000</v>
      </c>
      <c r="I306" s="36"/>
      <c r="J306" s="5" t="str">
        <f>IF(I306="non",H306,"0")</f>
        <v>0</v>
      </c>
      <c r="K306">
        <f>SUMIFS('bac volé dégradé'!$D$3:$D$10,'bac volé dégradé'!$A$3:$A$10,Tableau1345[[#This Row],[Zone]])</f>
        <v>0</v>
      </c>
      <c r="L306">
        <f>(G306)*2+J306+K306</f>
        <v>1000</v>
      </c>
      <c r="M306" s="6"/>
      <c r="N306" s="38" t="str">
        <f>IF(M306="non",L306,"0")</f>
        <v>0</v>
      </c>
      <c r="O306">
        <f>SUMIFS('bac volé dégradé'!$G$3:$G$10,'bac volé dégradé'!$A$3:$A$10,Tableau1345[[#This Row],[Zone]])</f>
        <v>0</v>
      </c>
      <c r="P306" s="40">
        <f>G306*2+N306+O306</f>
        <v>1000</v>
      </c>
      <c r="Q306" s="36"/>
      <c r="R306" s="67" t="str">
        <f t="shared" si="4"/>
        <v>0</v>
      </c>
      <c r="S306">
        <f>SUMIFS('bac volé dégradé'!$J$3:$J$10,'bac volé dégradé'!$A$3:$A$10,Tableau1345[[#This Row],[Zone]])</f>
        <v>0</v>
      </c>
      <c r="T306" s="37">
        <f>$G306*2+R306+S306</f>
        <v>1000</v>
      </c>
      <c r="U306" s="6"/>
      <c r="V306" s="5" t="str">
        <f>IF(U306="non",T306,"0")</f>
        <v>0</v>
      </c>
      <c r="W306">
        <f>SUMIFS('bac volé dégradé'!$M$3:$M$10,'bac volé dégradé'!$A$3:$A$10,Tableau1345[[#This Row],[Zone]])</f>
        <v>0</v>
      </c>
      <c r="X306">
        <f>$G306*2+V306+W306</f>
        <v>1000</v>
      </c>
      <c r="Y306" s="6"/>
    </row>
    <row r="307" spans="1:25" ht="15.75" thickBot="1" x14ac:dyDescent="0.3">
      <c r="A307" s="15">
        <v>304</v>
      </c>
      <c r="B307">
        <v>513</v>
      </c>
      <c r="C307" t="s">
        <v>13</v>
      </c>
      <c r="D307" t="s">
        <v>689</v>
      </c>
      <c r="E307" t="s">
        <v>73</v>
      </c>
      <c r="F307" s="39" t="str">
        <f>VLOOKUP(Tableau1345[[#This Row],[Code]],Legende!$A$2:$B$5,2,FALSE)</f>
        <v>Petit commercant</v>
      </c>
      <c r="G307" s="6">
        <f>IF(OR(E307="m",E307="P"),500,1000)</f>
        <v>500</v>
      </c>
      <c r="H307" s="35">
        <f>G307*2</f>
        <v>1000</v>
      </c>
      <c r="I307" s="36"/>
      <c r="J307" s="5" t="str">
        <f>IF(I307="non",H307,"0")</f>
        <v>0</v>
      </c>
      <c r="K307">
        <f>SUMIFS('bac volé dégradé'!$D$3:$D$10,'bac volé dégradé'!$A$3:$A$10,Tableau1345[[#This Row],[Zone]])</f>
        <v>0</v>
      </c>
      <c r="L307">
        <f>(G307)*2+J307+K307</f>
        <v>1000</v>
      </c>
      <c r="M307" s="6"/>
      <c r="N307" s="38" t="str">
        <f>IF(M307="non",L307,"0")</f>
        <v>0</v>
      </c>
      <c r="O307">
        <f>SUMIFS('bac volé dégradé'!$G$3:$G$10,'bac volé dégradé'!$A$3:$A$10,Tableau1345[[#This Row],[Zone]])</f>
        <v>0</v>
      </c>
      <c r="P307" s="40">
        <f>G307*2+N307+O307</f>
        <v>1000</v>
      </c>
      <c r="Q307" s="36"/>
      <c r="R307" s="67" t="str">
        <f t="shared" si="4"/>
        <v>0</v>
      </c>
      <c r="S307">
        <f>SUMIFS('bac volé dégradé'!$J$3:$J$10,'bac volé dégradé'!$A$3:$A$10,Tableau1345[[#This Row],[Zone]])</f>
        <v>0</v>
      </c>
      <c r="T307" s="37">
        <f>$G307*2+R307+S307</f>
        <v>1000</v>
      </c>
      <c r="U307" s="6"/>
      <c r="V307" s="5" t="str">
        <f>IF(U307="non",T307,"0")</f>
        <v>0</v>
      </c>
      <c r="W307">
        <f>SUMIFS('bac volé dégradé'!$M$3:$M$10,'bac volé dégradé'!$A$3:$A$10,Tableau1345[[#This Row],[Zone]])</f>
        <v>0</v>
      </c>
      <c r="X307">
        <f>$G307*2+V307+W307</f>
        <v>1000</v>
      </c>
      <c r="Y307" s="6"/>
    </row>
    <row r="308" spans="1:25" ht="15.75" thickBot="1" x14ac:dyDescent="0.3">
      <c r="A308" s="15">
        <v>305</v>
      </c>
      <c r="B308">
        <v>514</v>
      </c>
      <c r="C308" t="s">
        <v>352</v>
      </c>
      <c r="D308" t="s">
        <v>689</v>
      </c>
      <c r="E308" t="s">
        <v>69</v>
      </c>
      <c r="F308" s="39" t="str">
        <f>VLOOKUP(Tableau1345[[#This Row],[Code]],Legende!$A$2:$B$5,2,FALSE)</f>
        <v>Foyer</v>
      </c>
      <c r="G308" s="6">
        <f>IF(OR(E308="m",E308="P"),500,1000)</f>
        <v>500</v>
      </c>
      <c r="H308" s="35">
        <f>G308*2</f>
        <v>1000</v>
      </c>
      <c r="I308" s="36"/>
      <c r="J308" s="5" t="str">
        <f>IF(I308="non",H308,"0")</f>
        <v>0</v>
      </c>
      <c r="K308">
        <f>SUMIFS('bac volé dégradé'!$D$3:$D$10,'bac volé dégradé'!$A$3:$A$10,Tableau1345[[#This Row],[Zone]])</f>
        <v>0</v>
      </c>
      <c r="L308">
        <f>(G308)*2+J308+K308</f>
        <v>1000</v>
      </c>
      <c r="M308" s="6"/>
      <c r="N308" s="38" t="str">
        <f>IF(M308="non",L308,"0")</f>
        <v>0</v>
      </c>
      <c r="O308">
        <f>SUMIFS('bac volé dégradé'!$G$3:$G$10,'bac volé dégradé'!$A$3:$A$10,Tableau1345[[#This Row],[Zone]])</f>
        <v>0</v>
      </c>
      <c r="P308" s="40">
        <f>G308*2+N308+O308</f>
        <v>1000</v>
      </c>
      <c r="Q308" s="36"/>
      <c r="R308" s="67" t="str">
        <f t="shared" si="4"/>
        <v>0</v>
      </c>
      <c r="S308">
        <f>SUMIFS('bac volé dégradé'!$J$3:$J$10,'bac volé dégradé'!$A$3:$A$10,Tableau1345[[#This Row],[Zone]])</f>
        <v>0</v>
      </c>
      <c r="T308" s="37">
        <f>$G308*2+R308+S308</f>
        <v>1000</v>
      </c>
      <c r="U308" s="6"/>
      <c r="V308" s="5" t="str">
        <f>IF(U308="non",T308,"0")</f>
        <v>0</v>
      </c>
      <c r="W308">
        <f>SUMIFS('bac volé dégradé'!$M$3:$M$10,'bac volé dégradé'!$A$3:$A$10,Tableau1345[[#This Row],[Zone]])</f>
        <v>0</v>
      </c>
      <c r="X308">
        <f>$G308*2+V308+W308</f>
        <v>1000</v>
      </c>
      <c r="Y308" s="6"/>
    </row>
    <row r="309" spans="1:25" ht="15.75" thickBot="1" x14ac:dyDescent="0.3">
      <c r="A309" s="15">
        <v>306</v>
      </c>
      <c r="B309">
        <v>515</v>
      </c>
      <c r="C309" t="s">
        <v>353</v>
      </c>
      <c r="D309" t="s">
        <v>689</v>
      </c>
      <c r="E309" t="s">
        <v>69</v>
      </c>
      <c r="F309" s="39" t="str">
        <f>VLOOKUP(Tableau1345[[#This Row],[Code]],Legende!$A$2:$B$5,2,FALSE)</f>
        <v>Foyer</v>
      </c>
      <c r="G309" s="6">
        <f>IF(OR(E309="m",E309="P"),500,1000)</f>
        <v>500</v>
      </c>
      <c r="H309" s="35">
        <f>G309*2</f>
        <v>1000</v>
      </c>
      <c r="I309" s="36"/>
      <c r="J309" s="5" t="str">
        <f>IF(I309="non",H309,"0")</f>
        <v>0</v>
      </c>
      <c r="K309">
        <f>SUMIFS('bac volé dégradé'!$D$3:$D$10,'bac volé dégradé'!$A$3:$A$10,Tableau1345[[#This Row],[Zone]])</f>
        <v>0</v>
      </c>
      <c r="L309">
        <f>(G309)*2+J309+K309</f>
        <v>1000</v>
      </c>
      <c r="M309" s="6"/>
      <c r="N309" s="38" t="str">
        <f>IF(M309="non",L309,"0")</f>
        <v>0</v>
      </c>
      <c r="O309">
        <f>SUMIFS('bac volé dégradé'!$G$3:$G$10,'bac volé dégradé'!$A$3:$A$10,Tableau1345[[#This Row],[Zone]])</f>
        <v>0</v>
      </c>
      <c r="P309" s="40">
        <f>G309*2+N309+O309</f>
        <v>1000</v>
      </c>
      <c r="Q309" s="36"/>
      <c r="R309" s="67" t="str">
        <f t="shared" si="4"/>
        <v>0</v>
      </c>
      <c r="S309">
        <f>SUMIFS('bac volé dégradé'!$J$3:$J$10,'bac volé dégradé'!$A$3:$A$10,Tableau1345[[#This Row],[Zone]])</f>
        <v>0</v>
      </c>
      <c r="T309" s="37">
        <f>$G309*2+R309+S309</f>
        <v>1000</v>
      </c>
      <c r="U309" s="6"/>
      <c r="V309" s="5" t="str">
        <f>IF(U309="non",T309,"0")</f>
        <v>0</v>
      </c>
      <c r="W309">
        <f>SUMIFS('bac volé dégradé'!$M$3:$M$10,'bac volé dégradé'!$A$3:$A$10,Tableau1345[[#This Row],[Zone]])</f>
        <v>0</v>
      </c>
      <c r="X309">
        <f>$G309*2+V309+W309</f>
        <v>1000</v>
      </c>
      <c r="Y309" s="6"/>
    </row>
    <row r="310" spans="1:25" ht="15.75" thickBot="1" x14ac:dyDescent="0.3">
      <c r="A310" s="15">
        <v>307</v>
      </c>
      <c r="B310">
        <v>516</v>
      </c>
      <c r="C310" t="s">
        <v>354</v>
      </c>
      <c r="D310" t="s">
        <v>689</v>
      </c>
      <c r="E310" t="s">
        <v>69</v>
      </c>
      <c r="F310" s="39" t="str">
        <f>VLOOKUP(Tableau1345[[#This Row],[Code]],Legende!$A$2:$B$5,2,FALSE)</f>
        <v>Foyer</v>
      </c>
      <c r="G310" s="6">
        <f>IF(OR(E310="m",E310="P"),500,1000)</f>
        <v>500</v>
      </c>
      <c r="H310" s="35">
        <f>G310*2</f>
        <v>1000</v>
      </c>
      <c r="I310" s="36"/>
      <c r="J310" s="5" t="str">
        <f>IF(I310="non",H310,"0")</f>
        <v>0</v>
      </c>
      <c r="K310">
        <f>SUMIFS('bac volé dégradé'!$D$3:$D$10,'bac volé dégradé'!$A$3:$A$10,Tableau1345[[#This Row],[Zone]])</f>
        <v>0</v>
      </c>
      <c r="L310">
        <f>(G310)*2+J310+K310</f>
        <v>1000</v>
      </c>
      <c r="M310" s="6"/>
      <c r="N310" s="38" t="str">
        <f>IF(M310="non",L310,"0")</f>
        <v>0</v>
      </c>
      <c r="O310">
        <f>SUMIFS('bac volé dégradé'!$G$3:$G$10,'bac volé dégradé'!$A$3:$A$10,Tableau1345[[#This Row],[Zone]])</f>
        <v>0</v>
      </c>
      <c r="P310" s="40">
        <f>G310*2+N310+O310</f>
        <v>1000</v>
      </c>
      <c r="Q310" s="36"/>
      <c r="R310" s="67" t="str">
        <f t="shared" si="4"/>
        <v>0</v>
      </c>
      <c r="S310">
        <f>SUMIFS('bac volé dégradé'!$J$3:$J$10,'bac volé dégradé'!$A$3:$A$10,Tableau1345[[#This Row],[Zone]])</f>
        <v>0</v>
      </c>
      <c r="T310" s="37">
        <f>$G310*2+R310+S310</f>
        <v>1000</v>
      </c>
      <c r="U310" s="6"/>
      <c r="V310" s="5" t="str">
        <f>IF(U310="non",T310,"0")</f>
        <v>0</v>
      </c>
      <c r="W310">
        <f>SUMIFS('bac volé dégradé'!$M$3:$M$10,'bac volé dégradé'!$A$3:$A$10,Tableau1345[[#This Row],[Zone]])</f>
        <v>0</v>
      </c>
      <c r="X310">
        <f>$G310*2+V310+W310</f>
        <v>1000</v>
      </c>
      <c r="Y310" s="6"/>
    </row>
    <row r="311" spans="1:25" ht="15.75" thickBot="1" x14ac:dyDescent="0.3">
      <c r="A311" s="15">
        <v>308</v>
      </c>
      <c r="B311">
        <v>517</v>
      </c>
      <c r="C311" t="s">
        <v>355</v>
      </c>
      <c r="D311" t="s">
        <v>689</v>
      </c>
      <c r="E311" t="s">
        <v>69</v>
      </c>
      <c r="F311" s="39" t="str">
        <f>VLOOKUP(Tableau1345[[#This Row],[Code]],Legende!$A$2:$B$5,2,FALSE)</f>
        <v>Foyer</v>
      </c>
      <c r="G311" s="6">
        <f>IF(OR(E311="m",E311="P"),500,1000)</f>
        <v>500</v>
      </c>
      <c r="H311" s="35">
        <f>G311*2</f>
        <v>1000</v>
      </c>
      <c r="I311" s="36"/>
      <c r="J311" s="5" t="str">
        <f>IF(I311="non",H311,"0")</f>
        <v>0</v>
      </c>
      <c r="K311">
        <f>SUMIFS('bac volé dégradé'!$D$3:$D$10,'bac volé dégradé'!$A$3:$A$10,Tableau1345[[#This Row],[Zone]])</f>
        <v>0</v>
      </c>
      <c r="L311">
        <f>(G311)*2+J311+K311</f>
        <v>1000</v>
      </c>
      <c r="M311" s="6"/>
      <c r="N311" s="38" t="str">
        <f>IF(M311="non",L311,"0")</f>
        <v>0</v>
      </c>
      <c r="O311">
        <f>SUMIFS('bac volé dégradé'!$G$3:$G$10,'bac volé dégradé'!$A$3:$A$10,Tableau1345[[#This Row],[Zone]])</f>
        <v>0</v>
      </c>
      <c r="P311" s="40">
        <f>G311*2+N311+O311</f>
        <v>1000</v>
      </c>
      <c r="Q311" s="36"/>
      <c r="R311" s="67" t="str">
        <f t="shared" si="4"/>
        <v>0</v>
      </c>
      <c r="S311">
        <f>SUMIFS('bac volé dégradé'!$J$3:$J$10,'bac volé dégradé'!$A$3:$A$10,Tableau1345[[#This Row],[Zone]])</f>
        <v>0</v>
      </c>
      <c r="T311" s="37">
        <f>$G311*2+R311+S311</f>
        <v>1000</v>
      </c>
      <c r="U311" s="6"/>
      <c r="V311" s="5" t="str">
        <f>IF(U311="non",T311,"0")</f>
        <v>0</v>
      </c>
      <c r="W311">
        <f>SUMIFS('bac volé dégradé'!$M$3:$M$10,'bac volé dégradé'!$A$3:$A$10,Tableau1345[[#This Row],[Zone]])</f>
        <v>0</v>
      </c>
      <c r="X311">
        <f>$G311*2+V311+W311</f>
        <v>1000</v>
      </c>
      <c r="Y311" s="6"/>
    </row>
    <row r="312" spans="1:25" ht="15.75" thickBot="1" x14ac:dyDescent="0.3">
      <c r="A312" s="15">
        <v>309</v>
      </c>
      <c r="B312">
        <v>643</v>
      </c>
      <c r="C312" t="s">
        <v>356</v>
      </c>
      <c r="D312" t="s">
        <v>689</v>
      </c>
      <c r="E312" t="s">
        <v>69</v>
      </c>
      <c r="F312" s="39" t="str">
        <f>VLOOKUP(Tableau1345[[#This Row],[Code]],Legende!$A$2:$B$5,2,FALSE)</f>
        <v>Foyer</v>
      </c>
      <c r="G312" s="6">
        <f>IF(OR(E312="m",E312="P"),500,1000)</f>
        <v>500</v>
      </c>
      <c r="H312" s="35">
        <f>G312*2</f>
        <v>1000</v>
      </c>
      <c r="I312" s="36"/>
      <c r="J312" s="5" t="str">
        <f>IF(I312="non",H312,"0")</f>
        <v>0</v>
      </c>
      <c r="K312">
        <f>SUMIFS('bac volé dégradé'!$D$3:$D$10,'bac volé dégradé'!$A$3:$A$10,Tableau1345[[#This Row],[Zone]])</f>
        <v>0</v>
      </c>
      <c r="L312">
        <f>(G312)*2+J312+K312</f>
        <v>1000</v>
      </c>
      <c r="M312" s="6"/>
      <c r="N312" s="38" t="str">
        <f>IF(M312="non",L312,"0")</f>
        <v>0</v>
      </c>
      <c r="O312">
        <f>SUMIFS('bac volé dégradé'!$G$3:$G$10,'bac volé dégradé'!$A$3:$A$10,Tableau1345[[#This Row],[Zone]])</f>
        <v>0</v>
      </c>
      <c r="P312" s="40">
        <f>G312*2+N312+O312</f>
        <v>1000</v>
      </c>
      <c r="Q312" s="36"/>
      <c r="R312" s="67" t="str">
        <f t="shared" si="4"/>
        <v>0</v>
      </c>
      <c r="S312">
        <f>SUMIFS('bac volé dégradé'!$J$3:$J$10,'bac volé dégradé'!$A$3:$A$10,Tableau1345[[#This Row],[Zone]])</f>
        <v>0</v>
      </c>
      <c r="T312" s="37">
        <f>$G312*2+R312+S312</f>
        <v>1000</v>
      </c>
      <c r="U312" s="6"/>
      <c r="V312" s="5" t="str">
        <f>IF(U312="non",T312,"0")</f>
        <v>0</v>
      </c>
      <c r="W312">
        <f>SUMIFS('bac volé dégradé'!$M$3:$M$10,'bac volé dégradé'!$A$3:$A$10,Tableau1345[[#This Row],[Zone]])</f>
        <v>0</v>
      </c>
      <c r="X312">
        <f>$G312*2+V312+W312</f>
        <v>1000</v>
      </c>
      <c r="Y312" s="6"/>
    </row>
    <row r="313" spans="1:25" ht="15.75" thickBot="1" x14ac:dyDescent="0.3">
      <c r="A313" s="15">
        <v>310</v>
      </c>
      <c r="B313">
        <v>518</v>
      </c>
      <c r="C313" t="s">
        <v>357</v>
      </c>
      <c r="D313" t="s">
        <v>689</v>
      </c>
      <c r="E313" t="s">
        <v>69</v>
      </c>
      <c r="F313" s="39" t="str">
        <f>VLOOKUP(Tableau1345[[#This Row],[Code]],Legende!$A$2:$B$5,2,FALSE)</f>
        <v>Foyer</v>
      </c>
      <c r="G313" s="6">
        <f>IF(OR(E313="m",E313="P"),500,1000)</f>
        <v>500</v>
      </c>
      <c r="H313" s="35">
        <f>G313*2</f>
        <v>1000</v>
      </c>
      <c r="I313" s="36"/>
      <c r="J313" s="5" t="str">
        <f>IF(I313="non",H313,"0")</f>
        <v>0</v>
      </c>
      <c r="K313">
        <f>SUMIFS('bac volé dégradé'!$D$3:$D$10,'bac volé dégradé'!$A$3:$A$10,Tableau1345[[#This Row],[Zone]])</f>
        <v>0</v>
      </c>
      <c r="L313">
        <f>(G313)*2+J313+K313</f>
        <v>1000</v>
      </c>
      <c r="M313" s="6"/>
      <c r="N313" s="38" t="str">
        <f>IF(M313="non",L313,"0")</f>
        <v>0</v>
      </c>
      <c r="O313">
        <f>SUMIFS('bac volé dégradé'!$G$3:$G$10,'bac volé dégradé'!$A$3:$A$10,Tableau1345[[#This Row],[Zone]])</f>
        <v>0</v>
      </c>
      <c r="P313" s="40">
        <f>G313*2+N313+O313</f>
        <v>1000</v>
      </c>
      <c r="Q313" s="36"/>
      <c r="R313" s="67" t="str">
        <f t="shared" si="4"/>
        <v>0</v>
      </c>
      <c r="S313">
        <f>SUMIFS('bac volé dégradé'!$J$3:$J$10,'bac volé dégradé'!$A$3:$A$10,Tableau1345[[#This Row],[Zone]])</f>
        <v>0</v>
      </c>
      <c r="T313" s="37">
        <f>$G313*2+R313+S313</f>
        <v>1000</v>
      </c>
      <c r="U313" s="6"/>
      <c r="V313" s="5" t="str">
        <f>IF(U313="non",T313,"0")</f>
        <v>0</v>
      </c>
      <c r="W313">
        <f>SUMIFS('bac volé dégradé'!$M$3:$M$10,'bac volé dégradé'!$A$3:$A$10,Tableau1345[[#This Row],[Zone]])</f>
        <v>0</v>
      </c>
      <c r="X313">
        <f>$G313*2+V313+W313</f>
        <v>1000</v>
      </c>
      <c r="Y313" s="6"/>
    </row>
    <row r="314" spans="1:25" ht="15.75" thickBot="1" x14ac:dyDescent="0.3">
      <c r="A314" s="15">
        <v>311</v>
      </c>
      <c r="B314">
        <v>644</v>
      </c>
      <c r="C314" t="s">
        <v>358</v>
      </c>
      <c r="D314" t="s">
        <v>689</v>
      </c>
      <c r="E314" t="s">
        <v>69</v>
      </c>
      <c r="F314" s="39" t="str">
        <f>VLOOKUP(Tableau1345[[#This Row],[Code]],Legende!$A$2:$B$5,2,FALSE)</f>
        <v>Foyer</v>
      </c>
      <c r="G314" s="6">
        <f>IF(OR(E314="m",E314="P"),500,1000)</f>
        <v>500</v>
      </c>
      <c r="H314" s="35">
        <f>G314*2</f>
        <v>1000</v>
      </c>
      <c r="I314" s="36"/>
      <c r="J314" s="5" t="str">
        <f>IF(I314="non",H314,"0")</f>
        <v>0</v>
      </c>
      <c r="K314">
        <f>SUMIFS('bac volé dégradé'!$D$3:$D$10,'bac volé dégradé'!$A$3:$A$10,Tableau1345[[#This Row],[Zone]])</f>
        <v>0</v>
      </c>
      <c r="L314">
        <f>(G314)*2+J314+K314</f>
        <v>1000</v>
      </c>
      <c r="M314" s="6"/>
      <c r="N314" s="38" t="str">
        <f>IF(M314="non",L314,"0")</f>
        <v>0</v>
      </c>
      <c r="O314">
        <f>SUMIFS('bac volé dégradé'!$G$3:$G$10,'bac volé dégradé'!$A$3:$A$10,Tableau1345[[#This Row],[Zone]])</f>
        <v>0</v>
      </c>
      <c r="P314" s="40">
        <f>G314*2+N314+O314</f>
        <v>1000</v>
      </c>
      <c r="Q314" s="36"/>
      <c r="R314" s="67" t="str">
        <f t="shared" si="4"/>
        <v>0</v>
      </c>
      <c r="S314">
        <f>SUMIFS('bac volé dégradé'!$J$3:$J$10,'bac volé dégradé'!$A$3:$A$10,Tableau1345[[#This Row],[Zone]])</f>
        <v>0</v>
      </c>
      <c r="T314" s="37">
        <f>$G314*2+R314+S314</f>
        <v>1000</v>
      </c>
      <c r="U314" s="6"/>
      <c r="V314" s="5" t="str">
        <f>IF(U314="non",T314,"0")</f>
        <v>0</v>
      </c>
      <c r="W314">
        <f>SUMIFS('bac volé dégradé'!$M$3:$M$10,'bac volé dégradé'!$A$3:$A$10,Tableau1345[[#This Row],[Zone]])</f>
        <v>0</v>
      </c>
      <c r="X314">
        <f>$G314*2+V314+W314</f>
        <v>1000</v>
      </c>
      <c r="Y314" s="6"/>
    </row>
    <row r="315" spans="1:25" ht="15.75" thickBot="1" x14ac:dyDescent="0.3">
      <c r="A315" s="15">
        <v>312</v>
      </c>
      <c r="B315">
        <v>519</v>
      </c>
      <c r="C315" t="s">
        <v>359</v>
      </c>
      <c r="D315" t="s">
        <v>689</v>
      </c>
      <c r="E315" t="s">
        <v>69</v>
      </c>
      <c r="F315" s="39" t="str">
        <f>VLOOKUP(Tableau1345[[#This Row],[Code]],Legende!$A$2:$B$5,2,FALSE)</f>
        <v>Foyer</v>
      </c>
      <c r="G315" s="6">
        <f>IF(OR(E315="m",E315="P"),500,1000)</f>
        <v>500</v>
      </c>
      <c r="H315" s="35">
        <f>G315*2</f>
        <v>1000</v>
      </c>
      <c r="I315" s="36"/>
      <c r="J315" s="5" t="str">
        <f>IF(I315="non",H315,"0")</f>
        <v>0</v>
      </c>
      <c r="K315">
        <f>SUMIFS('bac volé dégradé'!$D$3:$D$10,'bac volé dégradé'!$A$3:$A$10,Tableau1345[[#This Row],[Zone]])</f>
        <v>0</v>
      </c>
      <c r="L315">
        <f>(G315)*2+J315+K315</f>
        <v>1000</v>
      </c>
      <c r="M315" s="6"/>
      <c r="N315" s="38" t="str">
        <f>IF(M315="non",L315,"0")</f>
        <v>0</v>
      </c>
      <c r="O315">
        <f>SUMIFS('bac volé dégradé'!$G$3:$G$10,'bac volé dégradé'!$A$3:$A$10,Tableau1345[[#This Row],[Zone]])</f>
        <v>0</v>
      </c>
      <c r="P315" s="40">
        <f>G315*2+N315+O315</f>
        <v>1000</v>
      </c>
      <c r="Q315" s="36"/>
      <c r="R315" s="67" t="str">
        <f t="shared" si="4"/>
        <v>0</v>
      </c>
      <c r="S315">
        <f>SUMIFS('bac volé dégradé'!$J$3:$J$10,'bac volé dégradé'!$A$3:$A$10,Tableau1345[[#This Row],[Zone]])</f>
        <v>0</v>
      </c>
      <c r="T315" s="37">
        <f>$G315*2+R315+S315</f>
        <v>1000</v>
      </c>
      <c r="U315" s="6"/>
      <c r="V315" s="5" t="str">
        <f>IF(U315="non",T315,"0")</f>
        <v>0</v>
      </c>
      <c r="W315">
        <f>SUMIFS('bac volé dégradé'!$M$3:$M$10,'bac volé dégradé'!$A$3:$A$10,Tableau1345[[#This Row],[Zone]])</f>
        <v>0</v>
      </c>
      <c r="X315">
        <f>$G315*2+V315+W315</f>
        <v>1000</v>
      </c>
      <c r="Y315" s="6"/>
    </row>
    <row r="316" spans="1:25" ht="15.75" thickBot="1" x14ac:dyDescent="0.3">
      <c r="A316" s="15">
        <v>313</v>
      </c>
      <c r="B316">
        <v>520</v>
      </c>
      <c r="C316" t="s">
        <v>360</v>
      </c>
      <c r="D316" t="s">
        <v>689</v>
      </c>
      <c r="E316" t="s">
        <v>69</v>
      </c>
      <c r="F316" s="39" t="str">
        <f>VLOOKUP(Tableau1345[[#This Row],[Code]],Legende!$A$2:$B$5,2,FALSE)</f>
        <v>Foyer</v>
      </c>
      <c r="G316" s="6">
        <f>IF(OR(E316="m",E316="P"),500,1000)</f>
        <v>500</v>
      </c>
      <c r="H316" s="35">
        <f>G316*2</f>
        <v>1000</v>
      </c>
      <c r="I316" s="36"/>
      <c r="J316" s="5" t="str">
        <f>IF(I316="non",H316,"0")</f>
        <v>0</v>
      </c>
      <c r="K316">
        <f>SUMIFS('bac volé dégradé'!$D$3:$D$10,'bac volé dégradé'!$A$3:$A$10,Tableau1345[[#This Row],[Zone]])</f>
        <v>0</v>
      </c>
      <c r="L316">
        <f>(G316)*2+J316+K316</f>
        <v>1000</v>
      </c>
      <c r="M316" s="6"/>
      <c r="N316" s="38" t="str">
        <f>IF(M316="non",L316,"0")</f>
        <v>0</v>
      </c>
      <c r="O316">
        <f>SUMIFS('bac volé dégradé'!$G$3:$G$10,'bac volé dégradé'!$A$3:$A$10,Tableau1345[[#This Row],[Zone]])</f>
        <v>0</v>
      </c>
      <c r="P316" s="40">
        <f>G316*2+N316+O316</f>
        <v>1000</v>
      </c>
      <c r="Q316" s="36"/>
      <c r="R316" s="67" t="str">
        <f t="shared" si="4"/>
        <v>0</v>
      </c>
      <c r="S316">
        <f>SUMIFS('bac volé dégradé'!$J$3:$J$10,'bac volé dégradé'!$A$3:$A$10,Tableau1345[[#This Row],[Zone]])</f>
        <v>0</v>
      </c>
      <c r="T316" s="37">
        <f>$G316*2+R316+S316</f>
        <v>1000</v>
      </c>
      <c r="U316" s="6"/>
      <c r="V316" s="5" t="str">
        <f>IF(U316="non",T316,"0")</f>
        <v>0</v>
      </c>
      <c r="W316">
        <f>SUMIFS('bac volé dégradé'!$M$3:$M$10,'bac volé dégradé'!$A$3:$A$10,Tableau1345[[#This Row],[Zone]])</f>
        <v>0</v>
      </c>
      <c r="X316">
        <f>$G316*2+V316+W316</f>
        <v>1000</v>
      </c>
      <c r="Y316" s="6"/>
    </row>
    <row r="317" spans="1:25" ht="15.75" thickBot="1" x14ac:dyDescent="0.3">
      <c r="A317" s="15">
        <v>314</v>
      </c>
      <c r="B317">
        <v>645</v>
      </c>
      <c r="C317" t="s">
        <v>361</v>
      </c>
      <c r="D317" t="s">
        <v>689</v>
      </c>
      <c r="E317" t="s">
        <v>69</v>
      </c>
      <c r="F317" s="39" t="str">
        <f>VLOOKUP(Tableau1345[[#This Row],[Code]],Legende!$A$2:$B$5,2,FALSE)</f>
        <v>Foyer</v>
      </c>
      <c r="G317" s="6">
        <f>IF(OR(E317="m",E317="P"),500,1000)</f>
        <v>500</v>
      </c>
      <c r="H317" s="35">
        <f>G317*2</f>
        <v>1000</v>
      </c>
      <c r="I317" s="36"/>
      <c r="J317" s="5" t="str">
        <f>IF(I317="non",H317,"0")</f>
        <v>0</v>
      </c>
      <c r="K317">
        <f>SUMIFS('bac volé dégradé'!$D$3:$D$10,'bac volé dégradé'!$A$3:$A$10,Tableau1345[[#This Row],[Zone]])</f>
        <v>0</v>
      </c>
      <c r="L317">
        <f>(G317)*2+J317+K317</f>
        <v>1000</v>
      </c>
      <c r="M317" s="6"/>
      <c r="N317" s="38" t="str">
        <f>IF(M317="non",L317,"0")</f>
        <v>0</v>
      </c>
      <c r="O317">
        <f>SUMIFS('bac volé dégradé'!$G$3:$G$10,'bac volé dégradé'!$A$3:$A$10,Tableau1345[[#This Row],[Zone]])</f>
        <v>0</v>
      </c>
      <c r="P317" s="40">
        <f>G317*2+N317+O317</f>
        <v>1000</v>
      </c>
      <c r="Q317" s="36"/>
      <c r="R317" s="67" t="str">
        <f t="shared" si="4"/>
        <v>0</v>
      </c>
      <c r="S317">
        <f>SUMIFS('bac volé dégradé'!$J$3:$J$10,'bac volé dégradé'!$A$3:$A$10,Tableau1345[[#This Row],[Zone]])</f>
        <v>0</v>
      </c>
      <c r="T317" s="37">
        <f>$G317*2+R317+S317</f>
        <v>1000</v>
      </c>
      <c r="U317" s="6"/>
      <c r="V317" s="5" t="str">
        <f>IF(U317="non",T317,"0")</f>
        <v>0</v>
      </c>
      <c r="W317">
        <f>SUMIFS('bac volé dégradé'!$M$3:$M$10,'bac volé dégradé'!$A$3:$A$10,Tableau1345[[#This Row],[Zone]])</f>
        <v>0</v>
      </c>
      <c r="X317">
        <f>$G317*2+V317+W317</f>
        <v>1000</v>
      </c>
      <c r="Y317" s="6"/>
    </row>
    <row r="318" spans="1:25" ht="15.75" thickBot="1" x14ac:dyDescent="0.3">
      <c r="A318" s="15">
        <v>315</v>
      </c>
      <c r="B318">
        <v>521</v>
      </c>
      <c r="C318" t="s">
        <v>362</v>
      </c>
      <c r="D318" t="s">
        <v>689</v>
      </c>
      <c r="E318" t="s">
        <v>69</v>
      </c>
      <c r="F318" s="39" t="str">
        <f>VLOOKUP(Tableau1345[[#This Row],[Code]],Legende!$A$2:$B$5,2,FALSE)</f>
        <v>Foyer</v>
      </c>
      <c r="G318" s="6">
        <f>IF(OR(E318="m",E318="P"),500,1000)</f>
        <v>500</v>
      </c>
      <c r="H318" s="35">
        <f>G318*2</f>
        <v>1000</v>
      </c>
      <c r="I318" s="36"/>
      <c r="J318" s="5" t="str">
        <f>IF(I318="non",H318,"0")</f>
        <v>0</v>
      </c>
      <c r="K318">
        <f>SUMIFS('bac volé dégradé'!$D$3:$D$10,'bac volé dégradé'!$A$3:$A$10,Tableau1345[[#This Row],[Zone]])</f>
        <v>0</v>
      </c>
      <c r="L318">
        <f>(G318)*2+J318+K318</f>
        <v>1000</v>
      </c>
      <c r="M318" s="6"/>
      <c r="N318" s="38" t="str">
        <f>IF(M318="non",L318,"0")</f>
        <v>0</v>
      </c>
      <c r="O318">
        <f>SUMIFS('bac volé dégradé'!$G$3:$G$10,'bac volé dégradé'!$A$3:$A$10,Tableau1345[[#This Row],[Zone]])</f>
        <v>0</v>
      </c>
      <c r="P318" s="40">
        <f>G318*2+N318+O318</f>
        <v>1000</v>
      </c>
      <c r="Q318" s="36"/>
      <c r="R318" s="67" t="str">
        <f t="shared" si="4"/>
        <v>0</v>
      </c>
      <c r="S318">
        <f>SUMIFS('bac volé dégradé'!$J$3:$J$10,'bac volé dégradé'!$A$3:$A$10,Tableau1345[[#This Row],[Zone]])</f>
        <v>0</v>
      </c>
      <c r="T318" s="37">
        <f>$G318*2+R318+S318</f>
        <v>1000</v>
      </c>
      <c r="U318" s="6"/>
      <c r="V318" s="5" t="str">
        <f>IF(U318="non",T318,"0")</f>
        <v>0</v>
      </c>
      <c r="W318">
        <f>SUMIFS('bac volé dégradé'!$M$3:$M$10,'bac volé dégradé'!$A$3:$A$10,Tableau1345[[#This Row],[Zone]])</f>
        <v>0</v>
      </c>
      <c r="X318">
        <f>$G318*2+V318+W318</f>
        <v>1000</v>
      </c>
      <c r="Y318" s="6"/>
    </row>
    <row r="319" spans="1:25" ht="15.75" thickBot="1" x14ac:dyDescent="0.3">
      <c r="A319" s="15">
        <v>316</v>
      </c>
      <c r="B319">
        <v>646</v>
      </c>
      <c r="C319" t="s">
        <v>363</v>
      </c>
      <c r="D319" t="s">
        <v>689</v>
      </c>
      <c r="E319" t="s">
        <v>69</v>
      </c>
      <c r="F319" s="39" t="str">
        <f>VLOOKUP(Tableau1345[[#This Row],[Code]],Legende!$A$2:$B$5,2,FALSE)</f>
        <v>Foyer</v>
      </c>
      <c r="G319" s="6">
        <f>IF(OR(E319="m",E319="P"),500,1000)</f>
        <v>500</v>
      </c>
      <c r="H319" s="35">
        <f>G319*2</f>
        <v>1000</v>
      </c>
      <c r="I319" s="36"/>
      <c r="J319" s="5" t="str">
        <f>IF(I319="non",H319,"0")</f>
        <v>0</v>
      </c>
      <c r="K319">
        <f>SUMIFS('bac volé dégradé'!$D$3:$D$10,'bac volé dégradé'!$A$3:$A$10,Tableau1345[[#This Row],[Zone]])</f>
        <v>0</v>
      </c>
      <c r="L319">
        <f>(G319)*2+J319+K319</f>
        <v>1000</v>
      </c>
      <c r="M319" s="6"/>
      <c r="N319" s="38" t="str">
        <f>IF(M319="non",L319,"0")</f>
        <v>0</v>
      </c>
      <c r="O319">
        <f>SUMIFS('bac volé dégradé'!$G$3:$G$10,'bac volé dégradé'!$A$3:$A$10,Tableau1345[[#This Row],[Zone]])</f>
        <v>0</v>
      </c>
      <c r="P319" s="40">
        <f>G319*2+N319+O319</f>
        <v>1000</v>
      </c>
      <c r="Q319" s="36"/>
      <c r="R319" s="67" t="str">
        <f t="shared" si="4"/>
        <v>0</v>
      </c>
      <c r="S319">
        <f>SUMIFS('bac volé dégradé'!$J$3:$J$10,'bac volé dégradé'!$A$3:$A$10,Tableau1345[[#This Row],[Zone]])</f>
        <v>0</v>
      </c>
      <c r="T319" s="37">
        <f>$G319*2+R319+S319</f>
        <v>1000</v>
      </c>
      <c r="U319" s="6"/>
      <c r="V319" s="5" t="str">
        <f>IF(U319="non",T319,"0")</f>
        <v>0</v>
      </c>
      <c r="W319">
        <f>SUMIFS('bac volé dégradé'!$M$3:$M$10,'bac volé dégradé'!$A$3:$A$10,Tableau1345[[#This Row],[Zone]])</f>
        <v>0</v>
      </c>
      <c r="X319">
        <f>$G319*2+V319+W319</f>
        <v>1000</v>
      </c>
      <c r="Y319" s="6"/>
    </row>
    <row r="320" spans="1:25" ht="15.75" thickBot="1" x14ac:dyDescent="0.3">
      <c r="A320" s="15">
        <v>317</v>
      </c>
      <c r="B320">
        <v>522</v>
      </c>
      <c r="C320" t="s">
        <v>364</v>
      </c>
      <c r="D320" t="s">
        <v>689</v>
      </c>
      <c r="E320" t="s">
        <v>69</v>
      </c>
      <c r="F320" s="39" t="str">
        <f>VLOOKUP(Tableau1345[[#This Row],[Code]],Legende!$A$2:$B$5,2,FALSE)</f>
        <v>Foyer</v>
      </c>
      <c r="G320" s="6">
        <f>IF(OR(E320="m",E320="P"),500,1000)</f>
        <v>500</v>
      </c>
      <c r="H320" s="35">
        <f>G320*2</f>
        <v>1000</v>
      </c>
      <c r="I320" s="36"/>
      <c r="J320" s="5" t="str">
        <f>IF(I320="non",H320,"0")</f>
        <v>0</v>
      </c>
      <c r="K320">
        <f>SUMIFS('bac volé dégradé'!$D$3:$D$10,'bac volé dégradé'!$A$3:$A$10,Tableau1345[[#This Row],[Zone]])</f>
        <v>0</v>
      </c>
      <c r="L320">
        <f>(G320)*2+J320+K320</f>
        <v>1000</v>
      </c>
      <c r="M320" s="6"/>
      <c r="N320" s="38" t="str">
        <f>IF(M320="non",L320,"0")</f>
        <v>0</v>
      </c>
      <c r="O320">
        <f>SUMIFS('bac volé dégradé'!$G$3:$G$10,'bac volé dégradé'!$A$3:$A$10,Tableau1345[[#This Row],[Zone]])</f>
        <v>0</v>
      </c>
      <c r="P320" s="40">
        <f>G320*2+N320+O320</f>
        <v>1000</v>
      </c>
      <c r="Q320" s="36"/>
      <c r="R320" s="67" t="str">
        <f t="shared" si="4"/>
        <v>0</v>
      </c>
      <c r="S320">
        <f>SUMIFS('bac volé dégradé'!$J$3:$J$10,'bac volé dégradé'!$A$3:$A$10,Tableau1345[[#This Row],[Zone]])</f>
        <v>0</v>
      </c>
      <c r="T320" s="37">
        <f>$G320*2+R320+S320</f>
        <v>1000</v>
      </c>
      <c r="U320" s="6"/>
      <c r="V320" s="5" t="str">
        <f>IF(U320="non",T320,"0")</f>
        <v>0</v>
      </c>
      <c r="W320">
        <f>SUMIFS('bac volé dégradé'!$M$3:$M$10,'bac volé dégradé'!$A$3:$A$10,Tableau1345[[#This Row],[Zone]])</f>
        <v>0</v>
      </c>
      <c r="X320">
        <f>$G320*2+V320+W320</f>
        <v>1000</v>
      </c>
      <c r="Y320" s="6"/>
    </row>
    <row r="321" spans="1:25" ht="15.75" thickBot="1" x14ac:dyDescent="0.3">
      <c r="A321" s="15">
        <v>318</v>
      </c>
      <c r="B321">
        <v>647</v>
      </c>
      <c r="C321" t="s">
        <v>365</v>
      </c>
      <c r="D321" t="s">
        <v>689</v>
      </c>
      <c r="E321" t="s">
        <v>69</v>
      </c>
      <c r="F321" s="39" t="str">
        <f>VLOOKUP(Tableau1345[[#This Row],[Code]],Legende!$A$2:$B$5,2,FALSE)</f>
        <v>Foyer</v>
      </c>
      <c r="G321" s="6">
        <f>IF(OR(E321="m",E321="P"),500,1000)</f>
        <v>500</v>
      </c>
      <c r="H321" s="35">
        <f>G321*2</f>
        <v>1000</v>
      </c>
      <c r="I321" s="36"/>
      <c r="J321" s="5" t="str">
        <f>IF(I321="non",H321,"0")</f>
        <v>0</v>
      </c>
      <c r="K321">
        <f>SUMIFS('bac volé dégradé'!$D$3:$D$10,'bac volé dégradé'!$A$3:$A$10,Tableau1345[[#This Row],[Zone]])</f>
        <v>0</v>
      </c>
      <c r="L321">
        <f>(G321)*2+J321+K321</f>
        <v>1000</v>
      </c>
      <c r="M321" s="6"/>
      <c r="N321" s="38" t="str">
        <f>IF(M321="non",L321,"0")</f>
        <v>0</v>
      </c>
      <c r="O321">
        <f>SUMIFS('bac volé dégradé'!$G$3:$G$10,'bac volé dégradé'!$A$3:$A$10,Tableau1345[[#This Row],[Zone]])</f>
        <v>0</v>
      </c>
      <c r="P321" s="40">
        <f>G321*2+N321+O321</f>
        <v>1000</v>
      </c>
      <c r="Q321" s="36"/>
      <c r="R321" s="67" t="str">
        <f t="shared" si="4"/>
        <v>0</v>
      </c>
      <c r="S321">
        <f>SUMIFS('bac volé dégradé'!$J$3:$J$10,'bac volé dégradé'!$A$3:$A$10,Tableau1345[[#This Row],[Zone]])</f>
        <v>0</v>
      </c>
      <c r="T321" s="37">
        <f>$G321*2+R321+S321</f>
        <v>1000</v>
      </c>
      <c r="U321" s="6"/>
      <c r="V321" s="5" t="str">
        <f>IF(U321="non",T321,"0")</f>
        <v>0</v>
      </c>
      <c r="W321">
        <f>SUMIFS('bac volé dégradé'!$M$3:$M$10,'bac volé dégradé'!$A$3:$A$10,Tableau1345[[#This Row],[Zone]])</f>
        <v>0</v>
      </c>
      <c r="X321">
        <f>$G321*2+V321+W321</f>
        <v>1000</v>
      </c>
      <c r="Y321" s="6"/>
    </row>
    <row r="322" spans="1:25" ht="15.75" thickBot="1" x14ac:dyDescent="0.3">
      <c r="A322" s="15">
        <v>319</v>
      </c>
      <c r="B322">
        <v>523</v>
      </c>
      <c r="C322" t="s">
        <v>366</v>
      </c>
      <c r="D322" t="s">
        <v>689</v>
      </c>
      <c r="E322" t="s">
        <v>73</v>
      </c>
      <c r="F322" s="39" t="str">
        <f>VLOOKUP(Tableau1345[[#This Row],[Code]],Legende!$A$2:$B$5,2,FALSE)</f>
        <v>Petit commercant</v>
      </c>
      <c r="G322" s="6">
        <f>IF(OR(E322="m",E322="P"),500,1000)</f>
        <v>500</v>
      </c>
      <c r="H322" s="35">
        <f>G322*2</f>
        <v>1000</v>
      </c>
      <c r="I322" s="36"/>
      <c r="J322" s="5" t="str">
        <f>IF(I322="non",H322,"0")</f>
        <v>0</v>
      </c>
      <c r="K322">
        <f>SUMIFS('bac volé dégradé'!$D$3:$D$10,'bac volé dégradé'!$A$3:$A$10,Tableau1345[[#This Row],[Zone]])</f>
        <v>0</v>
      </c>
      <c r="L322">
        <f>(G322)*2+J322+K322</f>
        <v>1000</v>
      </c>
      <c r="M322" s="6"/>
      <c r="N322" s="38" t="str">
        <f>IF(M322="non",L322,"0")</f>
        <v>0</v>
      </c>
      <c r="O322">
        <f>SUMIFS('bac volé dégradé'!$G$3:$G$10,'bac volé dégradé'!$A$3:$A$10,Tableau1345[[#This Row],[Zone]])</f>
        <v>0</v>
      </c>
      <c r="P322" s="40">
        <f>G322*2+N322+O322</f>
        <v>1000</v>
      </c>
      <c r="Q322" s="36"/>
      <c r="R322" s="67" t="str">
        <f t="shared" si="4"/>
        <v>0</v>
      </c>
      <c r="S322">
        <f>SUMIFS('bac volé dégradé'!$J$3:$J$10,'bac volé dégradé'!$A$3:$A$10,Tableau1345[[#This Row],[Zone]])</f>
        <v>0</v>
      </c>
      <c r="T322" s="37">
        <f>$G322*2+R322+S322</f>
        <v>1000</v>
      </c>
      <c r="U322" s="6"/>
      <c r="V322" s="5" t="str">
        <f>IF(U322="non",T322,"0")</f>
        <v>0</v>
      </c>
      <c r="W322">
        <f>SUMIFS('bac volé dégradé'!$M$3:$M$10,'bac volé dégradé'!$A$3:$A$10,Tableau1345[[#This Row],[Zone]])</f>
        <v>0</v>
      </c>
      <c r="X322">
        <f>$G322*2+V322+W322</f>
        <v>1000</v>
      </c>
      <c r="Y322" s="6"/>
    </row>
    <row r="323" spans="1:25" ht="15.75" thickBot="1" x14ac:dyDescent="0.3">
      <c r="A323" s="15">
        <v>320</v>
      </c>
      <c r="B323">
        <v>648</v>
      </c>
      <c r="C323" t="s">
        <v>367</v>
      </c>
      <c r="D323" t="s">
        <v>689</v>
      </c>
      <c r="E323" t="s">
        <v>69</v>
      </c>
      <c r="F323" s="39" t="str">
        <f>VLOOKUP(Tableau1345[[#This Row],[Code]],Legende!$A$2:$B$5,2,FALSE)</f>
        <v>Foyer</v>
      </c>
      <c r="G323" s="6">
        <f>IF(OR(E323="m",E323="P"),500,1000)</f>
        <v>500</v>
      </c>
      <c r="H323" s="35">
        <f>G323*2</f>
        <v>1000</v>
      </c>
      <c r="I323" s="36"/>
      <c r="J323" s="5" t="str">
        <f>IF(I323="non",H323,"0")</f>
        <v>0</v>
      </c>
      <c r="K323">
        <f>SUMIFS('bac volé dégradé'!$D$3:$D$10,'bac volé dégradé'!$A$3:$A$10,Tableau1345[[#This Row],[Zone]])</f>
        <v>0</v>
      </c>
      <c r="L323">
        <f>(G323)*2+J323+K323</f>
        <v>1000</v>
      </c>
      <c r="M323" s="6"/>
      <c r="N323" s="38" t="str">
        <f>IF(M323="non",L323,"0")</f>
        <v>0</v>
      </c>
      <c r="O323">
        <f>SUMIFS('bac volé dégradé'!$G$3:$G$10,'bac volé dégradé'!$A$3:$A$10,Tableau1345[[#This Row],[Zone]])</f>
        <v>0</v>
      </c>
      <c r="P323" s="40">
        <f>G323*2+N323+O323</f>
        <v>1000</v>
      </c>
      <c r="Q323" s="36"/>
      <c r="R323" s="67" t="str">
        <f t="shared" si="4"/>
        <v>0</v>
      </c>
      <c r="S323">
        <f>SUMIFS('bac volé dégradé'!$J$3:$J$10,'bac volé dégradé'!$A$3:$A$10,Tableau1345[[#This Row],[Zone]])</f>
        <v>0</v>
      </c>
      <c r="T323" s="37">
        <f>$G323*2+R323+S323</f>
        <v>1000</v>
      </c>
      <c r="U323" s="6"/>
      <c r="V323" s="5" t="str">
        <f>IF(U323="non",T323,"0")</f>
        <v>0</v>
      </c>
      <c r="W323">
        <f>SUMIFS('bac volé dégradé'!$M$3:$M$10,'bac volé dégradé'!$A$3:$A$10,Tableau1345[[#This Row],[Zone]])</f>
        <v>0</v>
      </c>
      <c r="X323">
        <f>$G323*2+V323+W323</f>
        <v>1000</v>
      </c>
      <c r="Y323" s="6"/>
    </row>
    <row r="324" spans="1:25" ht="15.75" thickBot="1" x14ac:dyDescent="0.3">
      <c r="A324" s="15">
        <v>321</v>
      </c>
      <c r="B324">
        <v>524</v>
      </c>
      <c r="C324" t="s">
        <v>368</v>
      </c>
      <c r="D324" t="s">
        <v>689</v>
      </c>
      <c r="E324" t="s">
        <v>69</v>
      </c>
      <c r="F324" s="39" t="str">
        <f>VLOOKUP(Tableau1345[[#This Row],[Code]],Legende!$A$2:$B$5,2,FALSE)</f>
        <v>Foyer</v>
      </c>
      <c r="G324" s="6">
        <f>IF(OR(E324="m",E324="P"),500,1000)</f>
        <v>500</v>
      </c>
      <c r="H324" s="35">
        <f>G324*2</f>
        <v>1000</v>
      </c>
      <c r="I324" s="36"/>
      <c r="J324" s="5" t="str">
        <f>IF(I324="non",H324,"0")</f>
        <v>0</v>
      </c>
      <c r="K324">
        <f>SUMIFS('bac volé dégradé'!$D$3:$D$10,'bac volé dégradé'!$A$3:$A$10,Tableau1345[[#This Row],[Zone]])</f>
        <v>0</v>
      </c>
      <c r="L324">
        <f>(G324)*2+J324+K324</f>
        <v>1000</v>
      </c>
      <c r="M324" s="6"/>
      <c r="N324" s="38" t="str">
        <f>IF(M324="non",L324,"0")</f>
        <v>0</v>
      </c>
      <c r="O324">
        <f>SUMIFS('bac volé dégradé'!$G$3:$G$10,'bac volé dégradé'!$A$3:$A$10,Tableau1345[[#This Row],[Zone]])</f>
        <v>0</v>
      </c>
      <c r="P324" s="40">
        <f>G324*2+N324+O324</f>
        <v>1000</v>
      </c>
      <c r="Q324" s="36"/>
      <c r="R324" s="67" t="str">
        <f t="shared" ref="R324:R387" si="5">IF(Q324="non",P324,"0")</f>
        <v>0</v>
      </c>
      <c r="S324">
        <f>SUMIFS('bac volé dégradé'!$J$3:$J$10,'bac volé dégradé'!$A$3:$A$10,Tableau1345[[#This Row],[Zone]])</f>
        <v>0</v>
      </c>
      <c r="T324" s="37">
        <f>$G324*2+R324+S324</f>
        <v>1000</v>
      </c>
      <c r="U324" s="6"/>
      <c r="V324" s="5" t="str">
        <f>IF(U324="non",T324,"0")</f>
        <v>0</v>
      </c>
      <c r="W324">
        <f>SUMIFS('bac volé dégradé'!$M$3:$M$10,'bac volé dégradé'!$A$3:$A$10,Tableau1345[[#This Row],[Zone]])</f>
        <v>0</v>
      </c>
      <c r="X324">
        <f>$G324*2+V324+W324</f>
        <v>1000</v>
      </c>
      <c r="Y324" s="6"/>
    </row>
    <row r="325" spans="1:25" ht="15.75" thickBot="1" x14ac:dyDescent="0.3">
      <c r="A325" s="15">
        <v>322</v>
      </c>
      <c r="B325">
        <v>649</v>
      </c>
      <c r="C325" t="s">
        <v>369</v>
      </c>
      <c r="D325" t="s">
        <v>689</v>
      </c>
      <c r="E325" t="s">
        <v>69</v>
      </c>
      <c r="F325" s="39" t="str">
        <f>VLOOKUP(Tableau1345[[#This Row],[Code]],Legende!$A$2:$B$5,2,FALSE)</f>
        <v>Foyer</v>
      </c>
      <c r="G325" s="6">
        <f>IF(OR(E325="m",E325="P"),500,1000)</f>
        <v>500</v>
      </c>
      <c r="H325" s="35">
        <f>G325*2</f>
        <v>1000</v>
      </c>
      <c r="I325" s="36"/>
      <c r="J325" s="5" t="str">
        <f>IF(I325="non",H325,"0")</f>
        <v>0</v>
      </c>
      <c r="K325">
        <f>SUMIFS('bac volé dégradé'!$D$3:$D$10,'bac volé dégradé'!$A$3:$A$10,Tableau1345[[#This Row],[Zone]])</f>
        <v>0</v>
      </c>
      <c r="L325">
        <f>(G325)*2+J325+K325</f>
        <v>1000</v>
      </c>
      <c r="M325" s="6"/>
      <c r="N325" s="38" t="str">
        <f>IF(M325="non",L325,"0")</f>
        <v>0</v>
      </c>
      <c r="O325">
        <f>SUMIFS('bac volé dégradé'!$G$3:$G$10,'bac volé dégradé'!$A$3:$A$10,Tableau1345[[#This Row],[Zone]])</f>
        <v>0</v>
      </c>
      <c r="P325" s="40">
        <f>G325*2+N325+O325</f>
        <v>1000</v>
      </c>
      <c r="Q325" s="36"/>
      <c r="R325" s="67" t="str">
        <f t="shared" si="5"/>
        <v>0</v>
      </c>
      <c r="S325">
        <f>SUMIFS('bac volé dégradé'!$J$3:$J$10,'bac volé dégradé'!$A$3:$A$10,Tableau1345[[#This Row],[Zone]])</f>
        <v>0</v>
      </c>
      <c r="T325" s="37">
        <f>$G325*2+R325+S325</f>
        <v>1000</v>
      </c>
      <c r="U325" s="6"/>
      <c r="V325" s="5" t="str">
        <f>IF(U325="non",T325,"0")</f>
        <v>0</v>
      </c>
      <c r="W325">
        <f>SUMIFS('bac volé dégradé'!$M$3:$M$10,'bac volé dégradé'!$A$3:$A$10,Tableau1345[[#This Row],[Zone]])</f>
        <v>0</v>
      </c>
      <c r="X325">
        <f>$G325*2+V325+W325</f>
        <v>1000</v>
      </c>
      <c r="Y325" s="6"/>
    </row>
    <row r="326" spans="1:25" ht="15.75" thickBot="1" x14ac:dyDescent="0.3">
      <c r="A326" s="15">
        <v>323</v>
      </c>
      <c r="B326">
        <v>525</v>
      </c>
      <c r="C326" t="s">
        <v>370</v>
      </c>
      <c r="D326" t="s">
        <v>689</v>
      </c>
      <c r="E326" t="s">
        <v>69</v>
      </c>
      <c r="F326" s="39" t="str">
        <f>VLOOKUP(Tableau1345[[#This Row],[Code]],Legende!$A$2:$B$5,2,FALSE)</f>
        <v>Foyer</v>
      </c>
      <c r="G326" s="6">
        <f>IF(OR(E326="m",E326="P"),500,1000)</f>
        <v>500</v>
      </c>
      <c r="H326" s="35">
        <f>G326*2</f>
        <v>1000</v>
      </c>
      <c r="I326" s="36"/>
      <c r="J326" s="5" t="str">
        <f>IF(I326="non",H326,"0")</f>
        <v>0</v>
      </c>
      <c r="K326">
        <f>SUMIFS('bac volé dégradé'!$D$3:$D$10,'bac volé dégradé'!$A$3:$A$10,Tableau1345[[#This Row],[Zone]])</f>
        <v>0</v>
      </c>
      <c r="L326">
        <f>(G326)*2+J326+K326</f>
        <v>1000</v>
      </c>
      <c r="M326" s="6"/>
      <c r="N326" s="38" t="str">
        <f>IF(M326="non",L326,"0")</f>
        <v>0</v>
      </c>
      <c r="O326">
        <f>SUMIFS('bac volé dégradé'!$G$3:$G$10,'bac volé dégradé'!$A$3:$A$10,Tableau1345[[#This Row],[Zone]])</f>
        <v>0</v>
      </c>
      <c r="P326" s="40">
        <f>G326*2+N326+O326</f>
        <v>1000</v>
      </c>
      <c r="Q326" s="36"/>
      <c r="R326" s="67" t="str">
        <f t="shared" si="5"/>
        <v>0</v>
      </c>
      <c r="S326">
        <f>SUMIFS('bac volé dégradé'!$J$3:$J$10,'bac volé dégradé'!$A$3:$A$10,Tableau1345[[#This Row],[Zone]])</f>
        <v>0</v>
      </c>
      <c r="T326" s="37">
        <f>$G326*2+R326+S326</f>
        <v>1000</v>
      </c>
      <c r="U326" s="6"/>
      <c r="V326" s="5" t="str">
        <f>IF(U326="non",T326,"0")</f>
        <v>0</v>
      </c>
      <c r="W326">
        <f>SUMIFS('bac volé dégradé'!$M$3:$M$10,'bac volé dégradé'!$A$3:$A$10,Tableau1345[[#This Row],[Zone]])</f>
        <v>0</v>
      </c>
      <c r="X326">
        <f>$G326*2+V326+W326</f>
        <v>1000</v>
      </c>
      <c r="Y326" s="6"/>
    </row>
    <row r="327" spans="1:25" ht="15.75" thickBot="1" x14ac:dyDescent="0.3">
      <c r="A327" s="15">
        <v>324</v>
      </c>
      <c r="B327">
        <v>650</v>
      </c>
      <c r="C327" t="s">
        <v>371</v>
      </c>
      <c r="D327" t="s">
        <v>689</v>
      </c>
      <c r="E327" t="s">
        <v>69</v>
      </c>
      <c r="F327" s="39" t="str">
        <f>VLOOKUP(Tableau1345[[#This Row],[Code]],Legende!$A$2:$B$5,2,FALSE)</f>
        <v>Foyer</v>
      </c>
      <c r="G327" s="6">
        <f>IF(OR(E327="m",E327="P"),500,1000)</f>
        <v>500</v>
      </c>
      <c r="H327" s="35">
        <f>G327*2</f>
        <v>1000</v>
      </c>
      <c r="I327" s="36"/>
      <c r="J327" s="5" t="str">
        <f>IF(I327="non",H327,"0")</f>
        <v>0</v>
      </c>
      <c r="K327">
        <f>SUMIFS('bac volé dégradé'!$D$3:$D$10,'bac volé dégradé'!$A$3:$A$10,Tableau1345[[#This Row],[Zone]])</f>
        <v>0</v>
      </c>
      <c r="L327">
        <f>(G327)*2+J327+K327</f>
        <v>1000</v>
      </c>
      <c r="M327" s="6"/>
      <c r="N327" s="38" t="str">
        <f>IF(M327="non",L327,"0")</f>
        <v>0</v>
      </c>
      <c r="O327">
        <f>SUMIFS('bac volé dégradé'!$G$3:$G$10,'bac volé dégradé'!$A$3:$A$10,Tableau1345[[#This Row],[Zone]])</f>
        <v>0</v>
      </c>
      <c r="P327" s="40">
        <f>G327*2+N327+O327</f>
        <v>1000</v>
      </c>
      <c r="Q327" s="36"/>
      <c r="R327" s="67" t="str">
        <f t="shared" si="5"/>
        <v>0</v>
      </c>
      <c r="S327">
        <f>SUMIFS('bac volé dégradé'!$J$3:$J$10,'bac volé dégradé'!$A$3:$A$10,Tableau1345[[#This Row],[Zone]])</f>
        <v>0</v>
      </c>
      <c r="T327" s="37">
        <f>$G327*2+R327+S327</f>
        <v>1000</v>
      </c>
      <c r="U327" s="6"/>
      <c r="V327" s="5" t="str">
        <f>IF(U327="non",T327,"0")</f>
        <v>0</v>
      </c>
      <c r="W327">
        <f>SUMIFS('bac volé dégradé'!$M$3:$M$10,'bac volé dégradé'!$A$3:$A$10,Tableau1345[[#This Row],[Zone]])</f>
        <v>0</v>
      </c>
      <c r="X327">
        <f>$G327*2+V327+W327</f>
        <v>1000</v>
      </c>
      <c r="Y327" s="6"/>
    </row>
    <row r="328" spans="1:25" ht="15.75" thickBot="1" x14ac:dyDescent="0.3">
      <c r="A328" s="15">
        <v>325</v>
      </c>
      <c r="B328">
        <v>526</v>
      </c>
      <c r="C328" t="s">
        <v>372</v>
      </c>
      <c r="D328" t="s">
        <v>689</v>
      </c>
      <c r="E328" t="s">
        <v>69</v>
      </c>
      <c r="F328" s="39" t="str">
        <f>VLOOKUP(Tableau1345[[#This Row],[Code]],Legende!$A$2:$B$5,2,FALSE)</f>
        <v>Foyer</v>
      </c>
      <c r="G328" s="6">
        <f>IF(OR(E328="m",E328="P"),500,1000)</f>
        <v>500</v>
      </c>
      <c r="H328" s="35">
        <f>G328*2</f>
        <v>1000</v>
      </c>
      <c r="I328" s="36"/>
      <c r="J328" s="5" t="str">
        <f>IF(I328="non",H328,"0")</f>
        <v>0</v>
      </c>
      <c r="K328">
        <f>SUMIFS('bac volé dégradé'!$D$3:$D$10,'bac volé dégradé'!$A$3:$A$10,Tableau1345[[#This Row],[Zone]])</f>
        <v>0</v>
      </c>
      <c r="L328">
        <f>(G328)*2+J328+K328</f>
        <v>1000</v>
      </c>
      <c r="M328" s="6"/>
      <c r="N328" s="38" t="str">
        <f>IF(M328="non",L328,"0")</f>
        <v>0</v>
      </c>
      <c r="O328">
        <f>SUMIFS('bac volé dégradé'!$G$3:$G$10,'bac volé dégradé'!$A$3:$A$10,Tableau1345[[#This Row],[Zone]])</f>
        <v>0</v>
      </c>
      <c r="P328" s="40">
        <f>G328*2+N328+O328</f>
        <v>1000</v>
      </c>
      <c r="Q328" s="36"/>
      <c r="R328" s="67" t="str">
        <f t="shared" si="5"/>
        <v>0</v>
      </c>
      <c r="S328">
        <f>SUMIFS('bac volé dégradé'!$J$3:$J$10,'bac volé dégradé'!$A$3:$A$10,Tableau1345[[#This Row],[Zone]])</f>
        <v>0</v>
      </c>
      <c r="T328" s="37">
        <f>$G328*2+R328+S328</f>
        <v>1000</v>
      </c>
      <c r="U328" s="6"/>
      <c r="V328" s="5" t="str">
        <f>IF(U328="non",T328,"0")</f>
        <v>0</v>
      </c>
      <c r="W328">
        <f>SUMIFS('bac volé dégradé'!$M$3:$M$10,'bac volé dégradé'!$A$3:$A$10,Tableau1345[[#This Row],[Zone]])</f>
        <v>0</v>
      </c>
      <c r="X328">
        <f>$G328*2+V328+W328</f>
        <v>1000</v>
      </c>
      <c r="Y328" s="6"/>
    </row>
    <row r="329" spans="1:25" ht="15.75" thickBot="1" x14ac:dyDescent="0.3">
      <c r="A329" s="15">
        <v>326</v>
      </c>
      <c r="B329">
        <v>651</v>
      </c>
      <c r="C329" t="s">
        <v>373</v>
      </c>
      <c r="D329" t="s">
        <v>689</v>
      </c>
      <c r="E329" t="s">
        <v>69</v>
      </c>
      <c r="F329" s="39" t="str">
        <f>VLOOKUP(Tableau1345[[#This Row],[Code]],Legende!$A$2:$B$5,2,FALSE)</f>
        <v>Foyer</v>
      </c>
      <c r="G329" s="6">
        <f>IF(OR(E329="m",E329="P"),500,1000)</f>
        <v>500</v>
      </c>
      <c r="H329" s="35">
        <f>G329*2</f>
        <v>1000</v>
      </c>
      <c r="I329" s="36"/>
      <c r="J329" s="5" t="str">
        <f>IF(I329="non",H329,"0")</f>
        <v>0</v>
      </c>
      <c r="K329">
        <f>SUMIFS('bac volé dégradé'!$D$3:$D$10,'bac volé dégradé'!$A$3:$A$10,Tableau1345[[#This Row],[Zone]])</f>
        <v>0</v>
      </c>
      <c r="L329">
        <f>(G329)*2+J329+K329</f>
        <v>1000</v>
      </c>
      <c r="M329" s="6"/>
      <c r="N329" s="38" t="str">
        <f>IF(M329="non",L329,"0")</f>
        <v>0</v>
      </c>
      <c r="O329">
        <f>SUMIFS('bac volé dégradé'!$G$3:$G$10,'bac volé dégradé'!$A$3:$A$10,Tableau1345[[#This Row],[Zone]])</f>
        <v>0</v>
      </c>
      <c r="P329" s="40">
        <f>G329*2+N329+O329</f>
        <v>1000</v>
      </c>
      <c r="Q329" s="36"/>
      <c r="R329" s="67" t="str">
        <f t="shared" si="5"/>
        <v>0</v>
      </c>
      <c r="S329">
        <f>SUMIFS('bac volé dégradé'!$J$3:$J$10,'bac volé dégradé'!$A$3:$A$10,Tableau1345[[#This Row],[Zone]])</f>
        <v>0</v>
      </c>
      <c r="T329" s="37">
        <f>$G329*2+R329+S329</f>
        <v>1000</v>
      </c>
      <c r="U329" s="6"/>
      <c r="V329" s="5" t="str">
        <f>IF(U329="non",T329,"0")</f>
        <v>0</v>
      </c>
      <c r="W329">
        <f>SUMIFS('bac volé dégradé'!$M$3:$M$10,'bac volé dégradé'!$A$3:$A$10,Tableau1345[[#This Row],[Zone]])</f>
        <v>0</v>
      </c>
      <c r="X329">
        <f>$G329*2+V329+W329</f>
        <v>1000</v>
      </c>
      <c r="Y329" s="6"/>
    </row>
    <row r="330" spans="1:25" ht="15.75" thickBot="1" x14ac:dyDescent="0.3">
      <c r="A330" s="15">
        <v>327</v>
      </c>
      <c r="B330">
        <v>527</v>
      </c>
      <c r="C330" t="s">
        <v>374</v>
      </c>
      <c r="D330" t="s">
        <v>689</v>
      </c>
      <c r="E330" t="s">
        <v>69</v>
      </c>
      <c r="F330" s="39" t="str">
        <f>VLOOKUP(Tableau1345[[#This Row],[Code]],Legende!$A$2:$B$5,2,FALSE)</f>
        <v>Foyer</v>
      </c>
      <c r="G330" s="6">
        <f>IF(OR(E330="m",E330="P"),500,1000)</f>
        <v>500</v>
      </c>
      <c r="H330" s="35">
        <f>G330*2</f>
        <v>1000</v>
      </c>
      <c r="I330" s="36"/>
      <c r="J330" s="5" t="str">
        <f>IF(I330="non",H330,"0")</f>
        <v>0</v>
      </c>
      <c r="K330">
        <f>SUMIFS('bac volé dégradé'!$D$3:$D$10,'bac volé dégradé'!$A$3:$A$10,Tableau1345[[#This Row],[Zone]])</f>
        <v>0</v>
      </c>
      <c r="L330">
        <f>(G330)*2+J330+K330</f>
        <v>1000</v>
      </c>
      <c r="M330" s="6"/>
      <c r="N330" s="38" t="str">
        <f>IF(M330="non",L330,"0")</f>
        <v>0</v>
      </c>
      <c r="O330">
        <f>SUMIFS('bac volé dégradé'!$G$3:$G$10,'bac volé dégradé'!$A$3:$A$10,Tableau1345[[#This Row],[Zone]])</f>
        <v>0</v>
      </c>
      <c r="P330" s="40">
        <f>G330*2+N330+O330</f>
        <v>1000</v>
      </c>
      <c r="Q330" s="36"/>
      <c r="R330" s="67" t="str">
        <f t="shared" si="5"/>
        <v>0</v>
      </c>
      <c r="S330">
        <f>SUMIFS('bac volé dégradé'!$J$3:$J$10,'bac volé dégradé'!$A$3:$A$10,Tableau1345[[#This Row],[Zone]])</f>
        <v>0</v>
      </c>
      <c r="T330" s="37">
        <f>$G330*2+R330+S330</f>
        <v>1000</v>
      </c>
      <c r="U330" s="6"/>
      <c r="V330" s="5" t="str">
        <f>IF(U330="non",T330,"0")</f>
        <v>0</v>
      </c>
      <c r="W330">
        <f>SUMIFS('bac volé dégradé'!$M$3:$M$10,'bac volé dégradé'!$A$3:$A$10,Tableau1345[[#This Row],[Zone]])</f>
        <v>0</v>
      </c>
      <c r="X330">
        <f>$G330*2+V330+W330</f>
        <v>1000</v>
      </c>
      <c r="Y330" s="6"/>
    </row>
    <row r="331" spans="1:25" ht="15.75" thickBot="1" x14ac:dyDescent="0.3">
      <c r="A331" s="15">
        <v>328</v>
      </c>
      <c r="B331">
        <v>652</v>
      </c>
      <c r="C331" t="s">
        <v>375</v>
      </c>
      <c r="D331" t="s">
        <v>689</v>
      </c>
      <c r="E331" t="s">
        <v>69</v>
      </c>
      <c r="F331" s="39" t="str">
        <f>VLOOKUP(Tableau1345[[#This Row],[Code]],Legende!$A$2:$B$5,2,FALSE)</f>
        <v>Foyer</v>
      </c>
      <c r="G331" s="6">
        <f>IF(OR(E331="m",E331="P"),500,1000)</f>
        <v>500</v>
      </c>
      <c r="H331" s="35">
        <f>G331*2</f>
        <v>1000</v>
      </c>
      <c r="I331" s="36"/>
      <c r="J331" s="5" t="str">
        <f>IF(I331="non",H331,"0")</f>
        <v>0</v>
      </c>
      <c r="K331">
        <f>SUMIFS('bac volé dégradé'!$D$3:$D$10,'bac volé dégradé'!$A$3:$A$10,Tableau1345[[#This Row],[Zone]])</f>
        <v>0</v>
      </c>
      <c r="L331">
        <f>(G331)*2+J331+K331</f>
        <v>1000</v>
      </c>
      <c r="M331" s="6"/>
      <c r="N331" s="38" t="str">
        <f>IF(M331="non",L331,"0")</f>
        <v>0</v>
      </c>
      <c r="O331">
        <f>SUMIFS('bac volé dégradé'!$G$3:$G$10,'bac volé dégradé'!$A$3:$A$10,Tableau1345[[#This Row],[Zone]])</f>
        <v>0</v>
      </c>
      <c r="P331" s="40">
        <f>G331*2+N331+O331</f>
        <v>1000</v>
      </c>
      <c r="Q331" s="36"/>
      <c r="R331" s="67" t="str">
        <f t="shared" si="5"/>
        <v>0</v>
      </c>
      <c r="S331">
        <f>SUMIFS('bac volé dégradé'!$J$3:$J$10,'bac volé dégradé'!$A$3:$A$10,Tableau1345[[#This Row],[Zone]])</f>
        <v>0</v>
      </c>
      <c r="T331" s="37">
        <f>$G331*2+R331+S331</f>
        <v>1000</v>
      </c>
      <c r="U331" s="6"/>
      <c r="V331" s="5" t="str">
        <f>IF(U331="non",T331,"0")</f>
        <v>0</v>
      </c>
      <c r="W331">
        <f>SUMIFS('bac volé dégradé'!$M$3:$M$10,'bac volé dégradé'!$A$3:$A$10,Tableau1345[[#This Row],[Zone]])</f>
        <v>0</v>
      </c>
      <c r="X331">
        <f>$G331*2+V331+W331</f>
        <v>1000</v>
      </c>
      <c r="Y331" s="6"/>
    </row>
    <row r="332" spans="1:25" ht="15.75" thickBot="1" x14ac:dyDescent="0.3">
      <c r="A332" s="15">
        <v>329</v>
      </c>
      <c r="B332">
        <v>653</v>
      </c>
      <c r="C332" t="s">
        <v>376</v>
      </c>
      <c r="D332" t="s">
        <v>689</v>
      </c>
      <c r="E332" t="s">
        <v>69</v>
      </c>
      <c r="F332" s="39" t="str">
        <f>VLOOKUP(Tableau1345[[#This Row],[Code]],Legende!$A$2:$B$5,2,FALSE)</f>
        <v>Foyer</v>
      </c>
      <c r="G332" s="6">
        <f>IF(OR(E332="m",E332="P"),500,1000)</f>
        <v>500</v>
      </c>
      <c r="H332" s="35">
        <f>G332*2</f>
        <v>1000</v>
      </c>
      <c r="I332" s="36"/>
      <c r="J332" s="5" t="str">
        <f>IF(I332="non",H332,"0")</f>
        <v>0</v>
      </c>
      <c r="K332">
        <f>SUMIFS('bac volé dégradé'!$D$3:$D$10,'bac volé dégradé'!$A$3:$A$10,Tableau1345[[#This Row],[Zone]])</f>
        <v>0</v>
      </c>
      <c r="L332">
        <f>(G332)*2+J332+K332</f>
        <v>1000</v>
      </c>
      <c r="M332" s="6"/>
      <c r="N332" s="38" t="str">
        <f>IF(M332="non",L332,"0")</f>
        <v>0</v>
      </c>
      <c r="O332">
        <f>SUMIFS('bac volé dégradé'!$G$3:$G$10,'bac volé dégradé'!$A$3:$A$10,Tableau1345[[#This Row],[Zone]])</f>
        <v>0</v>
      </c>
      <c r="P332" s="40">
        <f>G332*2+N332+O332</f>
        <v>1000</v>
      </c>
      <c r="Q332" s="36"/>
      <c r="R332" s="67" t="str">
        <f t="shared" si="5"/>
        <v>0</v>
      </c>
      <c r="S332">
        <f>SUMIFS('bac volé dégradé'!$J$3:$J$10,'bac volé dégradé'!$A$3:$A$10,Tableau1345[[#This Row],[Zone]])</f>
        <v>0</v>
      </c>
      <c r="T332" s="37">
        <f>$G332*2+R332+S332</f>
        <v>1000</v>
      </c>
      <c r="U332" s="6"/>
      <c r="V332" s="5" t="str">
        <f>IF(U332="non",T332,"0")</f>
        <v>0</v>
      </c>
      <c r="W332">
        <f>SUMIFS('bac volé dégradé'!$M$3:$M$10,'bac volé dégradé'!$A$3:$A$10,Tableau1345[[#This Row],[Zone]])</f>
        <v>0</v>
      </c>
      <c r="X332">
        <f>$G332*2+V332+W332</f>
        <v>1000</v>
      </c>
      <c r="Y332" s="6"/>
    </row>
    <row r="333" spans="1:25" ht="15.75" thickBot="1" x14ac:dyDescent="0.3">
      <c r="A333" s="15">
        <v>330</v>
      </c>
      <c r="B333">
        <v>654</v>
      </c>
      <c r="C333" t="s">
        <v>377</v>
      </c>
      <c r="D333" t="s">
        <v>689</v>
      </c>
      <c r="E333" t="s">
        <v>69</v>
      </c>
      <c r="F333" s="39" t="str">
        <f>VLOOKUP(Tableau1345[[#This Row],[Code]],Legende!$A$2:$B$5,2,FALSE)</f>
        <v>Foyer</v>
      </c>
      <c r="G333" s="6">
        <f>IF(OR(E333="m",E333="P"),500,1000)</f>
        <v>500</v>
      </c>
      <c r="H333" s="35">
        <f>G333*2</f>
        <v>1000</v>
      </c>
      <c r="I333" s="36"/>
      <c r="J333" s="5" t="str">
        <f>IF(I333="non",H333,"0")</f>
        <v>0</v>
      </c>
      <c r="K333">
        <f>SUMIFS('bac volé dégradé'!$D$3:$D$10,'bac volé dégradé'!$A$3:$A$10,Tableau1345[[#This Row],[Zone]])</f>
        <v>0</v>
      </c>
      <c r="L333">
        <f>(G333)*2+J333+K333</f>
        <v>1000</v>
      </c>
      <c r="M333" s="6"/>
      <c r="N333" s="38" t="str">
        <f>IF(M333="non",L333,"0")</f>
        <v>0</v>
      </c>
      <c r="O333">
        <f>SUMIFS('bac volé dégradé'!$G$3:$G$10,'bac volé dégradé'!$A$3:$A$10,Tableau1345[[#This Row],[Zone]])</f>
        <v>0</v>
      </c>
      <c r="P333" s="40">
        <f>G333*2+N333+O333</f>
        <v>1000</v>
      </c>
      <c r="Q333" s="36"/>
      <c r="R333" s="67" t="str">
        <f t="shared" si="5"/>
        <v>0</v>
      </c>
      <c r="S333">
        <f>SUMIFS('bac volé dégradé'!$J$3:$J$10,'bac volé dégradé'!$A$3:$A$10,Tableau1345[[#This Row],[Zone]])</f>
        <v>0</v>
      </c>
      <c r="T333" s="37">
        <f>$G333*2+R333+S333</f>
        <v>1000</v>
      </c>
      <c r="U333" s="6"/>
      <c r="V333" s="5" t="str">
        <f>IF(U333="non",T333,"0")</f>
        <v>0</v>
      </c>
      <c r="W333">
        <f>SUMIFS('bac volé dégradé'!$M$3:$M$10,'bac volé dégradé'!$A$3:$A$10,Tableau1345[[#This Row],[Zone]])</f>
        <v>0</v>
      </c>
      <c r="X333">
        <f>$G333*2+V333+W333</f>
        <v>1000</v>
      </c>
      <c r="Y333" s="6"/>
    </row>
    <row r="334" spans="1:25" ht="15.75" thickBot="1" x14ac:dyDescent="0.3">
      <c r="A334" s="15">
        <v>331</v>
      </c>
      <c r="B334">
        <v>655</v>
      </c>
      <c r="C334" t="s">
        <v>378</v>
      </c>
      <c r="D334" t="s">
        <v>689</v>
      </c>
      <c r="E334" t="s">
        <v>69</v>
      </c>
      <c r="F334" s="39" t="str">
        <f>VLOOKUP(Tableau1345[[#This Row],[Code]],Legende!$A$2:$B$5,2,FALSE)</f>
        <v>Foyer</v>
      </c>
      <c r="G334" s="6">
        <f>IF(OR(E334="m",E334="P"),500,1000)</f>
        <v>500</v>
      </c>
      <c r="H334" s="35">
        <f>G334*2</f>
        <v>1000</v>
      </c>
      <c r="I334" s="36"/>
      <c r="J334" s="5" t="str">
        <f>IF(I334="non",H334,"0")</f>
        <v>0</v>
      </c>
      <c r="K334">
        <f>SUMIFS('bac volé dégradé'!$D$3:$D$10,'bac volé dégradé'!$A$3:$A$10,Tableau1345[[#This Row],[Zone]])</f>
        <v>0</v>
      </c>
      <c r="L334">
        <f>(G334)*2+J334+K334</f>
        <v>1000</v>
      </c>
      <c r="M334" s="6"/>
      <c r="N334" s="38" t="str">
        <f>IF(M334="non",L334,"0")</f>
        <v>0</v>
      </c>
      <c r="O334">
        <f>SUMIFS('bac volé dégradé'!$G$3:$G$10,'bac volé dégradé'!$A$3:$A$10,Tableau1345[[#This Row],[Zone]])</f>
        <v>0</v>
      </c>
      <c r="P334" s="40">
        <f>G334*2+N334+O334</f>
        <v>1000</v>
      </c>
      <c r="Q334" s="36"/>
      <c r="R334" s="67" t="str">
        <f t="shared" si="5"/>
        <v>0</v>
      </c>
      <c r="S334">
        <f>SUMIFS('bac volé dégradé'!$J$3:$J$10,'bac volé dégradé'!$A$3:$A$10,Tableau1345[[#This Row],[Zone]])</f>
        <v>0</v>
      </c>
      <c r="T334" s="37">
        <f>$G334*2+R334+S334</f>
        <v>1000</v>
      </c>
      <c r="U334" s="6"/>
      <c r="V334" s="5" t="str">
        <f>IF(U334="non",T334,"0")</f>
        <v>0</v>
      </c>
      <c r="W334">
        <f>SUMIFS('bac volé dégradé'!$M$3:$M$10,'bac volé dégradé'!$A$3:$A$10,Tableau1345[[#This Row],[Zone]])</f>
        <v>0</v>
      </c>
      <c r="X334">
        <f>$G334*2+V334+W334</f>
        <v>1000</v>
      </c>
      <c r="Y334" s="6"/>
    </row>
    <row r="335" spans="1:25" ht="15.75" thickBot="1" x14ac:dyDescent="0.3">
      <c r="A335" s="15">
        <v>332</v>
      </c>
      <c r="B335">
        <v>600</v>
      </c>
      <c r="C335" t="s">
        <v>273</v>
      </c>
      <c r="D335" t="s">
        <v>689</v>
      </c>
      <c r="E335" t="s">
        <v>69</v>
      </c>
      <c r="F335" s="39" t="str">
        <f>VLOOKUP(Tableau1345[[#This Row],[Code]],Legende!$A$2:$B$5,2,FALSE)</f>
        <v>Foyer</v>
      </c>
      <c r="G335" s="6">
        <f>IF(OR(E335="m",E335="P"),500,1000)</f>
        <v>500</v>
      </c>
      <c r="H335" s="35">
        <f>G335*2</f>
        <v>1000</v>
      </c>
      <c r="I335" s="36"/>
      <c r="J335" s="5" t="str">
        <f>IF(I335="non",H335,"0")</f>
        <v>0</v>
      </c>
      <c r="K335">
        <f>SUMIFS('bac volé dégradé'!$D$3:$D$10,'bac volé dégradé'!$A$3:$A$10,Tableau1345[[#This Row],[Zone]])</f>
        <v>0</v>
      </c>
      <c r="L335">
        <f>(G335)*2+J335+K335</f>
        <v>1000</v>
      </c>
      <c r="M335" s="6"/>
      <c r="N335" s="38" t="str">
        <f>IF(M335="non",L335,"0")</f>
        <v>0</v>
      </c>
      <c r="O335">
        <f>SUMIFS('bac volé dégradé'!$G$3:$G$10,'bac volé dégradé'!$A$3:$A$10,Tableau1345[[#This Row],[Zone]])</f>
        <v>0</v>
      </c>
      <c r="P335" s="40">
        <f>G335*2+N335+O335</f>
        <v>1000</v>
      </c>
      <c r="Q335" s="36"/>
      <c r="R335" s="67" t="str">
        <f t="shared" si="5"/>
        <v>0</v>
      </c>
      <c r="S335">
        <f>SUMIFS('bac volé dégradé'!$J$3:$J$10,'bac volé dégradé'!$A$3:$A$10,Tableau1345[[#This Row],[Zone]])</f>
        <v>0</v>
      </c>
      <c r="T335" s="37">
        <f>$G335*2+R335+S335</f>
        <v>1000</v>
      </c>
      <c r="U335" s="6"/>
      <c r="V335" s="5" t="str">
        <f>IF(U335="non",T335,"0")</f>
        <v>0</v>
      </c>
      <c r="W335">
        <f>SUMIFS('bac volé dégradé'!$M$3:$M$10,'bac volé dégradé'!$A$3:$A$10,Tableau1345[[#This Row],[Zone]])</f>
        <v>0</v>
      </c>
      <c r="X335">
        <f>$G335*2+V335+W335</f>
        <v>1000</v>
      </c>
      <c r="Y335" s="6"/>
    </row>
    <row r="336" spans="1:25" ht="15.75" thickBot="1" x14ac:dyDescent="0.3">
      <c r="A336" s="15">
        <v>333</v>
      </c>
      <c r="B336">
        <v>601</v>
      </c>
      <c r="C336" t="s">
        <v>379</v>
      </c>
      <c r="D336" t="s">
        <v>689</v>
      </c>
      <c r="E336" t="s">
        <v>69</v>
      </c>
      <c r="F336" s="39" t="str">
        <f>VLOOKUP(Tableau1345[[#This Row],[Code]],Legende!$A$2:$B$5,2,FALSE)</f>
        <v>Foyer</v>
      </c>
      <c r="G336" s="6">
        <f>IF(OR(E336="m",E336="P"),500,1000)</f>
        <v>500</v>
      </c>
      <c r="H336" s="35">
        <f>G336*2</f>
        <v>1000</v>
      </c>
      <c r="I336" s="36"/>
      <c r="J336" s="5" t="str">
        <f>IF(I336="non",H336,"0")</f>
        <v>0</v>
      </c>
      <c r="K336">
        <f>SUMIFS('bac volé dégradé'!$D$3:$D$10,'bac volé dégradé'!$A$3:$A$10,Tableau1345[[#This Row],[Zone]])</f>
        <v>0</v>
      </c>
      <c r="L336">
        <f>(G336)*2+J336+K336</f>
        <v>1000</v>
      </c>
      <c r="M336" s="6"/>
      <c r="N336" s="38" t="str">
        <f>IF(M336="non",L336,"0")</f>
        <v>0</v>
      </c>
      <c r="O336">
        <f>SUMIFS('bac volé dégradé'!$G$3:$G$10,'bac volé dégradé'!$A$3:$A$10,Tableau1345[[#This Row],[Zone]])</f>
        <v>0</v>
      </c>
      <c r="P336" s="40">
        <f>G336*2+N336+O336</f>
        <v>1000</v>
      </c>
      <c r="Q336" s="36"/>
      <c r="R336" s="67" t="str">
        <f t="shared" si="5"/>
        <v>0</v>
      </c>
      <c r="S336">
        <f>SUMIFS('bac volé dégradé'!$J$3:$J$10,'bac volé dégradé'!$A$3:$A$10,Tableau1345[[#This Row],[Zone]])</f>
        <v>0</v>
      </c>
      <c r="T336" s="37">
        <f>$G336*2+R336+S336</f>
        <v>1000</v>
      </c>
      <c r="U336" s="6"/>
      <c r="V336" s="5" t="str">
        <f>IF(U336="non",T336,"0")</f>
        <v>0</v>
      </c>
      <c r="W336">
        <f>SUMIFS('bac volé dégradé'!$M$3:$M$10,'bac volé dégradé'!$A$3:$A$10,Tableau1345[[#This Row],[Zone]])</f>
        <v>0</v>
      </c>
      <c r="X336">
        <f>$G336*2+V336+W336</f>
        <v>1000</v>
      </c>
      <c r="Y336" s="6"/>
    </row>
    <row r="337" spans="1:25" ht="15.75" thickBot="1" x14ac:dyDescent="0.3">
      <c r="A337" s="15">
        <v>334</v>
      </c>
      <c r="B337">
        <v>602</v>
      </c>
      <c r="C337" t="s">
        <v>5</v>
      </c>
      <c r="D337" t="s">
        <v>689</v>
      </c>
      <c r="E337" t="s">
        <v>69</v>
      </c>
      <c r="F337" s="39" t="str">
        <f>VLOOKUP(Tableau1345[[#This Row],[Code]],Legende!$A$2:$B$5,2,FALSE)</f>
        <v>Foyer</v>
      </c>
      <c r="G337" s="6">
        <f>IF(OR(E337="m",E337="P"),500,1000)</f>
        <v>500</v>
      </c>
      <c r="H337" s="35">
        <f>G337*2</f>
        <v>1000</v>
      </c>
      <c r="I337" s="36"/>
      <c r="J337" s="5" t="str">
        <f>IF(I337="non",H337,"0")</f>
        <v>0</v>
      </c>
      <c r="K337">
        <f>SUMIFS('bac volé dégradé'!$D$3:$D$10,'bac volé dégradé'!$A$3:$A$10,Tableau1345[[#This Row],[Zone]])</f>
        <v>0</v>
      </c>
      <c r="L337">
        <f>(G337)*2+J337+K337</f>
        <v>1000</v>
      </c>
      <c r="M337" s="6"/>
      <c r="N337" s="38" t="str">
        <f>IF(M337="non",L337,"0")</f>
        <v>0</v>
      </c>
      <c r="O337">
        <f>SUMIFS('bac volé dégradé'!$G$3:$G$10,'bac volé dégradé'!$A$3:$A$10,Tableau1345[[#This Row],[Zone]])</f>
        <v>0</v>
      </c>
      <c r="P337" s="40">
        <f>G337*2+N337+O337</f>
        <v>1000</v>
      </c>
      <c r="Q337" s="36"/>
      <c r="R337" s="67" t="str">
        <f t="shared" si="5"/>
        <v>0</v>
      </c>
      <c r="S337">
        <f>SUMIFS('bac volé dégradé'!$J$3:$J$10,'bac volé dégradé'!$A$3:$A$10,Tableau1345[[#This Row],[Zone]])</f>
        <v>0</v>
      </c>
      <c r="T337" s="37">
        <f>$G337*2+R337+S337</f>
        <v>1000</v>
      </c>
      <c r="U337" s="6"/>
      <c r="V337" s="5" t="str">
        <f>IF(U337="non",T337,"0")</f>
        <v>0</v>
      </c>
      <c r="W337">
        <f>SUMIFS('bac volé dégradé'!$M$3:$M$10,'bac volé dégradé'!$A$3:$A$10,Tableau1345[[#This Row],[Zone]])</f>
        <v>0</v>
      </c>
      <c r="X337">
        <f>$G337*2+V337+W337</f>
        <v>1000</v>
      </c>
      <c r="Y337" s="6"/>
    </row>
    <row r="338" spans="1:25" ht="15.75" thickBot="1" x14ac:dyDescent="0.3">
      <c r="A338" s="15">
        <v>335</v>
      </c>
      <c r="B338">
        <v>603</v>
      </c>
      <c r="C338" t="s">
        <v>380</v>
      </c>
      <c r="D338" t="s">
        <v>689</v>
      </c>
      <c r="E338" t="s">
        <v>69</v>
      </c>
      <c r="F338" s="39" t="str">
        <f>VLOOKUP(Tableau1345[[#This Row],[Code]],Legende!$A$2:$B$5,2,FALSE)</f>
        <v>Foyer</v>
      </c>
      <c r="G338" s="6">
        <f>IF(OR(E338="m",E338="P"),500,1000)</f>
        <v>500</v>
      </c>
      <c r="H338" s="35">
        <f>G338*2</f>
        <v>1000</v>
      </c>
      <c r="I338" s="36"/>
      <c r="J338" s="5" t="str">
        <f>IF(I338="non",H338,"0")</f>
        <v>0</v>
      </c>
      <c r="K338">
        <f>SUMIFS('bac volé dégradé'!$D$3:$D$10,'bac volé dégradé'!$A$3:$A$10,Tableau1345[[#This Row],[Zone]])</f>
        <v>0</v>
      </c>
      <c r="L338">
        <f>(G338)*2+J338+K338</f>
        <v>1000</v>
      </c>
      <c r="M338" s="6"/>
      <c r="N338" s="38" t="str">
        <f>IF(M338="non",L338,"0")</f>
        <v>0</v>
      </c>
      <c r="O338">
        <f>SUMIFS('bac volé dégradé'!$G$3:$G$10,'bac volé dégradé'!$A$3:$A$10,Tableau1345[[#This Row],[Zone]])</f>
        <v>0</v>
      </c>
      <c r="P338" s="40">
        <f>G338*2+N338+O338</f>
        <v>1000</v>
      </c>
      <c r="Q338" s="36"/>
      <c r="R338" s="67" t="str">
        <f t="shared" si="5"/>
        <v>0</v>
      </c>
      <c r="S338">
        <f>SUMIFS('bac volé dégradé'!$J$3:$J$10,'bac volé dégradé'!$A$3:$A$10,Tableau1345[[#This Row],[Zone]])</f>
        <v>0</v>
      </c>
      <c r="T338" s="37">
        <f>$G338*2+R338+S338</f>
        <v>1000</v>
      </c>
      <c r="U338" s="6"/>
      <c r="V338" s="5" t="str">
        <f>IF(U338="non",T338,"0")</f>
        <v>0</v>
      </c>
      <c r="W338">
        <f>SUMIFS('bac volé dégradé'!$M$3:$M$10,'bac volé dégradé'!$A$3:$A$10,Tableau1345[[#This Row],[Zone]])</f>
        <v>0</v>
      </c>
      <c r="X338">
        <f>$G338*2+V338+W338</f>
        <v>1000</v>
      </c>
      <c r="Y338" s="6"/>
    </row>
    <row r="339" spans="1:25" ht="15.75" thickBot="1" x14ac:dyDescent="0.3">
      <c r="A339" s="15">
        <v>336</v>
      </c>
      <c r="B339">
        <v>576</v>
      </c>
      <c r="C339" t="s">
        <v>381</v>
      </c>
      <c r="D339" t="s">
        <v>689</v>
      </c>
      <c r="E339" t="s">
        <v>69</v>
      </c>
      <c r="F339" s="39" t="str">
        <f>VLOOKUP(Tableau1345[[#This Row],[Code]],Legende!$A$2:$B$5,2,FALSE)</f>
        <v>Foyer</v>
      </c>
      <c r="G339" s="6">
        <f>IF(OR(E339="m",E339="P"),500,1000)</f>
        <v>500</v>
      </c>
      <c r="H339" s="35">
        <f>G339*2</f>
        <v>1000</v>
      </c>
      <c r="I339" s="36"/>
      <c r="J339" s="5" t="str">
        <f>IF(I339="non",H339,"0")</f>
        <v>0</v>
      </c>
      <c r="K339">
        <f>SUMIFS('bac volé dégradé'!$D$3:$D$10,'bac volé dégradé'!$A$3:$A$10,Tableau1345[[#This Row],[Zone]])</f>
        <v>0</v>
      </c>
      <c r="L339">
        <f>(G339)*2+J339+K339</f>
        <v>1000</v>
      </c>
      <c r="M339" s="6"/>
      <c r="N339" s="38" t="str">
        <f>IF(M339="non",L339,"0")</f>
        <v>0</v>
      </c>
      <c r="O339">
        <f>SUMIFS('bac volé dégradé'!$G$3:$G$10,'bac volé dégradé'!$A$3:$A$10,Tableau1345[[#This Row],[Zone]])</f>
        <v>0</v>
      </c>
      <c r="P339" s="40">
        <f>G339*2+N339+O339</f>
        <v>1000</v>
      </c>
      <c r="Q339" s="36"/>
      <c r="R339" s="67" t="str">
        <f t="shared" si="5"/>
        <v>0</v>
      </c>
      <c r="S339">
        <f>SUMIFS('bac volé dégradé'!$J$3:$J$10,'bac volé dégradé'!$A$3:$A$10,Tableau1345[[#This Row],[Zone]])</f>
        <v>0</v>
      </c>
      <c r="T339" s="37">
        <f>$G339*2+R339+S339</f>
        <v>1000</v>
      </c>
      <c r="U339" s="6"/>
      <c r="V339" s="5" t="str">
        <f>IF(U339="non",T339,"0")</f>
        <v>0</v>
      </c>
      <c r="W339">
        <f>SUMIFS('bac volé dégradé'!$M$3:$M$10,'bac volé dégradé'!$A$3:$A$10,Tableau1345[[#This Row],[Zone]])</f>
        <v>0</v>
      </c>
      <c r="X339">
        <f>$G339*2+V339+W339</f>
        <v>1000</v>
      </c>
      <c r="Y339" s="6"/>
    </row>
    <row r="340" spans="1:25" ht="15.75" thickBot="1" x14ac:dyDescent="0.3">
      <c r="A340" s="15">
        <v>337</v>
      </c>
      <c r="B340">
        <v>577</v>
      </c>
      <c r="C340" t="s">
        <v>382</v>
      </c>
      <c r="D340" t="s">
        <v>689</v>
      </c>
      <c r="E340" t="s">
        <v>69</v>
      </c>
      <c r="F340" s="39" t="str">
        <f>VLOOKUP(Tableau1345[[#This Row],[Code]],Legende!$A$2:$B$5,2,FALSE)</f>
        <v>Foyer</v>
      </c>
      <c r="G340" s="6">
        <f>IF(OR(E340="m",E340="P"),500,1000)</f>
        <v>500</v>
      </c>
      <c r="H340" s="35">
        <f>G340*2</f>
        <v>1000</v>
      </c>
      <c r="I340" s="36"/>
      <c r="J340" s="5" t="str">
        <f>IF(I340="non",H340,"0")</f>
        <v>0</v>
      </c>
      <c r="K340">
        <f>SUMIFS('bac volé dégradé'!$D$3:$D$10,'bac volé dégradé'!$A$3:$A$10,Tableau1345[[#This Row],[Zone]])</f>
        <v>0</v>
      </c>
      <c r="L340">
        <f>(G340)*2+J340+K340</f>
        <v>1000</v>
      </c>
      <c r="M340" s="6"/>
      <c r="N340" s="38" t="str">
        <f>IF(M340="non",L340,"0")</f>
        <v>0</v>
      </c>
      <c r="O340">
        <f>SUMIFS('bac volé dégradé'!$G$3:$G$10,'bac volé dégradé'!$A$3:$A$10,Tableau1345[[#This Row],[Zone]])</f>
        <v>0</v>
      </c>
      <c r="P340" s="40">
        <f>G340*2+N340+O340</f>
        <v>1000</v>
      </c>
      <c r="Q340" s="36"/>
      <c r="R340" s="67" t="str">
        <f t="shared" si="5"/>
        <v>0</v>
      </c>
      <c r="S340">
        <f>SUMIFS('bac volé dégradé'!$J$3:$J$10,'bac volé dégradé'!$A$3:$A$10,Tableau1345[[#This Row],[Zone]])</f>
        <v>0</v>
      </c>
      <c r="T340" s="37">
        <f>$G340*2+R340+S340</f>
        <v>1000</v>
      </c>
      <c r="U340" s="6"/>
      <c r="V340" s="5" t="str">
        <f>IF(U340="non",T340,"0")</f>
        <v>0</v>
      </c>
      <c r="W340">
        <f>SUMIFS('bac volé dégradé'!$M$3:$M$10,'bac volé dégradé'!$A$3:$A$10,Tableau1345[[#This Row],[Zone]])</f>
        <v>0</v>
      </c>
      <c r="X340">
        <f>$G340*2+V340+W340</f>
        <v>1000</v>
      </c>
      <c r="Y340" s="6"/>
    </row>
    <row r="341" spans="1:25" ht="15.75" thickBot="1" x14ac:dyDescent="0.3">
      <c r="A341" s="15">
        <v>338</v>
      </c>
      <c r="B341">
        <v>578</v>
      </c>
      <c r="C341" t="s">
        <v>383</v>
      </c>
      <c r="D341" t="s">
        <v>689</v>
      </c>
      <c r="E341" t="s">
        <v>69</v>
      </c>
      <c r="F341" s="39" t="str">
        <f>VLOOKUP(Tableau1345[[#This Row],[Code]],Legende!$A$2:$B$5,2,FALSE)</f>
        <v>Foyer</v>
      </c>
      <c r="G341" s="6">
        <f>IF(OR(E341="m",E341="P"),500,1000)</f>
        <v>500</v>
      </c>
      <c r="H341" s="35">
        <f>G341*2</f>
        <v>1000</v>
      </c>
      <c r="I341" s="36"/>
      <c r="J341" s="5" t="str">
        <f>IF(I341="non",H341,"0")</f>
        <v>0</v>
      </c>
      <c r="K341">
        <f>SUMIFS('bac volé dégradé'!$D$3:$D$10,'bac volé dégradé'!$A$3:$A$10,Tableau1345[[#This Row],[Zone]])</f>
        <v>0</v>
      </c>
      <c r="L341">
        <f>(G341)*2+J341+K341</f>
        <v>1000</v>
      </c>
      <c r="M341" s="6"/>
      <c r="N341" s="38" t="str">
        <f>IF(M341="non",L341,"0")</f>
        <v>0</v>
      </c>
      <c r="O341">
        <f>SUMIFS('bac volé dégradé'!$G$3:$G$10,'bac volé dégradé'!$A$3:$A$10,Tableau1345[[#This Row],[Zone]])</f>
        <v>0</v>
      </c>
      <c r="P341" s="40">
        <f>G341*2+N341+O341</f>
        <v>1000</v>
      </c>
      <c r="Q341" s="36"/>
      <c r="R341" s="67" t="str">
        <f t="shared" si="5"/>
        <v>0</v>
      </c>
      <c r="S341">
        <f>SUMIFS('bac volé dégradé'!$J$3:$J$10,'bac volé dégradé'!$A$3:$A$10,Tableau1345[[#This Row],[Zone]])</f>
        <v>0</v>
      </c>
      <c r="T341" s="37">
        <f>$G341*2+R341+S341</f>
        <v>1000</v>
      </c>
      <c r="U341" s="6"/>
      <c r="V341" s="5" t="str">
        <f>IF(U341="non",T341,"0")</f>
        <v>0</v>
      </c>
      <c r="W341">
        <f>SUMIFS('bac volé dégradé'!$M$3:$M$10,'bac volé dégradé'!$A$3:$A$10,Tableau1345[[#This Row],[Zone]])</f>
        <v>0</v>
      </c>
      <c r="X341">
        <f>$G341*2+V341+W341</f>
        <v>1000</v>
      </c>
      <c r="Y341" s="6"/>
    </row>
    <row r="342" spans="1:25" ht="15.75" thickBot="1" x14ac:dyDescent="0.3">
      <c r="A342" s="15">
        <v>339</v>
      </c>
      <c r="B342">
        <v>579</v>
      </c>
      <c r="C342" t="s">
        <v>384</v>
      </c>
      <c r="D342" t="s">
        <v>689</v>
      </c>
      <c r="E342" t="s">
        <v>69</v>
      </c>
      <c r="F342" s="39" t="str">
        <f>VLOOKUP(Tableau1345[[#This Row],[Code]],Legende!$A$2:$B$5,2,FALSE)</f>
        <v>Foyer</v>
      </c>
      <c r="G342" s="6">
        <f>IF(OR(E342="m",E342="P"),500,1000)</f>
        <v>500</v>
      </c>
      <c r="H342" s="35">
        <f>G342*2</f>
        <v>1000</v>
      </c>
      <c r="I342" s="36"/>
      <c r="J342" s="5" t="str">
        <f>IF(I342="non",H342,"0")</f>
        <v>0</v>
      </c>
      <c r="K342">
        <f>SUMIFS('bac volé dégradé'!$D$3:$D$10,'bac volé dégradé'!$A$3:$A$10,Tableau1345[[#This Row],[Zone]])</f>
        <v>0</v>
      </c>
      <c r="L342">
        <f>(G342)*2+J342+K342</f>
        <v>1000</v>
      </c>
      <c r="M342" s="6"/>
      <c r="N342" s="38" t="str">
        <f>IF(M342="non",L342,"0")</f>
        <v>0</v>
      </c>
      <c r="O342">
        <f>SUMIFS('bac volé dégradé'!$G$3:$G$10,'bac volé dégradé'!$A$3:$A$10,Tableau1345[[#This Row],[Zone]])</f>
        <v>0</v>
      </c>
      <c r="P342" s="40">
        <f>G342*2+N342+O342</f>
        <v>1000</v>
      </c>
      <c r="Q342" s="36"/>
      <c r="R342" s="67" t="str">
        <f t="shared" si="5"/>
        <v>0</v>
      </c>
      <c r="S342">
        <f>SUMIFS('bac volé dégradé'!$J$3:$J$10,'bac volé dégradé'!$A$3:$A$10,Tableau1345[[#This Row],[Zone]])</f>
        <v>0</v>
      </c>
      <c r="T342" s="37">
        <f>$G342*2+R342+S342</f>
        <v>1000</v>
      </c>
      <c r="U342" s="6"/>
      <c r="V342" s="5" t="str">
        <f>IF(U342="non",T342,"0")</f>
        <v>0</v>
      </c>
      <c r="W342">
        <f>SUMIFS('bac volé dégradé'!$M$3:$M$10,'bac volé dégradé'!$A$3:$A$10,Tableau1345[[#This Row],[Zone]])</f>
        <v>0</v>
      </c>
      <c r="X342">
        <f>$G342*2+V342+W342</f>
        <v>1000</v>
      </c>
      <c r="Y342" s="6"/>
    </row>
    <row r="343" spans="1:25" ht="15.75" thickBot="1" x14ac:dyDescent="0.3">
      <c r="A343" s="15">
        <v>340</v>
      </c>
      <c r="B343">
        <v>580</v>
      </c>
      <c r="C343" t="s">
        <v>385</v>
      </c>
      <c r="D343" t="s">
        <v>689</v>
      </c>
      <c r="E343" t="s">
        <v>69</v>
      </c>
      <c r="F343" s="39" t="str">
        <f>VLOOKUP(Tableau1345[[#This Row],[Code]],Legende!$A$2:$B$5,2,FALSE)</f>
        <v>Foyer</v>
      </c>
      <c r="G343" s="6">
        <f>IF(OR(E343="m",E343="P"),500,1000)</f>
        <v>500</v>
      </c>
      <c r="H343" s="35">
        <f>G343*2</f>
        <v>1000</v>
      </c>
      <c r="I343" s="36"/>
      <c r="J343" s="5" t="str">
        <f>IF(I343="non",H343,"0")</f>
        <v>0</v>
      </c>
      <c r="K343">
        <f>SUMIFS('bac volé dégradé'!$D$3:$D$10,'bac volé dégradé'!$A$3:$A$10,Tableau1345[[#This Row],[Zone]])</f>
        <v>0</v>
      </c>
      <c r="L343">
        <f>(G343)*2+J343+K343</f>
        <v>1000</v>
      </c>
      <c r="M343" s="6"/>
      <c r="N343" s="38" t="str">
        <f>IF(M343="non",L343,"0")</f>
        <v>0</v>
      </c>
      <c r="O343">
        <f>SUMIFS('bac volé dégradé'!$G$3:$G$10,'bac volé dégradé'!$A$3:$A$10,Tableau1345[[#This Row],[Zone]])</f>
        <v>0</v>
      </c>
      <c r="P343" s="40">
        <f>G343*2+N343+O343</f>
        <v>1000</v>
      </c>
      <c r="Q343" s="36"/>
      <c r="R343" s="67" t="str">
        <f t="shared" si="5"/>
        <v>0</v>
      </c>
      <c r="S343">
        <f>SUMIFS('bac volé dégradé'!$J$3:$J$10,'bac volé dégradé'!$A$3:$A$10,Tableau1345[[#This Row],[Zone]])</f>
        <v>0</v>
      </c>
      <c r="T343" s="37">
        <f>$G343*2+R343+S343</f>
        <v>1000</v>
      </c>
      <c r="U343" s="6"/>
      <c r="V343" s="5" t="str">
        <f>IF(U343="non",T343,"0")</f>
        <v>0</v>
      </c>
      <c r="W343">
        <f>SUMIFS('bac volé dégradé'!$M$3:$M$10,'bac volé dégradé'!$A$3:$A$10,Tableau1345[[#This Row],[Zone]])</f>
        <v>0</v>
      </c>
      <c r="X343">
        <f>$G343*2+V343+W343</f>
        <v>1000</v>
      </c>
      <c r="Y343" s="6"/>
    </row>
    <row r="344" spans="1:25" ht="15.75" thickBot="1" x14ac:dyDescent="0.3">
      <c r="A344" s="15">
        <v>341</v>
      </c>
      <c r="B344">
        <v>581</v>
      </c>
      <c r="C344" t="s">
        <v>386</v>
      </c>
      <c r="D344" t="s">
        <v>689</v>
      </c>
      <c r="E344" t="s">
        <v>69</v>
      </c>
      <c r="F344" s="39" t="str">
        <f>VLOOKUP(Tableau1345[[#This Row],[Code]],Legende!$A$2:$B$5,2,FALSE)</f>
        <v>Foyer</v>
      </c>
      <c r="G344" s="6">
        <f>IF(OR(E344="m",E344="P"),500,1000)</f>
        <v>500</v>
      </c>
      <c r="H344" s="35">
        <f>G344*2</f>
        <v>1000</v>
      </c>
      <c r="I344" s="36"/>
      <c r="J344" s="5" t="str">
        <f>IF(I344="non",H344,"0")</f>
        <v>0</v>
      </c>
      <c r="K344">
        <f>SUMIFS('bac volé dégradé'!$D$3:$D$10,'bac volé dégradé'!$A$3:$A$10,Tableau1345[[#This Row],[Zone]])</f>
        <v>0</v>
      </c>
      <c r="L344">
        <f>(G344)*2+J344+K344</f>
        <v>1000</v>
      </c>
      <c r="M344" s="6"/>
      <c r="N344" s="38" t="str">
        <f>IF(M344="non",L344,"0")</f>
        <v>0</v>
      </c>
      <c r="O344">
        <f>SUMIFS('bac volé dégradé'!$G$3:$G$10,'bac volé dégradé'!$A$3:$A$10,Tableau1345[[#This Row],[Zone]])</f>
        <v>0</v>
      </c>
      <c r="P344" s="40">
        <f>G344*2+N344+O344</f>
        <v>1000</v>
      </c>
      <c r="Q344" s="36"/>
      <c r="R344" s="67" t="str">
        <f t="shared" si="5"/>
        <v>0</v>
      </c>
      <c r="S344">
        <f>SUMIFS('bac volé dégradé'!$J$3:$J$10,'bac volé dégradé'!$A$3:$A$10,Tableau1345[[#This Row],[Zone]])</f>
        <v>0</v>
      </c>
      <c r="T344" s="37">
        <f>$G344*2+R344+S344</f>
        <v>1000</v>
      </c>
      <c r="U344" s="6"/>
      <c r="V344" s="5" t="str">
        <f>IF(U344="non",T344,"0")</f>
        <v>0</v>
      </c>
      <c r="W344">
        <f>SUMIFS('bac volé dégradé'!$M$3:$M$10,'bac volé dégradé'!$A$3:$A$10,Tableau1345[[#This Row],[Zone]])</f>
        <v>0</v>
      </c>
      <c r="X344">
        <f>$G344*2+V344+W344</f>
        <v>1000</v>
      </c>
      <c r="Y344" s="6"/>
    </row>
    <row r="345" spans="1:25" ht="15.75" thickBot="1" x14ac:dyDescent="0.3">
      <c r="A345" s="15">
        <v>342</v>
      </c>
      <c r="B345">
        <v>582</v>
      </c>
      <c r="C345" t="s">
        <v>387</v>
      </c>
      <c r="D345" t="s">
        <v>689</v>
      </c>
      <c r="E345" t="s">
        <v>69</v>
      </c>
      <c r="F345" s="39" t="str">
        <f>VLOOKUP(Tableau1345[[#This Row],[Code]],Legende!$A$2:$B$5,2,FALSE)</f>
        <v>Foyer</v>
      </c>
      <c r="G345" s="6">
        <f>IF(OR(E345="m",E345="P"),500,1000)</f>
        <v>500</v>
      </c>
      <c r="H345" s="35">
        <f>G345*2</f>
        <v>1000</v>
      </c>
      <c r="I345" s="36"/>
      <c r="J345" s="5" t="str">
        <f>IF(I345="non",H345,"0")</f>
        <v>0</v>
      </c>
      <c r="K345">
        <f>SUMIFS('bac volé dégradé'!$D$3:$D$10,'bac volé dégradé'!$A$3:$A$10,Tableau1345[[#This Row],[Zone]])</f>
        <v>0</v>
      </c>
      <c r="L345">
        <f>(G345)*2+J345+K345</f>
        <v>1000</v>
      </c>
      <c r="M345" s="6"/>
      <c r="N345" s="38" t="str">
        <f>IF(M345="non",L345,"0")</f>
        <v>0</v>
      </c>
      <c r="O345">
        <f>SUMIFS('bac volé dégradé'!$G$3:$G$10,'bac volé dégradé'!$A$3:$A$10,Tableau1345[[#This Row],[Zone]])</f>
        <v>0</v>
      </c>
      <c r="P345" s="40">
        <f>G345*2+N345+O345</f>
        <v>1000</v>
      </c>
      <c r="Q345" s="36"/>
      <c r="R345" s="67" t="str">
        <f t="shared" si="5"/>
        <v>0</v>
      </c>
      <c r="S345">
        <f>SUMIFS('bac volé dégradé'!$J$3:$J$10,'bac volé dégradé'!$A$3:$A$10,Tableau1345[[#This Row],[Zone]])</f>
        <v>0</v>
      </c>
      <c r="T345" s="37">
        <f>$G345*2+R345+S345</f>
        <v>1000</v>
      </c>
      <c r="U345" s="6"/>
      <c r="V345" s="5" t="str">
        <f>IF(U345="non",T345,"0")</f>
        <v>0</v>
      </c>
      <c r="W345">
        <f>SUMIFS('bac volé dégradé'!$M$3:$M$10,'bac volé dégradé'!$A$3:$A$10,Tableau1345[[#This Row],[Zone]])</f>
        <v>0</v>
      </c>
      <c r="X345">
        <f>$G345*2+V345+W345</f>
        <v>1000</v>
      </c>
      <c r="Y345" s="6"/>
    </row>
    <row r="346" spans="1:25" ht="15.75" thickBot="1" x14ac:dyDescent="0.3">
      <c r="A346" s="15">
        <v>343</v>
      </c>
      <c r="B346">
        <v>583</v>
      </c>
      <c r="C346" t="s">
        <v>388</v>
      </c>
      <c r="D346" t="s">
        <v>689</v>
      </c>
      <c r="E346" t="s">
        <v>69</v>
      </c>
      <c r="F346" s="39" t="str">
        <f>VLOOKUP(Tableau1345[[#This Row],[Code]],Legende!$A$2:$B$5,2,FALSE)</f>
        <v>Foyer</v>
      </c>
      <c r="G346" s="6">
        <f>IF(OR(E346="m",E346="P"),500,1000)</f>
        <v>500</v>
      </c>
      <c r="H346" s="35">
        <f>G346*2</f>
        <v>1000</v>
      </c>
      <c r="I346" s="36"/>
      <c r="J346" s="5" t="str">
        <f>IF(I346="non",H346,"0")</f>
        <v>0</v>
      </c>
      <c r="K346">
        <f>SUMIFS('bac volé dégradé'!$D$3:$D$10,'bac volé dégradé'!$A$3:$A$10,Tableau1345[[#This Row],[Zone]])</f>
        <v>0</v>
      </c>
      <c r="L346">
        <f>(G346)*2+J346+K346</f>
        <v>1000</v>
      </c>
      <c r="M346" s="6"/>
      <c r="N346" s="38" t="str">
        <f>IF(M346="non",L346,"0")</f>
        <v>0</v>
      </c>
      <c r="O346">
        <f>SUMIFS('bac volé dégradé'!$G$3:$G$10,'bac volé dégradé'!$A$3:$A$10,Tableau1345[[#This Row],[Zone]])</f>
        <v>0</v>
      </c>
      <c r="P346" s="40">
        <f>G346*2+N346+O346</f>
        <v>1000</v>
      </c>
      <c r="Q346" s="36"/>
      <c r="R346" s="67" t="str">
        <f t="shared" si="5"/>
        <v>0</v>
      </c>
      <c r="S346">
        <f>SUMIFS('bac volé dégradé'!$J$3:$J$10,'bac volé dégradé'!$A$3:$A$10,Tableau1345[[#This Row],[Zone]])</f>
        <v>0</v>
      </c>
      <c r="T346" s="37">
        <f>$G346*2+R346+S346</f>
        <v>1000</v>
      </c>
      <c r="U346" s="6"/>
      <c r="V346" s="5" t="str">
        <f>IF(U346="non",T346,"0")</f>
        <v>0</v>
      </c>
      <c r="W346">
        <f>SUMIFS('bac volé dégradé'!$M$3:$M$10,'bac volé dégradé'!$A$3:$A$10,Tableau1345[[#This Row],[Zone]])</f>
        <v>0</v>
      </c>
      <c r="X346">
        <f>$G346*2+V346+W346</f>
        <v>1000</v>
      </c>
      <c r="Y346" s="6"/>
    </row>
    <row r="347" spans="1:25" ht="15.75" thickBot="1" x14ac:dyDescent="0.3">
      <c r="A347" s="15">
        <v>344</v>
      </c>
      <c r="B347">
        <v>560</v>
      </c>
      <c r="C347" t="s">
        <v>389</v>
      </c>
      <c r="D347" t="s">
        <v>689</v>
      </c>
      <c r="E347" t="s">
        <v>69</v>
      </c>
      <c r="F347" s="39" t="str">
        <f>VLOOKUP(Tableau1345[[#This Row],[Code]],Legende!$A$2:$B$5,2,FALSE)</f>
        <v>Foyer</v>
      </c>
      <c r="G347" s="6">
        <f>IF(OR(E347="m",E347="P"),500,1000)</f>
        <v>500</v>
      </c>
      <c r="H347" s="35">
        <f>G347*2</f>
        <v>1000</v>
      </c>
      <c r="I347" s="36"/>
      <c r="J347" s="5" t="str">
        <f>IF(I347="non",H347,"0")</f>
        <v>0</v>
      </c>
      <c r="K347">
        <f>SUMIFS('bac volé dégradé'!$D$3:$D$10,'bac volé dégradé'!$A$3:$A$10,Tableau1345[[#This Row],[Zone]])</f>
        <v>0</v>
      </c>
      <c r="L347">
        <f>(G347)*2+J347+K347</f>
        <v>1000</v>
      </c>
      <c r="M347" s="6"/>
      <c r="N347" s="38" t="str">
        <f>IF(M347="non",L347,"0")</f>
        <v>0</v>
      </c>
      <c r="O347">
        <f>SUMIFS('bac volé dégradé'!$G$3:$G$10,'bac volé dégradé'!$A$3:$A$10,Tableau1345[[#This Row],[Zone]])</f>
        <v>0</v>
      </c>
      <c r="P347" s="40">
        <f>G347*2+N347+O347</f>
        <v>1000</v>
      </c>
      <c r="Q347" s="36"/>
      <c r="R347" s="67" t="str">
        <f t="shared" si="5"/>
        <v>0</v>
      </c>
      <c r="S347">
        <f>SUMIFS('bac volé dégradé'!$J$3:$J$10,'bac volé dégradé'!$A$3:$A$10,Tableau1345[[#This Row],[Zone]])</f>
        <v>0</v>
      </c>
      <c r="T347" s="37">
        <f>$G347*2+R347+S347</f>
        <v>1000</v>
      </c>
      <c r="U347" s="6"/>
      <c r="V347" s="5" t="str">
        <f>IF(U347="non",T347,"0")</f>
        <v>0</v>
      </c>
      <c r="W347">
        <f>SUMIFS('bac volé dégradé'!$M$3:$M$10,'bac volé dégradé'!$A$3:$A$10,Tableau1345[[#This Row],[Zone]])</f>
        <v>0</v>
      </c>
      <c r="X347">
        <f>$G347*2+V347+W347</f>
        <v>1000</v>
      </c>
      <c r="Y347" s="6"/>
    </row>
    <row r="348" spans="1:25" ht="15.75" thickBot="1" x14ac:dyDescent="0.3">
      <c r="A348" s="15">
        <v>345</v>
      </c>
      <c r="B348">
        <v>561</v>
      </c>
      <c r="C348" t="s">
        <v>390</v>
      </c>
      <c r="D348" t="s">
        <v>689</v>
      </c>
      <c r="E348" t="s">
        <v>69</v>
      </c>
      <c r="F348" s="39" t="str">
        <f>VLOOKUP(Tableau1345[[#This Row],[Code]],Legende!$A$2:$B$5,2,FALSE)</f>
        <v>Foyer</v>
      </c>
      <c r="G348" s="6">
        <f>IF(OR(E348="m",E348="P"),500,1000)</f>
        <v>500</v>
      </c>
      <c r="H348" s="35">
        <f>G348*2</f>
        <v>1000</v>
      </c>
      <c r="I348" s="36"/>
      <c r="J348" s="5" t="str">
        <f>IF(I348="non",H348,"0")</f>
        <v>0</v>
      </c>
      <c r="K348">
        <f>SUMIFS('bac volé dégradé'!$D$3:$D$10,'bac volé dégradé'!$A$3:$A$10,Tableau1345[[#This Row],[Zone]])</f>
        <v>0</v>
      </c>
      <c r="L348">
        <f>(G348)*2+J348+K348</f>
        <v>1000</v>
      </c>
      <c r="M348" s="6"/>
      <c r="N348" s="38" t="str">
        <f>IF(M348="non",L348,"0")</f>
        <v>0</v>
      </c>
      <c r="O348">
        <f>SUMIFS('bac volé dégradé'!$G$3:$G$10,'bac volé dégradé'!$A$3:$A$10,Tableau1345[[#This Row],[Zone]])</f>
        <v>0</v>
      </c>
      <c r="P348" s="40">
        <f>G348*2+N348+O348</f>
        <v>1000</v>
      </c>
      <c r="Q348" s="36"/>
      <c r="R348" s="67" t="str">
        <f t="shared" si="5"/>
        <v>0</v>
      </c>
      <c r="S348">
        <f>SUMIFS('bac volé dégradé'!$J$3:$J$10,'bac volé dégradé'!$A$3:$A$10,Tableau1345[[#This Row],[Zone]])</f>
        <v>0</v>
      </c>
      <c r="T348" s="37">
        <f>$G348*2+R348+S348</f>
        <v>1000</v>
      </c>
      <c r="U348" s="6"/>
      <c r="V348" s="5" t="str">
        <f>IF(U348="non",T348,"0")</f>
        <v>0</v>
      </c>
      <c r="W348">
        <f>SUMIFS('bac volé dégradé'!$M$3:$M$10,'bac volé dégradé'!$A$3:$A$10,Tableau1345[[#This Row],[Zone]])</f>
        <v>0</v>
      </c>
      <c r="X348">
        <f>$G348*2+V348+W348</f>
        <v>1000</v>
      </c>
      <c r="Y348" s="6"/>
    </row>
    <row r="349" spans="1:25" ht="15.75" thickBot="1" x14ac:dyDescent="0.3">
      <c r="A349" s="15">
        <v>346</v>
      </c>
      <c r="B349">
        <v>562</v>
      </c>
      <c r="C349" t="s">
        <v>391</v>
      </c>
      <c r="D349" t="s">
        <v>689</v>
      </c>
      <c r="E349" t="s">
        <v>69</v>
      </c>
      <c r="F349" s="39" t="str">
        <f>VLOOKUP(Tableau1345[[#This Row],[Code]],Legende!$A$2:$B$5,2,FALSE)</f>
        <v>Foyer</v>
      </c>
      <c r="G349" s="6">
        <f>IF(OR(E349="m",E349="P"),500,1000)</f>
        <v>500</v>
      </c>
      <c r="H349" s="35">
        <f>G349*2</f>
        <v>1000</v>
      </c>
      <c r="I349" s="36"/>
      <c r="J349" s="5" t="str">
        <f>IF(I349="non",H349,"0")</f>
        <v>0</v>
      </c>
      <c r="K349">
        <f>SUMIFS('bac volé dégradé'!$D$3:$D$10,'bac volé dégradé'!$A$3:$A$10,Tableau1345[[#This Row],[Zone]])</f>
        <v>0</v>
      </c>
      <c r="L349">
        <f>(G349)*2+J349+K349</f>
        <v>1000</v>
      </c>
      <c r="M349" s="6"/>
      <c r="N349" s="38" t="str">
        <f>IF(M349="non",L349,"0")</f>
        <v>0</v>
      </c>
      <c r="O349">
        <f>SUMIFS('bac volé dégradé'!$G$3:$G$10,'bac volé dégradé'!$A$3:$A$10,Tableau1345[[#This Row],[Zone]])</f>
        <v>0</v>
      </c>
      <c r="P349" s="40">
        <f>G349*2+N349+O349</f>
        <v>1000</v>
      </c>
      <c r="Q349" s="36"/>
      <c r="R349" s="67" t="str">
        <f t="shared" si="5"/>
        <v>0</v>
      </c>
      <c r="S349">
        <f>SUMIFS('bac volé dégradé'!$J$3:$J$10,'bac volé dégradé'!$A$3:$A$10,Tableau1345[[#This Row],[Zone]])</f>
        <v>0</v>
      </c>
      <c r="T349" s="37">
        <f>$G349*2+R349+S349</f>
        <v>1000</v>
      </c>
      <c r="U349" s="6"/>
      <c r="V349" s="5" t="str">
        <f>IF(U349="non",T349,"0")</f>
        <v>0</v>
      </c>
      <c r="W349">
        <f>SUMIFS('bac volé dégradé'!$M$3:$M$10,'bac volé dégradé'!$A$3:$A$10,Tableau1345[[#This Row],[Zone]])</f>
        <v>0</v>
      </c>
      <c r="X349">
        <f>$G349*2+V349+W349</f>
        <v>1000</v>
      </c>
      <c r="Y349" s="6"/>
    </row>
    <row r="350" spans="1:25" ht="15.75" thickBot="1" x14ac:dyDescent="0.3">
      <c r="A350" s="15">
        <v>347</v>
      </c>
      <c r="B350">
        <v>563</v>
      </c>
      <c r="C350" t="s">
        <v>392</v>
      </c>
      <c r="D350" t="s">
        <v>689</v>
      </c>
      <c r="E350" t="s">
        <v>69</v>
      </c>
      <c r="F350" s="39" t="str">
        <f>VLOOKUP(Tableau1345[[#This Row],[Code]],Legende!$A$2:$B$5,2,FALSE)</f>
        <v>Foyer</v>
      </c>
      <c r="G350" s="6">
        <f>IF(OR(E350="m",E350="P"),500,1000)</f>
        <v>500</v>
      </c>
      <c r="H350" s="35">
        <f>G350*2</f>
        <v>1000</v>
      </c>
      <c r="I350" s="36"/>
      <c r="J350" s="5" t="str">
        <f>IF(I350="non",H350,"0")</f>
        <v>0</v>
      </c>
      <c r="K350">
        <f>SUMIFS('bac volé dégradé'!$D$3:$D$10,'bac volé dégradé'!$A$3:$A$10,Tableau1345[[#This Row],[Zone]])</f>
        <v>0</v>
      </c>
      <c r="L350">
        <f>(G350)*2+J350+K350</f>
        <v>1000</v>
      </c>
      <c r="M350" s="6"/>
      <c r="N350" s="38" t="str">
        <f>IF(M350="non",L350,"0")</f>
        <v>0</v>
      </c>
      <c r="O350">
        <f>SUMIFS('bac volé dégradé'!$G$3:$G$10,'bac volé dégradé'!$A$3:$A$10,Tableau1345[[#This Row],[Zone]])</f>
        <v>0</v>
      </c>
      <c r="P350" s="40">
        <f>G350*2+N350+O350</f>
        <v>1000</v>
      </c>
      <c r="Q350" s="36"/>
      <c r="R350" s="67" t="str">
        <f t="shared" si="5"/>
        <v>0</v>
      </c>
      <c r="S350">
        <f>SUMIFS('bac volé dégradé'!$J$3:$J$10,'bac volé dégradé'!$A$3:$A$10,Tableau1345[[#This Row],[Zone]])</f>
        <v>0</v>
      </c>
      <c r="T350" s="37">
        <f>$G350*2+R350+S350</f>
        <v>1000</v>
      </c>
      <c r="U350" s="6"/>
      <c r="V350" s="5" t="str">
        <f>IF(U350="non",T350,"0")</f>
        <v>0</v>
      </c>
      <c r="W350">
        <f>SUMIFS('bac volé dégradé'!$M$3:$M$10,'bac volé dégradé'!$A$3:$A$10,Tableau1345[[#This Row],[Zone]])</f>
        <v>0</v>
      </c>
      <c r="X350">
        <f>$G350*2+V350+W350</f>
        <v>1000</v>
      </c>
      <c r="Y350" s="6"/>
    </row>
    <row r="351" spans="1:25" ht="15.75" thickBot="1" x14ac:dyDescent="0.3">
      <c r="A351" s="15">
        <v>348</v>
      </c>
      <c r="B351">
        <v>565</v>
      </c>
      <c r="C351" t="s">
        <v>393</v>
      </c>
      <c r="D351" t="s">
        <v>689</v>
      </c>
      <c r="E351" t="s">
        <v>69</v>
      </c>
      <c r="F351" s="39" t="str">
        <f>VLOOKUP(Tableau1345[[#This Row],[Code]],Legende!$A$2:$B$5,2,FALSE)</f>
        <v>Foyer</v>
      </c>
      <c r="G351" s="6">
        <f>IF(OR(E351="m",E351="P"),500,1000)</f>
        <v>500</v>
      </c>
      <c r="H351" s="35">
        <f>G351*2</f>
        <v>1000</v>
      </c>
      <c r="I351" s="36"/>
      <c r="J351" s="5" t="str">
        <f>IF(I351="non",H351,"0")</f>
        <v>0</v>
      </c>
      <c r="K351">
        <f>SUMIFS('bac volé dégradé'!$D$3:$D$10,'bac volé dégradé'!$A$3:$A$10,Tableau1345[[#This Row],[Zone]])</f>
        <v>0</v>
      </c>
      <c r="L351">
        <f>(G351)*2+J351+K351</f>
        <v>1000</v>
      </c>
      <c r="M351" s="6"/>
      <c r="N351" s="38" t="str">
        <f>IF(M351="non",L351,"0")</f>
        <v>0</v>
      </c>
      <c r="O351">
        <f>SUMIFS('bac volé dégradé'!$G$3:$G$10,'bac volé dégradé'!$A$3:$A$10,Tableau1345[[#This Row],[Zone]])</f>
        <v>0</v>
      </c>
      <c r="P351" s="40">
        <f>G351*2+N351+O351</f>
        <v>1000</v>
      </c>
      <c r="Q351" s="36"/>
      <c r="R351" s="67" t="str">
        <f t="shared" si="5"/>
        <v>0</v>
      </c>
      <c r="S351">
        <f>SUMIFS('bac volé dégradé'!$J$3:$J$10,'bac volé dégradé'!$A$3:$A$10,Tableau1345[[#This Row],[Zone]])</f>
        <v>0</v>
      </c>
      <c r="T351" s="37">
        <f>$G351*2+R351+S351</f>
        <v>1000</v>
      </c>
      <c r="U351" s="6"/>
      <c r="V351" s="5" t="str">
        <f>IF(U351="non",T351,"0")</f>
        <v>0</v>
      </c>
      <c r="W351">
        <f>SUMIFS('bac volé dégradé'!$M$3:$M$10,'bac volé dégradé'!$A$3:$A$10,Tableau1345[[#This Row],[Zone]])</f>
        <v>0</v>
      </c>
      <c r="X351">
        <f>$G351*2+V351+W351</f>
        <v>1000</v>
      </c>
      <c r="Y351" s="6"/>
    </row>
    <row r="352" spans="1:25" ht="15.75" thickBot="1" x14ac:dyDescent="0.3">
      <c r="A352" s="15">
        <v>349</v>
      </c>
      <c r="B352">
        <v>567</v>
      </c>
      <c r="C352" t="s">
        <v>394</v>
      </c>
      <c r="D352" t="s">
        <v>689</v>
      </c>
      <c r="E352" t="s">
        <v>69</v>
      </c>
      <c r="F352" s="39" t="str">
        <f>VLOOKUP(Tableau1345[[#This Row],[Code]],Legende!$A$2:$B$5,2,FALSE)</f>
        <v>Foyer</v>
      </c>
      <c r="G352" s="6">
        <f>IF(OR(E352="m",E352="P"),500,1000)</f>
        <v>500</v>
      </c>
      <c r="H352" s="35">
        <f>G352*2</f>
        <v>1000</v>
      </c>
      <c r="I352" s="36"/>
      <c r="J352" s="5" t="str">
        <f>IF(I352="non",H352,"0")</f>
        <v>0</v>
      </c>
      <c r="K352">
        <f>SUMIFS('bac volé dégradé'!$D$3:$D$10,'bac volé dégradé'!$A$3:$A$10,Tableau1345[[#This Row],[Zone]])</f>
        <v>0</v>
      </c>
      <c r="L352">
        <f>(G352)*2+J352+K352</f>
        <v>1000</v>
      </c>
      <c r="M352" s="6"/>
      <c r="N352" s="38" t="str">
        <f>IF(M352="non",L352,"0")</f>
        <v>0</v>
      </c>
      <c r="O352">
        <f>SUMIFS('bac volé dégradé'!$G$3:$G$10,'bac volé dégradé'!$A$3:$A$10,Tableau1345[[#This Row],[Zone]])</f>
        <v>0</v>
      </c>
      <c r="P352" s="40">
        <f>G352*2+N352+O352</f>
        <v>1000</v>
      </c>
      <c r="Q352" s="36"/>
      <c r="R352" s="67" t="str">
        <f t="shared" si="5"/>
        <v>0</v>
      </c>
      <c r="S352">
        <f>SUMIFS('bac volé dégradé'!$J$3:$J$10,'bac volé dégradé'!$A$3:$A$10,Tableau1345[[#This Row],[Zone]])</f>
        <v>0</v>
      </c>
      <c r="T352" s="37">
        <f>$G352*2+R352+S352</f>
        <v>1000</v>
      </c>
      <c r="U352" s="6"/>
      <c r="V352" s="5" t="str">
        <f>IF(U352="non",T352,"0")</f>
        <v>0</v>
      </c>
      <c r="W352">
        <f>SUMIFS('bac volé dégradé'!$M$3:$M$10,'bac volé dégradé'!$A$3:$A$10,Tableau1345[[#This Row],[Zone]])</f>
        <v>0</v>
      </c>
      <c r="X352">
        <f>$G352*2+V352+W352</f>
        <v>1000</v>
      </c>
      <c r="Y352" s="6"/>
    </row>
    <row r="353" spans="1:25" ht="15.75" thickBot="1" x14ac:dyDescent="0.3">
      <c r="A353" s="15">
        <v>350</v>
      </c>
      <c r="B353">
        <v>693</v>
      </c>
      <c r="C353" t="s">
        <v>395</v>
      </c>
      <c r="D353" t="s">
        <v>689</v>
      </c>
      <c r="E353" t="s">
        <v>69</v>
      </c>
      <c r="F353" s="39" t="str">
        <f>VLOOKUP(Tableau1345[[#This Row],[Code]],Legende!$A$2:$B$5,2,FALSE)</f>
        <v>Foyer</v>
      </c>
      <c r="G353" s="6">
        <f>IF(OR(E353="m",E353="P"),500,1000)</f>
        <v>500</v>
      </c>
      <c r="H353" s="35">
        <f>G353*2</f>
        <v>1000</v>
      </c>
      <c r="I353" s="36"/>
      <c r="J353" s="5" t="str">
        <f>IF(I353="non",H353,"0")</f>
        <v>0</v>
      </c>
      <c r="K353">
        <f>SUMIFS('bac volé dégradé'!$D$3:$D$10,'bac volé dégradé'!$A$3:$A$10,Tableau1345[[#This Row],[Zone]])</f>
        <v>0</v>
      </c>
      <c r="L353">
        <f>(G353)*2+J353+K353</f>
        <v>1000</v>
      </c>
      <c r="M353" s="6"/>
      <c r="N353" s="38" t="str">
        <f>IF(M353="non",L353,"0")</f>
        <v>0</v>
      </c>
      <c r="O353">
        <f>SUMIFS('bac volé dégradé'!$G$3:$G$10,'bac volé dégradé'!$A$3:$A$10,Tableau1345[[#This Row],[Zone]])</f>
        <v>0</v>
      </c>
      <c r="P353" s="40">
        <f>G353*2+N353+O353</f>
        <v>1000</v>
      </c>
      <c r="Q353" s="36"/>
      <c r="R353" s="67" t="str">
        <f t="shared" si="5"/>
        <v>0</v>
      </c>
      <c r="S353">
        <f>SUMIFS('bac volé dégradé'!$J$3:$J$10,'bac volé dégradé'!$A$3:$A$10,Tableau1345[[#This Row],[Zone]])</f>
        <v>0</v>
      </c>
      <c r="T353" s="37">
        <f>$G353*2+R353+S353</f>
        <v>1000</v>
      </c>
      <c r="U353" s="6"/>
      <c r="V353" s="5" t="str">
        <f>IF(U353="non",T353,"0")</f>
        <v>0</v>
      </c>
      <c r="W353">
        <f>SUMIFS('bac volé dégradé'!$M$3:$M$10,'bac volé dégradé'!$A$3:$A$10,Tableau1345[[#This Row],[Zone]])</f>
        <v>0</v>
      </c>
      <c r="X353">
        <f>$G353*2+V353+W353</f>
        <v>1000</v>
      </c>
      <c r="Y353" s="6"/>
    </row>
    <row r="354" spans="1:25" ht="15.75" thickBot="1" x14ac:dyDescent="0.3">
      <c r="A354" s="15">
        <v>351</v>
      </c>
      <c r="B354">
        <v>568</v>
      </c>
      <c r="C354" t="s">
        <v>396</v>
      </c>
      <c r="D354" t="s">
        <v>689</v>
      </c>
      <c r="E354" t="s">
        <v>69</v>
      </c>
      <c r="F354" s="39" t="str">
        <f>VLOOKUP(Tableau1345[[#This Row],[Code]],Legende!$A$2:$B$5,2,FALSE)</f>
        <v>Foyer</v>
      </c>
      <c r="G354" s="6">
        <f>IF(OR(E354="m",E354="P"),500,1000)</f>
        <v>500</v>
      </c>
      <c r="H354" s="35">
        <f>G354*2</f>
        <v>1000</v>
      </c>
      <c r="I354" s="36"/>
      <c r="J354" s="5" t="str">
        <f>IF(I354="non",H354,"0")</f>
        <v>0</v>
      </c>
      <c r="K354">
        <f>SUMIFS('bac volé dégradé'!$D$3:$D$10,'bac volé dégradé'!$A$3:$A$10,Tableau1345[[#This Row],[Zone]])</f>
        <v>0</v>
      </c>
      <c r="L354">
        <f>(G354)*2+J354+K354</f>
        <v>1000</v>
      </c>
      <c r="M354" s="6"/>
      <c r="N354" s="38" t="str">
        <f>IF(M354="non",L354,"0")</f>
        <v>0</v>
      </c>
      <c r="O354">
        <f>SUMIFS('bac volé dégradé'!$G$3:$G$10,'bac volé dégradé'!$A$3:$A$10,Tableau1345[[#This Row],[Zone]])</f>
        <v>0</v>
      </c>
      <c r="P354" s="40">
        <f>G354*2+N354+O354</f>
        <v>1000</v>
      </c>
      <c r="Q354" s="36"/>
      <c r="R354" s="67" t="str">
        <f t="shared" si="5"/>
        <v>0</v>
      </c>
      <c r="S354">
        <f>SUMIFS('bac volé dégradé'!$J$3:$J$10,'bac volé dégradé'!$A$3:$A$10,Tableau1345[[#This Row],[Zone]])</f>
        <v>0</v>
      </c>
      <c r="T354" s="37">
        <f>$G354*2+R354+S354</f>
        <v>1000</v>
      </c>
      <c r="U354" s="6"/>
      <c r="V354" s="5" t="str">
        <f>IF(U354="non",T354,"0")</f>
        <v>0</v>
      </c>
      <c r="W354">
        <f>SUMIFS('bac volé dégradé'!$M$3:$M$10,'bac volé dégradé'!$A$3:$A$10,Tableau1345[[#This Row],[Zone]])</f>
        <v>0</v>
      </c>
      <c r="X354">
        <f>$G354*2+V354+W354</f>
        <v>1000</v>
      </c>
      <c r="Y354" s="6"/>
    </row>
    <row r="355" spans="1:25" ht="15.75" thickBot="1" x14ac:dyDescent="0.3">
      <c r="A355" s="15">
        <v>352</v>
      </c>
      <c r="B355">
        <v>424</v>
      </c>
      <c r="C355" t="s">
        <v>397</v>
      </c>
      <c r="D355" t="s">
        <v>20</v>
      </c>
      <c r="E355" t="s">
        <v>69</v>
      </c>
      <c r="F355" s="39" t="str">
        <f>VLOOKUP(Tableau1345[[#This Row],[Code]],Legende!$A$2:$B$5,2,FALSE)</f>
        <v>Foyer</v>
      </c>
      <c r="G355" s="6">
        <f>IF(OR(E355="m",E355="P"),500,1000)</f>
        <v>500</v>
      </c>
      <c r="H355" s="35">
        <f>G355*2</f>
        <v>1000</v>
      </c>
      <c r="I355" s="36"/>
      <c r="J355" s="5" t="str">
        <f>IF(I355="non",H355,"0")</f>
        <v>0</v>
      </c>
      <c r="K355">
        <f>SUMIFS('bac volé dégradé'!$D$3:$D$10,'bac volé dégradé'!$A$3:$A$10,Tableau1345[[#This Row],[Zone]])</f>
        <v>0</v>
      </c>
      <c r="L355">
        <f>(G355)*2+J355+K355</f>
        <v>1000</v>
      </c>
      <c r="M355" s="6"/>
      <c r="N355" s="38" t="str">
        <f>IF(M355="non",L355,"0")</f>
        <v>0</v>
      </c>
      <c r="O355">
        <f>SUMIFS('bac volé dégradé'!$G$3:$G$10,'bac volé dégradé'!$A$3:$A$10,Tableau1345[[#This Row],[Zone]])</f>
        <v>0</v>
      </c>
      <c r="P355" s="40">
        <f>G355*2+N355+O355</f>
        <v>1000</v>
      </c>
      <c r="Q355" s="36"/>
      <c r="R355" s="67" t="str">
        <f t="shared" si="5"/>
        <v>0</v>
      </c>
      <c r="S355">
        <f>SUMIFS('bac volé dégradé'!$J$3:$J$10,'bac volé dégradé'!$A$3:$A$10,Tableau1345[[#This Row],[Zone]])</f>
        <v>0</v>
      </c>
      <c r="T355" s="37">
        <f>$G355*2+R355+S355</f>
        <v>1000</v>
      </c>
      <c r="U355" s="6"/>
      <c r="V355" s="5" t="str">
        <f>IF(U355="non",T355,"0")</f>
        <v>0</v>
      </c>
      <c r="W355">
        <f>SUMIFS('bac volé dégradé'!$M$3:$M$10,'bac volé dégradé'!$A$3:$A$10,Tableau1345[[#This Row],[Zone]])</f>
        <v>0</v>
      </c>
      <c r="X355">
        <f>$G355*2+V355+W355</f>
        <v>1000</v>
      </c>
      <c r="Y355" s="6"/>
    </row>
    <row r="356" spans="1:25" ht="15.75" thickBot="1" x14ac:dyDescent="0.3">
      <c r="A356" s="15">
        <v>353</v>
      </c>
      <c r="B356">
        <v>425</v>
      </c>
      <c r="C356" t="s">
        <v>398</v>
      </c>
      <c r="D356" t="s">
        <v>20</v>
      </c>
      <c r="E356" t="s">
        <v>69</v>
      </c>
      <c r="F356" s="39" t="str">
        <f>VLOOKUP(Tableau1345[[#This Row],[Code]],Legende!$A$2:$B$5,2,FALSE)</f>
        <v>Foyer</v>
      </c>
      <c r="G356" s="6">
        <f>IF(OR(E356="m",E356="P"),500,1000)</f>
        <v>500</v>
      </c>
      <c r="H356" s="35">
        <f>G356*2</f>
        <v>1000</v>
      </c>
      <c r="I356" s="36"/>
      <c r="J356" s="5" t="str">
        <f>IF(I356="non",H356,"0")</f>
        <v>0</v>
      </c>
      <c r="K356">
        <f>SUMIFS('bac volé dégradé'!$D$3:$D$10,'bac volé dégradé'!$A$3:$A$10,Tableau1345[[#This Row],[Zone]])</f>
        <v>0</v>
      </c>
      <c r="L356">
        <f>(G356)*2+J356+K356</f>
        <v>1000</v>
      </c>
      <c r="M356" s="6"/>
      <c r="N356" s="38" t="str">
        <f>IF(M356="non",L356,"0")</f>
        <v>0</v>
      </c>
      <c r="O356">
        <f>SUMIFS('bac volé dégradé'!$G$3:$G$10,'bac volé dégradé'!$A$3:$A$10,Tableau1345[[#This Row],[Zone]])</f>
        <v>0</v>
      </c>
      <c r="P356" s="40">
        <f>G356*2+N356+O356</f>
        <v>1000</v>
      </c>
      <c r="Q356" s="36"/>
      <c r="R356" s="67" t="str">
        <f t="shared" si="5"/>
        <v>0</v>
      </c>
      <c r="S356">
        <f>SUMIFS('bac volé dégradé'!$J$3:$J$10,'bac volé dégradé'!$A$3:$A$10,Tableau1345[[#This Row],[Zone]])</f>
        <v>0</v>
      </c>
      <c r="T356" s="37">
        <f>$G356*2+R356+S356</f>
        <v>1000</v>
      </c>
      <c r="U356" s="6"/>
      <c r="V356" s="5" t="str">
        <f>IF(U356="non",T356,"0")</f>
        <v>0</v>
      </c>
      <c r="W356">
        <f>SUMIFS('bac volé dégradé'!$M$3:$M$10,'bac volé dégradé'!$A$3:$A$10,Tableau1345[[#This Row],[Zone]])</f>
        <v>0</v>
      </c>
      <c r="X356">
        <f>$G356*2+V356+W356</f>
        <v>1000</v>
      </c>
      <c r="Y356" s="6"/>
    </row>
    <row r="357" spans="1:25" ht="15.75" thickBot="1" x14ac:dyDescent="0.3">
      <c r="A357" s="15">
        <v>354</v>
      </c>
      <c r="B357">
        <v>426</v>
      </c>
      <c r="C357" t="s">
        <v>399</v>
      </c>
      <c r="D357" t="s">
        <v>20</v>
      </c>
      <c r="E357" t="s">
        <v>69</v>
      </c>
      <c r="F357" s="39" t="str">
        <f>VLOOKUP(Tableau1345[[#This Row],[Code]],Legende!$A$2:$B$5,2,FALSE)</f>
        <v>Foyer</v>
      </c>
      <c r="G357" s="6">
        <f>IF(OR(E357="m",E357="P"),500,1000)</f>
        <v>500</v>
      </c>
      <c r="H357" s="35">
        <f>G357*2</f>
        <v>1000</v>
      </c>
      <c r="I357" s="36"/>
      <c r="J357" s="5" t="str">
        <f>IF(I357="non",H357,"0")</f>
        <v>0</v>
      </c>
      <c r="K357">
        <f>SUMIFS('bac volé dégradé'!$D$3:$D$10,'bac volé dégradé'!$A$3:$A$10,Tableau1345[[#This Row],[Zone]])</f>
        <v>0</v>
      </c>
      <c r="L357">
        <f>(G357)*2+J357+K357</f>
        <v>1000</v>
      </c>
      <c r="M357" s="6"/>
      <c r="N357" s="38" t="str">
        <f>IF(M357="non",L357,"0")</f>
        <v>0</v>
      </c>
      <c r="O357">
        <f>SUMIFS('bac volé dégradé'!$G$3:$G$10,'bac volé dégradé'!$A$3:$A$10,Tableau1345[[#This Row],[Zone]])</f>
        <v>0</v>
      </c>
      <c r="P357" s="40">
        <f>G357*2+N357+O357</f>
        <v>1000</v>
      </c>
      <c r="Q357" s="36"/>
      <c r="R357" s="67" t="str">
        <f t="shared" si="5"/>
        <v>0</v>
      </c>
      <c r="S357">
        <f>SUMIFS('bac volé dégradé'!$J$3:$J$10,'bac volé dégradé'!$A$3:$A$10,Tableau1345[[#This Row],[Zone]])</f>
        <v>0</v>
      </c>
      <c r="T357" s="37">
        <f>$G357*2+R357+S357</f>
        <v>1000</v>
      </c>
      <c r="U357" s="6"/>
      <c r="V357" s="5" t="str">
        <f>IF(U357="non",T357,"0")</f>
        <v>0</v>
      </c>
      <c r="W357">
        <f>SUMIFS('bac volé dégradé'!$M$3:$M$10,'bac volé dégradé'!$A$3:$A$10,Tableau1345[[#This Row],[Zone]])</f>
        <v>0</v>
      </c>
      <c r="X357">
        <f>$G357*2+V357+W357</f>
        <v>1000</v>
      </c>
      <c r="Y357" s="6"/>
    </row>
    <row r="358" spans="1:25" ht="15.75" thickBot="1" x14ac:dyDescent="0.3">
      <c r="A358" s="15">
        <v>355</v>
      </c>
      <c r="B358">
        <v>427</v>
      </c>
      <c r="C358" t="s">
        <v>400</v>
      </c>
      <c r="D358" t="s">
        <v>20</v>
      </c>
      <c r="E358" t="s">
        <v>69</v>
      </c>
      <c r="F358" s="39" t="str">
        <f>VLOOKUP(Tableau1345[[#This Row],[Code]],Legende!$A$2:$B$5,2,FALSE)</f>
        <v>Foyer</v>
      </c>
      <c r="G358" s="6">
        <f>IF(OR(E358="m",E358="P"),500,1000)</f>
        <v>500</v>
      </c>
      <c r="H358" s="35">
        <f>G358*2</f>
        <v>1000</v>
      </c>
      <c r="I358" s="36"/>
      <c r="J358" s="5" t="str">
        <f>IF(I358="non",H358,"0")</f>
        <v>0</v>
      </c>
      <c r="K358">
        <f>SUMIFS('bac volé dégradé'!$D$3:$D$10,'bac volé dégradé'!$A$3:$A$10,Tableau1345[[#This Row],[Zone]])</f>
        <v>0</v>
      </c>
      <c r="L358">
        <f>(G358)*2+J358+K358</f>
        <v>1000</v>
      </c>
      <c r="M358" s="6"/>
      <c r="N358" s="38" t="str">
        <f>IF(M358="non",L358,"0")</f>
        <v>0</v>
      </c>
      <c r="O358">
        <f>SUMIFS('bac volé dégradé'!$G$3:$G$10,'bac volé dégradé'!$A$3:$A$10,Tableau1345[[#This Row],[Zone]])</f>
        <v>0</v>
      </c>
      <c r="P358" s="40">
        <f>G358*2+N358+O358</f>
        <v>1000</v>
      </c>
      <c r="Q358" s="36"/>
      <c r="R358" s="67" t="str">
        <f t="shared" si="5"/>
        <v>0</v>
      </c>
      <c r="S358">
        <f>SUMIFS('bac volé dégradé'!$J$3:$J$10,'bac volé dégradé'!$A$3:$A$10,Tableau1345[[#This Row],[Zone]])</f>
        <v>0</v>
      </c>
      <c r="T358" s="37">
        <f>$G358*2+R358+S358</f>
        <v>1000</v>
      </c>
      <c r="U358" s="6"/>
      <c r="V358" s="5" t="str">
        <f>IF(U358="non",T358,"0")</f>
        <v>0</v>
      </c>
      <c r="W358">
        <f>SUMIFS('bac volé dégradé'!$M$3:$M$10,'bac volé dégradé'!$A$3:$A$10,Tableau1345[[#This Row],[Zone]])</f>
        <v>0</v>
      </c>
      <c r="X358">
        <f>$G358*2+V358+W358</f>
        <v>1000</v>
      </c>
      <c r="Y358" s="6"/>
    </row>
    <row r="359" spans="1:25" ht="15.75" thickBot="1" x14ac:dyDescent="0.3">
      <c r="A359" s="15">
        <v>356</v>
      </c>
      <c r="B359">
        <v>428</v>
      </c>
      <c r="C359" t="s">
        <v>401</v>
      </c>
      <c r="D359" t="s">
        <v>20</v>
      </c>
      <c r="E359" t="s">
        <v>69</v>
      </c>
      <c r="F359" s="39" t="str">
        <f>VLOOKUP(Tableau1345[[#This Row],[Code]],Legende!$A$2:$B$5,2,FALSE)</f>
        <v>Foyer</v>
      </c>
      <c r="G359" s="6">
        <f>IF(OR(E359="m",E359="P"),500,1000)</f>
        <v>500</v>
      </c>
      <c r="H359" s="35">
        <f>G359*2</f>
        <v>1000</v>
      </c>
      <c r="I359" s="36"/>
      <c r="J359" s="5" t="str">
        <f>IF(I359="non",H359,"0")</f>
        <v>0</v>
      </c>
      <c r="K359">
        <f>SUMIFS('bac volé dégradé'!$D$3:$D$10,'bac volé dégradé'!$A$3:$A$10,Tableau1345[[#This Row],[Zone]])</f>
        <v>0</v>
      </c>
      <c r="L359">
        <f>(G359)*2+J359+K359</f>
        <v>1000</v>
      </c>
      <c r="M359" s="6"/>
      <c r="N359" s="38" t="str">
        <f>IF(M359="non",L359,"0")</f>
        <v>0</v>
      </c>
      <c r="O359">
        <f>SUMIFS('bac volé dégradé'!$G$3:$G$10,'bac volé dégradé'!$A$3:$A$10,Tableau1345[[#This Row],[Zone]])</f>
        <v>0</v>
      </c>
      <c r="P359" s="40">
        <f>G359*2+N359+O359</f>
        <v>1000</v>
      </c>
      <c r="Q359" s="36"/>
      <c r="R359" s="67" t="str">
        <f t="shared" si="5"/>
        <v>0</v>
      </c>
      <c r="S359">
        <f>SUMIFS('bac volé dégradé'!$J$3:$J$10,'bac volé dégradé'!$A$3:$A$10,Tableau1345[[#This Row],[Zone]])</f>
        <v>0</v>
      </c>
      <c r="T359" s="37">
        <f>$G359*2+R359+S359</f>
        <v>1000</v>
      </c>
      <c r="U359" s="6"/>
      <c r="V359" s="5" t="str">
        <f>IF(U359="non",T359,"0")</f>
        <v>0</v>
      </c>
      <c r="W359">
        <f>SUMIFS('bac volé dégradé'!$M$3:$M$10,'bac volé dégradé'!$A$3:$A$10,Tableau1345[[#This Row],[Zone]])</f>
        <v>0</v>
      </c>
      <c r="X359">
        <f>$G359*2+V359+W359</f>
        <v>1000</v>
      </c>
      <c r="Y359" s="6"/>
    </row>
    <row r="360" spans="1:25" ht="15.75" thickBot="1" x14ac:dyDescent="0.3">
      <c r="A360" s="15">
        <v>357</v>
      </c>
      <c r="B360">
        <v>429</v>
      </c>
      <c r="C360" t="s">
        <v>402</v>
      </c>
      <c r="D360" t="s">
        <v>20</v>
      </c>
      <c r="E360" t="s">
        <v>69</v>
      </c>
      <c r="F360" s="39" t="str">
        <f>VLOOKUP(Tableau1345[[#This Row],[Code]],Legende!$A$2:$B$5,2,FALSE)</f>
        <v>Foyer</v>
      </c>
      <c r="G360" s="6">
        <f>IF(OR(E360="m",E360="P"),500,1000)</f>
        <v>500</v>
      </c>
      <c r="H360" s="35">
        <f>G360*2</f>
        <v>1000</v>
      </c>
      <c r="I360" s="36"/>
      <c r="J360" s="5" t="str">
        <f>IF(I360="non",H360,"0")</f>
        <v>0</v>
      </c>
      <c r="K360">
        <f>SUMIFS('bac volé dégradé'!$D$3:$D$10,'bac volé dégradé'!$A$3:$A$10,Tableau1345[[#This Row],[Zone]])</f>
        <v>0</v>
      </c>
      <c r="L360">
        <f>(G360)*2+J360+K360</f>
        <v>1000</v>
      </c>
      <c r="M360" s="6"/>
      <c r="N360" s="38" t="str">
        <f>IF(M360="non",L360,"0")</f>
        <v>0</v>
      </c>
      <c r="O360">
        <f>SUMIFS('bac volé dégradé'!$G$3:$G$10,'bac volé dégradé'!$A$3:$A$10,Tableau1345[[#This Row],[Zone]])</f>
        <v>0</v>
      </c>
      <c r="P360" s="40">
        <f>G360*2+N360+O360</f>
        <v>1000</v>
      </c>
      <c r="Q360" s="36"/>
      <c r="R360" s="67" t="str">
        <f t="shared" si="5"/>
        <v>0</v>
      </c>
      <c r="S360">
        <f>SUMIFS('bac volé dégradé'!$J$3:$J$10,'bac volé dégradé'!$A$3:$A$10,Tableau1345[[#This Row],[Zone]])</f>
        <v>0</v>
      </c>
      <c r="T360" s="37">
        <f>$G360*2+R360+S360</f>
        <v>1000</v>
      </c>
      <c r="U360" s="6"/>
      <c r="V360" s="5" t="str">
        <f>IF(U360="non",T360,"0")</f>
        <v>0</v>
      </c>
      <c r="W360">
        <f>SUMIFS('bac volé dégradé'!$M$3:$M$10,'bac volé dégradé'!$A$3:$A$10,Tableau1345[[#This Row],[Zone]])</f>
        <v>0</v>
      </c>
      <c r="X360">
        <f>$G360*2+V360+W360</f>
        <v>1000</v>
      </c>
      <c r="Y360" s="6"/>
    </row>
    <row r="361" spans="1:25" ht="15.75" thickBot="1" x14ac:dyDescent="0.3">
      <c r="A361" s="15">
        <v>358</v>
      </c>
      <c r="B361">
        <v>430</v>
      </c>
      <c r="C361" t="s">
        <v>403</v>
      </c>
      <c r="D361" t="s">
        <v>20</v>
      </c>
      <c r="E361" t="s">
        <v>90</v>
      </c>
      <c r="F361" s="39" t="str">
        <f>VLOOKUP(Tableau1345[[#This Row],[Code]],Legende!$A$2:$B$5,2,FALSE)</f>
        <v>Etablissement</v>
      </c>
      <c r="G361" s="6">
        <f>IF(OR(E361="m",E361="P"),500,1000)</f>
        <v>1000</v>
      </c>
      <c r="H361" s="35">
        <f>G361*2</f>
        <v>2000</v>
      </c>
      <c r="I361" s="36"/>
      <c r="J361" s="5" t="str">
        <f>IF(I361="non",H361,"0")</f>
        <v>0</v>
      </c>
      <c r="K361">
        <f>SUMIFS('bac volé dégradé'!$D$3:$D$10,'bac volé dégradé'!$A$3:$A$10,Tableau1345[[#This Row],[Zone]])</f>
        <v>0</v>
      </c>
      <c r="L361">
        <f>(G361)*2+J361+K361</f>
        <v>2000</v>
      </c>
      <c r="M361" s="6"/>
      <c r="N361" s="38" t="str">
        <f>IF(M361="non",L361,"0")</f>
        <v>0</v>
      </c>
      <c r="O361">
        <f>SUMIFS('bac volé dégradé'!$G$3:$G$10,'bac volé dégradé'!$A$3:$A$10,Tableau1345[[#This Row],[Zone]])</f>
        <v>0</v>
      </c>
      <c r="P361" s="40">
        <f>G361*2+N361+O361</f>
        <v>2000</v>
      </c>
      <c r="Q361" s="36"/>
      <c r="R361" s="67" t="str">
        <f t="shared" si="5"/>
        <v>0</v>
      </c>
      <c r="S361">
        <f>SUMIFS('bac volé dégradé'!$J$3:$J$10,'bac volé dégradé'!$A$3:$A$10,Tableau1345[[#This Row],[Zone]])</f>
        <v>0</v>
      </c>
      <c r="T361" s="37">
        <f>$G361*2+R361+S361</f>
        <v>2000</v>
      </c>
      <c r="U361" s="6"/>
      <c r="V361" s="5" t="str">
        <f>IF(U361="non",T361,"0")</f>
        <v>0</v>
      </c>
      <c r="W361">
        <f>SUMIFS('bac volé dégradé'!$M$3:$M$10,'bac volé dégradé'!$A$3:$A$10,Tableau1345[[#This Row],[Zone]])</f>
        <v>0</v>
      </c>
      <c r="X361">
        <f>$G361*2+V361+W361</f>
        <v>2000</v>
      </c>
      <c r="Y361" s="6"/>
    </row>
    <row r="362" spans="1:25" ht="15.75" thickBot="1" x14ac:dyDescent="0.3">
      <c r="A362" s="15">
        <v>359</v>
      </c>
      <c r="B362">
        <v>16</v>
      </c>
      <c r="C362" t="s">
        <v>404</v>
      </c>
      <c r="D362" t="s">
        <v>20</v>
      </c>
      <c r="E362" t="s">
        <v>90</v>
      </c>
      <c r="F362" s="39" t="str">
        <f>VLOOKUP(Tableau1345[[#This Row],[Code]],Legende!$A$2:$B$5,2,FALSE)</f>
        <v>Etablissement</v>
      </c>
      <c r="G362" s="6">
        <f>IF(OR(E362="m",E362="P"),500,1000)</f>
        <v>1000</v>
      </c>
      <c r="H362" s="35">
        <f>G362*2</f>
        <v>2000</v>
      </c>
      <c r="I362" s="36"/>
      <c r="J362" s="5" t="str">
        <f>IF(I362="non",H362,"0")</f>
        <v>0</v>
      </c>
      <c r="K362">
        <f>SUMIFS('bac volé dégradé'!$D$3:$D$10,'bac volé dégradé'!$A$3:$A$10,Tableau1345[[#This Row],[Zone]])</f>
        <v>0</v>
      </c>
      <c r="L362">
        <f>(G362)*2+J362+K362</f>
        <v>2000</v>
      </c>
      <c r="M362" s="6"/>
      <c r="N362" s="38" t="str">
        <f>IF(M362="non",L362,"0")</f>
        <v>0</v>
      </c>
      <c r="O362">
        <f>SUMIFS('bac volé dégradé'!$G$3:$G$10,'bac volé dégradé'!$A$3:$A$10,Tableau1345[[#This Row],[Zone]])</f>
        <v>0</v>
      </c>
      <c r="P362" s="40">
        <f>G362*2+N362+O362</f>
        <v>2000</v>
      </c>
      <c r="Q362" s="36"/>
      <c r="R362" s="67" t="str">
        <f t="shared" si="5"/>
        <v>0</v>
      </c>
      <c r="S362">
        <f>SUMIFS('bac volé dégradé'!$J$3:$J$10,'bac volé dégradé'!$A$3:$A$10,Tableau1345[[#This Row],[Zone]])</f>
        <v>0</v>
      </c>
      <c r="T362" s="37">
        <f>$G362*2+R362+S362</f>
        <v>2000</v>
      </c>
      <c r="U362" s="6"/>
      <c r="V362" s="5" t="str">
        <f>IF(U362="non",T362,"0")</f>
        <v>0</v>
      </c>
      <c r="W362">
        <f>SUMIFS('bac volé dégradé'!$M$3:$M$10,'bac volé dégradé'!$A$3:$A$10,Tableau1345[[#This Row],[Zone]])</f>
        <v>0</v>
      </c>
      <c r="X362">
        <f>$G362*2+V362+W362</f>
        <v>2000</v>
      </c>
      <c r="Y362" s="6"/>
    </row>
    <row r="363" spans="1:25" ht="15.75" thickBot="1" x14ac:dyDescent="0.3">
      <c r="A363" s="15">
        <v>360</v>
      </c>
      <c r="B363">
        <v>17</v>
      </c>
      <c r="C363" t="s">
        <v>405</v>
      </c>
      <c r="D363" t="s">
        <v>20</v>
      </c>
      <c r="E363" t="s">
        <v>69</v>
      </c>
      <c r="F363" s="39" t="str">
        <f>VLOOKUP(Tableau1345[[#This Row],[Code]],Legende!$A$2:$B$5,2,FALSE)</f>
        <v>Foyer</v>
      </c>
      <c r="G363" s="6">
        <f>IF(OR(E363="m",E363="P"),500,1000)</f>
        <v>500</v>
      </c>
      <c r="H363" s="35">
        <f>G363*2</f>
        <v>1000</v>
      </c>
      <c r="I363" s="36"/>
      <c r="J363" s="5" t="str">
        <f>IF(I363="non",H363,"0")</f>
        <v>0</v>
      </c>
      <c r="K363">
        <f>SUMIFS('bac volé dégradé'!$D$3:$D$10,'bac volé dégradé'!$A$3:$A$10,Tableau1345[[#This Row],[Zone]])</f>
        <v>0</v>
      </c>
      <c r="L363">
        <f>(G363)*2+J363+K363</f>
        <v>1000</v>
      </c>
      <c r="M363" s="6"/>
      <c r="N363" s="38" t="str">
        <f>IF(M363="non",L363,"0")</f>
        <v>0</v>
      </c>
      <c r="O363">
        <f>SUMIFS('bac volé dégradé'!$G$3:$G$10,'bac volé dégradé'!$A$3:$A$10,Tableau1345[[#This Row],[Zone]])</f>
        <v>0</v>
      </c>
      <c r="P363" s="40">
        <f>G363*2+N363+O363</f>
        <v>1000</v>
      </c>
      <c r="Q363" s="36"/>
      <c r="R363" s="67" t="str">
        <f t="shared" si="5"/>
        <v>0</v>
      </c>
      <c r="S363">
        <f>SUMIFS('bac volé dégradé'!$J$3:$J$10,'bac volé dégradé'!$A$3:$A$10,Tableau1345[[#This Row],[Zone]])</f>
        <v>0</v>
      </c>
      <c r="T363" s="37">
        <f>$G363*2+R363+S363</f>
        <v>1000</v>
      </c>
      <c r="U363" s="6"/>
      <c r="V363" s="5" t="str">
        <f>IF(U363="non",T363,"0")</f>
        <v>0</v>
      </c>
      <c r="W363">
        <f>SUMIFS('bac volé dégradé'!$M$3:$M$10,'bac volé dégradé'!$A$3:$A$10,Tableau1345[[#This Row],[Zone]])</f>
        <v>0</v>
      </c>
      <c r="X363">
        <f>$G363*2+V363+W363</f>
        <v>1000</v>
      </c>
      <c r="Y363" s="6"/>
    </row>
    <row r="364" spans="1:25" ht="15.75" thickBot="1" x14ac:dyDescent="0.3">
      <c r="A364" s="15">
        <v>361</v>
      </c>
      <c r="B364">
        <v>384</v>
      </c>
      <c r="C364" t="s">
        <v>406</v>
      </c>
      <c r="D364" t="s">
        <v>20</v>
      </c>
      <c r="E364" t="s">
        <v>69</v>
      </c>
      <c r="F364" s="39" t="str">
        <f>VLOOKUP(Tableau1345[[#This Row],[Code]],Legende!$A$2:$B$5,2,FALSE)</f>
        <v>Foyer</v>
      </c>
      <c r="G364" s="6">
        <f>IF(OR(E364="m",E364="P"),500,1000)</f>
        <v>500</v>
      </c>
      <c r="H364" s="35">
        <f>G364*2</f>
        <v>1000</v>
      </c>
      <c r="I364" s="36"/>
      <c r="J364" s="5" t="str">
        <f>IF(I364="non",H364,"0")</f>
        <v>0</v>
      </c>
      <c r="K364">
        <f>SUMIFS('bac volé dégradé'!$D$3:$D$10,'bac volé dégradé'!$A$3:$A$10,Tableau1345[[#This Row],[Zone]])</f>
        <v>0</v>
      </c>
      <c r="L364">
        <f>(G364)*2+J364+K364</f>
        <v>1000</v>
      </c>
      <c r="M364" s="6"/>
      <c r="N364" s="38" t="str">
        <f>IF(M364="non",L364,"0")</f>
        <v>0</v>
      </c>
      <c r="O364">
        <f>SUMIFS('bac volé dégradé'!$G$3:$G$10,'bac volé dégradé'!$A$3:$A$10,Tableau1345[[#This Row],[Zone]])</f>
        <v>0</v>
      </c>
      <c r="P364" s="40">
        <f>G364*2+N364+O364</f>
        <v>1000</v>
      </c>
      <c r="Q364" s="36"/>
      <c r="R364" s="67" t="str">
        <f t="shared" si="5"/>
        <v>0</v>
      </c>
      <c r="S364">
        <f>SUMIFS('bac volé dégradé'!$J$3:$J$10,'bac volé dégradé'!$A$3:$A$10,Tableau1345[[#This Row],[Zone]])</f>
        <v>0</v>
      </c>
      <c r="T364" s="37">
        <f>$G364*2+R364+S364</f>
        <v>1000</v>
      </c>
      <c r="U364" s="6"/>
      <c r="V364" s="5" t="str">
        <f>IF(U364="non",T364,"0")</f>
        <v>0</v>
      </c>
      <c r="W364">
        <f>SUMIFS('bac volé dégradé'!$M$3:$M$10,'bac volé dégradé'!$A$3:$A$10,Tableau1345[[#This Row],[Zone]])</f>
        <v>0</v>
      </c>
      <c r="X364">
        <f>$G364*2+V364+W364</f>
        <v>1000</v>
      </c>
      <c r="Y364" s="6"/>
    </row>
    <row r="365" spans="1:25" ht="15.75" thickBot="1" x14ac:dyDescent="0.3">
      <c r="A365" s="15">
        <v>362</v>
      </c>
      <c r="B365">
        <v>385</v>
      </c>
      <c r="C365" t="s">
        <v>407</v>
      </c>
      <c r="D365" t="s">
        <v>20</v>
      </c>
      <c r="E365" t="s">
        <v>69</v>
      </c>
      <c r="F365" s="39" t="str">
        <f>VLOOKUP(Tableau1345[[#This Row],[Code]],Legende!$A$2:$B$5,2,FALSE)</f>
        <v>Foyer</v>
      </c>
      <c r="G365" s="6">
        <f>IF(OR(E365="m",E365="P"),500,1000)</f>
        <v>500</v>
      </c>
      <c r="H365" s="35">
        <f>G365*2</f>
        <v>1000</v>
      </c>
      <c r="I365" s="36"/>
      <c r="J365" s="5" t="str">
        <f>IF(I365="non",H365,"0")</f>
        <v>0</v>
      </c>
      <c r="K365">
        <f>SUMIFS('bac volé dégradé'!$D$3:$D$10,'bac volé dégradé'!$A$3:$A$10,Tableau1345[[#This Row],[Zone]])</f>
        <v>0</v>
      </c>
      <c r="L365">
        <f>(G365)*2+J365+K365</f>
        <v>1000</v>
      </c>
      <c r="M365" s="6"/>
      <c r="N365" s="38" t="str">
        <f>IF(M365="non",L365,"0")</f>
        <v>0</v>
      </c>
      <c r="O365">
        <f>SUMIFS('bac volé dégradé'!$G$3:$G$10,'bac volé dégradé'!$A$3:$A$10,Tableau1345[[#This Row],[Zone]])</f>
        <v>0</v>
      </c>
      <c r="P365" s="40">
        <f>G365*2+N365+O365</f>
        <v>1000</v>
      </c>
      <c r="Q365" s="36"/>
      <c r="R365" s="67" t="str">
        <f t="shared" si="5"/>
        <v>0</v>
      </c>
      <c r="S365">
        <f>SUMIFS('bac volé dégradé'!$J$3:$J$10,'bac volé dégradé'!$A$3:$A$10,Tableau1345[[#This Row],[Zone]])</f>
        <v>0</v>
      </c>
      <c r="T365" s="37">
        <f>$G365*2+R365+S365</f>
        <v>1000</v>
      </c>
      <c r="U365" s="6"/>
      <c r="V365" s="5" t="str">
        <f>IF(U365="non",T365,"0")</f>
        <v>0</v>
      </c>
      <c r="W365">
        <f>SUMIFS('bac volé dégradé'!$M$3:$M$10,'bac volé dégradé'!$A$3:$A$10,Tableau1345[[#This Row],[Zone]])</f>
        <v>0</v>
      </c>
      <c r="X365">
        <f>$G365*2+V365+W365</f>
        <v>1000</v>
      </c>
      <c r="Y365" s="6"/>
    </row>
    <row r="366" spans="1:25" ht="15.75" thickBot="1" x14ac:dyDescent="0.3">
      <c r="A366" s="15">
        <v>363</v>
      </c>
      <c r="B366">
        <v>386</v>
      </c>
      <c r="C366" t="s">
        <v>408</v>
      </c>
      <c r="D366" t="s">
        <v>20</v>
      </c>
      <c r="E366" t="s">
        <v>69</v>
      </c>
      <c r="F366" s="39" t="str">
        <f>VLOOKUP(Tableau1345[[#This Row],[Code]],Legende!$A$2:$B$5,2,FALSE)</f>
        <v>Foyer</v>
      </c>
      <c r="G366" s="6">
        <f>IF(OR(E366="m",E366="P"),500,1000)</f>
        <v>500</v>
      </c>
      <c r="H366" s="35">
        <f>G366*2</f>
        <v>1000</v>
      </c>
      <c r="I366" s="36"/>
      <c r="J366" s="5" t="str">
        <f>IF(I366="non",H366,"0")</f>
        <v>0</v>
      </c>
      <c r="K366">
        <f>SUMIFS('bac volé dégradé'!$D$3:$D$10,'bac volé dégradé'!$A$3:$A$10,Tableau1345[[#This Row],[Zone]])</f>
        <v>0</v>
      </c>
      <c r="L366">
        <f>(G366)*2+J366+K366</f>
        <v>1000</v>
      </c>
      <c r="M366" s="6"/>
      <c r="N366" s="38" t="str">
        <f>IF(M366="non",L366,"0")</f>
        <v>0</v>
      </c>
      <c r="O366">
        <f>SUMIFS('bac volé dégradé'!$G$3:$G$10,'bac volé dégradé'!$A$3:$A$10,Tableau1345[[#This Row],[Zone]])</f>
        <v>0</v>
      </c>
      <c r="P366" s="40">
        <f>G366*2+N366+O366</f>
        <v>1000</v>
      </c>
      <c r="Q366" s="36"/>
      <c r="R366" s="67" t="str">
        <f t="shared" si="5"/>
        <v>0</v>
      </c>
      <c r="S366">
        <f>SUMIFS('bac volé dégradé'!$J$3:$J$10,'bac volé dégradé'!$A$3:$A$10,Tableau1345[[#This Row],[Zone]])</f>
        <v>0</v>
      </c>
      <c r="T366" s="37">
        <f>$G366*2+R366+S366</f>
        <v>1000</v>
      </c>
      <c r="U366" s="6"/>
      <c r="V366" s="5" t="str">
        <f>IF(U366="non",T366,"0")</f>
        <v>0</v>
      </c>
      <c r="W366">
        <f>SUMIFS('bac volé dégradé'!$M$3:$M$10,'bac volé dégradé'!$A$3:$A$10,Tableau1345[[#This Row],[Zone]])</f>
        <v>0</v>
      </c>
      <c r="X366">
        <f>$G366*2+V366+W366</f>
        <v>1000</v>
      </c>
      <c r="Y366" s="6"/>
    </row>
    <row r="367" spans="1:25" ht="15.75" thickBot="1" x14ac:dyDescent="0.3">
      <c r="A367" s="15">
        <v>364</v>
      </c>
      <c r="B367">
        <v>387</v>
      </c>
      <c r="C367" t="s">
        <v>409</v>
      </c>
      <c r="D367" t="s">
        <v>20</v>
      </c>
      <c r="E367" t="s">
        <v>69</v>
      </c>
      <c r="F367" s="39" t="str">
        <f>VLOOKUP(Tableau1345[[#This Row],[Code]],Legende!$A$2:$B$5,2,FALSE)</f>
        <v>Foyer</v>
      </c>
      <c r="G367" s="6">
        <f>IF(OR(E367="m",E367="P"),500,1000)</f>
        <v>500</v>
      </c>
      <c r="H367" s="35">
        <f>G367*2</f>
        <v>1000</v>
      </c>
      <c r="I367" s="36"/>
      <c r="J367" s="5" t="str">
        <f>IF(I367="non",H367,"0")</f>
        <v>0</v>
      </c>
      <c r="K367">
        <f>SUMIFS('bac volé dégradé'!$D$3:$D$10,'bac volé dégradé'!$A$3:$A$10,Tableau1345[[#This Row],[Zone]])</f>
        <v>0</v>
      </c>
      <c r="L367">
        <f>(G367)*2+J367+K367</f>
        <v>1000</v>
      </c>
      <c r="M367" s="6"/>
      <c r="N367" s="38" t="str">
        <f>IF(M367="non",L367,"0")</f>
        <v>0</v>
      </c>
      <c r="O367">
        <f>SUMIFS('bac volé dégradé'!$G$3:$G$10,'bac volé dégradé'!$A$3:$A$10,Tableau1345[[#This Row],[Zone]])</f>
        <v>0</v>
      </c>
      <c r="P367" s="40">
        <f>G367*2+N367+O367</f>
        <v>1000</v>
      </c>
      <c r="Q367" s="36"/>
      <c r="R367" s="67" t="str">
        <f t="shared" si="5"/>
        <v>0</v>
      </c>
      <c r="S367">
        <f>SUMIFS('bac volé dégradé'!$J$3:$J$10,'bac volé dégradé'!$A$3:$A$10,Tableau1345[[#This Row],[Zone]])</f>
        <v>0</v>
      </c>
      <c r="T367" s="37">
        <f>$G367*2+R367+S367</f>
        <v>1000</v>
      </c>
      <c r="U367" s="6"/>
      <c r="V367" s="5" t="str">
        <f>IF(U367="non",T367,"0")</f>
        <v>0</v>
      </c>
      <c r="W367">
        <f>SUMIFS('bac volé dégradé'!$M$3:$M$10,'bac volé dégradé'!$A$3:$A$10,Tableau1345[[#This Row],[Zone]])</f>
        <v>0</v>
      </c>
      <c r="X367">
        <f>$G367*2+V367+W367</f>
        <v>1000</v>
      </c>
      <c r="Y367" s="6"/>
    </row>
    <row r="368" spans="1:25" ht="15.75" thickBot="1" x14ac:dyDescent="0.3">
      <c r="A368" s="15">
        <v>365</v>
      </c>
      <c r="B368">
        <v>388</v>
      </c>
      <c r="C368" t="s">
        <v>410</v>
      </c>
      <c r="D368" t="s">
        <v>20</v>
      </c>
      <c r="E368" t="s">
        <v>69</v>
      </c>
      <c r="F368" s="39" t="str">
        <f>VLOOKUP(Tableau1345[[#This Row],[Code]],Legende!$A$2:$B$5,2,FALSE)</f>
        <v>Foyer</v>
      </c>
      <c r="G368" s="6">
        <f>IF(OR(E368="m",E368="P"),500,1000)</f>
        <v>500</v>
      </c>
      <c r="H368" s="35">
        <f>G368*2</f>
        <v>1000</v>
      </c>
      <c r="I368" s="36"/>
      <c r="J368" s="5" t="str">
        <f>IF(I368="non",H368,"0")</f>
        <v>0</v>
      </c>
      <c r="K368">
        <f>SUMIFS('bac volé dégradé'!$D$3:$D$10,'bac volé dégradé'!$A$3:$A$10,Tableau1345[[#This Row],[Zone]])</f>
        <v>0</v>
      </c>
      <c r="L368">
        <f>(G368)*2+J368+K368</f>
        <v>1000</v>
      </c>
      <c r="M368" s="6"/>
      <c r="N368" s="38" t="str">
        <f>IF(M368="non",L368,"0")</f>
        <v>0</v>
      </c>
      <c r="O368">
        <f>SUMIFS('bac volé dégradé'!$G$3:$G$10,'bac volé dégradé'!$A$3:$A$10,Tableau1345[[#This Row],[Zone]])</f>
        <v>0</v>
      </c>
      <c r="P368" s="40">
        <f>G368*2+N368+O368</f>
        <v>1000</v>
      </c>
      <c r="Q368" s="36"/>
      <c r="R368" s="67" t="str">
        <f t="shared" si="5"/>
        <v>0</v>
      </c>
      <c r="S368">
        <f>SUMIFS('bac volé dégradé'!$J$3:$J$10,'bac volé dégradé'!$A$3:$A$10,Tableau1345[[#This Row],[Zone]])</f>
        <v>0</v>
      </c>
      <c r="T368" s="37">
        <f>$G368*2+R368+S368</f>
        <v>1000</v>
      </c>
      <c r="U368" s="6"/>
      <c r="V368" s="5" t="str">
        <f>IF(U368="non",T368,"0")</f>
        <v>0</v>
      </c>
      <c r="W368">
        <f>SUMIFS('bac volé dégradé'!$M$3:$M$10,'bac volé dégradé'!$A$3:$A$10,Tableau1345[[#This Row],[Zone]])</f>
        <v>0</v>
      </c>
      <c r="X368">
        <f>$G368*2+V368+W368</f>
        <v>1000</v>
      </c>
      <c r="Y368" s="6"/>
    </row>
    <row r="369" spans="1:25" ht="15.75" thickBot="1" x14ac:dyDescent="0.3">
      <c r="A369" s="15">
        <v>366</v>
      </c>
      <c r="B369">
        <v>389</v>
      </c>
      <c r="C369" t="s">
        <v>411</v>
      </c>
      <c r="D369" t="s">
        <v>20</v>
      </c>
      <c r="E369" t="s">
        <v>69</v>
      </c>
      <c r="F369" s="39" t="str">
        <f>VLOOKUP(Tableau1345[[#This Row],[Code]],Legende!$A$2:$B$5,2,FALSE)</f>
        <v>Foyer</v>
      </c>
      <c r="G369" s="6">
        <f>IF(OR(E369="m",E369="P"),500,1000)</f>
        <v>500</v>
      </c>
      <c r="H369" s="35">
        <f>G369*2</f>
        <v>1000</v>
      </c>
      <c r="I369" s="36"/>
      <c r="J369" s="5" t="str">
        <f>IF(I369="non",H369,"0")</f>
        <v>0</v>
      </c>
      <c r="K369">
        <f>SUMIFS('bac volé dégradé'!$D$3:$D$10,'bac volé dégradé'!$A$3:$A$10,Tableau1345[[#This Row],[Zone]])</f>
        <v>0</v>
      </c>
      <c r="L369">
        <f>(G369)*2+J369+K369</f>
        <v>1000</v>
      </c>
      <c r="M369" s="6"/>
      <c r="N369" s="38" t="str">
        <f>IF(M369="non",L369,"0")</f>
        <v>0</v>
      </c>
      <c r="O369">
        <f>SUMIFS('bac volé dégradé'!$G$3:$G$10,'bac volé dégradé'!$A$3:$A$10,Tableau1345[[#This Row],[Zone]])</f>
        <v>0</v>
      </c>
      <c r="P369" s="40">
        <f>G369*2+N369+O369</f>
        <v>1000</v>
      </c>
      <c r="Q369" s="36"/>
      <c r="R369" s="67" t="str">
        <f t="shared" si="5"/>
        <v>0</v>
      </c>
      <c r="S369">
        <f>SUMIFS('bac volé dégradé'!$J$3:$J$10,'bac volé dégradé'!$A$3:$A$10,Tableau1345[[#This Row],[Zone]])</f>
        <v>0</v>
      </c>
      <c r="T369" s="37">
        <f>$G369*2+R369+S369</f>
        <v>1000</v>
      </c>
      <c r="U369" s="6"/>
      <c r="V369" s="5" t="str">
        <f>IF(U369="non",T369,"0")</f>
        <v>0</v>
      </c>
      <c r="W369">
        <f>SUMIFS('bac volé dégradé'!$M$3:$M$10,'bac volé dégradé'!$A$3:$A$10,Tableau1345[[#This Row],[Zone]])</f>
        <v>0</v>
      </c>
      <c r="X369">
        <f>$G369*2+V369+W369</f>
        <v>1000</v>
      </c>
      <c r="Y369" s="6"/>
    </row>
    <row r="370" spans="1:25" ht="15.75" thickBot="1" x14ac:dyDescent="0.3">
      <c r="A370" s="15">
        <v>367</v>
      </c>
      <c r="B370">
        <v>390</v>
      </c>
      <c r="C370" t="s">
        <v>412</v>
      </c>
      <c r="D370" t="s">
        <v>20</v>
      </c>
      <c r="E370" t="s">
        <v>69</v>
      </c>
      <c r="F370" s="39" t="str">
        <f>VLOOKUP(Tableau1345[[#This Row],[Code]],Legende!$A$2:$B$5,2,FALSE)</f>
        <v>Foyer</v>
      </c>
      <c r="G370" s="6">
        <f>IF(OR(E370="m",E370="P"),500,1000)</f>
        <v>500</v>
      </c>
      <c r="H370" s="35">
        <f>G370*2</f>
        <v>1000</v>
      </c>
      <c r="I370" s="36"/>
      <c r="J370" s="5" t="str">
        <f>IF(I370="non",H370,"0")</f>
        <v>0</v>
      </c>
      <c r="K370">
        <f>SUMIFS('bac volé dégradé'!$D$3:$D$10,'bac volé dégradé'!$A$3:$A$10,Tableau1345[[#This Row],[Zone]])</f>
        <v>0</v>
      </c>
      <c r="L370">
        <f>(G370)*2+J370+K370</f>
        <v>1000</v>
      </c>
      <c r="M370" s="6"/>
      <c r="N370" s="38" t="str">
        <f>IF(M370="non",L370,"0")</f>
        <v>0</v>
      </c>
      <c r="O370">
        <f>SUMIFS('bac volé dégradé'!$G$3:$G$10,'bac volé dégradé'!$A$3:$A$10,Tableau1345[[#This Row],[Zone]])</f>
        <v>0</v>
      </c>
      <c r="P370" s="40">
        <f>G370*2+N370+O370</f>
        <v>1000</v>
      </c>
      <c r="Q370" s="36"/>
      <c r="R370" s="67" t="str">
        <f t="shared" si="5"/>
        <v>0</v>
      </c>
      <c r="S370">
        <f>SUMIFS('bac volé dégradé'!$J$3:$J$10,'bac volé dégradé'!$A$3:$A$10,Tableau1345[[#This Row],[Zone]])</f>
        <v>0</v>
      </c>
      <c r="T370" s="37">
        <f>$G370*2+R370+S370</f>
        <v>1000</v>
      </c>
      <c r="U370" s="6"/>
      <c r="V370" s="5" t="str">
        <f>IF(U370="non",T370,"0")</f>
        <v>0</v>
      </c>
      <c r="W370">
        <f>SUMIFS('bac volé dégradé'!$M$3:$M$10,'bac volé dégradé'!$A$3:$A$10,Tableau1345[[#This Row],[Zone]])</f>
        <v>0</v>
      </c>
      <c r="X370">
        <f>$G370*2+V370+W370</f>
        <v>1000</v>
      </c>
      <c r="Y370" s="6"/>
    </row>
    <row r="371" spans="1:25" ht="15.75" thickBot="1" x14ac:dyDescent="0.3">
      <c r="A371" s="15">
        <v>368</v>
      </c>
      <c r="B371">
        <v>391</v>
      </c>
      <c r="C371" t="s">
        <v>413</v>
      </c>
      <c r="D371" t="s">
        <v>20</v>
      </c>
      <c r="E371" t="s">
        <v>69</v>
      </c>
      <c r="F371" s="39" t="str">
        <f>VLOOKUP(Tableau1345[[#This Row],[Code]],Legende!$A$2:$B$5,2,FALSE)</f>
        <v>Foyer</v>
      </c>
      <c r="G371" s="6">
        <f>IF(OR(E371="m",E371="P"),500,1000)</f>
        <v>500</v>
      </c>
      <c r="H371" s="35">
        <f>G371*2</f>
        <v>1000</v>
      </c>
      <c r="I371" s="36"/>
      <c r="J371" s="5" t="str">
        <f>IF(I371="non",H371,"0")</f>
        <v>0</v>
      </c>
      <c r="K371">
        <f>SUMIFS('bac volé dégradé'!$D$3:$D$10,'bac volé dégradé'!$A$3:$A$10,Tableau1345[[#This Row],[Zone]])</f>
        <v>0</v>
      </c>
      <c r="L371">
        <f>(G371)*2+J371+K371</f>
        <v>1000</v>
      </c>
      <c r="M371" s="6"/>
      <c r="N371" s="38" t="str">
        <f>IF(M371="non",L371,"0")</f>
        <v>0</v>
      </c>
      <c r="O371">
        <f>SUMIFS('bac volé dégradé'!$G$3:$G$10,'bac volé dégradé'!$A$3:$A$10,Tableau1345[[#This Row],[Zone]])</f>
        <v>0</v>
      </c>
      <c r="P371" s="40">
        <f>G371*2+N371+O371</f>
        <v>1000</v>
      </c>
      <c r="Q371" s="36"/>
      <c r="R371" s="67" t="str">
        <f t="shared" si="5"/>
        <v>0</v>
      </c>
      <c r="S371">
        <f>SUMIFS('bac volé dégradé'!$J$3:$J$10,'bac volé dégradé'!$A$3:$A$10,Tableau1345[[#This Row],[Zone]])</f>
        <v>0</v>
      </c>
      <c r="T371" s="37">
        <f>$G371*2+R371+S371</f>
        <v>1000</v>
      </c>
      <c r="U371" s="6"/>
      <c r="V371" s="5" t="str">
        <f>IF(U371="non",T371,"0")</f>
        <v>0</v>
      </c>
      <c r="W371">
        <f>SUMIFS('bac volé dégradé'!$M$3:$M$10,'bac volé dégradé'!$A$3:$A$10,Tableau1345[[#This Row],[Zone]])</f>
        <v>0</v>
      </c>
      <c r="X371">
        <f>$G371*2+V371+W371</f>
        <v>1000</v>
      </c>
      <c r="Y371" s="6"/>
    </row>
    <row r="372" spans="1:25" ht="15.75" thickBot="1" x14ac:dyDescent="0.3">
      <c r="A372" s="15">
        <v>369</v>
      </c>
      <c r="B372">
        <v>5</v>
      </c>
      <c r="C372" t="s">
        <v>414</v>
      </c>
      <c r="D372" t="s">
        <v>20</v>
      </c>
      <c r="E372" t="s">
        <v>69</v>
      </c>
      <c r="F372" s="39" t="str">
        <f>VLOOKUP(Tableau1345[[#This Row],[Code]],Legende!$A$2:$B$5,2,FALSE)</f>
        <v>Foyer</v>
      </c>
      <c r="G372" s="6">
        <f>IF(OR(E372="m",E372="P"),500,1000)</f>
        <v>500</v>
      </c>
      <c r="H372" s="35">
        <f>G372*2</f>
        <v>1000</v>
      </c>
      <c r="I372" s="36"/>
      <c r="J372" s="5" t="str">
        <f>IF(I372="non",H372,"0")</f>
        <v>0</v>
      </c>
      <c r="K372">
        <f>SUMIFS('bac volé dégradé'!$D$3:$D$10,'bac volé dégradé'!$A$3:$A$10,Tableau1345[[#This Row],[Zone]])</f>
        <v>0</v>
      </c>
      <c r="L372">
        <f>(G372)*2+J372+K372</f>
        <v>1000</v>
      </c>
      <c r="M372" s="6"/>
      <c r="N372" s="38" t="str">
        <f>IF(M372="non",L372,"0")</f>
        <v>0</v>
      </c>
      <c r="O372">
        <f>SUMIFS('bac volé dégradé'!$G$3:$G$10,'bac volé dégradé'!$A$3:$A$10,Tableau1345[[#This Row],[Zone]])</f>
        <v>0</v>
      </c>
      <c r="P372" s="40">
        <f>G372*2+N372+O372</f>
        <v>1000</v>
      </c>
      <c r="Q372" s="36"/>
      <c r="R372" s="67" t="str">
        <f t="shared" si="5"/>
        <v>0</v>
      </c>
      <c r="S372">
        <f>SUMIFS('bac volé dégradé'!$J$3:$J$10,'bac volé dégradé'!$A$3:$A$10,Tableau1345[[#This Row],[Zone]])</f>
        <v>0</v>
      </c>
      <c r="T372" s="37">
        <f>$G372*2+R372+S372</f>
        <v>1000</v>
      </c>
      <c r="U372" s="6"/>
      <c r="V372" s="5" t="str">
        <f>IF(U372="non",T372,"0")</f>
        <v>0</v>
      </c>
      <c r="W372">
        <f>SUMIFS('bac volé dégradé'!$M$3:$M$10,'bac volé dégradé'!$A$3:$A$10,Tableau1345[[#This Row],[Zone]])</f>
        <v>0</v>
      </c>
      <c r="X372">
        <f>$G372*2+V372+W372</f>
        <v>1000</v>
      </c>
      <c r="Y372" s="6"/>
    </row>
    <row r="373" spans="1:25" ht="15.75" thickBot="1" x14ac:dyDescent="0.3">
      <c r="A373" s="15">
        <v>370</v>
      </c>
      <c r="B373">
        <v>392</v>
      </c>
      <c r="C373" t="s">
        <v>415</v>
      </c>
      <c r="D373" t="s">
        <v>20</v>
      </c>
      <c r="E373" t="s">
        <v>69</v>
      </c>
      <c r="F373" s="39" t="str">
        <f>VLOOKUP(Tableau1345[[#This Row],[Code]],Legende!$A$2:$B$5,2,FALSE)</f>
        <v>Foyer</v>
      </c>
      <c r="G373" s="6">
        <f>IF(OR(E373="m",E373="P"),500,1000)</f>
        <v>500</v>
      </c>
      <c r="H373" s="35">
        <f>G373*2</f>
        <v>1000</v>
      </c>
      <c r="I373" s="36"/>
      <c r="J373" s="5" t="str">
        <f>IF(I373="non",H373,"0")</f>
        <v>0</v>
      </c>
      <c r="K373">
        <f>SUMIFS('bac volé dégradé'!$D$3:$D$10,'bac volé dégradé'!$A$3:$A$10,Tableau1345[[#This Row],[Zone]])</f>
        <v>0</v>
      </c>
      <c r="L373">
        <f>(G373)*2+J373+K373</f>
        <v>1000</v>
      </c>
      <c r="M373" s="6"/>
      <c r="N373" s="38" t="str">
        <f>IF(M373="non",L373,"0")</f>
        <v>0</v>
      </c>
      <c r="O373">
        <f>SUMIFS('bac volé dégradé'!$G$3:$G$10,'bac volé dégradé'!$A$3:$A$10,Tableau1345[[#This Row],[Zone]])</f>
        <v>0</v>
      </c>
      <c r="P373" s="40">
        <f>G373*2+N373+O373</f>
        <v>1000</v>
      </c>
      <c r="Q373" s="36"/>
      <c r="R373" s="67" t="str">
        <f t="shared" si="5"/>
        <v>0</v>
      </c>
      <c r="S373">
        <f>SUMIFS('bac volé dégradé'!$J$3:$J$10,'bac volé dégradé'!$A$3:$A$10,Tableau1345[[#This Row],[Zone]])</f>
        <v>0</v>
      </c>
      <c r="T373" s="37">
        <f>$G373*2+R373+S373</f>
        <v>1000</v>
      </c>
      <c r="U373" s="6"/>
      <c r="V373" s="5" t="str">
        <f>IF(U373="non",T373,"0")</f>
        <v>0</v>
      </c>
      <c r="W373">
        <f>SUMIFS('bac volé dégradé'!$M$3:$M$10,'bac volé dégradé'!$A$3:$A$10,Tableau1345[[#This Row],[Zone]])</f>
        <v>0</v>
      </c>
      <c r="X373">
        <f>$G373*2+V373+W373</f>
        <v>1000</v>
      </c>
      <c r="Y373" s="6"/>
    </row>
    <row r="374" spans="1:25" ht="15.75" thickBot="1" x14ac:dyDescent="0.3">
      <c r="A374" s="15">
        <v>371</v>
      </c>
      <c r="B374">
        <v>395</v>
      </c>
      <c r="C374" t="s">
        <v>416</v>
      </c>
      <c r="D374" t="s">
        <v>20</v>
      </c>
      <c r="E374" t="s">
        <v>69</v>
      </c>
      <c r="F374" s="39" t="str">
        <f>VLOOKUP(Tableau1345[[#This Row],[Code]],Legende!$A$2:$B$5,2,FALSE)</f>
        <v>Foyer</v>
      </c>
      <c r="G374" s="6">
        <f>IF(OR(E374="m",E374="P"),500,1000)</f>
        <v>500</v>
      </c>
      <c r="H374" s="35">
        <f>G374*2</f>
        <v>1000</v>
      </c>
      <c r="I374" s="36"/>
      <c r="J374" s="5" t="str">
        <f>IF(I374="non",H374,"0")</f>
        <v>0</v>
      </c>
      <c r="K374">
        <f>SUMIFS('bac volé dégradé'!$D$3:$D$10,'bac volé dégradé'!$A$3:$A$10,Tableau1345[[#This Row],[Zone]])</f>
        <v>0</v>
      </c>
      <c r="L374">
        <f>(G374)*2+J374+K374</f>
        <v>1000</v>
      </c>
      <c r="M374" s="6"/>
      <c r="N374" s="38" t="str">
        <f>IF(M374="non",L374,"0")</f>
        <v>0</v>
      </c>
      <c r="O374">
        <f>SUMIFS('bac volé dégradé'!$G$3:$G$10,'bac volé dégradé'!$A$3:$A$10,Tableau1345[[#This Row],[Zone]])</f>
        <v>0</v>
      </c>
      <c r="P374" s="40">
        <f>G374*2+N374+O374</f>
        <v>1000</v>
      </c>
      <c r="Q374" s="36"/>
      <c r="R374" s="67" t="str">
        <f t="shared" si="5"/>
        <v>0</v>
      </c>
      <c r="S374">
        <f>SUMIFS('bac volé dégradé'!$J$3:$J$10,'bac volé dégradé'!$A$3:$A$10,Tableau1345[[#This Row],[Zone]])</f>
        <v>0</v>
      </c>
      <c r="T374" s="37">
        <f>$G374*2+R374+S374</f>
        <v>1000</v>
      </c>
      <c r="U374" s="6"/>
      <c r="V374" s="5" t="str">
        <f>IF(U374="non",T374,"0")</f>
        <v>0</v>
      </c>
      <c r="W374">
        <f>SUMIFS('bac volé dégradé'!$M$3:$M$10,'bac volé dégradé'!$A$3:$A$10,Tableau1345[[#This Row],[Zone]])</f>
        <v>0</v>
      </c>
      <c r="X374">
        <f>$G374*2+V374+W374</f>
        <v>1000</v>
      </c>
      <c r="Y374" s="6"/>
    </row>
    <row r="375" spans="1:25" ht="15.75" thickBot="1" x14ac:dyDescent="0.3">
      <c r="A375" s="15">
        <v>372</v>
      </c>
      <c r="B375">
        <v>368</v>
      </c>
      <c r="C375" t="s">
        <v>417</v>
      </c>
      <c r="D375" t="s">
        <v>20</v>
      </c>
      <c r="E375" t="s">
        <v>69</v>
      </c>
      <c r="F375" s="39" t="str">
        <f>VLOOKUP(Tableau1345[[#This Row],[Code]],Legende!$A$2:$B$5,2,FALSE)</f>
        <v>Foyer</v>
      </c>
      <c r="G375" s="6">
        <f>IF(OR(E375="m",E375="P"),500,1000)</f>
        <v>500</v>
      </c>
      <c r="H375" s="35">
        <f>G375*2</f>
        <v>1000</v>
      </c>
      <c r="I375" s="36"/>
      <c r="J375" s="5" t="str">
        <f>IF(I375="non",H375,"0")</f>
        <v>0</v>
      </c>
      <c r="K375">
        <f>SUMIFS('bac volé dégradé'!$D$3:$D$10,'bac volé dégradé'!$A$3:$A$10,Tableau1345[[#This Row],[Zone]])</f>
        <v>0</v>
      </c>
      <c r="L375">
        <f>(G375)*2+J375+K375</f>
        <v>1000</v>
      </c>
      <c r="M375" s="6"/>
      <c r="N375" s="38" t="str">
        <f>IF(M375="non",L375,"0")</f>
        <v>0</v>
      </c>
      <c r="O375">
        <f>SUMIFS('bac volé dégradé'!$G$3:$G$10,'bac volé dégradé'!$A$3:$A$10,Tableau1345[[#This Row],[Zone]])</f>
        <v>0</v>
      </c>
      <c r="P375" s="40">
        <f>G375*2+N375+O375</f>
        <v>1000</v>
      </c>
      <c r="Q375" s="36"/>
      <c r="R375" s="67" t="str">
        <f t="shared" si="5"/>
        <v>0</v>
      </c>
      <c r="S375">
        <f>SUMIFS('bac volé dégradé'!$J$3:$J$10,'bac volé dégradé'!$A$3:$A$10,Tableau1345[[#This Row],[Zone]])</f>
        <v>0</v>
      </c>
      <c r="T375" s="37">
        <f>$G375*2+R375+S375</f>
        <v>1000</v>
      </c>
      <c r="U375" s="6"/>
      <c r="V375" s="5" t="str">
        <f>IF(U375="non",T375,"0")</f>
        <v>0</v>
      </c>
      <c r="W375">
        <f>SUMIFS('bac volé dégradé'!$M$3:$M$10,'bac volé dégradé'!$A$3:$A$10,Tableau1345[[#This Row],[Zone]])</f>
        <v>0</v>
      </c>
      <c r="X375">
        <f>$G375*2+V375+W375</f>
        <v>1000</v>
      </c>
      <c r="Y375" s="6"/>
    </row>
    <row r="376" spans="1:25" ht="15.75" thickBot="1" x14ac:dyDescent="0.3">
      <c r="A376" s="15">
        <v>373</v>
      </c>
      <c r="B376">
        <v>370</v>
      </c>
      <c r="C376" t="s">
        <v>418</v>
      </c>
      <c r="D376" t="s">
        <v>20</v>
      </c>
      <c r="E376" t="s">
        <v>69</v>
      </c>
      <c r="F376" s="39" t="str">
        <f>VLOOKUP(Tableau1345[[#This Row],[Code]],Legende!$A$2:$B$5,2,FALSE)</f>
        <v>Foyer</v>
      </c>
      <c r="G376" s="6">
        <f>IF(OR(E376="m",E376="P"),500,1000)</f>
        <v>500</v>
      </c>
      <c r="H376" s="35">
        <f>G376*2</f>
        <v>1000</v>
      </c>
      <c r="I376" s="36"/>
      <c r="J376" s="5" t="str">
        <f>IF(I376="non",H376,"0")</f>
        <v>0</v>
      </c>
      <c r="K376">
        <f>SUMIFS('bac volé dégradé'!$D$3:$D$10,'bac volé dégradé'!$A$3:$A$10,Tableau1345[[#This Row],[Zone]])</f>
        <v>0</v>
      </c>
      <c r="L376">
        <f>(G376)*2+J376+K376</f>
        <v>1000</v>
      </c>
      <c r="M376" s="6"/>
      <c r="N376" s="38" t="str">
        <f>IF(M376="non",L376,"0")</f>
        <v>0</v>
      </c>
      <c r="O376">
        <f>SUMIFS('bac volé dégradé'!$G$3:$G$10,'bac volé dégradé'!$A$3:$A$10,Tableau1345[[#This Row],[Zone]])</f>
        <v>0</v>
      </c>
      <c r="P376" s="40">
        <f>G376*2+N376+O376</f>
        <v>1000</v>
      </c>
      <c r="Q376" s="36"/>
      <c r="R376" s="67" t="str">
        <f t="shared" si="5"/>
        <v>0</v>
      </c>
      <c r="S376">
        <f>SUMIFS('bac volé dégradé'!$J$3:$J$10,'bac volé dégradé'!$A$3:$A$10,Tableau1345[[#This Row],[Zone]])</f>
        <v>0</v>
      </c>
      <c r="T376" s="37">
        <f>$G376*2+R376+S376</f>
        <v>1000</v>
      </c>
      <c r="U376" s="6"/>
      <c r="V376" s="5" t="str">
        <f>IF(U376="non",T376,"0")</f>
        <v>0</v>
      </c>
      <c r="W376">
        <f>SUMIFS('bac volé dégradé'!$M$3:$M$10,'bac volé dégradé'!$A$3:$A$10,Tableau1345[[#This Row],[Zone]])</f>
        <v>0</v>
      </c>
      <c r="X376">
        <f>$G376*2+V376+W376</f>
        <v>1000</v>
      </c>
      <c r="Y376" s="6"/>
    </row>
    <row r="377" spans="1:25" ht="15.75" thickBot="1" x14ac:dyDescent="0.3">
      <c r="A377" s="15">
        <v>374</v>
      </c>
      <c r="B377">
        <v>371</v>
      </c>
      <c r="C377" t="s">
        <v>419</v>
      </c>
      <c r="D377" t="s">
        <v>20</v>
      </c>
      <c r="E377" t="s">
        <v>69</v>
      </c>
      <c r="F377" s="39" t="str">
        <f>VLOOKUP(Tableau1345[[#This Row],[Code]],Legende!$A$2:$B$5,2,FALSE)</f>
        <v>Foyer</v>
      </c>
      <c r="G377" s="6">
        <f>IF(OR(E377="m",E377="P"),500,1000)</f>
        <v>500</v>
      </c>
      <c r="H377" s="35">
        <f>G377*2</f>
        <v>1000</v>
      </c>
      <c r="I377" s="36"/>
      <c r="J377" s="5" t="str">
        <f>IF(I377="non",H377,"0")</f>
        <v>0</v>
      </c>
      <c r="K377">
        <f>SUMIFS('bac volé dégradé'!$D$3:$D$10,'bac volé dégradé'!$A$3:$A$10,Tableau1345[[#This Row],[Zone]])</f>
        <v>0</v>
      </c>
      <c r="L377">
        <f>(G377)*2+J377+K377</f>
        <v>1000</v>
      </c>
      <c r="M377" s="6"/>
      <c r="N377" s="38" t="str">
        <f>IF(M377="non",L377,"0")</f>
        <v>0</v>
      </c>
      <c r="O377">
        <f>SUMIFS('bac volé dégradé'!$G$3:$G$10,'bac volé dégradé'!$A$3:$A$10,Tableau1345[[#This Row],[Zone]])</f>
        <v>0</v>
      </c>
      <c r="P377" s="40">
        <f>G377*2+N377+O377</f>
        <v>1000</v>
      </c>
      <c r="Q377" s="36"/>
      <c r="R377" s="67" t="str">
        <f t="shared" si="5"/>
        <v>0</v>
      </c>
      <c r="S377">
        <f>SUMIFS('bac volé dégradé'!$J$3:$J$10,'bac volé dégradé'!$A$3:$A$10,Tableau1345[[#This Row],[Zone]])</f>
        <v>0</v>
      </c>
      <c r="T377" s="37">
        <f>$G377*2+R377+S377</f>
        <v>1000</v>
      </c>
      <c r="U377" s="6"/>
      <c r="V377" s="5" t="str">
        <f>IF(U377="non",T377,"0")</f>
        <v>0</v>
      </c>
      <c r="W377">
        <f>SUMIFS('bac volé dégradé'!$M$3:$M$10,'bac volé dégradé'!$A$3:$A$10,Tableau1345[[#This Row],[Zone]])</f>
        <v>0</v>
      </c>
      <c r="X377">
        <f>$G377*2+V377+W377</f>
        <v>1000</v>
      </c>
      <c r="Y377" s="6"/>
    </row>
    <row r="378" spans="1:25" ht="15.75" thickBot="1" x14ac:dyDescent="0.3">
      <c r="A378" s="15">
        <v>375</v>
      </c>
      <c r="B378">
        <v>372</v>
      </c>
      <c r="C378" t="s">
        <v>420</v>
      </c>
      <c r="D378" t="s">
        <v>20</v>
      </c>
      <c r="E378" t="s">
        <v>69</v>
      </c>
      <c r="F378" s="39" t="str">
        <f>VLOOKUP(Tableau1345[[#This Row],[Code]],Legende!$A$2:$B$5,2,FALSE)</f>
        <v>Foyer</v>
      </c>
      <c r="G378" s="6">
        <f>IF(OR(E378="m",E378="P"),500,1000)</f>
        <v>500</v>
      </c>
      <c r="H378" s="35">
        <f>G378*2</f>
        <v>1000</v>
      </c>
      <c r="I378" s="36"/>
      <c r="J378" s="5" t="str">
        <f>IF(I378="non",H378,"0")</f>
        <v>0</v>
      </c>
      <c r="K378">
        <f>SUMIFS('bac volé dégradé'!$D$3:$D$10,'bac volé dégradé'!$A$3:$A$10,Tableau1345[[#This Row],[Zone]])</f>
        <v>0</v>
      </c>
      <c r="L378">
        <f>(G378)*2+J378+K378</f>
        <v>1000</v>
      </c>
      <c r="M378" s="6"/>
      <c r="N378" s="38" t="str">
        <f>IF(M378="non",L378,"0")</f>
        <v>0</v>
      </c>
      <c r="O378">
        <f>SUMIFS('bac volé dégradé'!$G$3:$G$10,'bac volé dégradé'!$A$3:$A$10,Tableau1345[[#This Row],[Zone]])</f>
        <v>0</v>
      </c>
      <c r="P378" s="40">
        <f>G378*2+N378+O378</f>
        <v>1000</v>
      </c>
      <c r="Q378" s="36"/>
      <c r="R378" s="67" t="str">
        <f t="shared" si="5"/>
        <v>0</v>
      </c>
      <c r="S378">
        <f>SUMIFS('bac volé dégradé'!$J$3:$J$10,'bac volé dégradé'!$A$3:$A$10,Tableau1345[[#This Row],[Zone]])</f>
        <v>0</v>
      </c>
      <c r="T378" s="37">
        <f>$G378*2+R378+S378</f>
        <v>1000</v>
      </c>
      <c r="U378" s="6"/>
      <c r="V378" s="5" t="str">
        <f>IF(U378="non",T378,"0")</f>
        <v>0</v>
      </c>
      <c r="W378">
        <f>SUMIFS('bac volé dégradé'!$M$3:$M$10,'bac volé dégradé'!$A$3:$A$10,Tableau1345[[#This Row],[Zone]])</f>
        <v>0</v>
      </c>
      <c r="X378">
        <f>$G378*2+V378+W378</f>
        <v>1000</v>
      </c>
      <c r="Y378" s="6"/>
    </row>
    <row r="379" spans="1:25" ht="15.75" thickBot="1" x14ac:dyDescent="0.3">
      <c r="A379" s="15">
        <v>376</v>
      </c>
      <c r="B379">
        <v>373</v>
      </c>
      <c r="C379" t="s">
        <v>421</v>
      </c>
      <c r="D379" t="s">
        <v>20</v>
      </c>
      <c r="E379" t="s">
        <v>69</v>
      </c>
      <c r="F379" s="39" t="str">
        <f>VLOOKUP(Tableau1345[[#This Row],[Code]],Legende!$A$2:$B$5,2,FALSE)</f>
        <v>Foyer</v>
      </c>
      <c r="G379" s="6">
        <f>IF(OR(E379="m",E379="P"),500,1000)</f>
        <v>500</v>
      </c>
      <c r="H379" s="35">
        <f>G379*2</f>
        <v>1000</v>
      </c>
      <c r="I379" s="36"/>
      <c r="J379" s="5" t="str">
        <f>IF(I379="non",H379,"0")</f>
        <v>0</v>
      </c>
      <c r="K379">
        <f>SUMIFS('bac volé dégradé'!$D$3:$D$10,'bac volé dégradé'!$A$3:$A$10,Tableau1345[[#This Row],[Zone]])</f>
        <v>0</v>
      </c>
      <c r="L379">
        <f>(G379)*2+J379+K379</f>
        <v>1000</v>
      </c>
      <c r="M379" s="6"/>
      <c r="N379" s="38" t="str">
        <f>IF(M379="non",L379,"0")</f>
        <v>0</v>
      </c>
      <c r="O379">
        <f>SUMIFS('bac volé dégradé'!$G$3:$G$10,'bac volé dégradé'!$A$3:$A$10,Tableau1345[[#This Row],[Zone]])</f>
        <v>0</v>
      </c>
      <c r="P379" s="40">
        <f>G379*2+N379+O379</f>
        <v>1000</v>
      </c>
      <c r="Q379" s="36"/>
      <c r="R379" s="67" t="str">
        <f t="shared" si="5"/>
        <v>0</v>
      </c>
      <c r="S379">
        <f>SUMIFS('bac volé dégradé'!$J$3:$J$10,'bac volé dégradé'!$A$3:$A$10,Tableau1345[[#This Row],[Zone]])</f>
        <v>0</v>
      </c>
      <c r="T379" s="37">
        <f>$G379*2+R379+S379</f>
        <v>1000</v>
      </c>
      <c r="U379" s="6"/>
      <c r="V379" s="5" t="str">
        <f>IF(U379="non",T379,"0")</f>
        <v>0</v>
      </c>
      <c r="W379">
        <f>SUMIFS('bac volé dégradé'!$M$3:$M$10,'bac volé dégradé'!$A$3:$A$10,Tableau1345[[#This Row],[Zone]])</f>
        <v>0</v>
      </c>
      <c r="X379">
        <f>$G379*2+V379+W379</f>
        <v>1000</v>
      </c>
      <c r="Y379" s="6"/>
    </row>
    <row r="380" spans="1:25" ht="15.75" thickBot="1" x14ac:dyDescent="0.3">
      <c r="A380" s="15">
        <v>377</v>
      </c>
      <c r="B380">
        <v>374</v>
      </c>
      <c r="C380" t="s">
        <v>422</v>
      </c>
      <c r="D380" t="s">
        <v>20</v>
      </c>
      <c r="E380" t="s">
        <v>69</v>
      </c>
      <c r="F380" s="39" t="str">
        <f>VLOOKUP(Tableau1345[[#This Row],[Code]],Legende!$A$2:$B$5,2,FALSE)</f>
        <v>Foyer</v>
      </c>
      <c r="G380" s="6">
        <f>IF(OR(E380="m",E380="P"),500,1000)</f>
        <v>500</v>
      </c>
      <c r="H380" s="35">
        <f>G380*2</f>
        <v>1000</v>
      </c>
      <c r="I380" s="36"/>
      <c r="J380" s="5" t="str">
        <f>IF(I380="non",H380,"0")</f>
        <v>0</v>
      </c>
      <c r="K380">
        <f>SUMIFS('bac volé dégradé'!$D$3:$D$10,'bac volé dégradé'!$A$3:$A$10,Tableau1345[[#This Row],[Zone]])</f>
        <v>0</v>
      </c>
      <c r="L380">
        <f>(G380)*2+J380+K380</f>
        <v>1000</v>
      </c>
      <c r="M380" s="6"/>
      <c r="N380" s="38" t="str">
        <f>IF(M380="non",L380,"0")</f>
        <v>0</v>
      </c>
      <c r="O380">
        <f>SUMIFS('bac volé dégradé'!$G$3:$G$10,'bac volé dégradé'!$A$3:$A$10,Tableau1345[[#This Row],[Zone]])</f>
        <v>0</v>
      </c>
      <c r="P380" s="40">
        <f>G380*2+N380+O380</f>
        <v>1000</v>
      </c>
      <c r="Q380" s="36"/>
      <c r="R380" s="67" t="str">
        <f t="shared" si="5"/>
        <v>0</v>
      </c>
      <c r="S380">
        <f>SUMIFS('bac volé dégradé'!$J$3:$J$10,'bac volé dégradé'!$A$3:$A$10,Tableau1345[[#This Row],[Zone]])</f>
        <v>0</v>
      </c>
      <c r="T380" s="37">
        <f>$G380*2+R380+S380</f>
        <v>1000</v>
      </c>
      <c r="U380" s="6"/>
      <c r="V380" s="5" t="str">
        <f>IF(U380="non",T380,"0")</f>
        <v>0</v>
      </c>
      <c r="W380">
        <f>SUMIFS('bac volé dégradé'!$M$3:$M$10,'bac volé dégradé'!$A$3:$A$10,Tableau1345[[#This Row],[Zone]])</f>
        <v>0</v>
      </c>
      <c r="X380">
        <f>$G380*2+V380+W380</f>
        <v>1000</v>
      </c>
      <c r="Y380" s="6"/>
    </row>
    <row r="381" spans="1:25" ht="15.75" thickBot="1" x14ac:dyDescent="0.3">
      <c r="A381" s="15">
        <v>378</v>
      </c>
      <c r="B381">
        <v>375</v>
      </c>
      <c r="C381" t="s">
        <v>423</v>
      </c>
      <c r="D381" t="s">
        <v>20</v>
      </c>
      <c r="E381" t="s">
        <v>69</v>
      </c>
      <c r="F381" s="39" t="str">
        <f>VLOOKUP(Tableau1345[[#This Row],[Code]],Legende!$A$2:$B$5,2,FALSE)</f>
        <v>Foyer</v>
      </c>
      <c r="G381" s="6">
        <f>IF(OR(E381="m",E381="P"),500,1000)</f>
        <v>500</v>
      </c>
      <c r="H381" s="35">
        <f>G381*2</f>
        <v>1000</v>
      </c>
      <c r="I381" s="36"/>
      <c r="J381" s="5" t="str">
        <f>IF(I381="non",H381,"0")</f>
        <v>0</v>
      </c>
      <c r="K381">
        <f>SUMIFS('bac volé dégradé'!$D$3:$D$10,'bac volé dégradé'!$A$3:$A$10,Tableau1345[[#This Row],[Zone]])</f>
        <v>0</v>
      </c>
      <c r="L381">
        <f>(G381)*2+J381+K381</f>
        <v>1000</v>
      </c>
      <c r="M381" s="6"/>
      <c r="N381" s="38" t="str">
        <f>IF(M381="non",L381,"0")</f>
        <v>0</v>
      </c>
      <c r="O381">
        <f>SUMIFS('bac volé dégradé'!$G$3:$G$10,'bac volé dégradé'!$A$3:$A$10,Tableau1345[[#This Row],[Zone]])</f>
        <v>0</v>
      </c>
      <c r="P381" s="40">
        <f>G381*2+N381+O381</f>
        <v>1000</v>
      </c>
      <c r="Q381" s="36"/>
      <c r="R381" s="67" t="str">
        <f t="shared" si="5"/>
        <v>0</v>
      </c>
      <c r="S381">
        <f>SUMIFS('bac volé dégradé'!$J$3:$J$10,'bac volé dégradé'!$A$3:$A$10,Tableau1345[[#This Row],[Zone]])</f>
        <v>0</v>
      </c>
      <c r="T381" s="37">
        <f>$G381*2+R381+S381</f>
        <v>1000</v>
      </c>
      <c r="U381" s="6"/>
      <c r="V381" s="5" t="str">
        <f>IF(U381="non",T381,"0")</f>
        <v>0</v>
      </c>
      <c r="W381">
        <f>SUMIFS('bac volé dégradé'!$M$3:$M$10,'bac volé dégradé'!$A$3:$A$10,Tableau1345[[#This Row],[Zone]])</f>
        <v>0</v>
      </c>
      <c r="X381">
        <f>$G381*2+V381+W381</f>
        <v>1000</v>
      </c>
      <c r="Y381" s="6"/>
    </row>
    <row r="382" spans="1:25" ht="15.75" thickBot="1" x14ac:dyDescent="0.3">
      <c r="A382" s="15">
        <v>379</v>
      </c>
      <c r="B382">
        <v>376</v>
      </c>
      <c r="C382" t="s">
        <v>424</v>
      </c>
      <c r="D382" t="s">
        <v>20</v>
      </c>
      <c r="E382" t="s">
        <v>73</v>
      </c>
      <c r="F382" s="39" t="str">
        <f>VLOOKUP(Tableau1345[[#This Row],[Code]],Legende!$A$2:$B$5,2,FALSE)</f>
        <v>Petit commercant</v>
      </c>
      <c r="G382" s="6">
        <f>IF(OR(E382="m",E382="P"),500,1000)</f>
        <v>500</v>
      </c>
      <c r="H382" s="35">
        <f>G382*2</f>
        <v>1000</v>
      </c>
      <c r="I382" s="36"/>
      <c r="J382" s="5" t="str">
        <f>IF(I382="non",H382,"0")</f>
        <v>0</v>
      </c>
      <c r="K382">
        <f>SUMIFS('bac volé dégradé'!$D$3:$D$10,'bac volé dégradé'!$A$3:$A$10,Tableau1345[[#This Row],[Zone]])</f>
        <v>0</v>
      </c>
      <c r="L382">
        <f>(G382)*2+J382+K382</f>
        <v>1000</v>
      </c>
      <c r="M382" s="6"/>
      <c r="N382" s="38" t="str">
        <f>IF(M382="non",L382,"0")</f>
        <v>0</v>
      </c>
      <c r="O382">
        <f>SUMIFS('bac volé dégradé'!$G$3:$G$10,'bac volé dégradé'!$A$3:$A$10,Tableau1345[[#This Row],[Zone]])</f>
        <v>0</v>
      </c>
      <c r="P382" s="40">
        <f>G382*2+N382+O382</f>
        <v>1000</v>
      </c>
      <c r="Q382" s="36"/>
      <c r="R382" s="67" t="str">
        <f t="shared" si="5"/>
        <v>0</v>
      </c>
      <c r="S382">
        <f>SUMIFS('bac volé dégradé'!$J$3:$J$10,'bac volé dégradé'!$A$3:$A$10,Tableau1345[[#This Row],[Zone]])</f>
        <v>0</v>
      </c>
      <c r="T382" s="37">
        <f>$G382*2+R382+S382</f>
        <v>1000</v>
      </c>
      <c r="U382" s="6"/>
      <c r="V382" s="5" t="str">
        <f>IF(U382="non",T382,"0")</f>
        <v>0</v>
      </c>
      <c r="W382">
        <f>SUMIFS('bac volé dégradé'!$M$3:$M$10,'bac volé dégradé'!$A$3:$A$10,Tableau1345[[#This Row],[Zone]])</f>
        <v>0</v>
      </c>
      <c r="X382">
        <f>$G382*2+V382+W382</f>
        <v>1000</v>
      </c>
      <c r="Y382" s="6"/>
    </row>
    <row r="383" spans="1:25" ht="15.75" thickBot="1" x14ac:dyDescent="0.3">
      <c r="A383" s="15">
        <v>380</v>
      </c>
      <c r="B383">
        <v>377</v>
      </c>
      <c r="C383" t="s">
        <v>10</v>
      </c>
      <c r="D383" t="s">
        <v>20</v>
      </c>
      <c r="E383" t="s">
        <v>69</v>
      </c>
      <c r="F383" s="39" t="str">
        <f>VLOOKUP(Tableau1345[[#This Row],[Code]],Legende!$A$2:$B$5,2,FALSE)</f>
        <v>Foyer</v>
      </c>
      <c r="G383" s="6">
        <f>IF(OR(E383="m",E383="P"),500,1000)</f>
        <v>500</v>
      </c>
      <c r="H383" s="35">
        <f>G383*2</f>
        <v>1000</v>
      </c>
      <c r="I383" s="36"/>
      <c r="J383" s="5" t="str">
        <f>IF(I383="non",H383,"0")</f>
        <v>0</v>
      </c>
      <c r="K383">
        <f>SUMIFS('bac volé dégradé'!$D$3:$D$10,'bac volé dégradé'!$A$3:$A$10,Tableau1345[[#This Row],[Zone]])</f>
        <v>0</v>
      </c>
      <c r="L383">
        <f>(G383)*2+J383+K383</f>
        <v>1000</v>
      </c>
      <c r="M383" s="6"/>
      <c r="N383" s="38" t="str">
        <f>IF(M383="non",L383,"0")</f>
        <v>0</v>
      </c>
      <c r="O383">
        <f>SUMIFS('bac volé dégradé'!$G$3:$G$10,'bac volé dégradé'!$A$3:$A$10,Tableau1345[[#This Row],[Zone]])</f>
        <v>0</v>
      </c>
      <c r="P383" s="40">
        <f>G383*2+N383+O383</f>
        <v>1000</v>
      </c>
      <c r="Q383" s="36"/>
      <c r="R383" s="67" t="str">
        <f t="shared" si="5"/>
        <v>0</v>
      </c>
      <c r="S383">
        <f>SUMIFS('bac volé dégradé'!$J$3:$J$10,'bac volé dégradé'!$A$3:$A$10,Tableau1345[[#This Row],[Zone]])</f>
        <v>0</v>
      </c>
      <c r="T383" s="37">
        <f>$G383*2+R383+S383</f>
        <v>1000</v>
      </c>
      <c r="U383" s="6"/>
      <c r="V383" s="5" t="str">
        <f>IF(U383="non",T383,"0")</f>
        <v>0</v>
      </c>
      <c r="W383">
        <f>SUMIFS('bac volé dégradé'!$M$3:$M$10,'bac volé dégradé'!$A$3:$A$10,Tableau1345[[#This Row],[Zone]])</f>
        <v>0</v>
      </c>
      <c r="X383">
        <f>$G383*2+V383+W383</f>
        <v>1000</v>
      </c>
      <c r="Y383" s="6"/>
    </row>
    <row r="384" spans="1:25" ht="15.75" thickBot="1" x14ac:dyDescent="0.3">
      <c r="A384" s="15">
        <v>381</v>
      </c>
      <c r="B384">
        <v>378</v>
      </c>
      <c r="C384" t="s">
        <v>425</v>
      </c>
      <c r="D384" t="s">
        <v>20</v>
      </c>
      <c r="E384" t="s">
        <v>69</v>
      </c>
      <c r="F384" s="39" t="str">
        <f>VLOOKUP(Tableau1345[[#This Row],[Code]],Legende!$A$2:$B$5,2,FALSE)</f>
        <v>Foyer</v>
      </c>
      <c r="G384" s="6">
        <f>IF(OR(E384="m",E384="P"),500,1000)</f>
        <v>500</v>
      </c>
      <c r="H384" s="35">
        <f>G384*2</f>
        <v>1000</v>
      </c>
      <c r="I384" s="36"/>
      <c r="J384" s="5" t="str">
        <f>IF(I384="non",H384,"0")</f>
        <v>0</v>
      </c>
      <c r="K384">
        <f>SUMIFS('bac volé dégradé'!$D$3:$D$10,'bac volé dégradé'!$A$3:$A$10,Tableau1345[[#This Row],[Zone]])</f>
        <v>0</v>
      </c>
      <c r="L384">
        <f>(G384)*2+J384+K384</f>
        <v>1000</v>
      </c>
      <c r="M384" s="6"/>
      <c r="N384" s="38" t="str">
        <f>IF(M384="non",L384,"0")</f>
        <v>0</v>
      </c>
      <c r="O384">
        <f>SUMIFS('bac volé dégradé'!$G$3:$G$10,'bac volé dégradé'!$A$3:$A$10,Tableau1345[[#This Row],[Zone]])</f>
        <v>0</v>
      </c>
      <c r="P384" s="40">
        <f>G384*2+N384+O384</f>
        <v>1000</v>
      </c>
      <c r="Q384" s="36"/>
      <c r="R384" s="67" t="str">
        <f t="shared" si="5"/>
        <v>0</v>
      </c>
      <c r="S384">
        <f>SUMIFS('bac volé dégradé'!$J$3:$J$10,'bac volé dégradé'!$A$3:$A$10,Tableau1345[[#This Row],[Zone]])</f>
        <v>0</v>
      </c>
      <c r="T384" s="37">
        <f>$G384*2+R384+S384</f>
        <v>1000</v>
      </c>
      <c r="U384" s="6"/>
      <c r="V384" s="5" t="str">
        <f>IF(U384="non",T384,"0")</f>
        <v>0</v>
      </c>
      <c r="W384">
        <f>SUMIFS('bac volé dégradé'!$M$3:$M$10,'bac volé dégradé'!$A$3:$A$10,Tableau1345[[#This Row],[Zone]])</f>
        <v>0</v>
      </c>
      <c r="X384">
        <f>$G384*2+V384+W384</f>
        <v>1000</v>
      </c>
      <c r="Y384" s="6"/>
    </row>
    <row r="385" spans="1:25" ht="15.75" thickBot="1" x14ac:dyDescent="0.3">
      <c r="A385" s="15">
        <v>382</v>
      </c>
      <c r="B385">
        <v>379</v>
      </c>
      <c r="C385" t="s">
        <v>426</v>
      </c>
      <c r="D385" t="s">
        <v>20</v>
      </c>
      <c r="E385" t="s">
        <v>69</v>
      </c>
      <c r="F385" s="39" t="str">
        <f>VLOOKUP(Tableau1345[[#This Row],[Code]],Legende!$A$2:$B$5,2,FALSE)</f>
        <v>Foyer</v>
      </c>
      <c r="G385" s="6">
        <f>IF(OR(E385="m",E385="P"),500,1000)</f>
        <v>500</v>
      </c>
      <c r="H385" s="35">
        <f>G385*2</f>
        <v>1000</v>
      </c>
      <c r="I385" s="36"/>
      <c r="J385" s="5" t="str">
        <f>IF(I385="non",H385,"0")</f>
        <v>0</v>
      </c>
      <c r="K385">
        <f>SUMIFS('bac volé dégradé'!$D$3:$D$10,'bac volé dégradé'!$A$3:$A$10,Tableau1345[[#This Row],[Zone]])</f>
        <v>0</v>
      </c>
      <c r="L385">
        <f>(G385)*2+J385+K385</f>
        <v>1000</v>
      </c>
      <c r="M385" s="6"/>
      <c r="N385" s="38" t="str">
        <f>IF(M385="non",L385,"0")</f>
        <v>0</v>
      </c>
      <c r="O385">
        <f>SUMIFS('bac volé dégradé'!$G$3:$G$10,'bac volé dégradé'!$A$3:$A$10,Tableau1345[[#This Row],[Zone]])</f>
        <v>0</v>
      </c>
      <c r="P385" s="40">
        <f>G385*2+N385+O385</f>
        <v>1000</v>
      </c>
      <c r="Q385" s="36"/>
      <c r="R385" s="67" t="str">
        <f t="shared" si="5"/>
        <v>0</v>
      </c>
      <c r="S385">
        <f>SUMIFS('bac volé dégradé'!$J$3:$J$10,'bac volé dégradé'!$A$3:$A$10,Tableau1345[[#This Row],[Zone]])</f>
        <v>0</v>
      </c>
      <c r="T385" s="37">
        <f>$G385*2+R385+S385</f>
        <v>1000</v>
      </c>
      <c r="U385" s="6"/>
      <c r="V385" s="5" t="str">
        <f>IF(U385="non",T385,"0")</f>
        <v>0</v>
      </c>
      <c r="W385">
        <f>SUMIFS('bac volé dégradé'!$M$3:$M$10,'bac volé dégradé'!$A$3:$A$10,Tableau1345[[#This Row],[Zone]])</f>
        <v>0</v>
      </c>
      <c r="X385">
        <f>$G385*2+V385+W385</f>
        <v>1000</v>
      </c>
      <c r="Y385" s="6"/>
    </row>
    <row r="386" spans="1:25" ht="15.75" thickBot="1" x14ac:dyDescent="0.3">
      <c r="A386" s="15">
        <v>383</v>
      </c>
      <c r="B386">
        <v>380</v>
      </c>
      <c r="C386" t="s">
        <v>427</v>
      </c>
      <c r="D386" t="s">
        <v>20</v>
      </c>
      <c r="E386" t="s">
        <v>90</v>
      </c>
      <c r="F386" s="39" t="str">
        <f>VLOOKUP(Tableau1345[[#This Row],[Code]],Legende!$A$2:$B$5,2,FALSE)</f>
        <v>Etablissement</v>
      </c>
      <c r="G386" s="6">
        <f>IF(OR(E386="m",E386="P"),500,1000)</f>
        <v>1000</v>
      </c>
      <c r="H386" s="35">
        <f>G386*2</f>
        <v>2000</v>
      </c>
      <c r="I386" s="36"/>
      <c r="J386" s="5" t="str">
        <f>IF(I386="non",H386,"0")</f>
        <v>0</v>
      </c>
      <c r="K386">
        <f>SUMIFS('bac volé dégradé'!$D$3:$D$10,'bac volé dégradé'!$A$3:$A$10,Tableau1345[[#This Row],[Zone]])</f>
        <v>0</v>
      </c>
      <c r="L386">
        <f>(G386)*2+J386+K386</f>
        <v>2000</v>
      </c>
      <c r="M386" s="6"/>
      <c r="N386" s="38" t="str">
        <f>IF(M386="non",L386,"0")</f>
        <v>0</v>
      </c>
      <c r="O386">
        <f>SUMIFS('bac volé dégradé'!$G$3:$G$10,'bac volé dégradé'!$A$3:$A$10,Tableau1345[[#This Row],[Zone]])</f>
        <v>0</v>
      </c>
      <c r="P386" s="40">
        <f>G386*2+N386+O386</f>
        <v>2000</v>
      </c>
      <c r="Q386" s="36"/>
      <c r="R386" s="67" t="str">
        <f t="shared" si="5"/>
        <v>0</v>
      </c>
      <c r="S386">
        <f>SUMIFS('bac volé dégradé'!$J$3:$J$10,'bac volé dégradé'!$A$3:$A$10,Tableau1345[[#This Row],[Zone]])</f>
        <v>0</v>
      </c>
      <c r="T386" s="37">
        <f>$G386*2+R386+S386</f>
        <v>2000</v>
      </c>
      <c r="U386" s="6"/>
      <c r="V386" s="5" t="str">
        <f>IF(U386="non",T386,"0")</f>
        <v>0</v>
      </c>
      <c r="W386">
        <f>SUMIFS('bac volé dégradé'!$M$3:$M$10,'bac volé dégradé'!$A$3:$A$10,Tableau1345[[#This Row],[Zone]])</f>
        <v>0</v>
      </c>
      <c r="X386">
        <f>$G386*2+V386+W386</f>
        <v>2000</v>
      </c>
      <c r="Y386" s="6"/>
    </row>
    <row r="387" spans="1:25" ht="15.75" thickBot="1" x14ac:dyDescent="0.3">
      <c r="A387" s="15">
        <v>384</v>
      </c>
      <c r="B387">
        <v>381</v>
      </c>
      <c r="C387" t="s">
        <v>428</v>
      </c>
      <c r="D387" t="s">
        <v>20</v>
      </c>
      <c r="E387" t="s">
        <v>69</v>
      </c>
      <c r="F387" s="39" t="str">
        <f>VLOOKUP(Tableau1345[[#This Row],[Code]],Legende!$A$2:$B$5,2,FALSE)</f>
        <v>Foyer</v>
      </c>
      <c r="G387" s="6">
        <f>IF(OR(E387="m",E387="P"),500,1000)</f>
        <v>500</v>
      </c>
      <c r="H387" s="35">
        <f>G387*2</f>
        <v>1000</v>
      </c>
      <c r="I387" s="36"/>
      <c r="J387" s="5" t="str">
        <f>IF(I387="non",H387,"0")</f>
        <v>0</v>
      </c>
      <c r="K387">
        <f>SUMIFS('bac volé dégradé'!$D$3:$D$10,'bac volé dégradé'!$A$3:$A$10,Tableau1345[[#This Row],[Zone]])</f>
        <v>0</v>
      </c>
      <c r="L387">
        <f>(G387)*2+J387+K387</f>
        <v>1000</v>
      </c>
      <c r="M387" s="6"/>
      <c r="N387" s="38" t="str">
        <f>IF(M387="non",L387,"0")</f>
        <v>0</v>
      </c>
      <c r="O387">
        <f>SUMIFS('bac volé dégradé'!$G$3:$G$10,'bac volé dégradé'!$A$3:$A$10,Tableau1345[[#This Row],[Zone]])</f>
        <v>0</v>
      </c>
      <c r="P387" s="40">
        <f>G387*2+N387+O387</f>
        <v>1000</v>
      </c>
      <c r="Q387" s="36"/>
      <c r="R387" s="67" t="str">
        <f t="shared" si="5"/>
        <v>0</v>
      </c>
      <c r="S387">
        <f>SUMIFS('bac volé dégradé'!$J$3:$J$10,'bac volé dégradé'!$A$3:$A$10,Tableau1345[[#This Row],[Zone]])</f>
        <v>0</v>
      </c>
      <c r="T387" s="37">
        <f>$G387*2+R387+S387</f>
        <v>1000</v>
      </c>
      <c r="U387" s="6"/>
      <c r="V387" s="5" t="str">
        <f>IF(U387="non",T387,"0")</f>
        <v>0</v>
      </c>
      <c r="W387">
        <f>SUMIFS('bac volé dégradé'!$M$3:$M$10,'bac volé dégradé'!$A$3:$A$10,Tableau1345[[#This Row],[Zone]])</f>
        <v>0</v>
      </c>
      <c r="X387">
        <f>$G387*2+V387+W387</f>
        <v>1000</v>
      </c>
      <c r="Y387" s="6"/>
    </row>
    <row r="388" spans="1:25" ht="15.75" thickBot="1" x14ac:dyDescent="0.3">
      <c r="A388" s="15">
        <v>385</v>
      </c>
      <c r="B388">
        <v>382</v>
      </c>
      <c r="C388" t="s">
        <v>429</v>
      </c>
      <c r="D388" t="s">
        <v>20</v>
      </c>
      <c r="E388" t="s">
        <v>69</v>
      </c>
      <c r="F388" s="39" t="str">
        <f>VLOOKUP(Tableau1345[[#This Row],[Code]],Legende!$A$2:$B$5,2,FALSE)</f>
        <v>Foyer</v>
      </c>
      <c r="G388" s="6">
        <f>IF(OR(E388="m",E388="P"),500,1000)</f>
        <v>500</v>
      </c>
      <c r="H388" s="35">
        <f>G388*2</f>
        <v>1000</v>
      </c>
      <c r="I388" s="36"/>
      <c r="J388" s="5" t="str">
        <f>IF(I388="non",H388,"0")</f>
        <v>0</v>
      </c>
      <c r="K388">
        <f>SUMIFS('bac volé dégradé'!$D$3:$D$10,'bac volé dégradé'!$A$3:$A$10,Tableau1345[[#This Row],[Zone]])</f>
        <v>0</v>
      </c>
      <c r="L388">
        <f>(G388)*2+J388+K388</f>
        <v>1000</v>
      </c>
      <c r="M388" s="6"/>
      <c r="N388" s="38" t="str">
        <f>IF(M388="non",L388,"0")</f>
        <v>0</v>
      </c>
      <c r="O388">
        <f>SUMIFS('bac volé dégradé'!$G$3:$G$10,'bac volé dégradé'!$A$3:$A$10,Tableau1345[[#This Row],[Zone]])</f>
        <v>0</v>
      </c>
      <c r="P388" s="40">
        <f>G388*2+N388+O388</f>
        <v>1000</v>
      </c>
      <c r="Q388" s="36"/>
      <c r="R388" s="67" t="str">
        <f t="shared" ref="R388:R451" si="6">IF(Q388="non",P388,"0")</f>
        <v>0</v>
      </c>
      <c r="S388">
        <f>SUMIFS('bac volé dégradé'!$J$3:$J$10,'bac volé dégradé'!$A$3:$A$10,Tableau1345[[#This Row],[Zone]])</f>
        <v>0</v>
      </c>
      <c r="T388" s="37">
        <f>$G388*2+R388+S388</f>
        <v>1000</v>
      </c>
      <c r="U388" s="6"/>
      <c r="V388" s="5" t="str">
        <f>IF(U388="non",T388,"0")</f>
        <v>0</v>
      </c>
      <c r="W388">
        <f>SUMIFS('bac volé dégradé'!$M$3:$M$10,'bac volé dégradé'!$A$3:$A$10,Tableau1345[[#This Row],[Zone]])</f>
        <v>0</v>
      </c>
      <c r="X388">
        <f>$G388*2+V388+W388</f>
        <v>1000</v>
      </c>
      <c r="Y388" s="6"/>
    </row>
    <row r="389" spans="1:25" ht="15.75" thickBot="1" x14ac:dyDescent="0.3">
      <c r="A389" s="15">
        <v>386</v>
      </c>
      <c r="B389">
        <v>383</v>
      </c>
      <c r="C389" t="s">
        <v>430</v>
      </c>
      <c r="D389" t="s">
        <v>20</v>
      </c>
      <c r="E389" t="s">
        <v>69</v>
      </c>
      <c r="F389" s="39" t="str">
        <f>VLOOKUP(Tableau1345[[#This Row],[Code]],Legende!$A$2:$B$5,2,FALSE)</f>
        <v>Foyer</v>
      </c>
      <c r="G389" s="6">
        <f>IF(OR(E389="m",E389="P"),500,1000)</f>
        <v>500</v>
      </c>
      <c r="H389" s="35">
        <f>G389*2</f>
        <v>1000</v>
      </c>
      <c r="I389" s="36"/>
      <c r="J389" s="5" t="str">
        <f>IF(I389="non",H389,"0")</f>
        <v>0</v>
      </c>
      <c r="K389">
        <f>SUMIFS('bac volé dégradé'!$D$3:$D$10,'bac volé dégradé'!$A$3:$A$10,Tableau1345[[#This Row],[Zone]])</f>
        <v>0</v>
      </c>
      <c r="L389">
        <f>(G389)*2+J389+K389</f>
        <v>1000</v>
      </c>
      <c r="M389" s="6"/>
      <c r="N389" s="38" t="str">
        <f>IF(M389="non",L389,"0")</f>
        <v>0</v>
      </c>
      <c r="O389">
        <f>SUMIFS('bac volé dégradé'!$G$3:$G$10,'bac volé dégradé'!$A$3:$A$10,Tableau1345[[#This Row],[Zone]])</f>
        <v>0</v>
      </c>
      <c r="P389" s="40">
        <f>G389*2+N389+O389</f>
        <v>1000</v>
      </c>
      <c r="Q389" s="36"/>
      <c r="R389" s="67" t="str">
        <f t="shared" si="6"/>
        <v>0</v>
      </c>
      <c r="S389">
        <f>SUMIFS('bac volé dégradé'!$J$3:$J$10,'bac volé dégradé'!$A$3:$A$10,Tableau1345[[#This Row],[Zone]])</f>
        <v>0</v>
      </c>
      <c r="T389" s="37">
        <f>$G389*2+R389+S389</f>
        <v>1000</v>
      </c>
      <c r="U389" s="6"/>
      <c r="V389" s="5" t="str">
        <f>IF(U389="non",T389,"0")</f>
        <v>0</v>
      </c>
      <c r="W389">
        <f>SUMIFS('bac volé dégradé'!$M$3:$M$10,'bac volé dégradé'!$A$3:$A$10,Tableau1345[[#This Row],[Zone]])</f>
        <v>0</v>
      </c>
      <c r="X389">
        <f>$G389*2+V389+W389</f>
        <v>1000</v>
      </c>
      <c r="Y389" s="6"/>
    </row>
    <row r="390" spans="1:25" ht="15.75" thickBot="1" x14ac:dyDescent="0.3">
      <c r="A390" s="15">
        <v>387</v>
      </c>
      <c r="B390">
        <v>352</v>
      </c>
      <c r="C390" t="s">
        <v>412</v>
      </c>
      <c r="D390" t="s">
        <v>20</v>
      </c>
      <c r="E390" t="s">
        <v>69</v>
      </c>
      <c r="F390" s="39" t="str">
        <f>VLOOKUP(Tableau1345[[#This Row],[Code]],Legende!$A$2:$B$5,2,FALSE)</f>
        <v>Foyer</v>
      </c>
      <c r="G390" s="6">
        <f>IF(OR(E390="m",E390="P"),500,1000)</f>
        <v>500</v>
      </c>
      <c r="H390" s="35">
        <f>G390*2</f>
        <v>1000</v>
      </c>
      <c r="I390" s="36"/>
      <c r="J390" s="5" t="str">
        <f>IF(I390="non",H390,"0")</f>
        <v>0</v>
      </c>
      <c r="K390">
        <f>SUMIFS('bac volé dégradé'!$D$3:$D$10,'bac volé dégradé'!$A$3:$A$10,Tableau1345[[#This Row],[Zone]])</f>
        <v>0</v>
      </c>
      <c r="L390">
        <f>(G390)*2+J390+K390</f>
        <v>1000</v>
      </c>
      <c r="M390" s="6"/>
      <c r="N390" s="38" t="str">
        <f>IF(M390="non",L390,"0")</f>
        <v>0</v>
      </c>
      <c r="O390">
        <f>SUMIFS('bac volé dégradé'!$G$3:$G$10,'bac volé dégradé'!$A$3:$A$10,Tableau1345[[#This Row],[Zone]])</f>
        <v>0</v>
      </c>
      <c r="P390" s="40">
        <f>G390*2+N390+O390</f>
        <v>1000</v>
      </c>
      <c r="Q390" s="36"/>
      <c r="R390" s="67" t="str">
        <f t="shared" si="6"/>
        <v>0</v>
      </c>
      <c r="S390">
        <f>SUMIFS('bac volé dégradé'!$J$3:$J$10,'bac volé dégradé'!$A$3:$A$10,Tableau1345[[#This Row],[Zone]])</f>
        <v>0</v>
      </c>
      <c r="T390" s="37">
        <f>$G390*2+R390+S390</f>
        <v>1000</v>
      </c>
      <c r="U390" s="6"/>
      <c r="V390" s="5" t="str">
        <f>IF(U390="non",T390,"0")</f>
        <v>0</v>
      </c>
      <c r="W390">
        <f>SUMIFS('bac volé dégradé'!$M$3:$M$10,'bac volé dégradé'!$A$3:$A$10,Tableau1345[[#This Row],[Zone]])</f>
        <v>0</v>
      </c>
      <c r="X390">
        <f>$G390*2+V390+W390</f>
        <v>1000</v>
      </c>
      <c r="Y390" s="6"/>
    </row>
    <row r="391" spans="1:25" ht="15.75" thickBot="1" x14ac:dyDescent="0.3">
      <c r="A391" s="15">
        <v>388</v>
      </c>
      <c r="B391">
        <v>353</v>
      </c>
      <c r="C391" t="s">
        <v>431</v>
      </c>
      <c r="D391" t="s">
        <v>20</v>
      </c>
      <c r="E391" t="s">
        <v>69</v>
      </c>
      <c r="F391" s="39" t="str">
        <f>VLOOKUP(Tableau1345[[#This Row],[Code]],Legende!$A$2:$B$5,2,FALSE)</f>
        <v>Foyer</v>
      </c>
      <c r="G391" s="6">
        <f>IF(OR(E391="m",E391="P"),500,1000)</f>
        <v>500</v>
      </c>
      <c r="H391" s="35">
        <f>G391*2</f>
        <v>1000</v>
      </c>
      <c r="I391" s="36"/>
      <c r="J391" s="5" t="str">
        <f>IF(I391="non",H391,"0")</f>
        <v>0</v>
      </c>
      <c r="K391">
        <f>SUMIFS('bac volé dégradé'!$D$3:$D$10,'bac volé dégradé'!$A$3:$A$10,Tableau1345[[#This Row],[Zone]])</f>
        <v>0</v>
      </c>
      <c r="L391">
        <f>(G391)*2+J391+K391</f>
        <v>1000</v>
      </c>
      <c r="M391" s="6"/>
      <c r="N391" s="38" t="str">
        <f>IF(M391="non",L391,"0")</f>
        <v>0</v>
      </c>
      <c r="O391">
        <f>SUMIFS('bac volé dégradé'!$G$3:$G$10,'bac volé dégradé'!$A$3:$A$10,Tableau1345[[#This Row],[Zone]])</f>
        <v>0</v>
      </c>
      <c r="P391" s="40">
        <f>G391*2+N391+O391</f>
        <v>1000</v>
      </c>
      <c r="Q391" s="36"/>
      <c r="R391" s="67" t="str">
        <f t="shared" si="6"/>
        <v>0</v>
      </c>
      <c r="S391">
        <f>SUMIFS('bac volé dégradé'!$J$3:$J$10,'bac volé dégradé'!$A$3:$A$10,Tableau1345[[#This Row],[Zone]])</f>
        <v>0</v>
      </c>
      <c r="T391" s="37">
        <f>$G391*2+R391+S391</f>
        <v>1000</v>
      </c>
      <c r="U391" s="6"/>
      <c r="V391" s="5" t="str">
        <f>IF(U391="non",T391,"0")</f>
        <v>0</v>
      </c>
      <c r="W391">
        <f>SUMIFS('bac volé dégradé'!$M$3:$M$10,'bac volé dégradé'!$A$3:$A$10,Tableau1345[[#This Row],[Zone]])</f>
        <v>0</v>
      </c>
      <c r="X391">
        <f>$G391*2+V391+W391</f>
        <v>1000</v>
      </c>
      <c r="Y391" s="6"/>
    </row>
    <row r="392" spans="1:25" ht="15.75" thickBot="1" x14ac:dyDescent="0.3">
      <c r="A392" s="15">
        <v>389</v>
      </c>
      <c r="B392">
        <v>354</v>
      </c>
      <c r="C392" t="s">
        <v>432</v>
      </c>
      <c r="D392" t="s">
        <v>20</v>
      </c>
      <c r="E392" t="s">
        <v>69</v>
      </c>
      <c r="F392" s="39" t="str">
        <f>VLOOKUP(Tableau1345[[#This Row],[Code]],Legende!$A$2:$B$5,2,FALSE)</f>
        <v>Foyer</v>
      </c>
      <c r="G392" s="6">
        <f>IF(OR(E392="m",E392="P"),500,1000)</f>
        <v>500</v>
      </c>
      <c r="H392" s="35">
        <f>G392*2</f>
        <v>1000</v>
      </c>
      <c r="I392" s="36"/>
      <c r="J392" s="5" t="str">
        <f>IF(I392="non",H392,"0")</f>
        <v>0</v>
      </c>
      <c r="K392">
        <f>SUMIFS('bac volé dégradé'!$D$3:$D$10,'bac volé dégradé'!$A$3:$A$10,Tableau1345[[#This Row],[Zone]])</f>
        <v>0</v>
      </c>
      <c r="L392">
        <f>(G392)*2+J392+K392</f>
        <v>1000</v>
      </c>
      <c r="M392" s="6"/>
      <c r="N392" s="38" t="str">
        <f>IF(M392="non",L392,"0")</f>
        <v>0</v>
      </c>
      <c r="O392">
        <f>SUMIFS('bac volé dégradé'!$G$3:$G$10,'bac volé dégradé'!$A$3:$A$10,Tableau1345[[#This Row],[Zone]])</f>
        <v>0</v>
      </c>
      <c r="P392" s="40">
        <f>G392*2+N392+O392</f>
        <v>1000</v>
      </c>
      <c r="Q392" s="36"/>
      <c r="R392" s="67" t="str">
        <f t="shared" si="6"/>
        <v>0</v>
      </c>
      <c r="S392">
        <f>SUMIFS('bac volé dégradé'!$J$3:$J$10,'bac volé dégradé'!$A$3:$A$10,Tableau1345[[#This Row],[Zone]])</f>
        <v>0</v>
      </c>
      <c r="T392" s="37">
        <f>$G392*2+R392+S392</f>
        <v>1000</v>
      </c>
      <c r="U392" s="6"/>
      <c r="V392" s="5" t="str">
        <f>IF(U392="non",T392,"0")</f>
        <v>0</v>
      </c>
      <c r="W392">
        <f>SUMIFS('bac volé dégradé'!$M$3:$M$10,'bac volé dégradé'!$A$3:$A$10,Tableau1345[[#This Row],[Zone]])</f>
        <v>0</v>
      </c>
      <c r="X392">
        <f>$G392*2+V392+W392</f>
        <v>1000</v>
      </c>
      <c r="Y392" s="6"/>
    </row>
    <row r="393" spans="1:25" ht="15.75" thickBot="1" x14ac:dyDescent="0.3">
      <c r="A393" s="15">
        <v>390</v>
      </c>
      <c r="B393">
        <v>355</v>
      </c>
      <c r="C393" t="s">
        <v>433</v>
      </c>
      <c r="D393" t="s">
        <v>20</v>
      </c>
      <c r="E393" t="s">
        <v>69</v>
      </c>
      <c r="F393" s="39" t="str">
        <f>VLOOKUP(Tableau1345[[#This Row],[Code]],Legende!$A$2:$B$5,2,FALSE)</f>
        <v>Foyer</v>
      </c>
      <c r="G393" s="6">
        <f>IF(OR(E393="m",E393="P"),500,1000)</f>
        <v>500</v>
      </c>
      <c r="H393" s="35">
        <f>G393*2</f>
        <v>1000</v>
      </c>
      <c r="I393" s="36"/>
      <c r="J393" s="5" t="str">
        <f>IF(I393="non",H393,"0")</f>
        <v>0</v>
      </c>
      <c r="K393">
        <f>SUMIFS('bac volé dégradé'!$D$3:$D$10,'bac volé dégradé'!$A$3:$A$10,Tableau1345[[#This Row],[Zone]])</f>
        <v>0</v>
      </c>
      <c r="L393">
        <f>(G393)*2+J393+K393</f>
        <v>1000</v>
      </c>
      <c r="M393" s="6"/>
      <c r="N393" s="38" t="str">
        <f>IF(M393="non",L393,"0")</f>
        <v>0</v>
      </c>
      <c r="O393">
        <f>SUMIFS('bac volé dégradé'!$G$3:$G$10,'bac volé dégradé'!$A$3:$A$10,Tableau1345[[#This Row],[Zone]])</f>
        <v>0</v>
      </c>
      <c r="P393" s="40">
        <f>G393*2+N393+O393</f>
        <v>1000</v>
      </c>
      <c r="Q393" s="36"/>
      <c r="R393" s="67" t="str">
        <f t="shared" si="6"/>
        <v>0</v>
      </c>
      <c r="S393">
        <f>SUMIFS('bac volé dégradé'!$J$3:$J$10,'bac volé dégradé'!$A$3:$A$10,Tableau1345[[#This Row],[Zone]])</f>
        <v>0</v>
      </c>
      <c r="T393" s="37">
        <f>$G393*2+R393+S393</f>
        <v>1000</v>
      </c>
      <c r="U393" s="6"/>
      <c r="V393" s="5" t="str">
        <f>IF(U393="non",T393,"0")</f>
        <v>0</v>
      </c>
      <c r="W393">
        <f>SUMIFS('bac volé dégradé'!$M$3:$M$10,'bac volé dégradé'!$A$3:$A$10,Tableau1345[[#This Row],[Zone]])</f>
        <v>0</v>
      </c>
      <c r="X393">
        <f>$G393*2+V393+W393</f>
        <v>1000</v>
      </c>
      <c r="Y393" s="6"/>
    </row>
    <row r="394" spans="1:25" ht="15.75" thickBot="1" x14ac:dyDescent="0.3">
      <c r="A394" s="15">
        <v>391</v>
      </c>
      <c r="B394">
        <v>356</v>
      </c>
      <c r="C394" t="s">
        <v>434</v>
      </c>
      <c r="D394" t="s">
        <v>20</v>
      </c>
      <c r="E394" t="s">
        <v>69</v>
      </c>
      <c r="F394" s="39" t="str">
        <f>VLOOKUP(Tableau1345[[#This Row],[Code]],Legende!$A$2:$B$5,2,FALSE)</f>
        <v>Foyer</v>
      </c>
      <c r="G394" s="6">
        <f>IF(OR(E394="m",E394="P"),500,1000)</f>
        <v>500</v>
      </c>
      <c r="H394" s="35">
        <f>G394*2</f>
        <v>1000</v>
      </c>
      <c r="I394" s="36"/>
      <c r="J394" s="5" t="str">
        <f>IF(I394="non",H394,"0")</f>
        <v>0</v>
      </c>
      <c r="K394">
        <f>SUMIFS('bac volé dégradé'!$D$3:$D$10,'bac volé dégradé'!$A$3:$A$10,Tableau1345[[#This Row],[Zone]])</f>
        <v>0</v>
      </c>
      <c r="L394">
        <f>(G394)*2+J394+K394</f>
        <v>1000</v>
      </c>
      <c r="M394" s="6"/>
      <c r="N394" s="38" t="str">
        <f>IF(M394="non",L394,"0")</f>
        <v>0</v>
      </c>
      <c r="O394">
        <f>SUMIFS('bac volé dégradé'!$G$3:$G$10,'bac volé dégradé'!$A$3:$A$10,Tableau1345[[#This Row],[Zone]])</f>
        <v>0</v>
      </c>
      <c r="P394" s="40">
        <f>G394*2+N394+O394</f>
        <v>1000</v>
      </c>
      <c r="Q394" s="36"/>
      <c r="R394" s="67" t="str">
        <f t="shared" si="6"/>
        <v>0</v>
      </c>
      <c r="S394">
        <f>SUMIFS('bac volé dégradé'!$J$3:$J$10,'bac volé dégradé'!$A$3:$A$10,Tableau1345[[#This Row],[Zone]])</f>
        <v>0</v>
      </c>
      <c r="T394" s="37">
        <f>$G394*2+R394+S394</f>
        <v>1000</v>
      </c>
      <c r="U394" s="6"/>
      <c r="V394" s="5" t="str">
        <f>IF(U394="non",T394,"0")</f>
        <v>0</v>
      </c>
      <c r="W394">
        <f>SUMIFS('bac volé dégradé'!$M$3:$M$10,'bac volé dégradé'!$A$3:$A$10,Tableau1345[[#This Row],[Zone]])</f>
        <v>0</v>
      </c>
      <c r="X394">
        <f>$G394*2+V394+W394</f>
        <v>1000</v>
      </c>
      <c r="Y394" s="6"/>
    </row>
    <row r="395" spans="1:25" ht="15.75" thickBot="1" x14ac:dyDescent="0.3">
      <c r="A395" s="15">
        <v>392</v>
      </c>
      <c r="B395">
        <v>357</v>
      </c>
      <c r="C395" t="s">
        <v>158</v>
      </c>
      <c r="D395" t="s">
        <v>20</v>
      </c>
      <c r="E395" t="s">
        <v>69</v>
      </c>
      <c r="F395" s="39" t="str">
        <f>VLOOKUP(Tableau1345[[#This Row],[Code]],Legende!$A$2:$B$5,2,FALSE)</f>
        <v>Foyer</v>
      </c>
      <c r="G395" s="6">
        <f>IF(OR(E395="m",E395="P"),500,1000)</f>
        <v>500</v>
      </c>
      <c r="H395" s="35">
        <f>G395*2</f>
        <v>1000</v>
      </c>
      <c r="I395" s="36"/>
      <c r="J395" s="5" t="str">
        <f>IF(I395="non",H395,"0")</f>
        <v>0</v>
      </c>
      <c r="K395">
        <f>SUMIFS('bac volé dégradé'!$D$3:$D$10,'bac volé dégradé'!$A$3:$A$10,Tableau1345[[#This Row],[Zone]])</f>
        <v>0</v>
      </c>
      <c r="L395">
        <f>(G395)*2+J395+K395</f>
        <v>1000</v>
      </c>
      <c r="M395" s="6"/>
      <c r="N395" s="38" t="str">
        <f>IF(M395="non",L395,"0")</f>
        <v>0</v>
      </c>
      <c r="O395">
        <f>SUMIFS('bac volé dégradé'!$G$3:$G$10,'bac volé dégradé'!$A$3:$A$10,Tableau1345[[#This Row],[Zone]])</f>
        <v>0</v>
      </c>
      <c r="P395" s="40">
        <f>G395*2+N395+O395</f>
        <v>1000</v>
      </c>
      <c r="Q395" s="36"/>
      <c r="R395" s="67" t="str">
        <f t="shared" si="6"/>
        <v>0</v>
      </c>
      <c r="S395">
        <f>SUMIFS('bac volé dégradé'!$J$3:$J$10,'bac volé dégradé'!$A$3:$A$10,Tableau1345[[#This Row],[Zone]])</f>
        <v>0</v>
      </c>
      <c r="T395" s="37">
        <f>$G395*2+R395+S395</f>
        <v>1000</v>
      </c>
      <c r="U395" s="6"/>
      <c r="V395" s="5" t="str">
        <f>IF(U395="non",T395,"0")</f>
        <v>0</v>
      </c>
      <c r="W395">
        <f>SUMIFS('bac volé dégradé'!$M$3:$M$10,'bac volé dégradé'!$A$3:$A$10,Tableau1345[[#This Row],[Zone]])</f>
        <v>0</v>
      </c>
      <c r="X395">
        <f>$G395*2+V395+W395</f>
        <v>1000</v>
      </c>
      <c r="Y395" s="6"/>
    </row>
    <row r="396" spans="1:25" ht="15.75" thickBot="1" x14ac:dyDescent="0.3">
      <c r="A396" s="15">
        <v>393</v>
      </c>
      <c r="B396">
        <v>358</v>
      </c>
      <c r="C396" t="s">
        <v>435</v>
      </c>
      <c r="D396" t="s">
        <v>20</v>
      </c>
      <c r="E396" t="s">
        <v>69</v>
      </c>
      <c r="F396" s="39" t="str">
        <f>VLOOKUP(Tableau1345[[#This Row],[Code]],Legende!$A$2:$B$5,2,FALSE)</f>
        <v>Foyer</v>
      </c>
      <c r="G396" s="6">
        <f>IF(OR(E396="m",E396="P"),500,1000)</f>
        <v>500</v>
      </c>
      <c r="H396" s="35">
        <f>G396*2</f>
        <v>1000</v>
      </c>
      <c r="I396" s="36"/>
      <c r="J396" s="5" t="str">
        <f>IF(I396="non",H396,"0")</f>
        <v>0</v>
      </c>
      <c r="K396">
        <f>SUMIFS('bac volé dégradé'!$D$3:$D$10,'bac volé dégradé'!$A$3:$A$10,Tableau1345[[#This Row],[Zone]])</f>
        <v>0</v>
      </c>
      <c r="L396">
        <f>(G396)*2+J396+K396</f>
        <v>1000</v>
      </c>
      <c r="M396" s="6"/>
      <c r="N396" s="38" t="str">
        <f>IF(M396="non",L396,"0")</f>
        <v>0</v>
      </c>
      <c r="O396">
        <f>SUMIFS('bac volé dégradé'!$G$3:$G$10,'bac volé dégradé'!$A$3:$A$10,Tableau1345[[#This Row],[Zone]])</f>
        <v>0</v>
      </c>
      <c r="P396" s="40">
        <f>G396*2+N396+O396</f>
        <v>1000</v>
      </c>
      <c r="Q396" s="36"/>
      <c r="R396" s="67" t="str">
        <f t="shared" si="6"/>
        <v>0</v>
      </c>
      <c r="S396">
        <f>SUMIFS('bac volé dégradé'!$J$3:$J$10,'bac volé dégradé'!$A$3:$A$10,Tableau1345[[#This Row],[Zone]])</f>
        <v>0</v>
      </c>
      <c r="T396" s="37">
        <f>$G396*2+R396+S396</f>
        <v>1000</v>
      </c>
      <c r="U396" s="6"/>
      <c r="V396" s="5" t="str">
        <f>IF(U396="non",T396,"0")</f>
        <v>0</v>
      </c>
      <c r="W396">
        <f>SUMIFS('bac volé dégradé'!$M$3:$M$10,'bac volé dégradé'!$A$3:$A$10,Tableau1345[[#This Row],[Zone]])</f>
        <v>0</v>
      </c>
      <c r="X396">
        <f>$G396*2+V396+W396</f>
        <v>1000</v>
      </c>
      <c r="Y396" s="6"/>
    </row>
    <row r="397" spans="1:25" ht="15.75" thickBot="1" x14ac:dyDescent="0.3">
      <c r="A397" s="15">
        <v>394</v>
      </c>
      <c r="B397">
        <v>359</v>
      </c>
      <c r="C397" t="s">
        <v>436</v>
      </c>
      <c r="D397" t="s">
        <v>20</v>
      </c>
      <c r="E397" t="s">
        <v>69</v>
      </c>
      <c r="F397" s="39" t="str">
        <f>VLOOKUP(Tableau1345[[#This Row],[Code]],Legende!$A$2:$B$5,2,FALSE)</f>
        <v>Foyer</v>
      </c>
      <c r="G397" s="6">
        <f>IF(OR(E397="m",E397="P"),500,1000)</f>
        <v>500</v>
      </c>
      <c r="H397" s="35">
        <f>G397*2</f>
        <v>1000</v>
      </c>
      <c r="I397" s="36"/>
      <c r="J397" s="5" t="str">
        <f>IF(I397="non",H397,"0")</f>
        <v>0</v>
      </c>
      <c r="K397">
        <f>SUMIFS('bac volé dégradé'!$D$3:$D$10,'bac volé dégradé'!$A$3:$A$10,Tableau1345[[#This Row],[Zone]])</f>
        <v>0</v>
      </c>
      <c r="L397">
        <f>(G397)*2+J397+K397</f>
        <v>1000</v>
      </c>
      <c r="M397" s="6"/>
      <c r="N397" s="38" t="str">
        <f>IF(M397="non",L397,"0")</f>
        <v>0</v>
      </c>
      <c r="O397">
        <f>SUMIFS('bac volé dégradé'!$G$3:$G$10,'bac volé dégradé'!$A$3:$A$10,Tableau1345[[#This Row],[Zone]])</f>
        <v>0</v>
      </c>
      <c r="P397" s="40">
        <f>G397*2+N397+O397</f>
        <v>1000</v>
      </c>
      <c r="Q397" s="36"/>
      <c r="R397" s="67" t="str">
        <f t="shared" si="6"/>
        <v>0</v>
      </c>
      <c r="S397">
        <f>SUMIFS('bac volé dégradé'!$J$3:$J$10,'bac volé dégradé'!$A$3:$A$10,Tableau1345[[#This Row],[Zone]])</f>
        <v>0</v>
      </c>
      <c r="T397" s="37">
        <f>$G397*2+R397+S397</f>
        <v>1000</v>
      </c>
      <c r="U397" s="6"/>
      <c r="V397" s="5" t="str">
        <f>IF(U397="non",T397,"0")</f>
        <v>0</v>
      </c>
      <c r="W397">
        <f>SUMIFS('bac volé dégradé'!$M$3:$M$10,'bac volé dégradé'!$A$3:$A$10,Tableau1345[[#This Row],[Zone]])</f>
        <v>0</v>
      </c>
      <c r="X397">
        <f>$G397*2+V397+W397</f>
        <v>1000</v>
      </c>
      <c r="Y397" s="6"/>
    </row>
    <row r="398" spans="1:25" ht="15.75" thickBot="1" x14ac:dyDescent="0.3">
      <c r="A398" s="15">
        <v>395</v>
      </c>
      <c r="B398">
        <v>360</v>
      </c>
      <c r="C398" t="s">
        <v>437</v>
      </c>
      <c r="D398" t="s">
        <v>20</v>
      </c>
      <c r="E398" t="s">
        <v>69</v>
      </c>
      <c r="F398" s="39" t="str">
        <f>VLOOKUP(Tableau1345[[#This Row],[Code]],Legende!$A$2:$B$5,2,FALSE)</f>
        <v>Foyer</v>
      </c>
      <c r="G398" s="6">
        <f>IF(OR(E398="m",E398="P"),500,1000)</f>
        <v>500</v>
      </c>
      <c r="H398" s="35">
        <f>G398*2</f>
        <v>1000</v>
      </c>
      <c r="I398" s="36"/>
      <c r="J398" s="5" t="str">
        <f>IF(I398="non",H398,"0")</f>
        <v>0</v>
      </c>
      <c r="K398">
        <f>SUMIFS('bac volé dégradé'!$D$3:$D$10,'bac volé dégradé'!$A$3:$A$10,Tableau1345[[#This Row],[Zone]])</f>
        <v>0</v>
      </c>
      <c r="L398">
        <f>(G398)*2+J398+K398</f>
        <v>1000</v>
      </c>
      <c r="M398" s="6"/>
      <c r="N398" s="38" t="str">
        <f>IF(M398="non",L398,"0")</f>
        <v>0</v>
      </c>
      <c r="O398">
        <f>SUMIFS('bac volé dégradé'!$G$3:$G$10,'bac volé dégradé'!$A$3:$A$10,Tableau1345[[#This Row],[Zone]])</f>
        <v>0</v>
      </c>
      <c r="P398" s="40">
        <f>G398*2+N398+O398</f>
        <v>1000</v>
      </c>
      <c r="Q398" s="36"/>
      <c r="R398" s="67" t="str">
        <f t="shared" si="6"/>
        <v>0</v>
      </c>
      <c r="S398">
        <f>SUMIFS('bac volé dégradé'!$J$3:$J$10,'bac volé dégradé'!$A$3:$A$10,Tableau1345[[#This Row],[Zone]])</f>
        <v>0</v>
      </c>
      <c r="T398" s="37">
        <f>$G398*2+R398+S398</f>
        <v>1000</v>
      </c>
      <c r="U398" s="6"/>
      <c r="V398" s="5" t="str">
        <f>IF(U398="non",T398,"0")</f>
        <v>0</v>
      </c>
      <c r="W398">
        <f>SUMIFS('bac volé dégradé'!$M$3:$M$10,'bac volé dégradé'!$A$3:$A$10,Tableau1345[[#This Row],[Zone]])</f>
        <v>0</v>
      </c>
      <c r="X398">
        <f>$G398*2+V398+W398</f>
        <v>1000</v>
      </c>
      <c r="Y398" s="6"/>
    </row>
    <row r="399" spans="1:25" ht="15.75" thickBot="1" x14ac:dyDescent="0.3">
      <c r="A399" s="15">
        <v>396</v>
      </c>
      <c r="B399">
        <v>361</v>
      </c>
      <c r="C399" t="s">
        <v>438</v>
      </c>
      <c r="D399" t="s">
        <v>20</v>
      </c>
      <c r="E399" t="s">
        <v>69</v>
      </c>
      <c r="F399" s="39" t="str">
        <f>VLOOKUP(Tableau1345[[#This Row],[Code]],Legende!$A$2:$B$5,2,FALSE)</f>
        <v>Foyer</v>
      </c>
      <c r="G399" s="6">
        <f>IF(OR(E399="m",E399="P"),500,1000)</f>
        <v>500</v>
      </c>
      <c r="H399" s="35">
        <f>G399*2</f>
        <v>1000</v>
      </c>
      <c r="I399" s="36"/>
      <c r="J399" s="5" t="str">
        <f>IF(I399="non",H399,"0")</f>
        <v>0</v>
      </c>
      <c r="K399">
        <f>SUMIFS('bac volé dégradé'!$D$3:$D$10,'bac volé dégradé'!$A$3:$A$10,Tableau1345[[#This Row],[Zone]])</f>
        <v>0</v>
      </c>
      <c r="L399">
        <f>(G399)*2+J399+K399</f>
        <v>1000</v>
      </c>
      <c r="M399" s="6"/>
      <c r="N399" s="38" t="str">
        <f>IF(M399="non",L399,"0")</f>
        <v>0</v>
      </c>
      <c r="O399">
        <f>SUMIFS('bac volé dégradé'!$G$3:$G$10,'bac volé dégradé'!$A$3:$A$10,Tableau1345[[#This Row],[Zone]])</f>
        <v>0</v>
      </c>
      <c r="P399" s="40">
        <f>G399*2+N399+O399</f>
        <v>1000</v>
      </c>
      <c r="Q399" s="36"/>
      <c r="R399" s="67" t="str">
        <f t="shared" si="6"/>
        <v>0</v>
      </c>
      <c r="S399">
        <f>SUMIFS('bac volé dégradé'!$J$3:$J$10,'bac volé dégradé'!$A$3:$A$10,Tableau1345[[#This Row],[Zone]])</f>
        <v>0</v>
      </c>
      <c r="T399" s="37">
        <f>$G399*2+R399+S399</f>
        <v>1000</v>
      </c>
      <c r="U399" s="6"/>
      <c r="V399" s="5" t="str">
        <f>IF(U399="non",T399,"0")</f>
        <v>0</v>
      </c>
      <c r="W399">
        <f>SUMIFS('bac volé dégradé'!$M$3:$M$10,'bac volé dégradé'!$A$3:$A$10,Tableau1345[[#This Row],[Zone]])</f>
        <v>0</v>
      </c>
      <c r="X399">
        <f>$G399*2+V399+W399</f>
        <v>1000</v>
      </c>
      <c r="Y399" s="6"/>
    </row>
    <row r="400" spans="1:25" ht="15.75" thickBot="1" x14ac:dyDescent="0.3">
      <c r="A400" s="15">
        <v>397</v>
      </c>
      <c r="B400">
        <v>362</v>
      </c>
      <c r="C400" t="s">
        <v>439</v>
      </c>
      <c r="D400" t="s">
        <v>20</v>
      </c>
      <c r="E400" t="s">
        <v>69</v>
      </c>
      <c r="F400" s="39" t="str">
        <f>VLOOKUP(Tableau1345[[#This Row],[Code]],Legende!$A$2:$B$5,2,FALSE)</f>
        <v>Foyer</v>
      </c>
      <c r="G400" s="6">
        <f>IF(OR(E400="m",E400="P"),500,1000)</f>
        <v>500</v>
      </c>
      <c r="H400" s="35">
        <f>G400*2</f>
        <v>1000</v>
      </c>
      <c r="I400" s="36"/>
      <c r="J400" s="5" t="str">
        <f>IF(I400="non",H400,"0")</f>
        <v>0</v>
      </c>
      <c r="K400">
        <f>SUMIFS('bac volé dégradé'!$D$3:$D$10,'bac volé dégradé'!$A$3:$A$10,Tableau1345[[#This Row],[Zone]])</f>
        <v>0</v>
      </c>
      <c r="L400">
        <f>(G400)*2+J400+K400</f>
        <v>1000</v>
      </c>
      <c r="M400" s="6"/>
      <c r="N400" s="38" t="str">
        <f>IF(M400="non",L400,"0")</f>
        <v>0</v>
      </c>
      <c r="O400">
        <f>SUMIFS('bac volé dégradé'!$G$3:$G$10,'bac volé dégradé'!$A$3:$A$10,Tableau1345[[#This Row],[Zone]])</f>
        <v>0</v>
      </c>
      <c r="P400" s="40">
        <f>G400*2+N400+O400</f>
        <v>1000</v>
      </c>
      <c r="Q400" s="36"/>
      <c r="R400" s="67" t="str">
        <f t="shared" si="6"/>
        <v>0</v>
      </c>
      <c r="S400">
        <f>SUMIFS('bac volé dégradé'!$J$3:$J$10,'bac volé dégradé'!$A$3:$A$10,Tableau1345[[#This Row],[Zone]])</f>
        <v>0</v>
      </c>
      <c r="T400" s="37">
        <f>$G400*2+R400+S400</f>
        <v>1000</v>
      </c>
      <c r="U400" s="6"/>
      <c r="V400" s="5" t="str">
        <f>IF(U400="non",T400,"0")</f>
        <v>0</v>
      </c>
      <c r="W400">
        <f>SUMIFS('bac volé dégradé'!$M$3:$M$10,'bac volé dégradé'!$A$3:$A$10,Tableau1345[[#This Row],[Zone]])</f>
        <v>0</v>
      </c>
      <c r="X400">
        <f>$G400*2+V400+W400</f>
        <v>1000</v>
      </c>
      <c r="Y400" s="6"/>
    </row>
    <row r="401" spans="1:25" ht="15.75" thickBot="1" x14ac:dyDescent="0.3">
      <c r="A401" s="15">
        <v>398</v>
      </c>
      <c r="B401">
        <v>363</v>
      </c>
      <c r="C401" t="s">
        <v>440</v>
      </c>
      <c r="D401" t="s">
        <v>20</v>
      </c>
      <c r="E401" t="s">
        <v>69</v>
      </c>
      <c r="F401" s="39" t="str">
        <f>VLOOKUP(Tableau1345[[#This Row],[Code]],Legende!$A$2:$B$5,2,FALSE)</f>
        <v>Foyer</v>
      </c>
      <c r="G401" s="6">
        <f>IF(OR(E401="m",E401="P"),500,1000)</f>
        <v>500</v>
      </c>
      <c r="H401" s="35">
        <f>G401*2</f>
        <v>1000</v>
      </c>
      <c r="I401" s="36"/>
      <c r="J401" s="5" t="str">
        <f>IF(I401="non",H401,"0")</f>
        <v>0</v>
      </c>
      <c r="K401">
        <f>SUMIFS('bac volé dégradé'!$D$3:$D$10,'bac volé dégradé'!$A$3:$A$10,Tableau1345[[#This Row],[Zone]])</f>
        <v>0</v>
      </c>
      <c r="L401">
        <f>(G401)*2+J401+K401</f>
        <v>1000</v>
      </c>
      <c r="M401" s="6"/>
      <c r="N401" s="38" t="str">
        <f>IF(M401="non",L401,"0")</f>
        <v>0</v>
      </c>
      <c r="O401">
        <f>SUMIFS('bac volé dégradé'!$G$3:$G$10,'bac volé dégradé'!$A$3:$A$10,Tableau1345[[#This Row],[Zone]])</f>
        <v>0</v>
      </c>
      <c r="P401" s="40">
        <f>G401*2+N401+O401</f>
        <v>1000</v>
      </c>
      <c r="Q401" s="36"/>
      <c r="R401" s="67" t="str">
        <f t="shared" si="6"/>
        <v>0</v>
      </c>
      <c r="S401">
        <f>SUMIFS('bac volé dégradé'!$J$3:$J$10,'bac volé dégradé'!$A$3:$A$10,Tableau1345[[#This Row],[Zone]])</f>
        <v>0</v>
      </c>
      <c r="T401" s="37">
        <f>$G401*2+R401+S401</f>
        <v>1000</v>
      </c>
      <c r="U401" s="6"/>
      <c r="V401" s="5" t="str">
        <f>IF(U401="non",T401,"0")</f>
        <v>0</v>
      </c>
      <c r="W401">
        <f>SUMIFS('bac volé dégradé'!$M$3:$M$10,'bac volé dégradé'!$A$3:$A$10,Tableau1345[[#This Row],[Zone]])</f>
        <v>0</v>
      </c>
      <c r="X401">
        <f>$G401*2+V401+W401</f>
        <v>1000</v>
      </c>
      <c r="Y401" s="6"/>
    </row>
    <row r="402" spans="1:25" ht="15.75" thickBot="1" x14ac:dyDescent="0.3">
      <c r="A402" s="15">
        <v>399</v>
      </c>
      <c r="B402">
        <v>364</v>
      </c>
      <c r="C402" t="s">
        <v>441</v>
      </c>
      <c r="D402" t="s">
        <v>20</v>
      </c>
      <c r="E402" t="s">
        <v>90</v>
      </c>
      <c r="F402" s="39" t="str">
        <f>VLOOKUP(Tableau1345[[#This Row],[Code]],Legende!$A$2:$B$5,2,FALSE)</f>
        <v>Etablissement</v>
      </c>
      <c r="G402" s="6">
        <f>IF(OR(E402="m",E402="P"),500,1000)</f>
        <v>1000</v>
      </c>
      <c r="H402" s="35">
        <f>G402*2</f>
        <v>2000</v>
      </c>
      <c r="I402" s="36"/>
      <c r="J402" s="5" t="str">
        <f>IF(I402="non",H402,"0")</f>
        <v>0</v>
      </c>
      <c r="K402">
        <f>SUMIFS('bac volé dégradé'!$D$3:$D$10,'bac volé dégradé'!$A$3:$A$10,Tableau1345[[#This Row],[Zone]])</f>
        <v>0</v>
      </c>
      <c r="L402">
        <f>(G402)*2+J402+K402</f>
        <v>2000</v>
      </c>
      <c r="M402" s="6"/>
      <c r="N402" s="38" t="str">
        <f>IF(M402="non",L402,"0")</f>
        <v>0</v>
      </c>
      <c r="O402">
        <f>SUMIFS('bac volé dégradé'!$G$3:$G$10,'bac volé dégradé'!$A$3:$A$10,Tableau1345[[#This Row],[Zone]])</f>
        <v>0</v>
      </c>
      <c r="P402" s="40">
        <f>G402*2+N402+O402</f>
        <v>2000</v>
      </c>
      <c r="Q402" s="36"/>
      <c r="R402" s="67" t="str">
        <f t="shared" si="6"/>
        <v>0</v>
      </c>
      <c r="S402">
        <f>SUMIFS('bac volé dégradé'!$J$3:$J$10,'bac volé dégradé'!$A$3:$A$10,Tableau1345[[#This Row],[Zone]])</f>
        <v>0</v>
      </c>
      <c r="T402" s="37">
        <f>$G402*2+R402+S402</f>
        <v>2000</v>
      </c>
      <c r="U402" s="6"/>
      <c r="V402" s="5" t="str">
        <f>IF(U402="non",T402,"0")</f>
        <v>0</v>
      </c>
      <c r="W402">
        <f>SUMIFS('bac volé dégradé'!$M$3:$M$10,'bac volé dégradé'!$A$3:$A$10,Tableau1345[[#This Row],[Zone]])</f>
        <v>0</v>
      </c>
      <c r="X402">
        <f>$G402*2+V402+W402</f>
        <v>2000</v>
      </c>
      <c r="Y402" s="6"/>
    </row>
    <row r="403" spans="1:25" ht="15.75" thickBot="1" x14ac:dyDescent="0.3">
      <c r="A403" s="15">
        <v>400</v>
      </c>
      <c r="B403">
        <v>365</v>
      </c>
      <c r="C403" t="s">
        <v>442</v>
      </c>
      <c r="D403" t="s">
        <v>20</v>
      </c>
      <c r="E403" t="s">
        <v>69</v>
      </c>
      <c r="F403" s="39" t="str">
        <f>VLOOKUP(Tableau1345[[#This Row],[Code]],Legende!$A$2:$B$5,2,FALSE)</f>
        <v>Foyer</v>
      </c>
      <c r="G403" s="6">
        <f>IF(OR(E403="m",E403="P"),500,1000)</f>
        <v>500</v>
      </c>
      <c r="H403" s="35">
        <f>G403*2</f>
        <v>1000</v>
      </c>
      <c r="I403" s="36"/>
      <c r="J403" s="5" t="str">
        <f>IF(I403="non",H403,"0")</f>
        <v>0</v>
      </c>
      <c r="K403">
        <f>SUMIFS('bac volé dégradé'!$D$3:$D$10,'bac volé dégradé'!$A$3:$A$10,Tableau1345[[#This Row],[Zone]])</f>
        <v>0</v>
      </c>
      <c r="L403">
        <f>(G403)*2+J403+K403</f>
        <v>1000</v>
      </c>
      <c r="M403" s="6"/>
      <c r="N403" s="38" t="str">
        <f>IF(M403="non",L403,"0")</f>
        <v>0</v>
      </c>
      <c r="O403">
        <f>SUMIFS('bac volé dégradé'!$G$3:$G$10,'bac volé dégradé'!$A$3:$A$10,Tableau1345[[#This Row],[Zone]])</f>
        <v>0</v>
      </c>
      <c r="P403" s="40">
        <f>G403*2+N403+O403</f>
        <v>1000</v>
      </c>
      <c r="Q403" s="36"/>
      <c r="R403" s="67" t="str">
        <f t="shared" si="6"/>
        <v>0</v>
      </c>
      <c r="S403">
        <f>SUMIFS('bac volé dégradé'!$J$3:$J$10,'bac volé dégradé'!$A$3:$A$10,Tableau1345[[#This Row],[Zone]])</f>
        <v>0</v>
      </c>
      <c r="T403" s="37">
        <f>$G403*2+R403+S403</f>
        <v>1000</v>
      </c>
      <c r="U403" s="6"/>
      <c r="V403" s="5" t="str">
        <f>IF(U403="non",T403,"0")</f>
        <v>0</v>
      </c>
      <c r="W403">
        <f>SUMIFS('bac volé dégradé'!$M$3:$M$10,'bac volé dégradé'!$A$3:$A$10,Tableau1345[[#This Row],[Zone]])</f>
        <v>0</v>
      </c>
      <c r="X403">
        <f>$G403*2+V403+W403</f>
        <v>1000</v>
      </c>
      <c r="Y403" s="6"/>
    </row>
    <row r="404" spans="1:25" ht="15.75" thickBot="1" x14ac:dyDescent="0.3">
      <c r="A404" s="15">
        <v>401</v>
      </c>
      <c r="B404">
        <v>366</v>
      </c>
      <c r="C404" t="s">
        <v>443</v>
      </c>
      <c r="D404" t="s">
        <v>20</v>
      </c>
      <c r="E404" t="s">
        <v>69</v>
      </c>
      <c r="F404" s="39" t="str">
        <f>VLOOKUP(Tableau1345[[#This Row],[Code]],Legende!$A$2:$B$5,2,FALSE)</f>
        <v>Foyer</v>
      </c>
      <c r="G404" s="6">
        <f>IF(OR(E404="m",E404="P"),500,1000)</f>
        <v>500</v>
      </c>
      <c r="H404" s="35">
        <f>G404*2</f>
        <v>1000</v>
      </c>
      <c r="I404" s="36"/>
      <c r="J404" s="5" t="str">
        <f>IF(I404="non",H404,"0")</f>
        <v>0</v>
      </c>
      <c r="K404">
        <f>SUMIFS('bac volé dégradé'!$D$3:$D$10,'bac volé dégradé'!$A$3:$A$10,Tableau1345[[#This Row],[Zone]])</f>
        <v>0</v>
      </c>
      <c r="L404">
        <f>(G404)*2+J404+K404</f>
        <v>1000</v>
      </c>
      <c r="M404" s="6"/>
      <c r="N404" s="38" t="str">
        <f>IF(M404="non",L404,"0")</f>
        <v>0</v>
      </c>
      <c r="O404">
        <f>SUMIFS('bac volé dégradé'!$G$3:$G$10,'bac volé dégradé'!$A$3:$A$10,Tableau1345[[#This Row],[Zone]])</f>
        <v>0</v>
      </c>
      <c r="P404" s="40">
        <f>G404*2+N404+O404</f>
        <v>1000</v>
      </c>
      <c r="Q404" s="36"/>
      <c r="R404" s="67" t="str">
        <f t="shared" si="6"/>
        <v>0</v>
      </c>
      <c r="S404">
        <f>SUMIFS('bac volé dégradé'!$J$3:$J$10,'bac volé dégradé'!$A$3:$A$10,Tableau1345[[#This Row],[Zone]])</f>
        <v>0</v>
      </c>
      <c r="T404" s="37">
        <f>$G404*2+R404+S404</f>
        <v>1000</v>
      </c>
      <c r="U404" s="6"/>
      <c r="V404" s="5" t="str">
        <f>IF(U404="non",T404,"0")</f>
        <v>0</v>
      </c>
      <c r="W404">
        <f>SUMIFS('bac volé dégradé'!$M$3:$M$10,'bac volé dégradé'!$A$3:$A$10,Tableau1345[[#This Row],[Zone]])</f>
        <v>0</v>
      </c>
      <c r="X404">
        <f>$G404*2+V404+W404</f>
        <v>1000</v>
      </c>
      <c r="Y404" s="6"/>
    </row>
    <row r="405" spans="1:25" ht="15.75" thickBot="1" x14ac:dyDescent="0.3">
      <c r="A405" s="15">
        <v>402</v>
      </c>
      <c r="B405">
        <v>367</v>
      </c>
      <c r="C405" t="s">
        <v>444</v>
      </c>
      <c r="D405" t="s">
        <v>20</v>
      </c>
      <c r="E405" t="s">
        <v>69</v>
      </c>
      <c r="F405" s="39" t="str">
        <f>VLOOKUP(Tableau1345[[#This Row],[Code]],Legende!$A$2:$B$5,2,FALSE)</f>
        <v>Foyer</v>
      </c>
      <c r="G405" s="6">
        <f>IF(OR(E405="m",E405="P"),500,1000)</f>
        <v>500</v>
      </c>
      <c r="H405" s="35">
        <f>G405*2</f>
        <v>1000</v>
      </c>
      <c r="I405" s="36"/>
      <c r="J405" s="5" t="str">
        <f>IF(I405="non",H405,"0")</f>
        <v>0</v>
      </c>
      <c r="K405">
        <f>SUMIFS('bac volé dégradé'!$D$3:$D$10,'bac volé dégradé'!$A$3:$A$10,Tableau1345[[#This Row],[Zone]])</f>
        <v>0</v>
      </c>
      <c r="L405">
        <f>(G405)*2+J405+K405</f>
        <v>1000</v>
      </c>
      <c r="M405" s="6"/>
      <c r="N405" s="38" t="str">
        <f>IF(M405="non",L405,"0")</f>
        <v>0</v>
      </c>
      <c r="O405">
        <f>SUMIFS('bac volé dégradé'!$G$3:$G$10,'bac volé dégradé'!$A$3:$A$10,Tableau1345[[#This Row],[Zone]])</f>
        <v>0</v>
      </c>
      <c r="P405" s="40">
        <f>G405*2+N405+O405</f>
        <v>1000</v>
      </c>
      <c r="Q405" s="36"/>
      <c r="R405" s="67" t="str">
        <f t="shared" si="6"/>
        <v>0</v>
      </c>
      <c r="S405">
        <f>SUMIFS('bac volé dégradé'!$J$3:$J$10,'bac volé dégradé'!$A$3:$A$10,Tableau1345[[#This Row],[Zone]])</f>
        <v>0</v>
      </c>
      <c r="T405" s="37">
        <f>$G405*2+R405+S405</f>
        <v>1000</v>
      </c>
      <c r="U405" s="6"/>
      <c r="V405" s="5" t="str">
        <f>IF(U405="non",T405,"0")</f>
        <v>0</v>
      </c>
      <c r="W405">
        <f>SUMIFS('bac volé dégradé'!$M$3:$M$10,'bac volé dégradé'!$A$3:$A$10,Tableau1345[[#This Row],[Zone]])</f>
        <v>0</v>
      </c>
      <c r="X405">
        <f>$G405*2+V405+W405</f>
        <v>1000</v>
      </c>
      <c r="Y405" s="6"/>
    </row>
    <row r="406" spans="1:25" ht="15.75" thickBot="1" x14ac:dyDescent="0.3">
      <c r="A406" s="15">
        <v>403</v>
      </c>
      <c r="B406">
        <v>336</v>
      </c>
      <c r="C406" t="s">
        <v>445</v>
      </c>
      <c r="D406" t="s">
        <v>20</v>
      </c>
      <c r="E406" t="s">
        <v>90</v>
      </c>
      <c r="F406" s="39" t="str">
        <f>VLOOKUP(Tableau1345[[#This Row],[Code]],Legende!$A$2:$B$5,2,FALSE)</f>
        <v>Etablissement</v>
      </c>
      <c r="G406" s="6">
        <f>IF(OR(E406="m",E406="P"),500,1000)</f>
        <v>1000</v>
      </c>
      <c r="H406" s="35">
        <f>G406*2</f>
        <v>2000</v>
      </c>
      <c r="I406" s="36"/>
      <c r="J406" s="5" t="str">
        <f>IF(I406="non",H406,"0")</f>
        <v>0</v>
      </c>
      <c r="K406">
        <f>SUMIFS('bac volé dégradé'!$D$3:$D$10,'bac volé dégradé'!$A$3:$A$10,Tableau1345[[#This Row],[Zone]])</f>
        <v>0</v>
      </c>
      <c r="L406">
        <f>(G406)*2+J406+K406</f>
        <v>2000</v>
      </c>
      <c r="M406" s="6"/>
      <c r="N406" s="38" t="str">
        <f>IF(M406="non",L406,"0")</f>
        <v>0</v>
      </c>
      <c r="O406">
        <f>SUMIFS('bac volé dégradé'!$G$3:$G$10,'bac volé dégradé'!$A$3:$A$10,Tableau1345[[#This Row],[Zone]])</f>
        <v>0</v>
      </c>
      <c r="P406" s="40">
        <f>G406*2+N406+O406</f>
        <v>2000</v>
      </c>
      <c r="Q406" s="36"/>
      <c r="R406" s="67" t="str">
        <f t="shared" si="6"/>
        <v>0</v>
      </c>
      <c r="S406">
        <f>SUMIFS('bac volé dégradé'!$J$3:$J$10,'bac volé dégradé'!$A$3:$A$10,Tableau1345[[#This Row],[Zone]])</f>
        <v>0</v>
      </c>
      <c r="T406" s="37">
        <f>$G406*2+R406+S406</f>
        <v>2000</v>
      </c>
      <c r="U406" s="6"/>
      <c r="V406" s="5" t="str">
        <f>IF(U406="non",T406,"0")</f>
        <v>0</v>
      </c>
      <c r="W406">
        <f>SUMIFS('bac volé dégradé'!$M$3:$M$10,'bac volé dégradé'!$A$3:$A$10,Tableau1345[[#This Row],[Zone]])</f>
        <v>0</v>
      </c>
      <c r="X406">
        <f>$G406*2+V406+W406</f>
        <v>2000</v>
      </c>
      <c r="Y406" s="6"/>
    </row>
    <row r="407" spans="1:25" ht="15.75" thickBot="1" x14ac:dyDescent="0.3">
      <c r="A407" s="15">
        <v>404</v>
      </c>
      <c r="B407">
        <v>337</v>
      </c>
      <c r="C407" t="s">
        <v>446</v>
      </c>
      <c r="D407" t="s">
        <v>20</v>
      </c>
      <c r="E407" t="s">
        <v>69</v>
      </c>
      <c r="F407" s="39" t="str">
        <f>VLOOKUP(Tableau1345[[#This Row],[Code]],Legende!$A$2:$B$5,2,FALSE)</f>
        <v>Foyer</v>
      </c>
      <c r="G407" s="6">
        <f>IF(OR(E407="m",E407="P"),500,1000)</f>
        <v>500</v>
      </c>
      <c r="H407" s="35">
        <f>G407*2</f>
        <v>1000</v>
      </c>
      <c r="I407" s="36"/>
      <c r="J407" s="5" t="str">
        <f>IF(I407="non",H407,"0")</f>
        <v>0</v>
      </c>
      <c r="K407">
        <f>SUMIFS('bac volé dégradé'!$D$3:$D$10,'bac volé dégradé'!$A$3:$A$10,Tableau1345[[#This Row],[Zone]])</f>
        <v>0</v>
      </c>
      <c r="L407">
        <f>(G407)*2+J407+K407</f>
        <v>1000</v>
      </c>
      <c r="M407" s="6"/>
      <c r="N407" s="38" t="str">
        <f>IF(M407="non",L407,"0")</f>
        <v>0</v>
      </c>
      <c r="O407">
        <f>SUMIFS('bac volé dégradé'!$G$3:$G$10,'bac volé dégradé'!$A$3:$A$10,Tableau1345[[#This Row],[Zone]])</f>
        <v>0</v>
      </c>
      <c r="P407" s="40">
        <f>G407*2+N407+O407</f>
        <v>1000</v>
      </c>
      <c r="Q407" s="36"/>
      <c r="R407" s="67" t="str">
        <f t="shared" si="6"/>
        <v>0</v>
      </c>
      <c r="S407">
        <f>SUMIFS('bac volé dégradé'!$J$3:$J$10,'bac volé dégradé'!$A$3:$A$10,Tableau1345[[#This Row],[Zone]])</f>
        <v>0</v>
      </c>
      <c r="T407" s="37">
        <f>$G407*2+R407+S407</f>
        <v>1000</v>
      </c>
      <c r="U407" s="6"/>
      <c r="V407" s="5" t="str">
        <f>IF(U407="non",T407,"0")</f>
        <v>0</v>
      </c>
      <c r="W407">
        <f>SUMIFS('bac volé dégradé'!$M$3:$M$10,'bac volé dégradé'!$A$3:$A$10,Tableau1345[[#This Row],[Zone]])</f>
        <v>0</v>
      </c>
      <c r="X407">
        <f>$G407*2+V407+W407</f>
        <v>1000</v>
      </c>
      <c r="Y407" s="6"/>
    </row>
    <row r="408" spans="1:25" ht="15.75" thickBot="1" x14ac:dyDescent="0.3">
      <c r="A408" s="15">
        <v>405</v>
      </c>
      <c r="B408">
        <v>338</v>
      </c>
      <c r="C408" t="s">
        <v>117</v>
      </c>
      <c r="D408" t="s">
        <v>20</v>
      </c>
      <c r="E408" t="s">
        <v>69</v>
      </c>
      <c r="F408" s="39" t="str">
        <f>VLOOKUP(Tableau1345[[#This Row],[Code]],Legende!$A$2:$B$5,2,FALSE)</f>
        <v>Foyer</v>
      </c>
      <c r="G408" s="6">
        <f>IF(OR(E408="m",E408="P"),500,1000)</f>
        <v>500</v>
      </c>
      <c r="H408" s="35">
        <f>G408*2</f>
        <v>1000</v>
      </c>
      <c r="I408" s="36"/>
      <c r="J408" s="5" t="str">
        <f>IF(I408="non",H408,"0")</f>
        <v>0</v>
      </c>
      <c r="K408">
        <f>SUMIFS('bac volé dégradé'!$D$3:$D$10,'bac volé dégradé'!$A$3:$A$10,Tableau1345[[#This Row],[Zone]])</f>
        <v>0</v>
      </c>
      <c r="L408">
        <f>(G408)*2+J408+K408</f>
        <v>1000</v>
      </c>
      <c r="M408" s="6"/>
      <c r="N408" s="38" t="str">
        <f>IF(M408="non",L408,"0")</f>
        <v>0</v>
      </c>
      <c r="O408">
        <f>SUMIFS('bac volé dégradé'!$G$3:$G$10,'bac volé dégradé'!$A$3:$A$10,Tableau1345[[#This Row],[Zone]])</f>
        <v>0</v>
      </c>
      <c r="P408" s="40">
        <f>G408*2+N408+O408</f>
        <v>1000</v>
      </c>
      <c r="Q408" s="36"/>
      <c r="R408" s="67" t="str">
        <f t="shared" si="6"/>
        <v>0</v>
      </c>
      <c r="S408">
        <f>SUMIFS('bac volé dégradé'!$J$3:$J$10,'bac volé dégradé'!$A$3:$A$10,Tableau1345[[#This Row],[Zone]])</f>
        <v>0</v>
      </c>
      <c r="T408" s="37">
        <f>$G408*2+R408+S408</f>
        <v>1000</v>
      </c>
      <c r="U408" s="6"/>
      <c r="V408" s="5" t="str">
        <f>IF(U408="non",T408,"0")</f>
        <v>0</v>
      </c>
      <c r="W408">
        <f>SUMIFS('bac volé dégradé'!$M$3:$M$10,'bac volé dégradé'!$A$3:$A$10,Tableau1345[[#This Row],[Zone]])</f>
        <v>0</v>
      </c>
      <c r="X408">
        <f>$G408*2+V408+W408</f>
        <v>1000</v>
      </c>
      <c r="Y408" s="6"/>
    </row>
    <row r="409" spans="1:25" ht="15.75" thickBot="1" x14ac:dyDescent="0.3">
      <c r="A409" s="15">
        <v>406</v>
      </c>
      <c r="B409">
        <v>339</v>
      </c>
      <c r="C409" t="s">
        <v>447</v>
      </c>
      <c r="D409" t="s">
        <v>20</v>
      </c>
      <c r="E409" t="s">
        <v>69</v>
      </c>
      <c r="F409" s="39" t="str">
        <f>VLOOKUP(Tableau1345[[#This Row],[Code]],Legende!$A$2:$B$5,2,FALSE)</f>
        <v>Foyer</v>
      </c>
      <c r="G409" s="6">
        <f>IF(OR(E409="m",E409="P"),500,1000)</f>
        <v>500</v>
      </c>
      <c r="H409" s="35">
        <f>G409*2</f>
        <v>1000</v>
      </c>
      <c r="I409" s="36"/>
      <c r="J409" s="5" t="str">
        <f>IF(I409="non",H409,"0")</f>
        <v>0</v>
      </c>
      <c r="K409">
        <f>SUMIFS('bac volé dégradé'!$D$3:$D$10,'bac volé dégradé'!$A$3:$A$10,Tableau1345[[#This Row],[Zone]])</f>
        <v>0</v>
      </c>
      <c r="L409">
        <f>(G409)*2+J409+K409</f>
        <v>1000</v>
      </c>
      <c r="M409" s="6"/>
      <c r="N409" s="38" t="str">
        <f>IF(M409="non",L409,"0")</f>
        <v>0</v>
      </c>
      <c r="O409">
        <f>SUMIFS('bac volé dégradé'!$G$3:$G$10,'bac volé dégradé'!$A$3:$A$10,Tableau1345[[#This Row],[Zone]])</f>
        <v>0</v>
      </c>
      <c r="P409" s="40">
        <f>G409*2+N409+O409</f>
        <v>1000</v>
      </c>
      <c r="Q409" s="36"/>
      <c r="R409" s="67" t="str">
        <f t="shared" si="6"/>
        <v>0</v>
      </c>
      <c r="S409">
        <f>SUMIFS('bac volé dégradé'!$J$3:$J$10,'bac volé dégradé'!$A$3:$A$10,Tableau1345[[#This Row],[Zone]])</f>
        <v>0</v>
      </c>
      <c r="T409" s="37">
        <f>$G409*2+R409+S409</f>
        <v>1000</v>
      </c>
      <c r="U409" s="6"/>
      <c r="V409" s="5" t="str">
        <f>IF(U409="non",T409,"0")</f>
        <v>0</v>
      </c>
      <c r="W409">
        <f>SUMIFS('bac volé dégradé'!$M$3:$M$10,'bac volé dégradé'!$A$3:$A$10,Tableau1345[[#This Row],[Zone]])</f>
        <v>0</v>
      </c>
      <c r="X409">
        <f>$G409*2+V409+W409</f>
        <v>1000</v>
      </c>
      <c r="Y409" s="6"/>
    </row>
    <row r="410" spans="1:25" ht="15.75" thickBot="1" x14ac:dyDescent="0.3">
      <c r="A410" s="15">
        <v>407</v>
      </c>
      <c r="B410">
        <v>340</v>
      </c>
      <c r="C410" t="s">
        <v>448</v>
      </c>
      <c r="D410" t="s">
        <v>20</v>
      </c>
      <c r="E410" t="s">
        <v>69</v>
      </c>
      <c r="F410" s="39" t="str">
        <f>VLOOKUP(Tableau1345[[#This Row],[Code]],Legende!$A$2:$B$5,2,FALSE)</f>
        <v>Foyer</v>
      </c>
      <c r="G410" s="6">
        <f>IF(OR(E410="m",E410="P"),500,1000)</f>
        <v>500</v>
      </c>
      <c r="H410" s="35">
        <f>G410*2</f>
        <v>1000</v>
      </c>
      <c r="I410" s="36"/>
      <c r="J410" s="5" t="str">
        <f>IF(I410="non",H410,"0")</f>
        <v>0</v>
      </c>
      <c r="K410">
        <f>SUMIFS('bac volé dégradé'!$D$3:$D$10,'bac volé dégradé'!$A$3:$A$10,Tableau1345[[#This Row],[Zone]])</f>
        <v>0</v>
      </c>
      <c r="L410">
        <f>(G410)*2+J410+K410</f>
        <v>1000</v>
      </c>
      <c r="M410" s="6"/>
      <c r="N410" s="38" t="str">
        <f>IF(M410="non",L410,"0")</f>
        <v>0</v>
      </c>
      <c r="O410">
        <f>SUMIFS('bac volé dégradé'!$G$3:$G$10,'bac volé dégradé'!$A$3:$A$10,Tableau1345[[#This Row],[Zone]])</f>
        <v>0</v>
      </c>
      <c r="P410" s="40">
        <f>G410*2+N410+O410</f>
        <v>1000</v>
      </c>
      <c r="Q410" s="36"/>
      <c r="R410" s="67" t="str">
        <f t="shared" si="6"/>
        <v>0</v>
      </c>
      <c r="S410">
        <f>SUMIFS('bac volé dégradé'!$J$3:$J$10,'bac volé dégradé'!$A$3:$A$10,Tableau1345[[#This Row],[Zone]])</f>
        <v>0</v>
      </c>
      <c r="T410" s="37">
        <f>$G410*2+R410+S410</f>
        <v>1000</v>
      </c>
      <c r="U410" s="6"/>
      <c r="V410" s="5" t="str">
        <f>IF(U410="non",T410,"0")</f>
        <v>0</v>
      </c>
      <c r="W410">
        <f>SUMIFS('bac volé dégradé'!$M$3:$M$10,'bac volé dégradé'!$A$3:$A$10,Tableau1345[[#This Row],[Zone]])</f>
        <v>0</v>
      </c>
      <c r="X410">
        <f>$G410*2+V410+W410</f>
        <v>1000</v>
      </c>
      <c r="Y410" s="6"/>
    </row>
    <row r="411" spans="1:25" ht="15.75" thickBot="1" x14ac:dyDescent="0.3">
      <c r="A411" s="15">
        <v>408</v>
      </c>
      <c r="B411">
        <v>341</v>
      </c>
      <c r="C411" t="s">
        <v>449</v>
      </c>
      <c r="D411" t="s">
        <v>20</v>
      </c>
      <c r="E411" t="s">
        <v>69</v>
      </c>
      <c r="F411" s="39" t="str">
        <f>VLOOKUP(Tableau1345[[#This Row],[Code]],Legende!$A$2:$B$5,2,FALSE)</f>
        <v>Foyer</v>
      </c>
      <c r="G411" s="6">
        <f>IF(OR(E411="m",E411="P"),500,1000)</f>
        <v>500</v>
      </c>
      <c r="H411" s="35">
        <f>G411*2</f>
        <v>1000</v>
      </c>
      <c r="I411" s="36"/>
      <c r="J411" s="5" t="str">
        <f>IF(I411="non",H411,"0")</f>
        <v>0</v>
      </c>
      <c r="K411">
        <f>SUMIFS('bac volé dégradé'!$D$3:$D$10,'bac volé dégradé'!$A$3:$A$10,Tableau1345[[#This Row],[Zone]])</f>
        <v>0</v>
      </c>
      <c r="L411">
        <f>(G411)*2+J411+K411</f>
        <v>1000</v>
      </c>
      <c r="M411" s="6"/>
      <c r="N411" s="38" t="str">
        <f>IF(M411="non",L411,"0")</f>
        <v>0</v>
      </c>
      <c r="O411">
        <f>SUMIFS('bac volé dégradé'!$G$3:$G$10,'bac volé dégradé'!$A$3:$A$10,Tableau1345[[#This Row],[Zone]])</f>
        <v>0</v>
      </c>
      <c r="P411" s="40">
        <f>G411*2+N411+O411</f>
        <v>1000</v>
      </c>
      <c r="Q411" s="36"/>
      <c r="R411" s="67" t="str">
        <f t="shared" si="6"/>
        <v>0</v>
      </c>
      <c r="S411">
        <f>SUMIFS('bac volé dégradé'!$J$3:$J$10,'bac volé dégradé'!$A$3:$A$10,Tableau1345[[#This Row],[Zone]])</f>
        <v>0</v>
      </c>
      <c r="T411" s="37">
        <f>$G411*2+R411+S411</f>
        <v>1000</v>
      </c>
      <c r="U411" s="6"/>
      <c r="V411" s="5" t="str">
        <f>IF(U411="non",T411,"0")</f>
        <v>0</v>
      </c>
      <c r="W411">
        <f>SUMIFS('bac volé dégradé'!$M$3:$M$10,'bac volé dégradé'!$A$3:$A$10,Tableau1345[[#This Row],[Zone]])</f>
        <v>0</v>
      </c>
      <c r="X411">
        <f>$G411*2+V411+W411</f>
        <v>1000</v>
      </c>
      <c r="Y411" s="6"/>
    </row>
    <row r="412" spans="1:25" ht="15.75" thickBot="1" x14ac:dyDescent="0.3">
      <c r="A412" s="15">
        <v>409</v>
      </c>
      <c r="B412">
        <v>342</v>
      </c>
      <c r="C412" t="s">
        <v>450</v>
      </c>
      <c r="D412" t="s">
        <v>20</v>
      </c>
      <c r="E412" t="s">
        <v>69</v>
      </c>
      <c r="F412" s="39" t="str">
        <f>VLOOKUP(Tableau1345[[#This Row],[Code]],Legende!$A$2:$B$5,2,FALSE)</f>
        <v>Foyer</v>
      </c>
      <c r="G412" s="6">
        <f>IF(OR(E412="m",E412="P"),500,1000)</f>
        <v>500</v>
      </c>
      <c r="H412" s="35">
        <f>G412*2</f>
        <v>1000</v>
      </c>
      <c r="I412" s="36"/>
      <c r="J412" s="5" t="str">
        <f>IF(I412="non",H412,"0")</f>
        <v>0</v>
      </c>
      <c r="K412">
        <f>SUMIFS('bac volé dégradé'!$D$3:$D$10,'bac volé dégradé'!$A$3:$A$10,Tableau1345[[#This Row],[Zone]])</f>
        <v>0</v>
      </c>
      <c r="L412">
        <f>(G412)*2+J412+K412</f>
        <v>1000</v>
      </c>
      <c r="M412" s="6"/>
      <c r="N412" s="38" t="str">
        <f>IF(M412="non",L412,"0")</f>
        <v>0</v>
      </c>
      <c r="O412">
        <f>SUMIFS('bac volé dégradé'!$G$3:$G$10,'bac volé dégradé'!$A$3:$A$10,Tableau1345[[#This Row],[Zone]])</f>
        <v>0</v>
      </c>
      <c r="P412" s="40">
        <f>G412*2+N412+O412</f>
        <v>1000</v>
      </c>
      <c r="Q412" s="36"/>
      <c r="R412" s="67" t="str">
        <f t="shared" si="6"/>
        <v>0</v>
      </c>
      <c r="S412">
        <f>SUMIFS('bac volé dégradé'!$J$3:$J$10,'bac volé dégradé'!$A$3:$A$10,Tableau1345[[#This Row],[Zone]])</f>
        <v>0</v>
      </c>
      <c r="T412" s="37">
        <f>$G412*2+R412+S412</f>
        <v>1000</v>
      </c>
      <c r="U412" s="6"/>
      <c r="V412" s="5" t="str">
        <f>IF(U412="non",T412,"0")</f>
        <v>0</v>
      </c>
      <c r="W412">
        <f>SUMIFS('bac volé dégradé'!$M$3:$M$10,'bac volé dégradé'!$A$3:$A$10,Tableau1345[[#This Row],[Zone]])</f>
        <v>0</v>
      </c>
      <c r="X412">
        <f>$G412*2+V412+W412</f>
        <v>1000</v>
      </c>
      <c r="Y412" s="6"/>
    </row>
    <row r="413" spans="1:25" ht="15.75" thickBot="1" x14ac:dyDescent="0.3">
      <c r="A413" s="15">
        <v>410</v>
      </c>
      <c r="B413">
        <v>343</v>
      </c>
      <c r="C413" t="s">
        <v>451</v>
      </c>
      <c r="D413" t="s">
        <v>20</v>
      </c>
      <c r="E413" t="s">
        <v>69</v>
      </c>
      <c r="F413" s="39" t="str">
        <f>VLOOKUP(Tableau1345[[#This Row],[Code]],Legende!$A$2:$B$5,2,FALSE)</f>
        <v>Foyer</v>
      </c>
      <c r="G413" s="6">
        <f>IF(OR(E413="m",E413="P"),500,1000)</f>
        <v>500</v>
      </c>
      <c r="H413" s="35">
        <f>G413*2</f>
        <v>1000</v>
      </c>
      <c r="I413" s="36"/>
      <c r="J413" s="5" t="str">
        <f>IF(I413="non",H413,"0")</f>
        <v>0</v>
      </c>
      <c r="K413">
        <f>SUMIFS('bac volé dégradé'!$D$3:$D$10,'bac volé dégradé'!$A$3:$A$10,Tableau1345[[#This Row],[Zone]])</f>
        <v>0</v>
      </c>
      <c r="L413">
        <f>(G413)*2+J413+K413</f>
        <v>1000</v>
      </c>
      <c r="M413" s="6"/>
      <c r="N413" s="38" t="str">
        <f>IF(M413="non",L413,"0")</f>
        <v>0</v>
      </c>
      <c r="O413">
        <f>SUMIFS('bac volé dégradé'!$G$3:$G$10,'bac volé dégradé'!$A$3:$A$10,Tableau1345[[#This Row],[Zone]])</f>
        <v>0</v>
      </c>
      <c r="P413" s="40">
        <f>G413*2+N413+O413</f>
        <v>1000</v>
      </c>
      <c r="Q413" s="36"/>
      <c r="R413" s="67" t="str">
        <f t="shared" si="6"/>
        <v>0</v>
      </c>
      <c r="S413">
        <f>SUMIFS('bac volé dégradé'!$J$3:$J$10,'bac volé dégradé'!$A$3:$A$10,Tableau1345[[#This Row],[Zone]])</f>
        <v>0</v>
      </c>
      <c r="T413" s="37">
        <f>$G413*2+R413+S413</f>
        <v>1000</v>
      </c>
      <c r="U413" s="6"/>
      <c r="V413" s="5" t="str">
        <f>IF(U413="non",T413,"0")</f>
        <v>0</v>
      </c>
      <c r="W413">
        <f>SUMIFS('bac volé dégradé'!$M$3:$M$10,'bac volé dégradé'!$A$3:$A$10,Tableau1345[[#This Row],[Zone]])</f>
        <v>0</v>
      </c>
      <c r="X413">
        <f>$G413*2+V413+W413</f>
        <v>1000</v>
      </c>
      <c r="Y413" s="6"/>
    </row>
    <row r="414" spans="1:25" ht="15.75" thickBot="1" x14ac:dyDescent="0.3">
      <c r="A414" s="15">
        <v>411</v>
      </c>
      <c r="B414">
        <v>344</v>
      </c>
      <c r="C414" t="s">
        <v>452</v>
      </c>
      <c r="D414" t="s">
        <v>20</v>
      </c>
      <c r="E414" t="s">
        <v>69</v>
      </c>
      <c r="F414" s="39" t="str">
        <f>VLOOKUP(Tableau1345[[#This Row],[Code]],Legende!$A$2:$B$5,2,FALSE)</f>
        <v>Foyer</v>
      </c>
      <c r="G414" s="6">
        <f>IF(OR(E414="m",E414="P"),500,1000)</f>
        <v>500</v>
      </c>
      <c r="H414" s="35">
        <f>G414*2</f>
        <v>1000</v>
      </c>
      <c r="I414" s="36"/>
      <c r="J414" s="5" t="str">
        <f>IF(I414="non",H414,"0")</f>
        <v>0</v>
      </c>
      <c r="K414">
        <f>SUMIFS('bac volé dégradé'!$D$3:$D$10,'bac volé dégradé'!$A$3:$A$10,Tableau1345[[#This Row],[Zone]])</f>
        <v>0</v>
      </c>
      <c r="L414">
        <f>(G414)*2+J414+K414</f>
        <v>1000</v>
      </c>
      <c r="M414" s="6"/>
      <c r="N414" s="38" t="str">
        <f>IF(M414="non",L414,"0")</f>
        <v>0</v>
      </c>
      <c r="O414">
        <f>SUMIFS('bac volé dégradé'!$G$3:$G$10,'bac volé dégradé'!$A$3:$A$10,Tableau1345[[#This Row],[Zone]])</f>
        <v>0</v>
      </c>
      <c r="P414" s="40">
        <f>G414*2+N414+O414</f>
        <v>1000</v>
      </c>
      <c r="Q414" s="36"/>
      <c r="R414" s="67" t="str">
        <f t="shared" si="6"/>
        <v>0</v>
      </c>
      <c r="S414">
        <f>SUMIFS('bac volé dégradé'!$J$3:$J$10,'bac volé dégradé'!$A$3:$A$10,Tableau1345[[#This Row],[Zone]])</f>
        <v>0</v>
      </c>
      <c r="T414" s="37">
        <f>$G414*2+R414+S414</f>
        <v>1000</v>
      </c>
      <c r="U414" s="6"/>
      <c r="V414" s="5" t="str">
        <f>IF(U414="non",T414,"0")</f>
        <v>0</v>
      </c>
      <c r="W414">
        <f>SUMIFS('bac volé dégradé'!$M$3:$M$10,'bac volé dégradé'!$A$3:$A$10,Tableau1345[[#This Row],[Zone]])</f>
        <v>0</v>
      </c>
      <c r="X414">
        <f>$G414*2+V414+W414</f>
        <v>1000</v>
      </c>
      <c r="Y414" s="6"/>
    </row>
    <row r="415" spans="1:25" ht="15.75" thickBot="1" x14ac:dyDescent="0.3">
      <c r="A415" s="15">
        <v>412</v>
      </c>
      <c r="B415">
        <v>345</v>
      </c>
      <c r="C415" t="s">
        <v>453</v>
      </c>
      <c r="D415" t="s">
        <v>20</v>
      </c>
      <c r="E415" t="s">
        <v>69</v>
      </c>
      <c r="F415" s="39" t="str">
        <f>VLOOKUP(Tableau1345[[#This Row],[Code]],Legende!$A$2:$B$5,2,FALSE)</f>
        <v>Foyer</v>
      </c>
      <c r="G415" s="6">
        <f>IF(OR(E415="m",E415="P"),500,1000)</f>
        <v>500</v>
      </c>
      <c r="H415" s="35">
        <f>G415*2</f>
        <v>1000</v>
      </c>
      <c r="I415" s="36"/>
      <c r="J415" s="5" t="str">
        <f>IF(I415="non",H415,"0")</f>
        <v>0</v>
      </c>
      <c r="K415">
        <f>SUMIFS('bac volé dégradé'!$D$3:$D$10,'bac volé dégradé'!$A$3:$A$10,Tableau1345[[#This Row],[Zone]])</f>
        <v>0</v>
      </c>
      <c r="L415">
        <f>(G415)*2+J415+K415</f>
        <v>1000</v>
      </c>
      <c r="M415" s="6"/>
      <c r="N415" s="38" t="str">
        <f>IF(M415="non",L415,"0")</f>
        <v>0</v>
      </c>
      <c r="O415">
        <f>SUMIFS('bac volé dégradé'!$G$3:$G$10,'bac volé dégradé'!$A$3:$A$10,Tableau1345[[#This Row],[Zone]])</f>
        <v>0</v>
      </c>
      <c r="P415" s="40">
        <f>G415*2+N415+O415</f>
        <v>1000</v>
      </c>
      <c r="Q415" s="36"/>
      <c r="R415" s="67" t="str">
        <f t="shared" si="6"/>
        <v>0</v>
      </c>
      <c r="S415">
        <f>SUMIFS('bac volé dégradé'!$J$3:$J$10,'bac volé dégradé'!$A$3:$A$10,Tableau1345[[#This Row],[Zone]])</f>
        <v>0</v>
      </c>
      <c r="T415" s="37">
        <f>$G415*2+R415+S415</f>
        <v>1000</v>
      </c>
      <c r="U415" s="6"/>
      <c r="V415" s="5" t="str">
        <f>IF(U415="non",T415,"0")</f>
        <v>0</v>
      </c>
      <c r="W415">
        <f>SUMIFS('bac volé dégradé'!$M$3:$M$10,'bac volé dégradé'!$A$3:$A$10,Tableau1345[[#This Row],[Zone]])</f>
        <v>0</v>
      </c>
      <c r="X415">
        <f>$G415*2+V415+W415</f>
        <v>1000</v>
      </c>
      <c r="Y415" s="6"/>
    </row>
    <row r="416" spans="1:25" ht="15.75" thickBot="1" x14ac:dyDescent="0.3">
      <c r="A416" s="15">
        <v>413</v>
      </c>
      <c r="B416">
        <v>346</v>
      </c>
      <c r="C416" t="s">
        <v>454</v>
      </c>
      <c r="D416" t="s">
        <v>20</v>
      </c>
      <c r="E416" t="s">
        <v>69</v>
      </c>
      <c r="F416" s="39" t="str">
        <f>VLOOKUP(Tableau1345[[#This Row],[Code]],Legende!$A$2:$B$5,2,FALSE)</f>
        <v>Foyer</v>
      </c>
      <c r="G416" s="6">
        <f>IF(OR(E416="m",E416="P"),500,1000)</f>
        <v>500</v>
      </c>
      <c r="H416" s="35">
        <f>G416*2</f>
        <v>1000</v>
      </c>
      <c r="I416" s="36"/>
      <c r="J416" s="5" t="str">
        <f>IF(I416="non",H416,"0")</f>
        <v>0</v>
      </c>
      <c r="K416">
        <f>SUMIFS('bac volé dégradé'!$D$3:$D$10,'bac volé dégradé'!$A$3:$A$10,Tableau1345[[#This Row],[Zone]])</f>
        <v>0</v>
      </c>
      <c r="L416">
        <f>(G416)*2+J416+K416</f>
        <v>1000</v>
      </c>
      <c r="M416" s="6"/>
      <c r="N416" s="38" t="str">
        <f>IF(M416="non",L416,"0")</f>
        <v>0</v>
      </c>
      <c r="O416">
        <f>SUMIFS('bac volé dégradé'!$G$3:$G$10,'bac volé dégradé'!$A$3:$A$10,Tableau1345[[#This Row],[Zone]])</f>
        <v>0</v>
      </c>
      <c r="P416" s="40">
        <f>G416*2+N416+O416</f>
        <v>1000</v>
      </c>
      <c r="Q416" s="36"/>
      <c r="R416" s="67" t="str">
        <f t="shared" si="6"/>
        <v>0</v>
      </c>
      <c r="S416">
        <f>SUMIFS('bac volé dégradé'!$J$3:$J$10,'bac volé dégradé'!$A$3:$A$10,Tableau1345[[#This Row],[Zone]])</f>
        <v>0</v>
      </c>
      <c r="T416" s="37">
        <f>$G416*2+R416+S416</f>
        <v>1000</v>
      </c>
      <c r="U416" s="6"/>
      <c r="V416" s="5" t="str">
        <f>IF(U416="non",T416,"0")</f>
        <v>0</v>
      </c>
      <c r="W416">
        <f>SUMIFS('bac volé dégradé'!$M$3:$M$10,'bac volé dégradé'!$A$3:$A$10,Tableau1345[[#This Row],[Zone]])</f>
        <v>0</v>
      </c>
      <c r="X416">
        <f>$G416*2+V416+W416</f>
        <v>1000</v>
      </c>
      <c r="Y416" s="6"/>
    </row>
    <row r="417" spans="1:25" ht="15.75" thickBot="1" x14ac:dyDescent="0.3">
      <c r="A417" s="15">
        <v>414</v>
      </c>
      <c r="B417">
        <v>347</v>
      </c>
      <c r="C417" t="s">
        <v>455</v>
      </c>
      <c r="D417" t="s">
        <v>20</v>
      </c>
      <c r="E417" t="s">
        <v>69</v>
      </c>
      <c r="F417" s="39" t="str">
        <f>VLOOKUP(Tableau1345[[#This Row],[Code]],Legende!$A$2:$B$5,2,FALSE)</f>
        <v>Foyer</v>
      </c>
      <c r="G417" s="6">
        <f>IF(OR(E417="m",E417="P"),500,1000)</f>
        <v>500</v>
      </c>
      <c r="H417" s="35">
        <f>G417*2</f>
        <v>1000</v>
      </c>
      <c r="I417" s="36"/>
      <c r="J417" s="5" t="str">
        <f>IF(I417="non",H417,"0")</f>
        <v>0</v>
      </c>
      <c r="K417">
        <f>SUMIFS('bac volé dégradé'!$D$3:$D$10,'bac volé dégradé'!$A$3:$A$10,Tableau1345[[#This Row],[Zone]])</f>
        <v>0</v>
      </c>
      <c r="L417">
        <f>(G417)*2+J417+K417</f>
        <v>1000</v>
      </c>
      <c r="M417" s="6"/>
      <c r="N417" s="38" t="str">
        <f>IF(M417="non",L417,"0")</f>
        <v>0</v>
      </c>
      <c r="O417">
        <f>SUMIFS('bac volé dégradé'!$G$3:$G$10,'bac volé dégradé'!$A$3:$A$10,Tableau1345[[#This Row],[Zone]])</f>
        <v>0</v>
      </c>
      <c r="P417" s="40">
        <f>G417*2+N417+O417</f>
        <v>1000</v>
      </c>
      <c r="Q417" s="36"/>
      <c r="R417" s="67" t="str">
        <f t="shared" si="6"/>
        <v>0</v>
      </c>
      <c r="S417">
        <f>SUMIFS('bac volé dégradé'!$J$3:$J$10,'bac volé dégradé'!$A$3:$A$10,Tableau1345[[#This Row],[Zone]])</f>
        <v>0</v>
      </c>
      <c r="T417" s="37">
        <f>$G417*2+R417+S417</f>
        <v>1000</v>
      </c>
      <c r="U417" s="6"/>
      <c r="V417" s="5" t="str">
        <f>IF(U417="non",T417,"0")</f>
        <v>0</v>
      </c>
      <c r="W417">
        <f>SUMIFS('bac volé dégradé'!$M$3:$M$10,'bac volé dégradé'!$A$3:$A$10,Tableau1345[[#This Row],[Zone]])</f>
        <v>0</v>
      </c>
      <c r="X417">
        <f>$G417*2+V417+W417</f>
        <v>1000</v>
      </c>
      <c r="Y417" s="6"/>
    </row>
    <row r="418" spans="1:25" ht="15.75" thickBot="1" x14ac:dyDescent="0.3">
      <c r="A418" s="15">
        <v>415</v>
      </c>
      <c r="B418">
        <v>348</v>
      </c>
      <c r="C418" t="s">
        <v>456</v>
      </c>
      <c r="D418" t="s">
        <v>20</v>
      </c>
      <c r="E418" t="s">
        <v>69</v>
      </c>
      <c r="F418" s="39" t="str">
        <f>VLOOKUP(Tableau1345[[#This Row],[Code]],Legende!$A$2:$B$5,2,FALSE)</f>
        <v>Foyer</v>
      </c>
      <c r="G418" s="6">
        <f>IF(OR(E418="m",E418="P"),500,1000)</f>
        <v>500</v>
      </c>
      <c r="H418" s="35">
        <f>G418*2</f>
        <v>1000</v>
      </c>
      <c r="I418" s="36"/>
      <c r="J418" s="5" t="str">
        <f>IF(I418="non",H418,"0")</f>
        <v>0</v>
      </c>
      <c r="K418">
        <f>SUMIFS('bac volé dégradé'!$D$3:$D$10,'bac volé dégradé'!$A$3:$A$10,Tableau1345[[#This Row],[Zone]])</f>
        <v>0</v>
      </c>
      <c r="L418">
        <f>(G418)*2+J418+K418</f>
        <v>1000</v>
      </c>
      <c r="M418" s="6"/>
      <c r="N418" s="38" t="str">
        <f>IF(M418="non",L418,"0")</f>
        <v>0</v>
      </c>
      <c r="O418">
        <f>SUMIFS('bac volé dégradé'!$G$3:$G$10,'bac volé dégradé'!$A$3:$A$10,Tableau1345[[#This Row],[Zone]])</f>
        <v>0</v>
      </c>
      <c r="P418" s="40">
        <f>G418*2+N418+O418</f>
        <v>1000</v>
      </c>
      <c r="Q418" s="36"/>
      <c r="R418" s="67" t="str">
        <f t="shared" si="6"/>
        <v>0</v>
      </c>
      <c r="S418">
        <f>SUMIFS('bac volé dégradé'!$J$3:$J$10,'bac volé dégradé'!$A$3:$A$10,Tableau1345[[#This Row],[Zone]])</f>
        <v>0</v>
      </c>
      <c r="T418" s="37">
        <f>$G418*2+R418+S418</f>
        <v>1000</v>
      </c>
      <c r="U418" s="6"/>
      <c r="V418" s="5" t="str">
        <f>IF(U418="non",T418,"0")</f>
        <v>0</v>
      </c>
      <c r="W418">
        <f>SUMIFS('bac volé dégradé'!$M$3:$M$10,'bac volé dégradé'!$A$3:$A$10,Tableau1345[[#This Row],[Zone]])</f>
        <v>0</v>
      </c>
      <c r="X418">
        <f>$G418*2+V418+W418</f>
        <v>1000</v>
      </c>
      <c r="Y418" s="6"/>
    </row>
    <row r="419" spans="1:25" ht="15.75" thickBot="1" x14ac:dyDescent="0.3">
      <c r="A419" s="15">
        <v>416</v>
      </c>
      <c r="B419">
        <v>349</v>
      </c>
      <c r="C419" t="s">
        <v>444</v>
      </c>
      <c r="D419" t="s">
        <v>20</v>
      </c>
      <c r="E419" t="s">
        <v>69</v>
      </c>
      <c r="F419" s="39" t="str">
        <f>VLOOKUP(Tableau1345[[#This Row],[Code]],Legende!$A$2:$B$5,2,FALSE)</f>
        <v>Foyer</v>
      </c>
      <c r="G419" s="6">
        <f>IF(OR(E419="m",E419="P"),500,1000)</f>
        <v>500</v>
      </c>
      <c r="H419" s="35">
        <f>G419*2</f>
        <v>1000</v>
      </c>
      <c r="I419" s="36"/>
      <c r="J419" s="5" t="str">
        <f>IF(I419="non",H419,"0")</f>
        <v>0</v>
      </c>
      <c r="K419">
        <f>SUMIFS('bac volé dégradé'!$D$3:$D$10,'bac volé dégradé'!$A$3:$A$10,Tableau1345[[#This Row],[Zone]])</f>
        <v>0</v>
      </c>
      <c r="L419">
        <f>(G419)*2+J419+K419</f>
        <v>1000</v>
      </c>
      <c r="M419" s="6"/>
      <c r="N419" s="38" t="str">
        <f>IF(M419="non",L419,"0")</f>
        <v>0</v>
      </c>
      <c r="O419">
        <f>SUMIFS('bac volé dégradé'!$G$3:$G$10,'bac volé dégradé'!$A$3:$A$10,Tableau1345[[#This Row],[Zone]])</f>
        <v>0</v>
      </c>
      <c r="P419" s="40">
        <f>G419*2+N419+O419</f>
        <v>1000</v>
      </c>
      <c r="Q419" s="36"/>
      <c r="R419" s="67" t="str">
        <f t="shared" si="6"/>
        <v>0</v>
      </c>
      <c r="S419">
        <f>SUMIFS('bac volé dégradé'!$J$3:$J$10,'bac volé dégradé'!$A$3:$A$10,Tableau1345[[#This Row],[Zone]])</f>
        <v>0</v>
      </c>
      <c r="T419" s="37">
        <f>$G419*2+R419+S419</f>
        <v>1000</v>
      </c>
      <c r="U419" s="6"/>
      <c r="V419" s="5" t="str">
        <f>IF(U419="non",T419,"0")</f>
        <v>0</v>
      </c>
      <c r="W419">
        <f>SUMIFS('bac volé dégradé'!$M$3:$M$10,'bac volé dégradé'!$A$3:$A$10,Tableau1345[[#This Row],[Zone]])</f>
        <v>0</v>
      </c>
      <c r="X419">
        <f>$G419*2+V419+W419</f>
        <v>1000</v>
      </c>
      <c r="Y419" s="6"/>
    </row>
    <row r="420" spans="1:25" ht="15.75" thickBot="1" x14ac:dyDescent="0.3">
      <c r="A420" s="15">
        <v>417</v>
      </c>
      <c r="B420">
        <v>350</v>
      </c>
      <c r="C420" t="s">
        <v>117</v>
      </c>
      <c r="D420" t="s">
        <v>20</v>
      </c>
      <c r="E420" t="s">
        <v>69</v>
      </c>
      <c r="F420" s="39" t="str">
        <f>VLOOKUP(Tableau1345[[#This Row],[Code]],Legende!$A$2:$B$5,2,FALSE)</f>
        <v>Foyer</v>
      </c>
      <c r="G420" s="6">
        <f>IF(OR(E420="m",E420="P"),500,1000)</f>
        <v>500</v>
      </c>
      <c r="H420" s="35">
        <f>G420*2</f>
        <v>1000</v>
      </c>
      <c r="I420" s="36"/>
      <c r="J420" s="5" t="str">
        <f>IF(I420="non",H420,"0")</f>
        <v>0</v>
      </c>
      <c r="K420">
        <f>SUMIFS('bac volé dégradé'!$D$3:$D$10,'bac volé dégradé'!$A$3:$A$10,Tableau1345[[#This Row],[Zone]])</f>
        <v>0</v>
      </c>
      <c r="L420">
        <f>(G420)*2+J420+K420</f>
        <v>1000</v>
      </c>
      <c r="M420" s="6"/>
      <c r="N420" s="38" t="str">
        <f>IF(M420="non",L420,"0")</f>
        <v>0</v>
      </c>
      <c r="O420">
        <f>SUMIFS('bac volé dégradé'!$G$3:$G$10,'bac volé dégradé'!$A$3:$A$10,Tableau1345[[#This Row],[Zone]])</f>
        <v>0</v>
      </c>
      <c r="P420" s="40">
        <f>G420*2+N420+O420</f>
        <v>1000</v>
      </c>
      <c r="Q420" s="36"/>
      <c r="R420" s="67" t="str">
        <f t="shared" si="6"/>
        <v>0</v>
      </c>
      <c r="S420">
        <f>SUMIFS('bac volé dégradé'!$J$3:$J$10,'bac volé dégradé'!$A$3:$A$10,Tableau1345[[#This Row],[Zone]])</f>
        <v>0</v>
      </c>
      <c r="T420" s="37">
        <f>$G420*2+R420+S420</f>
        <v>1000</v>
      </c>
      <c r="U420" s="6"/>
      <c r="V420" s="5" t="str">
        <f>IF(U420="non",T420,"0")</f>
        <v>0</v>
      </c>
      <c r="W420">
        <f>SUMIFS('bac volé dégradé'!$M$3:$M$10,'bac volé dégradé'!$A$3:$A$10,Tableau1345[[#This Row],[Zone]])</f>
        <v>0</v>
      </c>
      <c r="X420">
        <f>$G420*2+V420+W420</f>
        <v>1000</v>
      </c>
      <c r="Y420" s="6"/>
    </row>
    <row r="421" spans="1:25" ht="15.75" thickBot="1" x14ac:dyDescent="0.3">
      <c r="A421" s="15">
        <v>418</v>
      </c>
      <c r="B421">
        <v>351</v>
      </c>
      <c r="C421" t="s">
        <v>457</v>
      </c>
      <c r="D421" t="s">
        <v>20</v>
      </c>
      <c r="E421" t="s">
        <v>69</v>
      </c>
      <c r="F421" s="39" t="str">
        <f>VLOOKUP(Tableau1345[[#This Row],[Code]],Legende!$A$2:$B$5,2,FALSE)</f>
        <v>Foyer</v>
      </c>
      <c r="G421" s="6">
        <f>IF(OR(E421="m",E421="P"),500,1000)</f>
        <v>500</v>
      </c>
      <c r="H421" s="35">
        <f>G421*2</f>
        <v>1000</v>
      </c>
      <c r="I421" s="36"/>
      <c r="J421" s="5" t="str">
        <f>IF(I421="non",H421,"0")</f>
        <v>0</v>
      </c>
      <c r="K421">
        <f>SUMIFS('bac volé dégradé'!$D$3:$D$10,'bac volé dégradé'!$A$3:$A$10,Tableau1345[[#This Row],[Zone]])</f>
        <v>0</v>
      </c>
      <c r="L421">
        <f>(G421)*2+J421+K421</f>
        <v>1000</v>
      </c>
      <c r="M421" s="6"/>
      <c r="N421" s="38" t="str">
        <f>IF(M421="non",L421,"0")</f>
        <v>0</v>
      </c>
      <c r="O421">
        <f>SUMIFS('bac volé dégradé'!$G$3:$G$10,'bac volé dégradé'!$A$3:$A$10,Tableau1345[[#This Row],[Zone]])</f>
        <v>0</v>
      </c>
      <c r="P421" s="40">
        <f>G421*2+N421+O421</f>
        <v>1000</v>
      </c>
      <c r="Q421" s="36"/>
      <c r="R421" s="67" t="str">
        <f t="shared" si="6"/>
        <v>0</v>
      </c>
      <c r="S421">
        <f>SUMIFS('bac volé dégradé'!$J$3:$J$10,'bac volé dégradé'!$A$3:$A$10,Tableau1345[[#This Row],[Zone]])</f>
        <v>0</v>
      </c>
      <c r="T421" s="37">
        <f>$G421*2+R421+S421</f>
        <v>1000</v>
      </c>
      <c r="U421" s="6"/>
      <c r="V421" s="5" t="str">
        <f>IF(U421="non",T421,"0")</f>
        <v>0</v>
      </c>
      <c r="W421">
        <f>SUMIFS('bac volé dégradé'!$M$3:$M$10,'bac volé dégradé'!$A$3:$A$10,Tableau1345[[#This Row],[Zone]])</f>
        <v>0</v>
      </c>
      <c r="X421">
        <f>$G421*2+V421+W421</f>
        <v>1000</v>
      </c>
      <c r="Y421" s="6"/>
    </row>
    <row r="422" spans="1:25" ht="15.75" thickBot="1" x14ac:dyDescent="0.3">
      <c r="A422" s="15">
        <v>419</v>
      </c>
      <c r="B422">
        <v>320</v>
      </c>
      <c r="C422" t="s">
        <v>458</v>
      </c>
      <c r="D422" t="s">
        <v>20</v>
      </c>
      <c r="E422" t="s">
        <v>69</v>
      </c>
      <c r="F422" s="39" t="str">
        <f>VLOOKUP(Tableau1345[[#This Row],[Code]],Legende!$A$2:$B$5,2,FALSE)</f>
        <v>Foyer</v>
      </c>
      <c r="G422" s="6">
        <f>IF(OR(E422="m",E422="P"),500,1000)</f>
        <v>500</v>
      </c>
      <c r="H422" s="35">
        <f>G422*2</f>
        <v>1000</v>
      </c>
      <c r="I422" s="36"/>
      <c r="J422" s="5" t="str">
        <f>IF(I422="non",H422,"0")</f>
        <v>0</v>
      </c>
      <c r="K422">
        <f>SUMIFS('bac volé dégradé'!$D$3:$D$10,'bac volé dégradé'!$A$3:$A$10,Tableau1345[[#This Row],[Zone]])</f>
        <v>0</v>
      </c>
      <c r="L422">
        <f>(G422)*2+J422+K422</f>
        <v>1000</v>
      </c>
      <c r="M422" s="6"/>
      <c r="N422" s="38" t="str">
        <f>IF(M422="non",L422,"0")</f>
        <v>0</v>
      </c>
      <c r="O422">
        <f>SUMIFS('bac volé dégradé'!$G$3:$G$10,'bac volé dégradé'!$A$3:$A$10,Tableau1345[[#This Row],[Zone]])</f>
        <v>0</v>
      </c>
      <c r="P422" s="40">
        <f>G422*2+N422+O422</f>
        <v>1000</v>
      </c>
      <c r="Q422" s="36"/>
      <c r="R422" s="67" t="str">
        <f t="shared" si="6"/>
        <v>0</v>
      </c>
      <c r="S422">
        <f>SUMIFS('bac volé dégradé'!$J$3:$J$10,'bac volé dégradé'!$A$3:$A$10,Tableau1345[[#This Row],[Zone]])</f>
        <v>0</v>
      </c>
      <c r="T422" s="37">
        <f>$G422*2+R422+S422</f>
        <v>1000</v>
      </c>
      <c r="U422" s="6"/>
      <c r="V422" s="5" t="str">
        <f>IF(U422="non",T422,"0")</f>
        <v>0</v>
      </c>
      <c r="W422">
        <f>SUMIFS('bac volé dégradé'!$M$3:$M$10,'bac volé dégradé'!$A$3:$A$10,Tableau1345[[#This Row],[Zone]])</f>
        <v>0</v>
      </c>
      <c r="X422">
        <f>$G422*2+V422+W422</f>
        <v>1000</v>
      </c>
      <c r="Y422" s="6"/>
    </row>
    <row r="423" spans="1:25" ht="15.75" thickBot="1" x14ac:dyDescent="0.3">
      <c r="A423" s="15">
        <v>420</v>
      </c>
      <c r="B423">
        <v>321</v>
      </c>
      <c r="C423" t="s">
        <v>439</v>
      </c>
      <c r="D423" t="s">
        <v>20</v>
      </c>
      <c r="E423" t="s">
        <v>69</v>
      </c>
      <c r="F423" s="39" t="str">
        <f>VLOOKUP(Tableau1345[[#This Row],[Code]],Legende!$A$2:$B$5,2,FALSE)</f>
        <v>Foyer</v>
      </c>
      <c r="G423" s="6">
        <f>IF(OR(E423="m",E423="P"),500,1000)</f>
        <v>500</v>
      </c>
      <c r="H423" s="35">
        <f>G423*2</f>
        <v>1000</v>
      </c>
      <c r="I423" s="36"/>
      <c r="J423" s="5" t="str">
        <f>IF(I423="non",H423,"0")</f>
        <v>0</v>
      </c>
      <c r="K423">
        <f>SUMIFS('bac volé dégradé'!$D$3:$D$10,'bac volé dégradé'!$A$3:$A$10,Tableau1345[[#This Row],[Zone]])</f>
        <v>0</v>
      </c>
      <c r="L423">
        <f>(G423)*2+J423+K423</f>
        <v>1000</v>
      </c>
      <c r="M423" s="6"/>
      <c r="N423" s="38" t="str">
        <f>IF(M423="non",L423,"0")</f>
        <v>0</v>
      </c>
      <c r="O423">
        <f>SUMIFS('bac volé dégradé'!$G$3:$G$10,'bac volé dégradé'!$A$3:$A$10,Tableau1345[[#This Row],[Zone]])</f>
        <v>0</v>
      </c>
      <c r="P423" s="40">
        <f>G423*2+N423+O423</f>
        <v>1000</v>
      </c>
      <c r="Q423" s="36"/>
      <c r="R423" s="67" t="str">
        <f t="shared" si="6"/>
        <v>0</v>
      </c>
      <c r="S423">
        <f>SUMIFS('bac volé dégradé'!$J$3:$J$10,'bac volé dégradé'!$A$3:$A$10,Tableau1345[[#This Row],[Zone]])</f>
        <v>0</v>
      </c>
      <c r="T423" s="37">
        <f>$G423*2+R423+S423</f>
        <v>1000</v>
      </c>
      <c r="U423" s="6"/>
      <c r="V423" s="5" t="str">
        <f>IF(U423="non",T423,"0")</f>
        <v>0</v>
      </c>
      <c r="W423">
        <f>SUMIFS('bac volé dégradé'!$M$3:$M$10,'bac volé dégradé'!$A$3:$A$10,Tableau1345[[#This Row],[Zone]])</f>
        <v>0</v>
      </c>
      <c r="X423">
        <f>$G423*2+V423+W423</f>
        <v>1000</v>
      </c>
      <c r="Y423" s="6"/>
    </row>
    <row r="424" spans="1:25" ht="15.75" thickBot="1" x14ac:dyDescent="0.3">
      <c r="A424" s="15">
        <v>421</v>
      </c>
      <c r="B424">
        <v>322</v>
      </c>
      <c r="C424" t="s">
        <v>459</v>
      </c>
      <c r="D424" t="s">
        <v>20</v>
      </c>
      <c r="E424" t="s">
        <v>69</v>
      </c>
      <c r="F424" s="39" t="str">
        <f>VLOOKUP(Tableau1345[[#This Row],[Code]],Legende!$A$2:$B$5,2,FALSE)</f>
        <v>Foyer</v>
      </c>
      <c r="G424" s="6">
        <f>IF(OR(E424="m",E424="P"),500,1000)</f>
        <v>500</v>
      </c>
      <c r="H424" s="35">
        <f>G424*2</f>
        <v>1000</v>
      </c>
      <c r="I424" s="36"/>
      <c r="J424" s="5" t="str">
        <f>IF(I424="non",H424,"0")</f>
        <v>0</v>
      </c>
      <c r="K424">
        <f>SUMIFS('bac volé dégradé'!$D$3:$D$10,'bac volé dégradé'!$A$3:$A$10,Tableau1345[[#This Row],[Zone]])</f>
        <v>0</v>
      </c>
      <c r="L424">
        <f>(G424)*2+J424+K424</f>
        <v>1000</v>
      </c>
      <c r="M424" s="6"/>
      <c r="N424" s="38" t="str">
        <f>IF(M424="non",L424,"0")</f>
        <v>0</v>
      </c>
      <c r="O424">
        <f>SUMIFS('bac volé dégradé'!$G$3:$G$10,'bac volé dégradé'!$A$3:$A$10,Tableau1345[[#This Row],[Zone]])</f>
        <v>0</v>
      </c>
      <c r="P424" s="40">
        <f>G424*2+N424+O424</f>
        <v>1000</v>
      </c>
      <c r="Q424" s="36"/>
      <c r="R424" s="67" t="str">
        <f t="shared" si="6"/>
        <v>0</v>
      </c>
      <c r="S424">
        <f>SUMIFS('bac volé dégradé'!$J$3:$J$10,'bac volé dégradé'!$A$3:$A$10,Tableau1345[[#This Row],[Zone]])</f>
        <v>0</v>
      </c>
      <c r="T424" s="37">
        <f>$G424*2+R424+S424</f>
        <v>1000</v>
      </c>
      <c r="U424" s="6"/>
      <c r="V424" s="5" t="str">
        <f>IF(U424="non",T424,"0")</f>
        <v>0</v>
      </c>
      <c r="W424">
        <f>SUMIFS('bac volé dégradé'!$M$3:$M$10,'bac volé dégradé'!$A$3:$A$10,Tableau1345[[#This Row],[Zone]])</f>
        <v>0</v>
      </c>
      <c r="X424">
        <f>$G424*2+V424+W424</f>
        <v>1000</v>
      </c>
      <c r="Y424" s="6"/>
    </row>
    <row r="425" spans="1:25" ht="15.75" thickBot="1" x14ac:dyDescent="0.3">
      <c r="A425" s="15">
        <v>422</v>
      </c>
      <c r="B425">
        <v>323</v>
      </c>
      <c r="C425" t="s">
        <v>460</v>
      </c>
      <c r="D425" t="s">
        <v>20</v>
      </c>
      <c r="E425" t="s">
        <v>69</v>
      </c>
      <c r="F425" s="39" t="str">
        <f>VLOOKUP(Tableau1345[[#This Row],[Code]],Legende!$A$2:$B$5,2,FALSE)</f>
        <v>Foyer</v>
      </c>
      <c r="G425" s="6">
        <f>IF(OR(E425="m",E425="P"),500,1000)</f>
        <v>500</v>
      </c>
      <c r="H425" s="35">
        <f>G425*2</f>
        <v>1000</v>
      </c>
      <c r="I425" s="36"/>
      <c r="J425" s="5" t="str">
        <f>IF(I425="non",H425,"0")</f>
        <v>0</v>
      </c>
      <c r="K425">
        <f>SUMIFS('bac volé dégradé'!$D$3:$D$10,'bac volé dégradé'!$A$3:$A$10,Tableau1345[[#This Row],[Zone]])</f>
        <v>0</v>
      </c>
      <c r="L425">
        <f>(G425)*2+J425+K425</f>
        <v>1000</v>
      </c>
      <c r="M425" s="6"/>
      <c r="N425" s="38" t="str">
        <f>IF(M425="non",L425,"0")</f>
        <v>0</v>
      </c>
      <c r="O425">
        <f>SUMIFS('bac volé dégradé'!$G$3:$G$10,'bac volé dégradé'!$A$3:$A$10,Tableau1345[[#This Row],[Zone]])</f>
        <v>0</v>
      </c>
      <c r="P425" s="40">
        <f>G425*2+N425+O425</f>
        <v>1000</v>
      </c>
      <c r="Q425" s="36"/>
      <c r="R425" s="67" t="str">
        <f t="shared" si="6"/>
        <v>0</v>
      </c>
      <c r="S425">
        <f>SUMIFS('bac volé dégradé'!$J$3:$J$10,'bac volé dégradé'!$A$3:$A$10,Tableau1345[[#This Row],[Zone]])</f>
        <v>0</v>
      </c>
      <c r="T425" s="37">
        <f>$G425*2+R425+S425</f>
        <v>1000</v>
      </c>
      <c r="U425" s="6"/>
      <c r="V425" s="5" t="str">
        <f>IF(U425="non",T425,"0")</f>
        <v>0</v>
      </c>
      <c r="W425">
        <f>SUMIFS('bac volé dégradé'!$M$3:$M$10,'bac volé dégradé'!$A$3:$A$10,Tableau1345[[#This Row],[Zone]])</f>
        <v>0</v>
      </c>
      <c r="X425">
        <f>$G425*2+V425+W425</f>
        <v>1000</v>
      </c>
      <c r="Y425" s="6"/>
    </row>
    <row r="426" spans="1:25" ht="15.75" thickBot="1" x14ac:dyDescent="0.3">
      <c r="A426" s="15">
        <v>423</v>
      </c>
      <c r="B426">
        <v>324</v>
      </c>
      <c r="C426" t="s">
        <v>461</v>
      </c>
      <c r="D426" t="s">
        <v>20</v>
      </c>
      <c r="E426" t="s">
        <v>69</v>
      </c>
      <c r="F426" s="39" t="str">
        <f>VLOOKUP(Tableau1345[[#This Row],[Code]],Legende!$A$2:$B$5,2,FALSE)</f>
        <v>Foyer</v>
      </c>
      <c r="G426" s="6">
        <f>IF(OR(E426="m",E426="P"),500,1000)</f>
        <v>500</v>
      </c>
      <c r="H426" s="35">
        <f>G426*2</f>
        <v>1000</v>
      </c>
      <c r="I426" s="36"/>
      <c r="J426" s="5" t="str">
        <f>IF(I426="non",H426,"0")</f>
        <v>0</v>
      </c>
      <c r="K426">
        <f>SUMIFS('bac volé dégradé'!$D$3:$D$10,'bac volé dégradé'!$A$3:$A$10,Tableau1345[[#This Row],[Zone]])</f>
        <v>0</v>
      </c>
      <c r="L426">
        <f>(G426)*2+J426+K426</f>
        <v>1000</v>
      </c>
      <c r="M426" s="6"/>
      <c r="N426" s="38" t="str">
        <f>IF(M426="non",L426,"0")</f>
        <v>0</v>
      </c>
      <c r="O426">
        <f>SUMIFS('bac volé dégradé'!$G$3:$G$10,'bac volé dégradé'!$A$3:$A$10,Tableau1345[[#This Row],[Zone]])</f>
        <v>0</v>
      </c>
      <c r="P426" s="40">
        <f>G426*2+N426+O426</f>
        <v>1000</v>
      </c>
      <c r="Q426" s="36"/>
      <c r="R426" s="67" t="str">
        <f t="shared" si="6"/>
        <v>0</v>
      </c>
      <c r="S426">
        <f>SUMIFS('bac volé dégradé'!$J$3:$J$10,'bac volé dégradé'!$A$3:$A$10,Tableau1345[[#This Row],[Zone]])</f>
        <v>0</v>
      </c>
      <c r="T426" s="37">
        <f>$G426*2+R426+S426</f>
        <v>1000</v>
      </c>
      <c r="U426" s="6"/>
      <c r="V426" s="5" t="str">
        <f>IF(U426="non",T426,"0")</f>
        <v>0</v>
      </c>
      <c r="W426">
        <f>SUMIFS('bac volé dégradé'!$M$3:$M$10,'bac volé dégradé'!$A$3:$A$10,Tableau1345[[#This Row],[Zone]])</f>
        <v>0</v>
      </c>
      <c r="X426">
        <f>$G426*2+V426+W426</f>
        <v>1000</v>
      </c>
      <c r="Y426" s="6"/>
    </row>
    <row r="427" spans="1:25" ht="15.75" thickBot="1" x14ac:dyDescent="0.3">
      <c r="A427" s="15">
        <v>424</v>
      </c>
      <c r="B427">
        <v>325</v>
      </c>
      <c r="C427" t="s">
        <v>462</v>
      </c>
      <c r="D427" t="s">
        <v>20</v>
      </c>
      <c r="E427" t="s">
        <v>69</v>
      </c>
      <c r="F427" s="39" t="str">
        <f>VLOOKUP(Tableau1345[[#This Row],[Code]],Legende!$A$2:$B$5,2,FALSE)</f>
        <v>Foyer</v>
      </c>
      <c r="G427" s="6">
        <f>IF(OR(E427="m",E427="P"),500,1000)</f>
        <v>500</v>
      </c>
      <c r="H427" s="35">
        <f>G427*2</f>
        <v>1000</v>
      </c>
      <c r="I427" s="36"/>
      <c r="J427" s="5" t="str">
        <f>IF(I427="non",H427,"0")</f>
        <v>0</v>
      </c>
      <c r="K427">
        <f>SUMIFS('bac volé dégradé'!$D$3:$D$10,'bac volé dégradé'!$A$3:$A$10,Tableau1345[[#This Row],[Zone]])</f>
        <v>0</v>
      </c>
      <c r="L427">
        <f>(G427)*2+J427+K427</f>
        <v>1000</v>
      </c>
      <c r="M427" s="6"/>
      <c r="N427" s="38" t="str">
        <f>IF(M427="non",L427,"0")</f>
        <v>0</v>
      </c>
      <c r="O427">
        <f>SUMIFS('bac volé dégradé'!$G$3:$G$10,'bac volé dégradé'!$A$3:$A$10,Tableau1345[[#This Row],[Zone]])</f>
        <v>0</v>
      </c>
      <c r="P427" s="40">
        <f>G427*2+N427+O427</f>
        <v>1000</v>
      </c>
      <c r="Q427" s="36"/>
      <c r="R427" s="67" t="str">
        <f t="shared" si="6"/>
        <v>0</v>
      </c>
      <c r="S427">
        <f>SUMIFS('bac volé dégradé'!$J$3:$J$10,'bac volé dégradé'!$A$3:$A$10,Tableau1345[[#This Row],[Zone]])</f>
        <v>0</v>
      </c>
      <c r="T427" s="37">
        <f>$G427*2+R427+S427</f>
        <v>1000</v>
      </c>
      <c r="U427" s="6"/>
      <c r="V427" s="5" t="str">
        <f>IF(U427="non",T427,"0")</f>
        <v>0</v>
      </c>
      <c r="W427">
        <f>SUMIFS('bac volé dégradé'!$M$3:$M$10,'bac volé dégradé'!$A$3:$A$10,Tableau1345[[#This Row],[Zone]])</f>
        <v>0</v>
      </c>
      <c r="X427">
        <f>$G427*2+V427+W427</f>
        <v>1000</v>
      </c>
      <c r="Y427" s="6"/>
    </row>
    <row r="428" spans="1:25" ht="15.75" thickBot="1" x14ac:dyDescent="0.3">
      <c r="A428" s="15">
        <v>425</v>
      </c>
      <c r="B428">
        <v>326</v>
      </c>
      <c r="C428" t="s">
        <v>463</v>
      </c>
      <c r="D428" t="s">
        <v>20</v>
      </c>
      <c r="E428" t="s">
        <v>90</v>
      </c>
      <c r="F428" s="39" t="str">
        <f>VLOOKUP(Tableau1345[[#This Row],[Code]],Legende!$A$2:$B$5,2,FALSE)</f>
        <v>Etablissement</v>
      </c>
      <c r="G428" s="6">
        <f>IF(OR(E428="m",E428="P"),500,1000)</f>
        <v>1000</v>
      </c>
      <c r="H428" s="35">
        <f>G428*2</f>
        <v>2000</v>
      </c>
      <c r="I428" s="36"/>
      <c r="J428" s="5" t="str">
        <f>IF(I428="non",H428,"0")</f>
        <v>0</v>
      </c>
      <c r="K428">
        <f>SUMIFS('bac volé dégradé'!$D$3:$D$10,'bac volé dégradé'!$A$3:$A$10,Tableau1345[[#This Row],[Zone]])</f>
        <v>0</v>
      </c>
      <c r="L428">
        <f>(G428)*2+J428+K428</f>
        <v>2000</v>
      </c>
      <c r="M428" s="6"/>
      <c r="N428" s="38" t="str">
        <f>IF(M428="non",L428,"0")</f>
        <v>0</v>
      </c>
      <c r="O428">
        <f>SUMIFS('bac volé dégradé'!$G$3:$G$10,'bac volé dégradé'!$A$3:$A$10,Tableau1345[[#This Row],[Zone]])</f>
        <v>0</v>
      </c>
      <c r="P428" s="40">
        <f>G428*2+N428+O428</f>
        <v>2000</v>
      </c>
      <c r="Q428" s="36"/>
      <c r="R428" s="67" t="str">
        <f t="shared" si="6"/>
        <v>0</v>
      </c>
      <c r="S428">
        <f>SUMIFS('bac volé dégradé'!$J$3:$J$10,'bac volé dégradé'!$A$3:$A$10,Tableau1345[[#This Row],[Zone]])</f>
        <v>0</v>
      </c>
      <c r="T428" s="37">
        <f>$G428*2+R428+S428</f>
        <v>2000</v>
      </c>
      <c r="U428" s="6"/>
      <c r="V428" s="5" t="str">
        <f>IF(U428="non",T428,"0")</f>
        <v>0</v>
      </c>
      <c r="W428">
        <f>SUMIFS('bac volé dégradé'!$M$3:$M$10,'bac volé dégradé'!$A$3:$A$10,Tableau1345[[#This Row],[Zone]])</f>
        <v>0</v>
      </c>
      <c r="X428">
        <f>$G428*2+V428+W428</f>
        <v>2000</v>
      </c>
      <c r="Y428" s="6"/>
    </row>
    <row r="429" spans="1:25" ht="15.75" thickBot="1" x14ac:dyDescent="0.3">
      <c r="A429" s="15">
        <v>426</v>
      </c>
      <c r="B429">
        <v>327</v>
      </c>
      <c r="C429" t="s">
        <v>464</v>
      </c>
      <c r="D429" t="s">
        <v>20</v>
      </c>
      <c r="E429" t="s">
        <v>69</v>
      </c>
      <c r="F429" s="39" t="str">
        <f>VLOOKUP(Tableau1345[[#This Row],[Code]],Legende!$A$2:$B$5,2,FALSE)</f>
        <v>Foyer</v>
      </c>
      <c r="G429" s="6">
        <f>IF(OR(E429="m",E429="P"),500,1000)</f>
        <v>500</v>
      </c>
      <c r="H429" s="35">
        <f>G429*2</f>
        <v>1000</v>
      </c>
      <c r="I429" s="36"/>
      <c r="J429" s="5" t="str">
        <f>IF(I429="non",H429,"0")</f>
        <v>0</v>
      </c>
      <c r="K429">
        <f>SUMIFS('bac volé dégradé'!$D$3:$D$10,'bac volé dégradé'!$A$3:$A$10,Tableau1345[[#This Row],[Zone]])</f>
        <v>0</v>
      </c>
      <c r="L429">
        <f>(G429)*2+J429+K429</f>
        <v>1000</v>
      </c>
      <c r="M429" s="6"/>
      <c r="N429" s="38" t="str">
        <f>IF(M429="non",L429,"0")</f>
        <v>0</v>
      </c>
      <c r="O429">
        <f>SUMIFS('bac volé dégradé'!$G$3:$G$10,'bac volé dégradé'!$A$3:$A$10,Tableau1345[[#This Row],[Zone]])</f>
        <v>0</v>
      </c>
      <c r="P429" s="40">
        <f>G429*2+N429+O429</f>
        <v>1000</v>
      </c>
      <c r="Q429" s="36"/>
      <c r="R429" s="67" t="str">
        <f t="shared" si="6"/>
        <v>0</v>
      </c>
      <c r="S429">
        <f>SUMIFS('bac volé dégradé'!$J$3:$J$10,'bac volé dégradé'!$A$3:$A$10,Tableau1345[[#This Row],[Zone]])</f>
        <v>0</v>
      </c>
      <c r="T429" s="37">
        <f>$G429*2+R429+S429</f>
        <v>1000</v>
      </c>
      <c r="U429" s="6"/>
      <c r="V429" s="5" t="str">
        <f>IF(U429="non",T429,"0")</f>
        <v>0</v>
      </c>
      <c r="W429">
        <f>SUMIFS('bac volé dégradé'!$M$3:$M$10,'bac volé dégradé'!$A$3:$A$10,Tableau1345[[#This Row],[Zone]])</f>
        <v>0</v>
      </c>
      <c r="X429">
        <f>$G429*2+V429+W429</f>
        <v>1000</v>
      </c>
      <c r="Y429" s="6"/>
    </row>
    <row r="430" spans="1:25" ht="15.75" thickBot="1" x14ac:dyDescent="0.3">
      <c r="A430" s="15">
        <v>427</v>
      </c>
      <c r="B430">
        <v>328</v>
      </c>
      <c r="C430" t="s">
        <v>465</v>
      </c>
      <c r="D430" t="s">
        <v>20</v>
      </c>
      <c r="E430" t="s">
        <v>69</v>
      </c>
      <c r="F430" s="39" t="str">
        <f>VLOOKUP(Tableau1345[[#This Row],[Code]],Legende!$A$2:$B$5,2,FALSE)</f>
        <v>Foyer</v>
      </c>
      <c r="G430" s="6">
        <f>IF(OR(E430="m",E430="P"),500,1000)</f>
        <v>500</v>
      </c>
      <c r="H430" s="35">
        <f>G430*2</f>
        <v>1000</v>
      </c>
      <c r="I430" s="36"/>
      <c r="J430" s="5" t="str">
        <f>IF(I430="non",H430,"0")</f>
        <v>0</v>
      </c>
      <c r="K430">
        <f>SUMIFS('bac volé dégradé'!$D$3:$D$10,'bac volé dégradé'!$A$3:$A$10,Tableau1345[[#This Row],[Zone]])</f>
        <v>0</v>
      </c>
      <c r="L430">
        <f>(G430)*2+J430+K430</f>
        <v>1000</v>
      </c>
      <c r="M430" s="6"/>
      <c r="N430" s="38" t="str">
        <f>IF(M430="non",L430,"0")</f>
        <v>0</v>
      </c>
      <c r="O430">
        <f>SUMIFS('bac volé dégradé'!$G$3:$G$10,'bac volé dégradé'!$A$3:$A$10,Tableau1345[[#This Row],[Zone]])</f>
        <v>0</v>
      </c>
      <c r="P430" s="40">
        <f>G430*2+N430+O430</f>
        <v>1000</v>
      </c>
      <c r="Q430" s="36"/>
      <c r="R430" s="67" t="str">
        <f t="shared" si="6"/>
        <v>0</v>
      </c>
      <c r="S430">
        <f>SUMIFS('bac volé dégradé'!$J$3:$J$10,'bac volé dégradé'!$A$3:$A$10,Tableau1345[[#This Row],[Zone]])</f>
        <v>0</v>
      </c>
      <c r="T430" s="37">
        <f>$G430*2+R430+S430</f>
        <v>1000</v>
      </c>
      <c r="U430" s="6"/>
      <c r="V430" s="5" t="str">
        <f>IF(U430="non",T430,"0")</f>
        <v>0</v>
      </c>
      <c r="W430">
        <f>SUMIFS('bac volé dégradé'!$M$3:$M$10,'bac volé dégradé'!$A$3:$A$10,Tableau1345[[#This Row],[Zone]])</f>
        <v>0</v>
      </c>
      <c r="X430">
        <f>$G430*2+V430+W430</f>
        <v>1000</v>
      </c>
      <c r="Y430" s="6"/>
    </row>
    <row r="431" spans="1:25" ht="15.75" thickBot="1" x14ac:dyDescent="0.3">
      <c r="A431" s="15">
        <v>428</v>
      </c>
      <c r="B431">
        <v>329</v>
      </c>
      <c r="C431" t="s">
        <v>466</v>
      </c>
      <c r="D431" t="s">
        <v>20</v>
      </c>
      <c r="E431" t="s">
        <v>69</v>
      </c>
      <c r="F431" s="39" t="str">
        <f>VLOOKUP(Tableau1345[[#This Row],[Code]],Legende!$A$2:$B$5,2,FALSE)</f>
        <v>Foyer</v>
      </c>
      <c r="G431" s="6">
        <f>IF(OR(E431="m",E431="P"),500,1000)</f>
        <v>500</v>
      </c>
      <c r="H431" s="35">
        <f>G431*2</f>
        <v>1000</v>
      </c>
      <c r="I431" s="36"/>
      <c r="J431" s="5" t="str">
        <f>IF(I431="non",H431,"0")</f>
        <v>0</v>
      </c>
      <c r="K431">
        <f>SUMIFS('bac volé dégradé'!$D$3:$D$10,'bac volé dégradé'!$A$3:$A$10,Tableau1345[[#This Row],[Zone]])</f>
        <v>0</v>
      </c>
      <c r="L431">
        <f>(G431)*2+J431+K431</f>
        <v>1000</v>
      </c>
      <c r="M431" s="6"/>
      <c r="N431" s="38" t="str">
        <f>IF(M431="non",L431,"0")</f>
        <v>0</v>
      </c>
      <c r="O431">
        <f>SUMIFS('bac volé dégradé'!$G$3:$G$10,'bac volé dégradé'!$A$3:$A$10,Tableau1345[[#This Row],[Zone]])</f>
        <v>0</v>
      </c>
      <c r="P431" s="40">
        <f>G431*2+N431+O431</f>
        <v>1000</v>
      </c>
      <c r="Q431" s="36"/>
      <c r="R431" s="67" t="str">
        <f t="shared" si="6"/>
        <v>0</v>
      </c>
      <c r="S431">
        <f>SUMIFS('bac volé dégradé'!$J$3:$J$10,'bac volé dégradé'!$A$3:$A$10,Tableau1345[[#This Row],[Zone]])</f>
        <v>0</v>
      </c>
      <c r="T431" s="37">
        <f>$G431*2+R431+S431</f>
        <v>1000</v>
      </c>
      <c r="U431" s="6"/>
      <c r="V431" s="5" t="str">
        <f>IF(U431="non",T431,"0")</f>
        <v>0</v>
      </c>
      <c r="W431">
        <f>SUMIFS('bac volé dégradé'!$M$3:$M$10,'bac volé dégradé'!$A$3:$A$10,Tableau1345[[#This Row],[Zone]])</f>
        <v>0</v>
      </c>
      <c r="X431">
        <f>$G431*2+V431+W431</f>
        <v>1000</v>
      </c>
      <c r="Y431" s="6"/>
    </row>
    <row r="432" spans="1:25" ht="15.75" thickBot="1" x14ac:dyDescent="0.3">
      <c r="A432" s="15">
        <v>429</v>
      </c>
      <c r="B432">
        <v>330</v>
      </c>
      <c r="C432" t="s">
        <v>467</v>
      </c>
      <c r="D432" t="s">
        <v>20</v>
      </c>
      <c r="E432" t="s">
        <v>90</v>
      </c>
      <c r="F432" s="39" t="str">
        <f>VLOOKUP(Tableau1345[[#This Row],[Code]],Legende!$A$2:$B$5,2,FALSE)</f>
        <v>Etablissement</v>
      </c>
      <c r="G432" s="6">
        <f>IF(OR(E432="m",E432="P"),500,1000)</f>
        <v>1000</v>
      </c>
      <c r="H432" s="35">
        <f>G432*2</f>
        <v>2000</v>
      </c>
      <c r="I432" s="36"/>
      <c r="J432" s="5" t="str">
        <f>IF(I432="non",H432,"0")</f>
        <v>0</v>
      </c>
      <c r="K432">
        <f>SUMIFS('bac volé dégradé'!$D$3:$D$10,'bac volé dégradé'!$A$3:$A$10,Tableau1345[[#This Row],[Zone]])</f>
        <v>0</v>
      </c>
      <c r="L432">
        <f>(G432)*2+J432+K432</f>
        <v>2000</v>
      </c>
      <c r="M432" s="6"/>
      <c r="N432" s="38" t="str">
        <f>IF(M432="non",L432,"0")</f>
        <v>0</v>
      </c>
      <c r="O432">
        <f>SUMIFS('bac volé dégradé'!$G$3:$G$10,'bac volé dégradé'!$A$3:$A$10,Tableau1345[[#This Row],[Zone]])</f>
        <v>0</v>
      </c>
      <c r="P432" s="40">
        <f>G432*2+N432+O432</f>
        <v>2000</v>
      </c>
      <c r="Q432" s="36"/>
      <c r="R432" s="67" t="str">
        <f t="shared" si="6"/>
        <v>0</v>
      </c>
      <c r="S432">
        <f>SUMIFS('bac volé dégradé'!$J$3:$J$10,'bac volé dégradé'!$A$3:$A$10,Tableau1345[[#This Row],[Zone]])</f>
        <v>0</v>
      </c>
      <c r="T432" s="37">
        <f>$G432*2+R432+S432</f>
        <v>2000</v>
      </c>
      <c r="U432" s="6"/>
      <c r="V432" s="5" t="str">
        <f>IF(U432="non",T432,"0")</f>
        <v>0</v>
      </c>
      <c r="W432">
        <f>SUMIFS('bac volé dégradé'!$M$3:$M$10,'bac volé dégradé'!$A$3:$A$10,Tableau1345[[#This Row],[Zone]])</f>
        <v>0</v>
      </c>
      <c r="X432">
        <f>$G432*2+V432+W432</f>
        <v>2000</v>
      </c>
      <c r="Y432" s="6"/>
    </row>
    <row r="433" spans="1:25" ht="15.75" thickBot="1" x14ac:dyDescent="0.3">
      <c r="A433" s="15">
        <v>430</v>
      </c>
      <c r="B433">
        <v>331</v>
      </c>
      <c r="C433" t="s">
        <v>468</v>
      </c>
      <c r="D433" t="s">
        <v>20</v>
      </c>
      <c r="E433" t="s">
        <v>69</v>
      </c>
      <c r="F433" s="39" t="str">
        <f>VLOOKUP(Tableau1345[[#This Row],[Code]],Legende!$A$2:$B$5,2,FALSE)</f>
        <v>Foyer</v>
      </c>
      <c r="G433" s="6">
        <f>IF(OR(E433="m",E433="P"),500,1000)</f>
        <v>500</v>
      </c>
      <c r="H433" s="35">
        <f>G433*2</f>
        <v>1000</v>
      </c>
      <c r="I433" s="36"/>
      <c r="J433" s="5" t="str">
        <f>IF(I433="non",H433,"0")</f>
        <v>0</v>
      </c>
      <c r="K433">
        <f>SUMIFS('bac volé dégradé'!$D$3:$D$10,'bac volé dégradé'!$A$3:$A$10,Tableau1345[[#This Row],[Zone]])</f>
        <v>0</v>
      </c>
      <c r="L433">
        <f>(G433)*2+J433+K433</f>
        <v>1000</v>
      </c>
      <c r="M433" s="6"/>
      <c r="N433" s="38" t="str">
        <f>IF(M433="non",L433,"0")</f>
        <v>0</v>
      </c>
      <c r="O433">
        <f>SUMIFS('bac volé dégradé'!$G$3:$G$10,'bac volé dégradé'!$A$3:$A$10,Tableau1345[[#This Row],[Zone]])</f>
        <v>0</v>
      </c>
      <c r="P433" s="40">
        <f>G433*2+N433+O433</f>
        <v>1000</v>
      </c>
      <c r="Q433" s="36"/>
      <c r="R433" s="67" t="str">
        <f t="shared" si="6"/>
        <v>0</v>
      </c>
      <c r="S433">
        <f>SUMIFS('bac volé dégradé'!$J$3:$J$10,'bac volé dégradé'!$A$3:$A$10,Tableau1345[[#This Row],[Zone]])</f>
        <v>0</v>
      </c>
      <c r="T433" s="37">
        <f>$G433*2+R433+S433</f>
        <v>1000</v>
      </c>
      <c r="U433" s="6"/>
      <c r="V433" s="5" t="str">
        <f>IF(U433="non",T433,"0")</f>
        <v>0</v>
      </c>
      <c r="W433">
        <f>SUMIFS('bac volé dégradé'!$M$3:$M$10,'bac volé dégradé'!$A$3:$A$10,Tableau1345[[#This Row],[Zone]])</f>
        <v>0</v>
      </c>
      <c r="X433">
        <f>$G433*2+V433+W433</f>
        <v>1000</v>
      </c>
      <c r="Y433" s="6"/>
    </row>
    <row r="434" spans="1:25" ht="15.75" thickBot="1" x14ac:dyDescent="0.3">
      <c r="A434" s="15">
        <v>431</v>
      </c>
      <c r="B434">
        <v>332</v>
      </c>
      <c r="C434" t="s">
        <v>469</v>
      </c>
      <c r="D434" t="s">
        <v>20</v>
      </c>
      <c r="E434" t="s">
        <v>69</v>
      </c>
      <c r="F434" s="39" t="str">
        <f>VLOOKUP(Tableau1345[[#This Row],[Code]],Legende!$A$2:$B$5,2,FALSE)</f>
        <v>Foyer</v>
      </c>
      <c r="G434" s="6">
        <f>IF(OR(E434="m",E434="P"),500,1000)</f>
        <v>500</v>
      </c>
      <c r="H434" s="35">
        <f>G434*2</f>
        <v>1000</v>
      </c>
      <c r="I434" s="36"/>
      <c r="J434" s="5" t="str">
        <f>IF(I434="non",H434,"0")</f>
        <v>0</v>
      </c>
      <c r="K434">
        <f>SUMIFS('bac volé dégradé'!$D$3:$D$10,'bac volé dégradé'!$A$3:$A$10,Tableau1345[[#This Row],[Zone]])</f>
        <v>0</v>
      </c>
      <c r="L434">
        <f>(G434)*2+J434+K434</f>
        <v>1000</v>
      </c>
      <c r="M434" s="6"/>
      <c r="N434" s="38" t="str">
        <f>IF(M434="non",L434,"0")</f>
        <v>0</v>
      </c>
      <c r="O434">
        <f>SUMIFS('bac volé dégradé'!$G$3:$G$10,'bac volé dégradé'!$A$3:$A$10,Tableau1345[[#This Row],[Zone]])</f>
        <v>0</v>
      </c>
      <c r="P434" s="40">
        <f>G434*2+N434+O434</f>
        <v>1000</v>
      </c>
      <c r="Q434" s="36"/>
      <c r="R434" s="67" t="str">
        <f t="shared" si="6"/>
        <v>0</v>
      </c>
      <c r="S434">
        <f>SUMIFS('bac volé dégradé'!$J$3:$J$10,'bac volé dégradé'!$A$3:$A$10,Tableau1345[[#This Row],[Zone]])</f>
        <v>0</v>
      </c>
      <c r="T434" s="37">
        <f>$G434*2+R434+S434</f>
        <v>1000</v>
      </c>
      <c r="U434" s="6"/>
      <c r="V434" s="5" t="str">
        <f>IF(U434="non",T434,"0")</f>
        <v>0</v>
      </c>
      <c r="W434">
        <f>SUMIFS('bac volé dégradé'!$M$3:$M$10,'bac volé dégradé'!$A$3:$A$10,Tableau1345[[#This Row],[Zone]])</f>
        <v>0</v>
      </c>
      <c r="X434">
        <f>$G434*2+V434+W434</f>
        <v>1000</v>
      </c>
      <c r="Y434" s="6"/>
    </row>
    <row r="435" spans="1:25" ht="15.75" thickBot="1" x14ac:dyDescent="0.3">
      <c r="A435" s="15">
        <v>432</v>
      </c>
      <c r="B435">
        <v>333</v>
      </c>
      <c r="C435" t="s">
        <v>470</v>
      </c>
      <c r="D435" t="s">
        <v>20</v>
      </c>
      <c r="E435" t="s">
        <v>69</v>
      </c>
      <c r="F435" s="39" t="str">
        <f>VLOOKUP(Tableau1345[[#This Row],[Code]],Legende!$A$2:$B$5,2,FALSE)</f>
        <v>Foyer</v>
      </c>
      <c r="G435" s="6">
        <f>IF(OR(E435="m",E435="P"),500,1000)</f>
        <v>500</v>
      </c>
      <c r="H435" s="35">
        <f>G435*2</f>
        <v>1000</v>
      </c>
      <c r="I435" s="36"/>
      <c r="J435" s="5" t="str">
        <f>IF(I435="non",H435,"0")</f>
        <v>0</v>
      </c>
      <c r="K435">
        <f>SUMIFS('bac volé dégradé'!$D$3:$D$10,'bac volé dégradé'!$A$3:$A$10,Tableau1345[[#This Row],[Zone]])</f>
        <v>0</v>
      </c>
      <c r="L435">
        <f>(G435)*2+J435+K435</f>
        <v>1000</v>
      </c>
      <c r="M435" s="6"/>
      <c r="N435" s="38" t="str">
        <f>IF(M435="non",L435,"0")</f>
        <v>0</v>
      </c>
      <c r="O435">
        <f>SUMIFS('bac volé dégradé'!$G$3:$G$10,'bac volé dégradé'!$A$3:$A$10,Tableau1345[[#This Row],[Zone]])</f>
        <v>0</v>
      </c>
      <c r="P435" s="40">
        <f>G435*2+N435+O435</f>
        <v>1000</v>
      </c>
      <c r="Q435" s="36"/>
      <c r="R435" s="67" t="str">
        <f t="shared" si="6"/>
        <v>0</v>
      </c>
      <c r="S435">
        <f>SUMIFS('bac volé dégradé'!$J$3:$J$10,'bac volé dégradé'!$A$3:$A$10,Tableau1345[[#This Row],[Zone]])</f>
        <v>0</v>
      </c>
      <c r="T435" s="37">
        <f>$G435*2+R435+S435</f>
        <v>1000</v>
      </c>
      <c r="U435" s="6"/>
      <c r="V435" s="5" t="str">
        <f>IF(U435="non",T435,"0")</f>
        <v>0</v>
      </c>
      <c r="W435">
        <f>SUMIFS('bac volé dégradé'!$M$3:$M$10,'bac volé dégradé'!$A$3:$A$10,Tableau1345[[#This Row],[Zone]])</f>
        <v>0</v>
      </c>
      <c r="X435">
        <f>$G435*2+V435+W435</f>
        <v>1000</v>
      </c>
      <c r="Y435" s="6"/>
    </row>
    <row r="436" spans="1:25" ht="15.75" thickBot="1" x14ac:dyDescent="0.3">
      <c r="A436" s="15">
        <v>433</v>
      </c>
      <c r="B436">
        <v>334</v>
      </c>
      <c r="C436" t="s">
        <v>224</v>
      </c>
      <c r="D436" t="s">
        <v>20</v>
      </c>
      <c r="E436" t="s">
        <v>69</v>
      </c>
      <c r="F436" s="39" t="str">
        <f>VLOOKUP(Tableau1345[[#This Row],[Code]],Legende!$A$2:$B$5,2,FALSE)</f>
        <v>Foyer</v>
      </c>
      <c r="G436" s="6">
        <f>IF(OR(E436="m",E436="P"),500,1000)</f>
        <v>500</v>
      </c>
      <c r="H436" s="35">
        <f>G436*2</f>
        <v>1000</v>
      </c>
      <c r="I436" s="36"/>
      <c r="J436" s="5" t="str">
        <f>IF(I436="non",H436,"0")</f>
        <v>0</v>
      </c>
      <c r="K436">
        <f>SUMIFS('bac volé dégradé'!$D$3:$D$10,'bac volé dégradé'!$A$3:$A$10,Tableau1345[[#This Row],[Zone]])</f>
        <v>0</v>
      </c>
      <c r="L436">
        <f>(G436)*2+J436+K436</f>
        <v>1000</v>
      </c>
      <c r="M436" s="6"/>
      <c r="N436" s="38" t="str">
        <f>IF(M436="non",L436,"0")</f>
        <v>0</v>
      </c>
      <c r="O436">
        <f>SUMIFS('bac volé dégradé'!$G$3:$G$10,'bac volé dégradé'!$A$3:$A$10,Tableau1345[[#This Row],[Zone]])</f>
        <v>0</v>
      </c>
      <c r="P436" s="40">
        <f>G436*2+N436+O436</f>
        <v>1000</v>
      </c>
      <c r="Q436" s="36"/>
      <c r="R436" s="67" t="str">
        <f t="shared" si="6"/>
        <v>0</v>
      </c>
      <c r="S436">
        <f>SUMIFS('bac volé dégradé'!$J$3:$J$10,'bac volé dégradé'!$A$3:$A$10,Tableau1345[[#This Row],[Zone]])</f>
        <v>0</v>
      </c>
      <c r="T436" s="37">
        <f>$G436*2+R436+S436</f>
        <v>1000</v>
      </c>
      <c r="U436" s="6"/>
      <c r="V436" s="5" t="str">
        <f>IF(U436="non",T436,"0")</f>
        <v>0</v>
      </c>
      <c r="W436">
        <f>SUMIFS('bac volé dégradé'!$M$3:$M$10,'bac volé dégradé'!$A$3:$A$10,Tableau1345[[#This Row],[Zone]])</f>
        <v>0</v>
      </c>
      <c r="X436">
        <f>$G436*2+V436+W436</f>
        <v>1000</v>
      </c>
      <c r="Y436" s="6"/>
    </row>
    <row r="437" spans="1:25" ht="15.75" thickBot="1" x14ac:dyDescent="0.3">
      <c r="A437" s="15">
        <v>434</v>
      </c>
      <c r="B437">
        <v>335</v>
      </c>
      <c r="C437" t="s">
        <v>471</v>
      </c>
      <c r="D437" t="s">
        <v>20</v>
      </c>
      <c r="E437" t="s">
        <v>69</v>
      </c>
      <c r="F437" s="39" t="str">
        <f>VLOOKUP(Tableau1345[[#This Row],[Code]],Legende!$A$2:$B$5,2,FALSE)</f>
        <v>Foyer</v>
      </c>
      <c r="G437" s="6">
        <f>IF(OR(E437="m",E437="P"),500,1000)</f>
        <v>500</v>
      </c>
      <c r="H437" s="35">
        <f>G437*2</f>
        <v>1000</v>
      </c>
      <c r="I437" s="36"/>
      <c r="J437" s="5" t="str">
        <f>IF(I437="non",H437,"0")</f>
        <v>0</v>
      </c>
      <c r="K437">
        <f>SUMIFS('bac volé dégradé'!$D$3:$D$10,'bac volé dégradé'!$A$3:$A$10,Tableau1345[[#This Row],[Zone]])</f>
        <v>0</v>
      </c>
      <c r="L437">
        <f>(G437)*2+J437+K437</f>
        <v>1000</v>
      </c>
      <c r="M437" s="6"/>
      <c r="N437" s="38" t="str">
        <f>IF(M437="non",L437,"0")</f>
        <v>0</v>
      </c>
      <c r="O437">
        <f>SUMIFS('bac volé dégradé'!$G$3:$G$10,'bac volé dégradé'!$A$3:$A$10,Tableau1345[[#This Row],[Zone]])</f>
        <v>0</v>
      </c>
      <c r="P437" s="40">
        <f>G437*2+N437+O437</f>
        <v>1000</v>
      </c>
      <c r="Q437" s="36"/>
      <c r="R437" s="67" t="str">
        <f t="shared" si="6"/>
        <v>0</v>
      </c>
      <c r="S437">
        <f>SUMIFS('bac volé dégradé'!$J$3:$J$10,'bac volé dégradé'!$A$3:$A$10,Tableau1345[[#This Row],[Zone]])</f>
        <v>0</v>
      </c>
      <c r="T437" s="37">
        <f>$G437*2+R437+S437</f>
        <v>1000</v>
      </c>
      <c r="U437" s="6"/>
      <c r="V437" s="5" t="str">
        <f>IF(U437="non",T437,"0")</f>
        <v>0</v>
      </c>
      <c r="W437">
        <f>SUMIFS('bac volé dégradé'!$M$3:$M$10,'bac volé dégradé'!$A$3:$A$10,Tableau1345[[#This Row],[Zone]])</f>
        <v>0</v>
      </c>
      <c r="X437">
        <f>$G437*2+V437+W437</f>
        <v>1000</v>
      </c>
      <c r="Y437" s="6"/>
    </row>
    <row r="438" spans="1:25" ht="15.75" thickBot="1" x14ac:dyDescent="0.3">
      <c r="A438" s="15">
        <v>435</v>
      </c>
      <c r="B438">
        <v>433</v>
      </c>
      <c r="C438" t="s">
        <v>11</v>
      </c>
      <c r="D438" t="s">
        <v>20</v>
      </c>
      <c r="E438" t="s">
        <v>69</v>
      </c>
      <c r="F438" s="39" t="str">
        <f>VLOOKUP(Tableau1345[[#This Row],[Code]],Legende!$A$2:$B$5,2,FALSE)</f>
        <v>Foyer</v>
      </c>
      <c r="G438" s="6">
        <f>IF(OR(E438="m",E438="P"),500,1000)</f>
        <v>500</v>
      </c>
      <c r="H438" s="35">
        <f>G438*2</f>
        <v>1000</v>
      </c>
      <c r="I438" s="36"/>
      <c r="J438" s="5" t="str">
        <f>IF(I438="non",H438,"0")</f>
        <v>0</v>
      </c>
      <c r="K438">
        <f>SUMIFS('bac volé dégradé'!$D$3:$D$10,'bac volé dégradé'!$A$3:$A$10,Tableau1345[[#This Row],[Zone]])</f>
        <v>0</v>
      </c>
      <c r="L438">
        <f>(G438)*2+J438+K438</f>
        <v>1000</v>
      </c>
      <c r="M438" s="6"/>
      <c r="N438" s="38" t="str">
        <f>IF(M438="non",L438,"0")</f>
        <v>0</v>
      </c>
      <c r="O438">
        <f>SUMIFS('bac volé dégradé'!$G$3:$G$10,'bac volé dégradé'!$A$3:$A$10,Tableau1345[[#This Row],[Zone]])</f>
        <v>0</v>
      </c>
      <c r="P438" s="40">
        <f>G438*2+N438+O438</f>
        <v>1000</v>
      </c>
      <c r="Q438" s="36"/>
      <c r="R438" s="67" t="str">
        <f t="shared" si="6"/>
        <v>0</v>
      </c>
      <c r="S438">
        <f>SUMIFS('bac volé dégradé'!$J$3:$J$10,'bac volé dégradé'!$A$3:$A$10,Tableau1345[[#This Row],[Zone]])</f>
        <v>0</v>
      </c>
      <c r="T438" s="37">
        <f>$G438*2+R438+S438</f>
        <v>1000</v>
      </c>
      <c r="U438" s="6"/>
      <c r="V438" s="5" t="str">
        <f>IF(U438="non",T438,"0")</f>
        <v>0</v>
      </c>
      <c r="W438">
        <f>SUMIFS('bac volé dégradé'!$M$3:$M$10,'bac volé dégradé'!$A$3:$A$10,Tableau1345[[#This Row],[Zone]])</f>
        <v>0</v>
      </c>
      <c r="X438">
        <f>$G438*2+V438+W438</f>
        <v>1000</v>
      </c>
      <c r="Y438" s="6"/>
    </row>
    <row r="439" spans="1:25" ht="15.75" thickBot="1" x14ac:dyDescent="0.3">
      <c r="A439" s="15">
        <v>436</v>
      </c>
      <c r="B439">
        <v>434</v>
      </c>
      <c r="C439" t="s">
        <v>472</v>
      </c>
      <c r="D439" t="s">
        <v>20</v>
      </c>
      <c r="E439" t="s">
        <v>69</v>
      </c>
      <c r="F439" s="39" t="str">
        <f>VLOOKUP(Tableau1345[[#This Row],[Code]],Legende!$A$2:$B$5,2,FALSE)</f>
        <v>Foyer</v>
      </c>
      <c r="G439" s="6">
        <f>IF(OR(E439="m",E439="P"),500,1000)</f>
        <v>500</v>
      </c>
      <c r="H439" s="35">
        <f>G439*2</f>
        <v>1000</v>
      </c>
      <c r="I439" s="36"/>
      <c r="J439" s="5" t="str">
        <f>IF(I439="non",H439,"0")</f>
        <v>0</v>
      </c>
      <c r="K439">
        <f>SUMIFS('bac volé dégradé'!$D$3:$D$10,'bac volé dégradé'!$A$3:$A$10,Tableau1345[[#This Row],[Zone]])</f>
        <v>0</v>
      </c>
      <c r="L439">
        <f>(G439)*2+J439+K439</f>
        <v>1000</v>
      </c>
      <c r="M439" s="6"/>
      <c r="N439" s="38" t="str">
        <f>IF(M439="non",L439,"0")</f>
        <v>0</v>
      </c>
      <c r="O439">
        <f>SUMIFS('bac volé dégradé'!$G$3:$G$10,'bac volé dégradé'!$A$3:$A$10,Tableau1345[[#This Row],[Zone]])</f>
        <v>0</v>
      </c>
      <c r="P439" s="40">
        <f>G439*2+N439+O439</f>
        <v>1000</v>
      </c>
      <c r="Q439" s="36"/>
      <c r="R439" s="67" t="str">
        <f t="shared" si="6"/>
        <v>0</v>
      </c>
      <c r="S439">
        <f>SUMIFS('bac volé dégradé'!$J$3:$J$10,'bac volé dégradé'!$A$3:$A$10,Tableau1345[[#This Row],[Zone]])</f>
        <v>0</v>
      </c>
      <c r="T439" s="37">
        <f>$G439*2+R439+S439</f>
        <v>1000</v>
      </c>
      <c r="U439" s="6"/>
      <c r="V439" s="5" t="str">
        <f>IF(U439="non",T439,"0")</f>
        <v>0</v>
      </c>
      <c r="W439">
        <f>SUMIFS('bac volé dégradé'!$M$3:$M$10,'bac volé dégradé'!$A$3:$A$10,Tableau1345[[#This Row],[Zone]])</f>
        <v>0</v>
      </c>
      <c r="X439">
        <f>$G439*2+V439+W439</f>
        <v>1000</v>
      </c>
      <c r="Y439" s="6"/>
    </row>
    <row r="440" spans="1:25" ht="15.75" thickBot="1" x14ac:dyDescent="0.3">
      <c r="A440" s="15">
        <v>437</v>
      </c>
      <c r="B440">
        <v>435</v>
      </c>
      <c r="C440" t="s">
        <v>473</v>
      </c>
      <c r="D440" t="s">
        <v>20</v>
      </c>
      <c r="E440" t="s">
        <v>69</v>
      </c>
      <c r="F440" s="39" t="str">
        <f>VLOOKUP(Tableau1345[[#This Row],[Code]],Legende!$A$2:$B$5,2,FALSE)</f>
        <v>Foyer</v>
      </c>
      <c r="G440" s="6">
        <f>IF(OR(E440="m",E440="P"),500,1000)</f>
        <v>500</v>
      </c>
      <c r="H440" s="35">
        <f>G440*2</f>
        <v>1000</v>
      </c>
      <c r="I440" s="36"/>
      <c r="J440" s="5" t="str">
        <f>IF(I440="non",H440,"0")</f>
        <v>0</v>
      </c>
      <c r="K440">
        <f>SUMIFS('bac volé dégradé'!$D$3:$D$10,'bac volé dégradé'!$A$3:$A$10,Tableau1345[[#This Row],[Zone]])</f>
        <v>0</v>
      </c>
      <c r="L440">
        <f>(G440)*2+J440+K440</f>
        <v>1000</v>
      </c>
      <c r="M440" s="6"/>
      <c r="N440" s="38" t="str">
        <f>IF(M440="non",L440,"0")</f>
        <v>0</v>
      </c>
      <c r="O440">
        <f>SUMIFS('bac volé dégradé'!$G$3:$G$10,'bac volé dégradé'!$A$3:$A$10,Tableau1345[[#This Row],[Zone]])</f>
        <v>0</v>
      </c>
      <c r="P440" s="40">
        <f>G440*2+N440+O440</f>
        <v>1000</v>
      </c>
      <c r="Q440" s="36"/>
      <c r="R440" s="67" t="str">
        <f t="shared" si="6"/>
        <v>0</v>
      </c>
      <c r="S440">
        <f>SUMIFS('bac volé dégradé'!$J$3:$J$10,'bac volé dégradé'!$A$3:$A$10,Tableau1345[[#This Row],[Zone]])</f>
        <v>0</v>
      </c>
      <c r="T440" s="37">
        <f>$G440*2+R440+S440</f>
        <v>1000</v>
      </c>
      <c r="U440" s="6"/>
      <c r="V440" s="5" t="str">
        <f>IF(U440="non",T440,"0")</f>
        <v>0</v>
      </c>
      <c r="W440">
        <f>SUMIFS('bac volé dégradé'!$M$3:$M$10,'bac volé dégradé'!$A$3:$A$10,Tableau1345[[#This Row],[Zone]])</f>
        <v>0</v>
      </c>
      <c r="X440">
        <f>$G440*2+V440+W440</f>
        <v>1000</v>
      </c>
      <c r="Y440" s="6"/>
    </row>
    <row r="441" spans="1:25" ht="15.75" thickBot="1" x14ac:dyDescent="0.3">
      <c r="A441" s="15">
        <v>438</v>
      </c>
      <c r="B441">
        <v>436</v>
      </c>
      <c r="C441" t="s">
        <v>474</v>
      </c>
      <c r="D441" t="s">
        <v>20</v>
      </c>
      <c r="E441" t="s">
        <v>69</v>
      </c>
      <c r="F441" s="39" t="str">
        <f>VLOOKUP(Tableau1345[[#This Row],[Code]],Legende!$A$2:$B$5,2,FALSE)</f>
        <v>Foyer</v>
      </c>
      <c r="G441" s="6">
        <f>IF(OR(E441="m",E441="P"),500,1000)</f>
        <v>500</v>
      </c>
      <c r="H441" s="35">
        <f>G441*2</f>
        <v>1000</v>
      </c>
      <c r="I441" s="36"/>
      <c r="J441" s="5" t="str">
        <f>IF(I441="non",H441,"0")</f>
        <v>0</v>
      </c>
      <c r="K441">
        <f>SUMIFS('bac volé dégradé'!$D$3:$D$10,'bac volé dégradé'!$A$3:$A$10,Tableau1345[[#This Row],[Zone]])</f>
        <v>0</v>
      </c>
      <c r="L441">
        <f>(G441)*2+J441+K441</f>
        <v>1000</v>
      </c>
      <c r="M441" s="6"/>
      <c r="N441" s="38" t="str">
        <f>IF(M441="non",L441,"0")</f>
        <v>0</v>
      </c>
      <c r="O441">
        <f>SUMIFS('bac volé dégradé'!$G$3:$G$10,'bac volé dégradé'!$A$3:$A$10,Tableau1345[[#This Row],[Zone]])</f>
        <v>0</v>
      </c>
      <c r="P441" s="40">
        <f>G441*2+N441+O441</f>
        <v>1000</v>
      </c>
      <c r="Q441" s="36"/>
      <c r="R441" s="67" t="str">
        <f t="shared" si="6"/>
        <v>0</v>
      </c>
      <c r="S441">
        <f>SUMIFS('bac volé dégradé'!$J$3:$J$10,'bac volé dégradé'!$A$3:$A$10,Tableau1345[[#This Row],[Zone]])</f>
        <v>0</v>
      </c>
      <c r="T441" s="37">
        <f>$G441*2+R441+S441</f>
        <v>1000</v>
      </c>
      <c r="U441" s="6"/>
      <c r="V441" s="5" t="str">
        <f>IF(U441="non",T441,"0")</f>
        <v>0</v>
      </c>
      <c r="W441">
        <f>SUMIFS('bac volé dégradé'!$M$3:$M$10,'bac volé dégradé'!$A$3:$A$10,Tableau1345[[#This Row],[Zone]])</f>
        <v>0</v>
      </c>
      <c r="X441">
        <f>$G441*2+V441+W441</f>
        <v>1000</v>
      </c>
      <c r="Y441" s="6"/>
    </row>
    <row r="442" spans="1:25" ht="15.75" thickBot="1" x14ac:dyDescent="0.3">
      <c r="A442" s="15">
        <v>439</v>
      </c>
      <c r="B442">
        <v>437</v>
      </c>
      <c r="C442" t="s">
        <v>475</v>
      </c>
      <c r="D442" t="s">
        <v>20</v>
      </c>
      <c r="E442" t="s">
        <v>69</v>
      </c>
      <c r="F442" s="39" t="str">
        <f>VLOOKUP(Tableau1345[[#This Row],[Code]],Legende!$A$2:$B$5,2,FALSE)</f>
        <v>Foyer</v>
      </c>
      <c r="G442" s="6">
        <f>IF(OR(E442="m",E442="P"),500,1000)</f>
        <v>500</v>
      </c>
      <c r="H442" s="35">
        <f>G442*2</f>
        <v>1000</v>
      </c>
      <c r="I442" s="36"/>
      <c r="J442" s="5" t="str">
        <f>IF(I442="non",H442,"0")</f>
        <v>0</v>
      </c>
      <c r="K442">
        <f>SUMIFS('bac volé dégradé'!$D$3:$D$10,'bac volé dégradé'!$A$3:$A$10,Tableau1345[[#This Row],[Zone]])</f>
        <v>0</v>
      </c>
      <c r="L442">
        <f>(G442)*2+J442+K442</f>
        <v>1000</v>
      </c>
      <c r="M442" s="6"/>
      <c r="N442" s="38" t="str">
        <f>IF(M442="non",L442,"0")</f>
        <v>0</v>
      </c>
      <c r="O442">
        <f>SUMIFS('bac volé dégradé'!$G$3:$G$10,'bac volé dégradé'!$A$3:$A$10,Tableau1345[[#This Row],[Zone]])</f>
        <v>0</v>
      </c>
      <c r="P442" s="40">
        <f>G442*2+N442+O442</f>
        <v>1000</v>
      </c>
      <c r="Q442" s="36"/>
      <c r="R442" s="67" t="str">
        <f t="shared" si="6"/>
        <v>0</v>
      </c>
      <c r="S442">
        <f>SUMIFS('bac volé dégradé'!$J$3:$J$10,'bac volé dégradé'!$A$3:$A$10,Tableau1345[[#This Row],[Zone]])</f>
        <v>0</v>
      </c>
      <c r="T442" s="37">
        <f>$G442*2+R442+S442</f>
        <v>1000</v>
      </c>
      <c r="U442" s="6"/>
      <c r="V442" s="5" t="str">
        <f>IF(U442="non",T442,"0")</f>
        <v>0</v>
      </c>
      <c r="W442">
        <f>SUMIFS('bac volé dégradé'!$M$3:$M$10,'bac volé dégradé'!$A$3:$A$10,Tableau1345[[#This Row],[Zone]])</f>
        <v>0</v>
      </c>
      <c r="X442">
        <f>$G442*2+V442+W442</f>
        <v>1000</v>
      </c>
      <c r="Y442" s="6"/>
    </row>
    <row r="443" spans="1:25" ht="15.75" thickBot="1" x14ac:dyDescent="0.3">
      <c r="A443" s="15">
        <v>440</v>
      </c>
      <c r="B443">
        <v>438</v>
      </c>
      <c r="C443" t="s">
        <v>476</v>
      </c>
      <c r="D443" t="s">
        <v>20</v>
      </c>
      <c r="E443" t="s">
        <v>69</v>
      </c>
      <c r="F443" s="39" t="str">
        <f>VLOOKUP(Tableau1345[[#This Row],[Code]],Legende!$A$2:$B$5,2,FALSE)</f>
        <v>Foyer</v>
      </c>
      <c r="G443" s="6">
        <f>IF(OR(E443="m",E443="P"),500,1000)</f>
        <v>500</v>
      </c>
      <c r="H443" s="35">
        <f>G443*2</f>
        <v>1000</v>
      </c>
      <c r="I443" s="36"/>
      <c r="J443" s="5" t="str">
        <f>IF(I443="non",H443,"0")</f>
        <v>0</v>
      </c>
      <c r="K443">
        <f>SUMIFS('bac volé dégradé'!$D$3:$D$10,'bac volé dégradé'!$A$3:$A$10,Tableau1345[[#This Row],[Zone]])</f>
        <v>0</v>
      </c>
      <c r="L443">
        <f>(G443)*2+J443+K443</f>
        <v>1000</v>
      </c>
      <c r="M443" s="6"/>
      <c r="N443" s="38" t="str">
        <f>IF(M443="non",L443,"0")</f>
        <v>0</v>
      </c>
      <c r="O443">
        <f>SUMIFS('bac volé dégradé'!$G$3:$G$10,'bac volé dégradé'!$A$3:$A$10,Tableau1345[[#This Row],[Zone]])</f>
        <v>0</v>
      </c>
      <c r="P443" s="40">
        <f>G443*2+N443+O443</f>
        <v>1000</v>
      </c>
      <c r="Q443" s="36"/>
      <c r="R443" s="67" t="str">
        <f t="shared" si="6"/>
        <v>0</v>
      </c>
      <c r="S443">
        <f>SUMIFS('bac volé dégradé'!$J$3:$J$10,'bac volé dégradé'!$A$3:$A$10,Tableau1345[[#This Row],[Zone]])</f>
        <v>0</v>
      </c>
      <c r="T443" s="37">
        <f>$G443*2+R443+S443</f>
        <v>1000</v>
      </c>
      <c r="U443" s="6"/>
      <c r="V443" s="5" t="str">
        <f>IF(U443="non",T443,"0")</f>
        <v>0</v>
      </c>
      <c r="W443">
        <f>SUMIFS('bac volé dégradé'!$M$3:$M$10,'bac volé dégradé'!$A$3:$A$10,Tableau1345[[#This Row],[Zone]])</f>
        <v>0</v>
      </c>
      <c r="X443">
        <f>$G443*2+V443+W443</f>
        <v>1000</v>
      </c>
      <c r="Y443" s="6"/>
    </row>
    <row r="444" spans="1:25" ht="15.75" thickBot="1" x14ac:dyDescent="0.3">
      <c r="A444" s="15">
        <v>441</v>
      </c>
      <c r="B444">
        <v>439</v>
      </c>
      <c r="C444" t="s">
        <v>477</v>
      </c>
      <c r="D444" t="s">
        <v>20</v>
      </c>
      <c r="E444" t="s">
        <v>69</v>
      </c>
      <c r="F444" s="39" t="str">
        <f>VLOOKUP(Tableau1345[[#This Row],[Code]],Legende!$A$2:$B$5,2,FALSE)</f>
        <v>Foyer</v>
      </c>
      <c r="G444" s="6">
        <f>IF(OR(E444="m",E444="P"),500,1000)</f>
        <v>500</v>
      </c>
      <c r="H444" s="35">
        <f>G444*2</f>
        <v>1000</v>
      </c>
      <c r="I444" s="36"/>
      <c r="J444" s="5" t="str">
        <f>IF(I444="non",H444,"0")</f>
        <v>0</v>
      </c>
      <c r="K444">
        <f>SUMIFS('bac volé dégradé'!$D$3:$D$10,'bac volé dégradé'!$A$3:$A$10,Tableau1345[[#This Row],[Zone]])</f>
        <v>0</v>
      </c>
      <c r="L444">
        <f>(G444)*2+J444+K444</f>
        <v>1000</v>
      </c>
      <c r="M444" s="6"/>
      <c r="N444" s="38" t="str">
        <f>IF(M444="non",L444,"0")</f>
        <v>0</v>
      </c>
      <c r="O444">
        <f>SUMIFS('bac volé dégradé'!$G$3:$G$10,'bac volé dégradé'!$A$3:$A$10,Tableau1345[[#This Row],[Zone]])</f>
        <v>0</v>
      </c>
      <c r="P444" s="40">
        <f>G444*2+N444+O444</f>
        <v>1000</v>
      </c>
      <c r="Q444" s="36"/>
      <c r="R444" s="67" t="str">
        <f t="shared" si="6"/>
        <v>0</v>
      </c>
      <c r="S444">
        <f>SUMIFS('bac volé dégradé'!$J$3:$J$10,'bac volé dégradé'!$A$3:$A$10,Tableau1345[[#This Row],[Zone]])</f>
        <v>0</v>
      </c>
      <c r="T444" s="37">
        <f>$G444*2+R444+S444</f>
        <v>1000</v>
      </c>
      <c r="U444" s="6"/>
      <c r="V444" s="5" t="str">
        <f>IF(U444="non",T444,"0")</f>
        <v>0</v>
      </c>
      <c r="W444">
        <f>SUMIFS('bac volé dégradé'!$M$3:$M$10,'bac volé dégradé'!$A$3:$A$10,Tableau1345[[#This Row],[Zone]])</f>
        <v>0</v>
      </c>
      <c r="X444">
        <f>$G444*2+V444+W444</f>
        <v>1000</v>
      </c>
      <c r="Y444" s="6"/>
    </row>
    <row r="445" spans="1:25" ht="15.75" thickBot="1" x14ac:dyDescent="0.3">
      <c r="A445" s="15">
        <v>442</v>
      </c>
      <c r="B445">
        <v>440</v>
      </c>
      <c r="C445" t="s">
        <v>420</v>
      </c>
      <c r="D445" t="s">
        <v>20</v>
      </c>
      <c r="E445" t="s">
        <v>69</v>
      </c>
      <c r="F445" s="39" t="str">
        <f>VLOOKUP(Tableau1345[[#This Row],[Code]],Legende!$A$2:$B$5,2,FALSE)</f>
        <v>Foyer</v>
      </c>
      <c r="G445" s="6">
        <f>IF(OR(E445="m",E445="P"),500,1000)</f>
        <v>500</v>
      </c>
      <c r="H445" s="35">
        <f>G445*2</f>
        <v>1000</v>
      </c>
      <c r="I445" s="36"/>
      <c r="J445" s="5" t="str">
        <f>IF(I445="non",H445,"0")</f>
        <v>0</v>
      </c>
      <c r="K445">
        <f>SUMIFS('bac volé dégradé'!$D$3:$D$10,'bac volé dégradé'!$A$3:$A$10,Tableau1345[[#This Row],[Zone]])</f>
        <v>0</v>
      </c>
      <c r="L445">
        <f>(G445)*2+J445+K445</f>
        <v>1000</v>
      </c>
      <c r="M445" s="6"/>
      <c r="N445" s="38" t="str">
        <f>IF(M445="non",L445,"0")</f>
        <v>0</v>
      </c>
      <c r="O445">
        <f>SUMIFS('bac volé dégradé'!$G$3:$G$10,'bac volé dégradé'!$A$3:$A$10,Tableau1345[[#This Row],[Zone]])</f>
        <v>0</v>
      </c>
      <c r="P445" s="40">
        <f>G445*2+N445+O445</f>
        <v>1000</v>
      </c>
      <c r="Q445" s="36"/>
      <c r="R445" s="67" t="str">
        <f t="shared" si="6"/>
        <v>0</v>
      </c>
      <c r="S445">
        <f>SUMIFS('bac volé dégradé'!$J$3:$J$10,'bac volé dégradé'!$A$3:$A$10,Tableau1345[[#This Row],[Zone]])</f>
        <v>0</v>
      </c>
      <c r="T445" s="37">
        <f>$G445*2+R445+S445</f>
        <v>1000</v>
      </c>
      <c r="U445" s="6"/>
      <c r="V445" s="5" t="str">
        <f>IF(U445="non",T445,"0")</f>
        <v>0</v>
      </c>
      <c r="W445">
        <f>SUMIFS('bac volé dégradé'!$M$3:$M$10,'bac volé dégradé'!$A$3:$A$10,Tableau1345[[#This Row],[Zone]])</f>
        <v>0</v>
      </c>
      <c r="X445">
        <f>$G445*2+V445+W445</f>
        <v>1000</v>
      </c>
      <c r="Y445" s="6"/>
    </row>
    <row r="446" spans="1:25" ht="15.75" thickBot="1" x14ac:dyDescent="0.3">
      <c r="A446" s="15">
        <v>443</v>
      </c>
      <c r="B446">
        <v>316</v>
      </c>
      <c r="C446" t="s">
        <v>478</v>
      </c>
      <c r="D446" t="s">
        <v>20</v>
      </c>
      <c r="E446" t="s">
        <v>69</v>
      </c>
      <c r="F446" s="39" t="str">
        <f>VLOOKUP(Tableau1345[[#This Row],[Code]],Legende!$A$2:$B$5,2,FALSE)</f>
        <v>Foyer</v>
      </c>
      <c r="G446" s="6">
        <f>IF(OR(E446="m",E446="P"),500,1000)</f>
        <v>500</v>
      </c>
      <c r="H446" s="35">
        <f>G446*2</f>
        <v>1000</v>
      </c>
      <c r="I446" s="36"/>
      <c r="J446" s="5" t="str">
        <f>IF(I446="non",H446,"0")</f>
        <v>0</v>
      </c>
      <c r="K446">
        <f>SUMIFS('bac volé dégradé'!$D$3:$D$10,'bac volé dégradé'!$A$3:$A$10,Tableau1345[[#This Row],[Zone]])</f>
        <v>0</v>
      </c>
      <c r="L446">
        <f>(G446)*2+J446+K446</f>
        <v>1000</v>
      </c>
      <c r="M446" s="6"/>
      <c r="N446" s="38" t="str">
        <f>IF(M446="non",L446,"0")</f>
        <v>0</v>
      </c>
      <c r="O446">
        <f>SUMIFS('bac volé dégradé'!$G$3:$G$10,'bac volé dégradé'!$A$3:$A$10,Tableau1345[[#This Row],[Zone]])</f>
        <v>0</v>
      </c>
      <c r="P446" s="40">
        <f>G446*2+N446+O446</f>
        <v>1000</v>
      </c>
      <c r="Q446" s="36"/>
      <c r="R446" s="67" t="str">
        <f t="shared" si="6"/>
        <v>0</v>
      </c>
      <c r="S446">
        <f>SUMIFS('bac volé dégradé'!$J$3:$J$10,'bac volé dégradé'!$A$3:$A$10,Tableau1345[[#This Row],[Zone]])</f>
        <v>0</v>
      </c>
      <c r="T446" s="37">
        <f>$G446*2+R446+S446</f>
        <v>1000</v>
      </c>
      <c r="U446" s="6"/>
      <c r="V446" s="5" t="str">
        <f>IF(U446="non",T446,"0")</f>
        <v>0</v>
      </c>
      <c r="W446">
        <f>SUMIFS('bac volé dégradé'!$M$3:$M$10,'bac volé dégradé'!$A$3:$A$10,Tableau1345[[#This Row],[Zone]])</f>
        <v>0</v>
      </c>
      <c r="X446">
        <f>$G446*2+V446+W446</f>
        <v>1000</v>
      </c>
      <c r="Y446" s="6"/>
    </row>
    <row r="447" spans="1:25" ht="15.75" thickBot="1" x14ac:dyDescent="0.3">
      <c r="A447" s="15">
        <v>444</v>
      </c>
      <c r="B447">
        <v>441</v>
      </c>
      <c r="C447" t="s">
        <v>375</v>
      </c>
      <c r="D447" t="s">
        <v>20</v>
      </c>
      <c r="E447" t="s">
        <v>69</v>
      </c>
      <c r="F447" s="39" t="str">
        <f>VLOOKUP(Tableau1345[[#This Row],[Code]],Legende!$A$2:$B$5,2,FALSE)</f>
        <v>Foyer</v>
      </c>
      <c r="G447" s="6">
        <f>IF(OR(E447="m",E447="P"),500,1000)</f>
        <v>500</v>
      </c>
      <c r="H447" s="35">
        <f>G447*2</f>
        <v>1000</v>
      </c>
      <c r="I447" s="36"/>
      <c r="J447" s="5" t="str">
        <f>IF(I447="non",H447,"0")</f>
        <v>0</v>
      </c>
      <c r="K447">
        <f>SUMIFS('bac volé dégradé'!$D$3:$D$10,'bac volé dégradé'!$A$3:$A$10,Tableau1345[[#This Row],[Zone]])</f>
        <v>0</v>
      </c>
      <c r="L447">
        <f>(G447)*2+J447+K447</f>
        <v>1000</v>
      </c>
      <c r="M447" s="6"/>
      <c r="N447" s="38" t="str">
        <f>IF(M447="non",L447,"0")</f>
        <v>0</v>
      </c>
      <c r="O447">
        <f>SUMIFS('bac volé dégradé'!$G$3:$G$10,'bac volé dégradé'!$A$3:$A$10,Tableau1345[[#This Row],[Zone]])</f>
        <v>0</v>
      </c>
      <c r="P447" s="40">
        <f>G447*2+N447+O447</f>
        <v>1000</v>
      </c>
      <c r="Q447" s="36"/>
      <c r="R447" s="67" t="str">
        <f t="shared" si="6"/>
        <v>0</v>
      </c>
      <c r="S447">
        <f>SUMIFS('bac volé dégradé'!$J$3:$J$10,'bac volé dégradé'!$A$3:$A$10,Tableau1345[[#This Row],[Zone]])</f>
        <v>0</v>
      </c>
      <c r="T447" s="37">
        <f>$G447*2+R447+S447</f>
        <v>1000</v>
      </c>
      <c r="U447" s="6"/>
      <c r="V447" s="5" t="str">
        <f>IF(U447="non",T447,"0")</f>
        <v>0</v>
      </c>
      <c r="W447">
        <f>SUMIFS('bac volé dégradé'!$M$3:$M$10,'bac volé dégradé'!$A$3:$A$10,Tableau1345[[#This Row],[Zone]])</f>
        <v>0</v>
      </c>
      <c r="X447">
        <f>$G447*2+V447+W447</f>
        <v>1000</v>
      </c>
      <c r="Y447" s="6"/>
    </row>
    <row r="448" spans="1:25" ht="15.75" thickBot="1" x14ac:dyDescent="0.3">
      <c r="A448" s="15">
        <v>445</v>
      </c>
      <c r="B448">
        <v>317</v>
      </c>
      <c r="C448" t="s">
        <v>479</v>
      </c>
      <c r="D448" t="s">
        <v>20</v>
      </c>
      <c r="E448" t="s">
        <v>69</v>
      </c>
      <c r="F448" s="39" t="str">
        <f>VLOOKUP(Tableau1345[[#This Row],[Code]],Legende!$A$2:$B$5,2,FALSE)</f>
        <v>Foyer</v>
      </c>
      <c r="G448" s="6">
        <f>IF(OR(E448="m",E448="P"),500,1000)</f>
        <v>500</v>
      </c>
      <c r="H448" s="35">
        <f>G448*2</f>
        <v>1000</v>
      </c>
      <c r="I448" s="36"/>
      <c r="J448" s="5" t="str">
        <f>IF(I448="non",H448,"0")</f>
        <v>0</v>
      </c>
      <c r="K448">
        <f>SUMIFS('bac volé dégradé'!$D$3:$D$10,'bac volé dégradé'!$A$3:$A$10,Tableau1345[[#This Row],[Zone]])</f>
        <v>0</v>
      </c>
      <c r="L448">
        <f>(G448)*2+J448+K448</f>
        <v>1000</v>
      </c>
      <c r="M448" s="6"/>
      <c r="N448" s="38" t="str">
        <f>IF(M448="non",L448,"0")</f>
        <v>0</v>
      </c>
      <c r="O448">
        <f>SUMIFS('bac volé dégradé'!$G$3:$G$10,'bac volé dégradé'!$A$3:$A$10,Tableau1345[[#This Row],[Zone]])</f>
        <v>0</v>
      </c>
      <c r="P448" s="40">
        <f>G448*2+N448+O448</f>
        <v>1000</v>
      </c>
      <c r="Q448" s="36"/>
      <c r="R448" s="67" t="str">
        <f t="shared" si="6"/>
        <v>0</v>
      </c>
      <c r="S448">
        <f>SUMIFS('bac volé dégradé'!$J$3:$J$10,'bac volé dégradé'!$A$3:$A$10,Tableau1345[[#This Row],[Zone]])</f>
        <v>0</v>
      </c>
      <c r="T448" s="37">
        <f>$G448*2+R448+S448</f>
        <v>1000</v>
      </c>
      <c r="U448" s="6"/>
      <c r="V448" s="5" t="str">
        <f>IF(U448="non",T448,"0")</f>
        <v>0</v>
      </c>
      <c r="W448">
        <f>SUMIFS('bac volé dégradé'!$M$3:$M$10,'bac volé dégradé'!$A$3:$A$10,Tableau1345[[#This Row],[Zone]])</f>
        <v>0</v>
      </c>
      <c r="X448">
        <f>$G448*2+V448+W448</f>
        <v>1000</v>
      </c>
      <c r="Y448" s="6"/>
    </row>
    <row r="449" spans="1:25" ht="15.75" thickBot="1" x14ac:dyDescent="0.3">
      <c r="A449" s="15">
        <v>446</v>
      </c>
      <c r="B449">
        <v>318</v>
      </c>
      <c r="C449" t="s">
        <v>480</v>
      </c>
      <c r="D449" t="s">
        <v>20</v>
      </c>
      <c r="E449" t="s">
        <v>69</v>
      </c>
      <c r="F449" s="39" t="str">
        <f>VLOOKUP(Tableau1345[[#This Row],[Code]],Legende!$A$2:$B$5,2,FALSE)</f>
        <v>Foyer</v>
      </c>
      <c r="G449" s="6">
        <f>IF(OR(E449="m",E449="P"),500,1000)</f>
        <v>500</v>
      </c>
      <c r="H449" s="35">
        <f>G449*2</f>
        <v>1000</v>
      </c>
      <c r="I449" s="36"/>
      <c r="J449" s="5" t="str">
        <f>IF(I449="non",H449,"0")</f>
        <v>0</v>
      </c>
      <c r="K449">
        <f>SUMIFS('bac volé dégradé'!$D$3:$D$10,'bac volé dégradé'!$A$3:$A$10,Tableau1345[[#This Row],[Zone]])</f>
        <v>0</v>
      </c>
      <c r="L449">
        <f>(G449)*2+J449+K449</f>
        <v>1000</v>
      </c>
      <c r="M449" s="6"/>
      <c r="N449" s="38" t="str">
        <f>IF(M449="non",L449,"0")</f>
        <v>0</v>
      </c>
      <c r="O449">
        <f>SUMIFS('bac volé dégradé'!$G$3:$G$10,'bac volé dégradé'!$A$3:$A$10,Tableau1345[[#This Row],[Zone]])</f>
        <v>0</v>
      </c>
      <c r="P449" s="40">
        <f>G449*2+N449+O449</f>
        <v>1000</v>
      </c>
      <c r="Q449" s="36"/>
      <c r="R449" s="67" t="str">
        <f t="shared" si="6"/>
        <v>0</v>
      </c>
      <c r="S449">
        <f>SUMIFS('bac volé dégradé'!$J$3:$J$10,'bac volé dégradé'!$A$3:$A$10,Tableau1345[[#This Row],[Zone]])</f>
        <v>0</v>
      </c>
      <c r="T449" s="37">
        <f>$G449*2+R449+S449</f>
        <v>1000</v>
      </c>
      <c r="U449" s="6"/>
      <c r="V449" s="5" t="str">
        <f>IF(U449="non",T449,"0")</f>
        <v>0</v>
      </c>
      <c r="W449">
        <f>SUMIFS('bac volé dégradé'!$M$3:$M$10,'bac volé dégradé'!$A$3:$A$10,Tableau1345[[#This Row],[Zone]])</f>
        <v>0</v>
      </c>
      <c r="X449">
        <f>$G449*2+V449+W449</f>
        <v>1000</v>
      </c>
      <c r="Y449" s="6"/>
    </row>
    <row r="450" spans="1:25" ht="15.75" thickBot="1" x14ac:dyDescent="0.3">
      <c r="A450" s="15">
        <v>447</v>
      </c>
      <c r="B450">
        <v>319</v>
      </c>
      <c r="C450" t="s">
        <v>481</v>
      </c>
      <c r="D450" t="s">
        <v>20</v>
      </c>
      <c r="E450" t="s">
        <v>69</v>
      </c>
      <c r="F450" s="39" t="str">
        <f>VLOOKUP(Tableau1345[[#This Row],[Code]],Legende!$A$2:$B$5,2,FALSE)</f>
        <v>Foyer</v>
      </c>
      <c r="G450" s="6">
        <f>IF(OR(E450="m",E450="P"),500,1000)</f>
        <v>500</v>
      </c>
      <c r="H450" s="35">
        <f>G450*2</f>
        <v>1000</v>
      </c>
      <c r="I450" s="36"/>
      <c r="J450" s="5" t="str">
        <f>IF(I450="non",H450,"0")</f>
        <v>0</v>
      </c>
      <c r="K450">
        <f>SUMIFS('bac volé dégradé'!$D$3:$D$10,'bac volé dégradé'!$A$3:$A$10,Tableau1345[[#This Row],[Zone]])</f>
        <v>0</v>
      </c>
      <c r="L450">
        <f>(G450)*2+J450+K450</f>
        <v>1000</v>
      </c>
      <c r="M450" s="6"/>
      <c r="N450" s="38" t="str">
        <f>IF(M450="non",L450,"0")</f>
        <v>0</v>
      </c>
      <c r="O450">
        <f>SUMIFS('bac volé dégradé'!$G$3:$G$10,'bac volé dégradé'!$A$3:$A$10,Tableau1345[[#This Row],[Zone]])</f>
        <v>0</v>
      </c>
      <c r="P450" s="40">
        <f>G450*2+N450+O450</f>
        <v>1000</v>
      </c>
      <c r="Q450" s="36"/>
      <c r="R450" s="67" t="str">
        <f t="shared" si="6"/>
        <v>0</v>
      </c>
      <c r="S450">
        <f>SUMIFS('bac volé dégradé'!$J$3:$J$10,'bac volé dégradé'!$A$3:$A$10,Tableau1345[[#This Row],[Zone]])</f>
        <v>0</v>
      </c>
      <c r="T450" s="37">
        <f>$G450*2+R450+S450</f>
        <v>1000</v>
      </c>
      <c r="U450" s="6"/>
      <c r="V450" s="5" t="str">
        <f>IF(U450="non",T450,"0")</f>
        <v>0</v>
      </c>
      <c r="W450">
        <f>SUMIFS('bac volé dégradé'!$M$3:$M$10,'bac volé dégradé'!$A$3:$A$10,Tableau1345[[#This Row],[Zone]])</f>
        <v>0</v>
      </c>
      <c r="X450">
        <f>$G450*2+V450+W450</f>
        <v>1000</v>
      </c>
      <c r="Y450" s="6"/>
    </row>
    <row r="451" spans="1:25" ht="15.75" thickBot="1" x14ac:dyDescent="0.3">
      <c r="A451" s="15">
        <v>448</v>
      </c>
      <c r="B451">
        <v>420</v>
      </c>
      <c r="C451" t="s">
        <v>482</v>
      </c>
      <c r="D451" t="s">
        <v>20</v>
      </c>
      <c r="E451" t="s">
        <v>69</v>
      </c>
      <c r="F451" s="39" t="str">
        <f>VLOOKUP(Tableau1345[[#This Row],[Code]],Legende!$A$2:$B$5,2,FALSE)</f>
        <v>Foyer</v>
      </c>
      <c r="G451" s="6">
        <f>IF(OR(E451="m",E451="P"),500,1000)</f>
        <v>500</v>
      </c>
      <c r="H451" s="35">
        <f>G451*2</f>
        <v>1000</v>
      </c>
      <c r="I451" s="36"/>
      <c r="J451" s="5" t="str">
        <f>IF(I451="non",H451,"0")</f>
        <v>0</v>
      </c>
      <c r="K451">
        <f>SUMIFS('bac volé dégradé'!$D$3:$D$10,'bac volé dégradé'!$A$3:$A$10,Tableau1345[[#This Row],[Zone]])</f>
        <v>0</v>
      </c>
      <c r="L451">
        <f>(G451)*2+J451+K451</f>
        <v>1000</v>
      </c>
      <c r="M451" s="6"/>
      <c r="N451" s="38" t="str">
        <f>IF(M451="non",L451,"0")</f>
        <v>0</v>
      </c>
      <c r="O451">
        <f>SUMIFS('bac volé dégradé'!$G$3:$G$10,'bac volé dégradé'!$A$3:$A$10,Tableau1345[[#This Row],[Zone]])</f>
        <v>0</v>
      </c>
      <c r="P451" s="40">
        <f>G451*2+N451+O451</f>
        <v>1000</v>
      </c>
      <c r="Q451" s="36"/>
      <c r="R451" s="67" t="str">
        <f t="shared" si="6"/>
        <v>0</v>
      </c>
      <c r="S451">
        <f>SUMIFS('bac volé dégradé'!$J$3:$J$10,'bac volé dégradé'!$A$3:$A$10,Tableau1345[[#This Row],[Zone]])</f>
        <v>0</v>
      </c>
      <c r="T451" s="37">
        <f>$G451*2+R451+S451</f>
        <v>1000</v>
      </c>
      <c r="U451" s="6"/>
      <c r="V451" s="5" t="str">
        <f>IF(U451="non",T451,"0")</f>
        <v>0</v>
      </c>
      <c r="W451">
        <f>SUMIFS('bac volé dégradé'!$M$3:$M$10,'bac volé dégradé'!$A$3:$A$10,Tableau1345[[#This Row],[Zone]])</f>
        <v>0</v>
      </c>
      <c r="X451">
        <f>$G451*2+V451+W451</f>
        <v>1000</v>
      </c>
      <c r="Y451" s="6"/>
    </row>
    <row r="452" spans="1:25" ht="15.75" thickBot="1" x14ac:dyDescent="0.3">
      <c r="A452" s="15">
        <v>449</v>
      </c>
      <c r="B452">
        <v>421</v>
      </c>
      <c r="C452" t="s">
        <v>483</v>
      </c>
      <c r="D452" t="s">
        <v>20</v>
      </c>
      <c r="E452" t="s">
        <v>69</v>
      </c>
      <c r="F452" s="39" t="str">
        <f>VLOOKUP(Tableau1345[[#This Row],[Code]],Legende!$A$2:$B$5,2,FALSE)</f>
        <v>Foyer</v>
      </c>
      <c r="G452" s="6">
        <f>IF(OR(E452="m",E452="P"),500,1000)</f>
        <v>500</v>
      </c>
      <c r="H452" s="35">
        <f>G452*2</f>
        <v>1000</v>
      </c>
      <c r="I452" s="36"/>
      <c r="J452" s="5" t="str">
        <f>IF(I452="non",H452,"0")</f>
        <v>0</v>
      </c>
      <c r="K452">
        <f>SUMIFS('bac volé dégradé'!$D$3:$D$10,'bac volé dégradé'!$A$3:$A$10,Tableau1345[[#This Row],[Zone]])</f>
        <v>0</v>
      </c>
      <c r="L452">
        <f>(G452)*2+J452+K452</f>
        <v>1000</v>
      </c>
      <c r="M452" s="6"/>
      <c r="N452" s="38" t="str">
        <f>IF(M452="non",L452,"0")</f>
        <v>0</v>
      </c>
      <c r="O452">
        <f>SUMIFS('bac volé dégradé'!$G$3:$G$10,'bac volé dégradé'!$A$3:$A$10,Tableau1345[[#This Row],[Zone]])</f>
        <v>0</v>
      </c>
      <c r="P452" s="40">
        <f>G452*2+N452+O452</f>
        <v>1000</v>
      </c>
      <c r="Q452" s="36"/>
      <c r="R452" s="67" t="str">
        <f t="shared" ref="R452:R515" si="7">IF(Q452="non",P452,"0")</f>
        <v>0</v>
      </c>
      <c r="S452">
        <f>SUMIFS('bac volé dégradé'!$J$3:$J$10,'bac volé dégradé'!$A$3:$A$10,Tableau1345[[#This Row],[Zone]])</f>
        <v>0</v>
      </c>
      <c r="T452" s="37">
        <f>$G452*2+R452+S452</f>
        <v>1000</v>
      </c>
      <c r="U452" s="6"/>
      <c r="V452" s="5" t="str">
        <f>IF(U452="non",T452,"0")</f>
        <v>0</v>
      </c>
      <c r="W452">
        <f>SUMIFS('bac volé dégradé'!$M$3:$M$10,'bac volé dégradé'!$A$3:$A$10,Tableau1345[[#This Row],[Zone]])</f>
        <v>0</v>
      </c>
      <c r="X452">
        <f>$G452*2+V452+W452</f>
        <v>1000</v>
      </c>
      <c r="Y452" s="6"/>
    </row>
    <row r="453" spans="1:25" ht="15.75" thickBot="1" x14ac:dyDescent="0.3">
      <c r="A453" s="15">
        <v>450</v>
      </c>
      <c r="B453">
        <v>422</v>
      </c>
      <c r="C453" t="s">
        <v>484</v>
      </c>
      <c r="D453" t="s">
        <v>20</v>
      </c>
      <c r="E453" t="s">
        <v>69</v>
      </c>
      <c r="F453" s="39" t="str">
        <f>VLOOKUP(Tableau1345[[#This Row],[Code]],Legende!$A$2:$B$5,2,FALSE)</f>
        <v>Foyer</v>
      </c>
      <c r="G453" s="6">
        <f>IF(OR(E453="m",E453="P"),500,1000)</f>
        <v>500</v>
      </c>
      <c r="H453" s="35">
        <f>G453*2</f>
        <v>1000</v>
      </c>
      <c r="I453" s="36"/>
      <c r="J453" s="5" t="str">
        <f>IF(I453="non",H453,"0")</f>
        <v>0</v>
      </c>
      <c r="K453">
        <f>SUMIFS('bac volé dégradé'!$D$3:$D$10,'bac volé dégradé'!$A$3:$A$10,Tableau1345[[#This Row],[Zone]])</f>
        <v>0</v>
      </c>
      <c r="L453">
        <f>(G453)*2+J453+K453</f>
        <v>1000</v>
      </c>
      <c r="M453" s="6"/>
      <c r="N453" s="38" t="str">
        <f>IF(M453="non",L453,"0")</f>
        <v>0</v>
      </c>
      <c r="O453">
        <f>SUMIFS('bac volé dégradé'!$G$3:$G$10,'bac volé dégradé'!$A$3:$A$10,Tableau1345[[#This Row],[Zone]])</f>
        <v>0</v>
      </c>
      <c r="P453" s="40">
        <f>G453*2+N453+O453</f>
        <v>1000</v>
      </c>
      <c r="Q453" s="36"/>
      <c r="R453" s="67" t="str">
        <f t="shared" si="7"/>
        <v>0</v>
      </c>
      <c r="S453">
        <f>SUMIFS('bac volé dégradé'!$J$3:$J$10,'bac volé dégradé'!$A$3:$A$10,Tableau1345[[#This Row],[Zone]])</f>
        <v>0</v>
      </c>
      <c r="T453" s="37">
        <f>$G453*2+R453+S453</f>
        <v>1000</v>
      </c>
      <c r="U453" s="6"/>
      <c r="V453" s="5" t="str">
        <f>IF(U453="non",T453,"0")</f>
        <v>0</v>
      </c>
      <c r="W453">
        <f>SUMIFS('bac volé dégradé'!$M$3:$M$10,'bac volé dégradé'!$A$3:$A$10,Tableau1345[[#This Row],[Zone]])</f>
        <v>0</v>
      </c>
      <c r="X453">
        <f>$G453*2+V453+W453</f>
        <v>1000</v>
      </c>
      <c r="Y453" s="6"/>
    </row>
    <row r="454" spans="1:25" ht="15.75" thickBot="1" x14ac:dyDescent="0.3">
      <c r="A454" s="15">
        <v>451</v>
      </c>
      <c r="B454">
        <v>423</v>
      </c>
      <c r="C454" t="s">
        <v>485</v>
      </c>
      <c r="D454" t="s">
        <v>20</v>
      </c>
      <c r="E454" t="s">
        <v>69</v>
      </c>
      <c r="F454" s="39" t="str">
        <f>VLOOKUP(Tableau1345[[#This Row],[Code]],Legende!$A$2:$B$5,2,FALSE)</f>
        <v>Foyer</v>
      </c>
      <c r="G454" s="6">
        <f>IF(OR(E454="m",E454="P"),500,1000)</f>
        <v>500</v>
      </c>
      <c r="H454" s="35">
        <f>G454*2</f>
        <v>1000</v>
      </c>
      <c r="I454" s="36"/>
      <c r="J454" s="5" t="str">
        <f>IF(I454="non",H454,"0")</f>
        <v>0</v>
      </c>
      <c r="K454">
        <f>SUMIFS('bac volé dégradé'!$D$3:$D$10,'bac volé dégradé'!$A$3:$A$10,Tableau1345[[#This Row],[Zone]])</f>
        <v>0</v>
      </c>
      <c r="L454">
        <f>(G454)*2+J454+K454</f>
        <v>1000</v>
      </c>
      <c r="M454" s="6"/>
      <c r="N454" s="38" t="str">
        <f>IF(M454="non",L454,"0")</f>
        <v>0</v>
      </c>
      <c r="O454">
        <f>SUMIFS('bac volé dégradé'!$G$3:$G$10,'bac volé dégradé'!$A$3:$A$10,Tableau1345[[#This Row],[Zone]])</f>
        <v>0</v>
      </c>
      <c r="P454" s="40">
        <f>G454*2+N454+O454</f>
        <v>1000</v>
      </c>
      <c r="Q454" s="36"/>
      <c r="R454" s="67" t="str">
        <f t="shared" si="7"/>
        <v>0</v>
      </c>
      <c r="S454">
        <f>SUMIFS('bac volé dégradé'!$J$3:$J$10,'bac volé dégradé'!$A$3:$A$10,Tableau1345[[#This Row],[Zone]])</f>
        <v>0</v>
      </c>
      <c r="T454" s="37">
        <f>$G454*2+R454+S454</f>
        <v>1000</v>
      </c>
      <c r="U454" s="6"/>
      <c r="V454" s="5" t="str">
        <f>IF(U454="non",T454,"0")</f>
        <v>0</v>
      </c>
      <c r="W454">
        <f>SUMIFS('bac volé dégradé'!$M$3:$M$10,'bac volé dégradé'!$A$3:$A$10,Tableau1345[[#This Row],[Zone]])</f>
        <v>0</v>
      </c>
      <c r="X454">
        <f>$G454*2+V454+W454</f>
        <v>1000</v>
      </c>
      <c r="Y454" s="6"/>
    </row>
    <row r="455" spans="1:25" ht="15.75" thickBot="1" x14ac:dyDescent="0.3">
      <c r="A455" s="15">
        <v>452</v>
      </c>
      <c r="B455">
        <v>37</v>
      </c>
      <c r="C455" t="s">
        <v>486</v>
      </c>
      <c r="D455" t="s">
        <v>22</v>
      </c>
      <c r="E455" t="s">
        <v>90</v>
      </c>
      <c r="F455" s="39" t="str">
        <f>VLOOKUP(Tableau1345[[#This Row],[Code]],Legende!$A$2:$B$5,2,FALSE)</f>
        <v>Etablissement</v>
      </c>
      <c r="G455" s="6">
        <f>IF(OR(E455="m",E455="P"),500,1000)</f>
        <v>1000</v>
      </c>
      <c r="H455" s="35">
        <f>G455*2</f>
        <v>2000</v>
      </c>
      <c r="I455" s="36"/>
      <c r="J455" s="5" t="str">
        <f>IF(I455="non",H455,"0")</f>
        <v>0</v>
      </c>
      <c r="K455">
        <f>SUMIFS('bac volé dégradé'!$D$3:$D$10,'bac volé dégradé'!$A$3:$A$10,Tableau1345[[#This Row],[Zone]])</f>
        <v>0</v>
      </c>
      <c r="L455">
        <f>(G455)*2+J455+K455</f>
        <v>2000</v>
      </c>
      <c r="M455" s="6"/>
      <c r="N455" s="38" t="str">
        <f>IF(M455="non",L455,"0")</f>
        <v>0</v>
      </c>
      <c r="O455">
        <f>SUMIFS('bac volé dégradé'!$G$3:$G$10,'bac volé dégradé'!$A$3:$A$10,Tableau1345[[#This Row],[Zone]])</f>
        <v>0</v>
      </c>
      <c r="P455" s="40">
        <f>G455*2+N455+O455</f>
        <v>2000</v>
      </c>
      <c r="Q455" s="36"/>
      <c r="R455" s="67" t="str">
        <f t="shared" si="7"/>
        <v>0</v>
      </c>
      <c r="S455">
        <f>SUMIFS('bac volé dégradé'!$J$3:$J$10,'bac volé dégradé'!$A$3:$A$10,Tableau1345[[#This Row],[Zone]])</f>
        <v>0</v>
      </c>
      <c r="T455" s="37">
        <f>$G455*2+R455+S455</f>
        <v>2000</v>
      </c>
      <c r="U455" s="6"/>
      <c r="V455" s="5" t="str">
        <f>IF(U455="non",T455,"0")</f>
        <v>0</v>
      </c>
      <c r="W455">
        <f>SUMIFS('bac volé dégradé'!$M$3:$M$10,'bac volé dégradé'!$A$3:$A$10,Tableau1345[[#This Row],[Zone]])</f>
        <v>0</v>
      </c>
      <c r="X455">
        <f>$G455*2+V455+W455</f>
        <v>2000</v>
      </c>
      <c r="Y455" s="6"/>
    </row>
    <row r="456" spans="1:25" ht="15.75" thickBot="1" x14ac:dyDescent="0.3">
      <c r="A456" s="15">
        <v>453</v>
      </c>
      <c r="B456">
        <v>38</v>
      </c>
      <c r="C456" t="s">
        <v>487</v>
      </c>
      <c r="D456" t="s">
        <v>22</v>
      </c>
      <c r="E456" t="s">
        <v>90</v>
      </c>
      <c r="F456" s="39" t="str">
        <f>VLOOKUP(Tableau1345[[#This Row],[Code]],Legende!$A$2:$B$5,2,FALSE)</f>
        <v>Etablissement</v>
      </c>
      <c r="G456" s="6">
        <f>IF(OR(E456="m",E456="P"),500,1000)</f>
        <v>1000</v>
      </c>
      <c r="H456" s="35">
        <f>G456*2</f>
        <v>2000</v>
      </c>
      <c r="I456" s="36"/>
      <c r="J456" s="5" t="str">
        <f>IF(I456="non",H456,"0")</f>
        <v>0</v>
      </c>
      <c r="K456">
        <f>SUMIFS('bac volé dégradé'!$D$3:$D$10,'bac volé dégradé'!$A$3:$A$10,Tableau1345[[#This Row],[Zone]])</f>
        <v>0</v>
      </c>
      <c r="L456">
        <f>(G456)*2+J456+K456</f>
        <v>2000</v>
      </c>
      <c r="M456" s="6"/>
      <c r="N456" s="38" t="str">
        <f>IF(M456="non",L456,"0")</f>
        <v>0</v>
      </c>
      <c r="O456">
        <f>SUMIFS('bac volé dégradé'!$G$3:$G$10,'bac volé dégradé'!$A$3:$A$10,Tableau1345[[#This Row],[Zone]])</f>
        <v>0</v>
      </c>
      <c r="P456" s="40">
        <f>G456*2+N456+O456</f>
        <v>2000</v>
      </c>
      <c r="Q456" s="36"/>
      <c r="R456" s="67" t="str">
        <f t="shared" si="7"/>
        <v>0</v>
      </c>
      <c r="S456">
        <f>SUMIFS('bac volé dégradé'!$J$3:$J$10,'bac volé dégradé'!$A$3:$A$10,Tableau1345[[#This Row],[Zone]])</f>
        <v>0</v>
      </c>
      <c r="T456" s="37">
        <f>$G456*2+R456+S456</f>
        <v>2000</v>
      </c>
      <c r="U456" s="6"/>
      <c r="V456" s="5" t="str">
        <f>IF(U456="non",T456,"0")</f>
        <v>0</v>
      </c>
      <c r="W456">
        <f>SUMIFS('bac volé dégradé'!$M$3:$M$10,'bac volé dégradé'!$A$3:$A$10,Tableau1345[[#This Row],[Zone]])</f>
        <v>0</v>
      </c>
      <c r="X456">
        <f>$G456*2+V456+W456</f>
        <v>2000</v>
      </c>
      <c r="Y456" s="6"/>
    </row>
    <row r="457" spans="1:25" ht="15.75" thickBot="1" x14ac:dyDescent="0.3">
      <c r="A457" s="15">
        <v>454</v>
      </c>
      <c r="B457">
        <v>39</v>
      </c>
      <c r="C457" t="s">
        <v>488</v>
      </c>
      <c r="D457" t="s">
        <v>22</v>
      </c>
      <c r="E457" t="s">
        <v>69</v>
      </c>
      <c r="F457" s="39" t="str">
        <f>VLOOKUP(Tableau1345[[#This Row],[Code]],Legende!$A$2:$B$5,2,FALSE)</f>
        <v>Foyer</v>
      </c>
      <c r="G457" s="6">
        <f>IF(OR(E457="m",E457="P"),500,1000)</f>
        <v>500</v>
      </c>
      <c r="H457" s="35">
        <f>G457*2</f>
        <v>1000</v>
      </c>
      <c r="I457" s="36"/>
      <c r="J457" s="5" t="str">
        <f>IF(I457="non",H457,"0")</f>
        <v>0</v>
      </c>
      <c r="K457">
        <f>SUMIFS('bac volé dégradé'!$D$3:$D$10,'bac volé dégradé'!$A$3:$A$10,Tableau1345[[#This Row],[Zone]])</f>
        <v>0</v>
      </c>
      <c r="L457">
        <f>(G457)*2+J457+K457</f>
        <v>1000</v>
      </c>
      <c r="M457" s="6"/>
      <c r="N457" s="38" t="str">
        <f>IF(M457="non",L457,"0")</f>
        <v>0</v>
      </c>
      <c r="O457">
        <f>SUMIFS('bac volé dégradé'!$G$3:$G$10,'bac volé dégradé'!$A$3:$A$10,Tableau1345[[#This Row],[Zone]])</f>
        <v>0</v>
      </c>
      <c r="P457" s="40">
        <f>G457*2+N457+O457</f>
        <v>1000</v>
      </c>
      <c r="Q457" s="36"/>
      <c r="R457" s="67" t="str">
        <f t="shared" si="7"/>
        <v>0</v>
      </c>
      <c r="S457">
        <f>SUMIFS('bac volé dégradé'!$J$3:$J$10,'bac volé dégradé'!$A$3:$A$10,Tableau1345[[#This Row],[Zone]])</f>
        <v>0</v>
      </c>
      <c r="T457" s="37">
        <f>$G457*2+R457+S457</f>
        <v>1000</v>
      </c>
      <c r="U457" s="6"/>
      <c r="V457" s="5" t="str">
        <f>IF(U457="non",T457,"0")</f>
        <v>0</v>
      </c>
      <c r="W457">
        <f>SUMIFS('bac volé dégradé'!$M$3:$M$10,'bac volé dégradé'!$A$3:$A$10,Tableau1345[[#This Row],[Zone]])</f>
        <v>0</v>
      </c>
      <c r="X457">
        <f>$G457*2+V457+W457</f>
        <v>1000</v>
      </c>
      <c r="Y457" s="6"/>
    </row>
    <row r="458" spans="1:25" ht="15.75" thickBot="1" x14ac:dyDescent="0.3">
      <c r="A458" s="15">
        <v>455</v>
      </c>
      <c r="B458">
        <v>40</v>
      </c>
      <c r="C458" t="s">
        <v>489</v>
      </c>
      <c r="D458" t="s">
        <v>22</v>
      </c>
      <c r="E458" t="s">
        <v>90</v>
      </c>
      <c r="F458" s="39" t="str">
        <f>VLOOKUP(Tableau1345[[#This Row],[Code]],Legende!$A$2:$B$5,2,FALSE)</f>
        <v>Etablissement</v>
      </c>
      <c r="G458" s="6">
        <f>IF(OR(E458="m",E458="P"),500,1000)</f>
        <v>1000</v>
      </c>
      <c r="H458" s="35">
        <f>G458*2</f>
        <v>2000</v>
      </c>
      <c r="I458" s="36"/>
      <c r="J458" s="5" t="str">
        <f>IF(I458="non",H458,"0")</f>
        <v>0</v>
      </c>
      <c r="K458">
        <f>SUMIFS('bac volé dégradé'!$D$3:$D$10,'bac volé dégradé'!$A$3:$A$10,Tableau1345[[#This Row],[Zone]])</f>
        <v>0</v>
      </c>
      <c r="L458">
        <f>(G458)*2+J458+K458</f>
        <v>2000</v>
      </c>
      <c r="M458" s="6"/>
      <c r="N458" s="38" t="str">
        <f>IF(M458="non",L458,"0")</f>
        <v>0</v>
      </c>
      <c r="O458">
        <f>SUMIFS('bac volé dégradé'!$G$3:$G$10,'bac volé dégradé'!$A$3:$A$10,Tableau1345[[#This Row],[Zone]])</f>
        <v>0</v>
      </c>
      <c r="P458" s="40">
        <f>G458*2+N458+O458</f>
        <v>2000</v>
      </c>
      <c r="Q458" s="36"/>
      <c r="R458" s="67" t="str">
        <f t="shared" si="7"/>
        <v>0</v>
      </c>
      <c r="S458">
        <f>SUMIFS('bac volé dégradé'!$J$3:$J$10,'bac volé dégradé'!$A$3:$A$10,Tableau1345[[#This Row],[Zone]])</f>
        <v>0</v>
      </c>
      <c r="T458" s="37">
        <f>$G458*2+R458+S458</f>
        <v>2000</v>
      </c>
      <c r="U458" s="6"/>
      <c r="V458" s="5" t="str">
        <f>IF(U458="non",T458,"0")</f>
        <v>0</v>
      </c>
      <c r="W458">
        <f>SUMIFS('bac volé dégradé'!$M$3:$M$10,'bac volé dégradé'!$A$3:$A$10,Tableau1345[[#This Row],[Zone]])</f>
        <v>0</v>
      </c>
      <c r="X458">
        <f>$G458*2+V458+W458</f>
        <v>2000</v>
      </c>
      <c r="Y458" s="6"/>
    </row>
    <row r="459" spans="1:25" ht="15.75" thickBot="1" x14ac:dyDescent="0.3">
      <c r="A459" s="15">
        <v>456</v>
      </c>
      <c r="B459">
        <v>46</v>
      </c>
      <c r="C459" t="s">
        <v>490</v>
      </c>
      <c r="D459" t="s">
        <v>22</v>
      </c>
      <c r="E459" t="s">
        <v>90</v>
      </c>
      <c r="F459" s="39" t="str">
        <f>VLOOKUP(Tableau1345[[#This Row],[Code]],Legende!$A$2:$B$5,2,FALSE)</f>
        <v>Etablissement</v>
      </c>
      <c r="G459" s="6">
        <f>IF(OR(E459="m",E459="P"),500,1000)</f>
        <v>1000</v>
      </c>
      <c r="H459" s="35">
        <f>G459*2</f>
        <v>2000</v>
      </c>
      <c r="I459" s="36"/>
      <c r="J459" s="5" t="str">
        <f>IF(I459="non",H459,"0")</f>
        <v>0</v>
      </c>
      <c r="K459">
        <f>SUMIFS('bac volé dégradé'!$D$3:$D$10,'bac volé dégradé'!$A$3:$A$10,Tableau1345[[#This Row],[Zone]])</f>
        <v>0</v>
      </c>
      <c r="L459">
        <f>(G459)*2+J459+K459</f>
        <v>2000</v>
      </c>
      <c r="M459" s="6"/>
      <c r="N459" s="38" t="str">
        <f>IF(M459="non",L459,"0")</f>
        <v>0</v>
      </c>
      <c r="O459">
        <f>SUMIFS('bac volé dégradé'!$G$3:$G$10,'bac volé dégradé'!$A$3:$A$10,Tableau1345[[#This Row],[Zone]])</f>
        <v>0</v>
      </c>
      <c r="P459" s="40">
        <f>G459*2+N459+O459</f>
        <v>2000</v>
      </c>
      <c r="Q459" s="36"/>
      <c r="R459" s="67" t="str">
        <f t="shared" si="7"/>
        <v>0</v>
      </c>
      <c r="S459">
        <f>SUMIFS('bac volé dégradé'!$J$3:$J$10,'bac volé dégradé'!$A$3:$A$10,Tableau1345[[#This Row],[Zone]])</f>
        <v>0</v>
      </c>
      <c r="T459" s="37">
        <f>$G459*2+R459+S459</f>
        <v>2000</v>
      </c>
      <c r="U459" s="6"/>
      <c r="V459" s="5" t="str">
        <f>IF(U459="non",T459,"0")</f>
        <v>0</v>
      </c>
      <c r="W459">
        <f>SUMIFS('bac volé dégradé'!$M$3:$M$10,'bac volé dégradé'!$A$3:$A$10,Tableau1345[[#This Row],[Zone]])</f>
        <v>0</v>
      </c>
      <c r="X459">
        <f>$G459*2+V459+W459</f>
        <v>2000</v>
      </c>
      <c r="Y459" s="6"/>
    </row>
    <row r="460" spans="1:25" ht="15.75" thickBot="1" x14ac:dyDescent="0.3">
      <c r="A460" s="15">
        <v>457</v>
      </c>
      <c r="B460">
        <v>18</v>
      </c>
      <c r="C460" t="s">
        <v>30</v>
      </c>
      <c r="D460" t="s">
        <v>22</v>
      </c>
      <c r="E460" t="s">
        <v>90</v>
      </c>
      <c r="F460" s="39" t="str">
        <f>VLOOKUP(Tableau1345[[#This Row],[Code]],Legende!$A$2:$B$5,2,FALSE)</f>
        <v>Etablissement</v>
      </c>
      <c r="G460" s="6">
        <f>IF(OR(E460="m",E460="P"),500,1000)</f>
        <v>1000</v>
      </c>
      <c r="H460" s="35">
        <f>G460*2</f>
        <v>2000</v>
      </c>
      <c r="I460" s="36"/>
      <c r="J460" s="5" t="str">
        <f>IF(I460="non",H460,"0")</f>
        <v>0</v>
      </c>
      <c r="K460">
        <f>SUMIFS('bac volé dégradé'!$D$3:$D$10,'bac volé dégradé'!$A$3:$A$10,Tableau1345[[#This Row],[Zone]])</f>
        <v>0</v>
      </c>
      <c r="L460">
        <f>(G460)*2+J460+K460</f>
        <v>2000</v>
      </c>
      <c r="M460" s="6"/>
      <c r="N460" s="38" t="str">
        <f>IF(M460="non",L460,"0")</f>
        <v>0</v>
      </c>
      <c r="O460">
        <f>SUMIFS('bac volé dégradé'!$G$3:$G$10,'bac volé dégradé'!$A$3:$A$10,Tableau1345[[#This Row],[Zone]])</f>
        <v>0</v>
      </c>
      <c r="P460" s="40">
        <f>G460*2+N460+O460</f>
        <v>2000</v>
      </c>
      <c r="Q460" s="36"/>
      <c r="R460" s="67" t="str">
        <f t="shared" si="7"/>
        <v>0</v>
      </c>
      <c r="S460">
        <f>SUMIFS('bac volé dégradé'!$J$3:$J$10,'bac volé dégradé'!$A$3:$A$10,Tableau1345[[#This Row],[Zone]])</f>
        <v>0</v>
      </c>
      <c r="T460" s="37">
        <f>$G460*2+R460+S460</f>
        <v>2000</v>
      </c>
      <c r="U460" s="6"/>
      <c r="V460" s="5" t="str">
        <f>IF(U460="non",T460,"0")</f>
        <v>0</v>
      </c>
      <c r="W460">
        <f>SUMIFS('bac volé dégradé'!$M$3:$M$10,'bac volé dégradé'!$A$3:$A$10,Tableau1345[[#This Row],[Zone]])</f>
        <v>0</v>
      </c>
      <c r="X460">
        <f>$G460*2+V460+W460</f>
        <v>2000</v>
      </c>
      <c r="Y460" s="6"/>
    </row>
    <row r="461" spans="1:25" ht="15.75" thickBot="1" x14ac:dyDescent="0.3">
      <c r="A461" s="15">
        <v>458</v>
      </c>
      <c r="B461">
        <v>676</v>
      </c>
      <c r="C461" t="s">
        <v>491</v>
      </c>
      <c r="D461" t="s">
        <v>22</v>
      </c>
      <c r="E461" t="s">
        <v>69</v>
      </c>
      <c r="F461" s="39" t="str">
        <f>VLOOKUP(Tableau1345[[#This Row],[Code]],Legende!$A$2:$B$5,2,FALSE)</f>
        <v>Foyer</v>
      </c>
      <c r="G461" s="6">
        <f>IF(OR(E461="m",E461="P"),500,1000)</f>
        <v>500</v>
      </c>
      <c r="H461" s="35">
        <f>G461*2</f>
        <v>1000</v>
      </c>
      <c r="I461" s="36"/>
      <c r="J461" s="5" t="str">
        <f>IF(I461="non",H461,"0")</f>
        <v>0</v>
      </c>
      <c r="K461">
        <f>SUMIFS('bac volé dégradé'!$D$3:$D$10,'bac volé dégradé'!$A$3:$A$10,Tableau1345[[#This Row],[Zone]])</f>
        <v>0</v>
      </c>
      <c r="L461">
        <f>(G461)*2+J461+K461</f>
        <v>1000</v>
      </c>
      <c r="M461" s="6"/>
      <c r="N461" s="38" t="str">
        <f>IF(M461="non",L461,"0")</f>
        <v>0</v>
      </c>
      <c r="O461">
        <f>SUMIFS('bac volé dégradé'!$G$3:$G$10,'bac volé dégradé'!$A$3:$A$10,Tableau1345[[#This Row],[Zone]])</f>
        <v>0</v>
      </c>
      <c r="P461" s="40">
        <f>G461*2+N461+O461</f>
        <v>1000</v>
      </c>
      <c r="Q461" s="36"/>
      <c r="R461" s="67" t="str">
        <f t="shared" si="7"/>
        <v>0</v>
      </c>
      <c r="S461">
        <f>SUMIFS('bac volé dégradé'!$J$3:$J$10,'bac volé dégradé'!$A$3:$A$10,Tableau1345[[#This Row],[Zone]])</f>
        <v>0</v>
      </c>
      <c r="T461" s="37">
        <f>$G461*2+R461+S461</f>
        <v>1000</v>
      </c>
      <c r="U461" s="6"/>
      <c r="V461" s="5" t="str">
        <f>IF(U461="non",T461,"0")</f>
        <v>0</v>
      </c>
      <c r="W461">
        <f>SUMIFS('bac volé dégradé'!$M$3:$M$10,'bac volé dégradé'!$A$3:$A$10,Tableau1345[[#This Row],[Zone]])</f>
        <v>0</v>
      </c>
      <c r="X461">
        <f>$G461*2+V461+W461</f>
        <v>1000</v>
      </c>
      <c r="Y461" s="6"/>
    </row>
    <row r="462" spans="1:25" ht="15.75" thickBot="1" x14ac:dyDescent="0.3">
      <c r="A462" s="15">
        <v>459</v>
      </c>
      <c r="B462">
        <v>19</v>
      </c>
      <c r="C462" t="s">
        <v>32</v>
      </c>
      <c r="D462" t="s">
        <v>22</v>
      </c>
      <c r="E462" t="s">
        <v>90</v>
      </c>
      <c r="F462" s="39" t="str">
        <f>VLOOKUP(Tableau1345[[#This Row],[Code]],Legende!$A$2:$B$5,2,FALSE)</f>
        <v>Etablissement</v>
      </c>
      <c r="G462" s="6">
        <f>IF(OR(E462="m",E462="P"),500,1000)</f>
        <v>1000</v>
      </c>
      <c r="H462" s="35">
        <f>G462*2</f>
        <v>2000</v>
      </c>
      <c r="I462" s="36"/>
      <c r="J462" s="5" t="str">
        <f>IF(I462="non",H462,"0")</f>
        <v>0</v>
      </c>
      <c r="K462">
        <f>SUMIFS('bac volé dégradé'!$D$3:$D$10,'bac volé dégradé'!$A$3:$A$10,Tableau1345[[#This Row],[Zone]])</f>
        <v>0</v>
      </c>
      <c r="L462">
        <f>(G462)*2+J462+K462</f>
        <v>2000</v>
      </c>
      <c r="M462" s="6"/>
      <c r="N462" s="38" t="str">
        <f>IF(M462="non",L462,"0")</f>
        <v>0</v>
      </c>
      <c r="O462">
        <f>SUMIFS('bac volé dégradé'!$G$3:$G$10,'bac volé dégradé'!$A$3:$A$10,Tableau1345[[#This Row],[Zone]])</f>
        <v>0</v>
      </c>
      <c r="P462" s="40">
        <f>G462*2+N462+O462</f>
        <v>2000</v>
      </c>
      <c r="Q462" s="36"/>
      <c r="R462" s="67" t="str">
        <f t="shared" si="7"/>
        <v>0</v>
      </c>
      <c r="S462">
        <f>SUMIFS('bac volé dégradé'!$J$3:$J$10,'bac volé dégradé'!$A$3:$A$10,Tableau1345[[#This Row],[Zone]])</f>
        <v>0</v>
      </c>
      <c r="T462" s="37">
        <f>$G462*2+R462+S462</f>
        <v>2000</v>
      </c>
      <c r="U462" s="6"/>
      <c r="V462" s="5" t="str">
        <f>IF(U462="non",T462,"0")</f>
        <v>0</v>
      </c>
      <c r="W462">
        <f>SUMIFS('bac volé dégradé'!$M$3:$M$10,'bac volé dégradé'!$A$3:$A$10,Tableau1345[[#This Row],[Zone]])</f>
        <v>0</v>
      </c>
      <c r="X462">
        <f>$G462*2+V462+W462</f>
        <v>2000</v>
      </c>
      <c r="Y462" s="6"/>
    </row>
    <row r="463" spans="1:25" ht="15.75" thickBot="1" x14ac:dyDescent="0.3">
      <c r="A463" s="15">
        <v>460</v>
      </c>
      <c r="B463">
        <v>677</v>
      </c>
      <c r="C463" t="s">
        <v>492</v>
      </c>
      <c r="D463" t="s">
        <v>22</v>
      </c>
      <c r="E463" t="s">
        <v>69</v>
      </c>
      <c r="F463" s="39" t="str">
        <f>VLOOKUP(Tableau1345[[#This Row],[Code]],Legende!$A$2:$B$5,2,FALSE)</f>
        <v>Foyer</v>
      </c>
      <c r="G463" s="6">
        <f>IF(OR(E463="m",E463="P"),500,1000)</f>
        <v>500</v>
      </c>
      <c r="H463" s="35">
        <f>G463*2</f>
        <v>1000</v>
      </c>
      <c r="I463" s="36"/>
      <c r="J463" s="5" t="str">
        <f>IF(I463="non",H463,"0")</f>
        <v>0</v>
      </c>
      <c r="K463">
        <f>SUMIFS('bac volé dégradé'!$D$3:$D$10,'bac volé dégradé'!$A$3:$A$10,Tableau1345[[#This Row],[Zone]])</f>
        <v>0</v>
      </c>
      <c r="L463">
        <f>(G463)*2+J463+K463</f>
        <v>1000</v>
      </c>
      <c r="M463" s="6"/>
      <c r="N463" s="38" t="str">
        <f>IF(M463="non",L463,"0")</f>
        <v>0</v>
      </c>
      <c r="O463">
        <f>SUMIFS('bac volé dégradé'!$G$3:$G$10,'bac volé dégradé'!$A$3:$A$10,Tableau1345[[#This Row],[Zone]])</f>
        <v>0</v>
      </c>
      <c r="P463" s="40">
        <f>G463*2+N463+O463</f>
        <v>1000</v>
      </c>
      <c r="Q463" s="36"/>
      <c r="R463" s="67" t="str">
        <f t="shared" si="7"/>
        <v>0</v>
      </c>
      <c r="S463">
        <f>SUMIFS('bac volé dégradé'!$J$3:$J$10,'bac volé dégradé'!$A$3:$A$10,Tableau1345[[#This Row],[Zone]])</f>
        <v>0</v>
      </c>
      <c r="T463" s="37">
        <f>$G463*2+R463+S463</f>
        <v>1000</v>
      </c>
      <c r="U463" s="6"/>
      <c r="V463" s="5" t="str">
        <f>IF(U463="non",T463,"0")</f>
        <v>0</v>
      </c>
      <c r="W463">
        <f>SUMIFS('bac volé dégradé'!$M$3:$M$10,'bac volé dégradé'!$A$3:$A$10,Tableau1345[[#This Row],[Zone]])</f>
        <v>0</v>
      </c>
      <c r="X463">
        <f>$G463*2+V463+W463</f>
        <v>1000</v>
      </c>
      <c r="Y463" s="6"/>
    </row>
    <row r="464" spans="1:25" ht="15.75" thickBot="1" x14ac:dyDescent="0.3">
      <c r="A464" s="15">
        <v>461</v>
      </c>
      <c r="B464">
        <v>20</v>
      </c>
      <c r="C464" t="s">
        <v>493</v>
      </c>
      <c r="D464" t="s">
        <v>22</v>
      </c>
      <c r="E464" t="s">
        <v>69</v>
      </c>
      <c r="F464" s="39" t="str">
        <f>VLOOKUP(Tableau1345[[#This Row],[Code]],Legende!$A$2:$B$5,2,FALSE)</f>
        <v>Foyer</v>
      </c>
      <c r="G464" s="6">
        <f>IF(OR(E464="m",E464="P"),500,1000)</f>
        <v>500</v>
      </c>
      <c r="H464" s="35">
        <f>G464*2</f>
        <v>1000</v>
      </c>
      <c r="I464" s="36"/>
      <c r="J464" s="5" t="str">
        <f>IF(I464="non",H464,"0")</f>
        <v>0</v>
      </c>
      <c r="K464">
        <f>SUMIFS('bac volé dégradé'!$D$3:$D$10,'bac volé dégradé'!$A$3:$A$10,Tableau1345[[#This Row],[Zone]])</f>
        <v>0</v>
      </c>
      <c r="L464">
        <f>(G464)*2+J464+K464</f>
        <v>1000</v>
      </c>
      <c r="M464" s="6"/>
      <c r="N464" s="38" t="str">
        <f>IF(M464="non",L464,"0")</f>
        <v>0</v>
      </c>
      <c r="O464">
        <f>SUMIFS('bac volé dégradé'!$G$3:$G$10,'bac volé dégradé'!$A$3:$A$10,Tableau1345[[#This Row],[Zone]])</f>
        <v>0</v>
      </c>
      <c r="P464" s="40">
        <f>G464*2+N464+O464</f>
        <v>1000</v>
      </c>
      <c r="Q464" s="36"/>
      <c r="R464" s="67" t="str">
        <f t="shared" si="7"/>
        <v>0</v>
      </c>
      <c r="S464">
        <f>SUMIFS('bac volé dégradé'!$J$3:$J$10,'bac volé dégradé'!$A$3:$A$10,Tableau1345[[#This Row],[Zone]])</f>
        <v>0</v>
      </c>
      <c r="T464" s="37">
        <f>$G464*2+R464+S464</f>
        <v>1000</v>
      </c>
      <c r="U464" s="6"/>
      <c r="V464" s="5" t="str">
        <f>IF(U464="non",T464,"0")</f>
        <v>0</v>
      </c>
      <c r="W464">
        <f>SUMIFS('bac volé dégradé'!$M$3:$M$10,'bac volé dégradé'!$A$3:$A$10,Tableau1345[[#This Row],[Zone]])</f>
        <v>0</v>
      </c>
      <c r="X464">
        <f>$G464*2+V464+W464</f>
        <v>1000</v>
      </c>
      <c r="Y464" s="6"/>
    </row>
    <row r="465" spans="1:25" ht="15.75" thickBot="1" x14ac:dyDescent="0.3">
      <c r="A465" s="15">
        <v>462</v>
      </c>
      <c r="B465">
        <v>21</v>
      </c>
      <c r="C465" t="s">
        <v>494</v>
      </c>
      <c r="D465" t="s">
        <v>22</v>
      </c>
      <c r="E465" t="s">
        <v>80</v>
      </c>
      <c r="F465" s="39" t="str">
        <f>VLOOKUP(Tableau1345[[#This Row],[Code]],Legende!$A$2:$B$5,2,FALSE)</f>
        <v>Grossiste</v>
      </c>
      <c r="G465" s="6">
        <f>IF(OR(E465="m",E465="P"),500,1000)</f>
        <v>1000</v>
      </c>
      <c r="H465" s="35">
        <f>G465*2</f>
        <v>2000</v>
      </c>
      <c r="I465" s="36"/>
      <c r="J465" s="5" t="str">
        <f>IF(I465="non",H465,"0")</f>
        <v>0</v>
      </c>
      <c r="K465">
        <f>SUMIFS('bac volé dégradé'!$D$3:$D$10,'bac volé dégradé'!$A$3:$A$10,Tableau1345[[#This Row],[Zone]])</f>
        <v>0</v>
      </c>
      <c r="L465">
        <f>(G465)*2+J465+K465</f>
        <v>2000</v>
      </c>
      <c r="M465" s="6"/>
      <c r="N465" s="38" t="str">
        <f>IF(M465="non",L465,"0")</f>
        <v>0</v>
      </c>
      <c r="O465">
        <f>SUMIFS('bac volé dégradé'!$G$3:$G$10,'bac volé dégradé'!$A$3:$A$10,Tableau1345[[#This Row],[Zone]])</f>
        <v>0</v>
      </c>
      <c r="P465" s="40">
        <f>G465*2+N465+O465</f>
        <v>2000</v>
      </c>
      <c r="Q465" s="36"/>
      <c r="R465" s="67" t="str">
        <f t="shared" si="7"/>
        <v>0</v>
      </c>
      <c r="S465">
        <f>SUMIFS('bac volé dégradé'!$J$3:$J$10,'bac volé dégradé'!$A$3:$A$10,Tableau1345[[#This Row],[Zone]])</f>
        <v>0</v>
      </c>
      <c r="T465" s="37">
        <f>$G465*2+R465+S465</f>
        <v>2000</v>
      </c>
      <c r="U465" s="6"/>
      <c r="V465" s="5" t="str">
        <f>IF(U465="non",T465,"0")</f>
        <v>0</v>
      </c>
      <c r="W465">
        <f>SUMIFS('bac volé dégradé'!$M$3:$M$10,'bac volé dégradé'!$A$3:$A$10,Tableau1345[[#This Row],[Zone]])</f>
        <v>0</v>
      </c>
      <c r="X465">
        <f>$G465*2+V465+W465</f>
        <v>2000</v>
      </c>
      <c r="Y465" s="6"/>
    </row>
    <row r="466" spans="1:25" ht="15.75" thickBot="1" x14ac:dyDescent="0.3">
      <c r="A466" s="15">
        <v>463</v>
      </c>
      <c r="B466">
        <v>678</v>
      </c>
      <c r="C466" t="s">
        <v>495</v>
      </c>
      <c r="D466" t="s">
        <v>22</v>
      </c>
      <c r="E466" t="s">
        <v>69</v>
      </c>
      <c r="F466" s="39" t="str">
        <f>VLOOKUP(Tableau1345[[#This Row],[Code]],Legende!$A$2:$B$5,2,FALSE)</f>
        <v>Foyer</v>
      </c>
      <c r="G466" s="6">
        <f>IF(OR(E466="m",E466="P"),500,1000)</f>
        <v>500</v>
      </c>
      <c r="H466" s="35">
        <f>G466*2</f>
        <v>1000</v>
      </c>
      <c r="I466" s="36"/>
      <c r="J466" s="5" t="str">
        <f>IF(I466="non",H466,"0")</f>
        <v>0</v>
      </c>
      <c r="K466">
        <f>SUMIFS('bac volé dégradé'!$D$3:$D$10,'bac volé dégradé'!$A$3:$A$10,Tableau1345[[#This Row],[Zone]])</f>
        <v>0</v>
      </c>
      <c r="L466">
        <f>(G466)*2+J466+K466</f>
        <v>1000</v>
      </c>
      <c r="M466" s="6"/>
      <c r="N466" s="38" t="str">
        <f>IF(M466="non",L466,"0")</f>
        <v>0</v>
      </c>
      <c r="O466">
        <f>SUMIFS('bac volé dégradé'!$G$3:$G$10,'bac volé dégradé'!$A$3:$A$10,Tableau1345[[#This Row],[Zone]])</f>
        <v>0</v>
      </c>
      <c r="P466" s="40">
        <f>G466*2+N466+O466</f>
        <v>1000</v>
      </c>
      <c r="Q466" s="36"/>
      <c r="R466" s="67" t="str">
        <f t="shared" si="7"/>
        <v>0</v>
      </c>
      <c r="S466">
        <f>SUMIFS('bac volé dégradé'!$J$3:$J$10,'bac volé dégradé'!$A$3:$A$10,Tableau1345[[#This Row],[Zone]])</f>
        <v>0</v>
      </c>
      <c r="T466" s="37">
        <f>$G466*2+R466+S466</f>
        <v>1000</v>
      </c>
      <c r="U466" s="6"/>
      <c r="V466" s="5" t="str">
        <f>IF(U466="non",T466,"0")</f>
        <v>0</v>
      </c>
      <c r="W466">
        <f>SUMIFS('bac volé dégradé'!$M$3:$M$10,'bac volé dégradé'!$A$3:$A$10,Tableau1345[[#This Row],[Zone]])</f>
        <v>0</v>
      </c>
      <c r="X466">
        <f>$G466*2+V466+W466</f>
        <v>1000</v>
      </c>
      <c r="Y466" s="6"/>
    </row>
    <row r="467" spans="1:25" ht="15.75" thickBot="1" x14ac:dyDescent="0.3">
      <c r="A467" s="15">
        <v>464</v>
      </c>
      <c r="B467">
        <v>22</v>
      </c>
      <c r="C467" t="s">
        <v>496</v>
      </c>
      <c r="D467" t="s">
        <v>22</v>
      </c>
      <c r="E467" t="s">
        <v>73</v>
      </c>
      <c r="F467" s="39" t="str">
        <f>VLOOKUP(Tableau1345[[#This Row],[Code]],Legende!$A$2:$B$5,2,FALSE)</f>
        <v>Petit commercant</v>
      </c>
      <c r="G467" s="6">
        <f>IF(OR(E467="m",E467="P"),500,1000)</f>
        <v>500</v>
      </c>
      <c r="H467" s="35">
        <f>G467*2</f>
        <v>1000</v>
      </c>
      <c r="I467" s="36"/>
      <c r="J467" s="5" t="str">
        <f>IF(I467="non",H467,"0")</f>
        <v>0</v>
      </c>
      <c r="K467">
        <f>SUMIFS('bac volé dégradé'!$D$3:$D$10,'bac volé dégradé'!$A$3:$A$10,Tableau1345[[#This Row],[Zone]])</f>
        <v>0</v>
      </c>
      <c r="L467">
        <f>(G467)*2+J467+K467</f>
        <v>1000</v>
      </c>
      <c r="M467" s="6"/>
      <c r="N467" s="38" t="str">
        <f>IF(M467="non",L467,"0")</f>
        <v>0</v>
      </c>
      <c r="O467">
        <f>SUMIFS('bac volé dégradé'!$G$3:$G$10,'bac volé dégradé'!$A$3:$A$10,Tableau1345[[#This Row],[Zone]])</f>
        <v>0</v>
      </c>
      <c r="P467" s="40">
        <f>G467*2+N467+O467</f>
        <v>1000</v>
      </c>
      <c r="Q467" s="36"/>
      <c r="R467" s="67" t="str">
        <f t="shared" si="7"/>
        <v>0</v>
      </c>
      <c r="S467">
        <f>SUMIFS('bac volé dégradé'!$J$3:$J$10,'bac volé dégradé'!$A$3:$A$10,Tableau1345[[#This Row],[Zone]])</f>
        <v>0</v>
      </c>
      <c r="T467" s="37">
        <f>$G467*2+R467+S467</f>
        <v>1000</v>
      </c>
      <c r="U467" s="6"/>
      <c r="V467" s="5" t="str">
        <f>IF(U467="non",T467,"0")</f>
        <v>0</v>
      </c>
      <c r="W467">
        <f>SUMIFS('bac volé dégradé'!$M$3:$M$10,'bac volé dégradé'!$A$3:$A$10,Tableau1345[[#This Row],[Zone]])</f>
        <v>0</v>
      </c>
      <c r="X467">
        <f>$G467*2+V467+W467</f>
        <v>1000</v>
      </c>
      <c r="Y467" s="6"/>
    </row>
    <row r="468" spans="1:25" ht="15.75" thickBot="1" x14ac:dyDescent="0.3">
      <c r="A468" s="15">
        <v>465</v>
      </c>
      <c r="B468">
        <v>23</v>
      </c>
      <c r="C468" t="s">
        <v>497</v>
      </c>
      <c r="D468" t="s">
        <v>22</v>
      </c>
      <c r="E468" t="s">
        <v>90</v>
      </c>
      <c r="F468" s="39" t="str">
        <f>VLOOKUP(Tableau1345[[#This Row],[Code]],Legende!$A$2:$B$5,2,FALSE)</f>
        <v>Etablissement</v>
      </c>
      <c r="G468" s="6">
        <f>IF(OR(E468="m",E468="P"),500,1000)</f>
        <v>1000</v>
      </c>
      <c r="H468" s="35">
        <f>G468*2</f>
        <v>2000</v>
      </c>
      <c r="I468" s="36"/>
      <c r="J468" s="5" t="str">
        <f>IF(I468="non",H468,"0")</f>
        <v>0</v>
      </c>
      <c r="K468">
        <f>SUMIFS('bac volé dégradé'!$D$3:$D$10,'bac volé dégradé'!$A$3:$A$10,Tableau1345[[#This Row],[Zone]])</f>
        <v>0</v>
      </c>
      <c r="L468">
        <f>(G468)*2+J468+K468</f>
        <v>2000</v>
      </c>
      <c r="M468" s="6"/>
      <c r="N468" s="38" t="str">
        <f>IF(M468="non",L468,"0")</f>
        <v>0</v>
      </c>
      <c r="O468">
        <f>SUMIFS('bac volé dégradé'!$G$3:$G$10,'bac volé dégradé'!$A$3:$A$10,Tableau1345[[#This Row],[Zone]])</f>
        <v>0</v>
      </c>
      <c r="P468" s="40">
        <f>G468*2+N468+O468</f>
        <v>2000</v>
      </c>
      <c r="Q468" s="36"/>
      <c r="R468" s="67" t="str">
        <f t="shared" si="7"/>
        <v>0</v>
      </c>
      <c r="S468">
        <f>SUMIFS('bac volé dégradé'!$J$3:$J$10,'bac volé dégradé'!$A$3:$A$10,Tableau1345[[#This Row],[Zone]])</f>
        <v>0</v>
      </c>
      <c r="T468" s="37">
        <f>$G468*2+R468+S468</f>
        <v>2000</v>
      </c>
      <c r="U468" s="6"/>
      <c r="V468" s="5" t="str">
        <f>IF(U468="non",T468,"0")</f>
        <v>0</v>
      </c>
      <c r="W468">
        <f>SUMIFS('bac volé dégradé'!$M$3:$M$10,'bac volé dégradé'!$A$3:$A$10,Tableau1345[[#This Row],[Zone]])</f>
        <v>0</v>
      </c>
      <c r="X468">
        <f>$G468*2+V468+W468</f>
        <v>2000</v>
      </c>
      <c r="Y468" s="6"/>
    </row>
    <row r="469" spans="1:25" ht="15.75" thickBot="1" x14ac:dyDescent="0.3">
      <c r="A469" s="15">
        <v>466</v>
      </c>
      <c r="B469">
        <v>24</v>
      </c>
      <c r="C469" t="s">
        <v>498</v>
      </c>
      <c r="D469" t="s">
        <v>22</v>
      </c>
      <c r="E469" t="s">
        <v>69</v>
      </c>
      <c r="F469" s="39" t="str">
        <f>VLOOKUP(Tableau1345[[#This Row],[Code]],Legende!$A$2:$B$5,2,FALSE)</f>
        <v>Foyer</v>
      </c>
      <c r="G469" s="6">
        <f>IF(OR(E469="m",E469="P"),500,1000)</f>
        <v>500</v>
      </c>
      <c r="H469" s="35">
        <f>G469*2</f>
        <v>1000</v>
      </c>
      <c r="I469" s="36"/>
      <c r="J469" s="5" t="str">
        <f>IF(I469="non",H469,"0")</f>
        <v>0</v>
      </c>
      <c r="K469">
        <f>SUMIFS('bac volé dégradé'!$D$3:$D$10,'bac volé dégradé'!$A$3:$A$10,Tableau1345[[#This Row],[Zone]])</f>
        <v>0</v>
      </c>
      <c r="L469">
        <f>(G469)*2+J469+K469</f>
        <v>1000</v>
      </c>
      <c r="M469" s="6"/>
      <c r="N469" s="38" t="str">
        <f>IF(M469="non",L469,"0")</f>
        <v>0</v>
      </c>
      <c r="O469">
        <f>SUMIFS('bac volé dégradé'!$G$3:$G$10,'bac volé dégradé'!$A$3:$A$10,Tableau1345[[#This Row],[Zone]])</f>
        <v>0</v>
      </c>
      <c r="P469" s="40">
        <f>G469*2+N469+O469</f>
        <v>1000</v>
      </c>
      <c r="Q469" s="36"/>
      <c r="R469" s="67" t="str">
        <f t="shared" si="7"/>
        <v>0</v>
      </c>
      <c r="S469">
        <f>SUMIFS('bac volé dégradé'!$J$3:$J$10,'bac volé dégradé'!$A$3:$A$10,Tableau1345[[#This Row],[Zone]])</f>
        <v>0</v>
      </c>
      <c r="T469" s="37">
        <f>$G469*2+R469+S469</f>
        <v>1000</v>
      </c>
      <c r="U469" s="6"/>
      <c r="V469" s="5" t="str">
        <f>IF(U469="non",T469,"0")</f>
        <v>0</v>
      </c>
      <c r="W469">
        <f>SUMIFS('bac volé dégradé'!$M$3:$M$10,'bac volé dégradé'!$A$3:$A$10,Tableau1345[[#This Row],[Zone]])</f>
        <v>0</v>
      </c>
      <c r="X469">
        <f>$G469*2+V469+W469</f>
        <v>1000</v>
      </c>
      <c r="Y469" s="6"/>
    </row>
    <row r="470" spans="1:25" ht="15.75" thickBot="1" x14ac:dyDescent="0.3">
      <c r="A470" s="15">
        <v>467</v>
      </c>
      <c r="B470">
        <v>681</v>
      </c>
      <c r="C470" t="s">
        <v>499</v>
      </c>
      <c r="D470" t="s">
        <v>22</v>
      </c>
      <c r="E470" t="s">
        <v>69</v>
      </c>
      <c r="F470" s="39" t="str">
        <f>VLOOKUP(Tableau1345[[#This Row],[Code]],Legende!$A$2:$B$5,2,FALSE)</f>
        <v>Foyer</v>
      </c>
      <c r="G470" s="6">
        <f>IF(OR(E470="m",E470="P"),500,1000)</f>
        <v>500</v>
      </c>
      <c r="H470" s="35">
        <f>G470*2</f>
        <v>1000</v>
      </c>
      <c r="I470" s="36"/>
      <c r="J470" s="5" t="str">
        <f>IF(I470="non",H470,"0")</f>
        <v>0</v>
      </c>
      <c r="K470">
        <f>SUMIFS('bac volé dégradé'!$D$3:$D$10,'bac volé dégradé'!$A$3:$A$10,Tableau1345[[#This Row],[Zone]])</f>
        <v>0</v>
      </c>
      <c r="L470">
        <f>(G470)*2+J470+K470</f>
        <v>1000</v>
      </c>
      <c r="M470" s="6"/>
      <c r="N470" s="38" t="str">
        <f>IF(M470="non",L470,"0")</f>
        <v>0</v>
      </c>
      <c r="O470">
        <f>SUMIFS('bac volé dégradé'!$G$3:$G$10,'bac volé dégradé'!$A$3:$A$10,Tableau1345[[#This Row],[Zone]])</f>
        <v>0</v>
      </c>
      <c r="P470" s="40">
        <f>G470*2+N470+O470</f>
        <v>1000</v>
      </c>
      <c r="Q470" s="36"/>
      <c r="R470" s="67" t="str">
        <f t="shared" si="7"/>
        <v>0</v>
      </c>
      <c r="S470">
        <f>SUMIFS('bac volé dégradé'!$J$3:$J$10,'bac volé dégradé'!$A$3:$A$10,Tableau1345[[#This Row],[Zone]])</f>
        <v>0</v>
      </c>
      <c r="T470" s="37">
        <f>$G470*2+R470+S470</f>
        <v>1000</v>
      </c>
      <c r="U470" s="6"/>
      <c r="V470" s="5" t="str">
        <f>IF(U470="non",T470,"0")</f>
        <v>0</v>
      </c>
      <c r="W470">
        <f>SUMIFS('bac volé dégradé'!$M$3:$M$10,'bac volé dégradé'!$A$3:$A$10,Tableau1345[[#This Row],[Zone]])</f>
        <v>0</v>
      </c>
      <c r="X470">
        <f>$G470*2+V470+W470</f>
        <v>1000</v>
      </c>
      <c r="Y470" s="6"/>
    </row>
    <row r="471" spans="1:25" ht="15.75" thickBot="1" x14ac:dyDescent="0.3">
      <c r="A471" s="15">
        <v>468</v>
      </c>
      <c r="B471">
        <v>25</v>
      </c>
      <c r="C471" t="s">
        <v>500</v>
      </c>
      <c r="D471" t="s">
        <v>22</v>
      </c>
      <c r="E471" t="s">
        <v>90</v>
      </c>
      <c r="F471" s="39" t="str">
        <f>VLOOKUP(Tableau1345[[#This Row],[Code]],Legende!$A$2:$B$5,2,FALSE)</f>
        <v>Etablissement</v>
      </c>
      <c r="G471" s="6">
        <f>IF(OR(E471="m",E471="P"),500,1000)</f>
        <v>1000</v>
      </c>
      <c r="H471" s="35">
        <f>G471*2</f>
        <v>2000</v>
      </c>
      <c r="I471" s="36"/>
      <c r="J471" s="5" t="str">
        <f>IF(I471="non",H471,"0")</f>
        <v>0</v>
      </c>
      <c r="K471">
        <f>SUMIFS('bac volé dégradé'!$D$3:$D$10,'bac volé dégradé'!$A$3:$A$10,Tableau1345[[#This Row],[Zone]])</f>
        <v>0</v>
      </c>
      <c r="L471">
        <f>(G471)*2+J471+K471</f>
        <v>2000</v>
      </c>
      <c r="M471" s="6"/>
      <c r="N471" s="38" t="str">
        <f>IF(M471="non",L471,"0")</f>
        <v>0</v>
      </c>
      <c r="O471">
        <f>SUMIFS('bac volé dégradé'!$G$3:$G$10,'bac volé dégradé'!$A$3:$A$10,Tableau1345[[#This Row],[Zone]])</f>
        <v>0</v>
      </c>
      <c r="P471" s="40">
        <f>G471*2+N471+O471</f>
        <v>2000</v>
      </c>
      <c r="Q471" s="36"/>
      <c r="R471" s="67" t="str">
        <f t="shared" si="7"/>
        <v>0</v>
      </c>
      <c r="S471">
        <f>SUMIFS('bac volé dégradé'!$J$3:$J$10,'bac volé dégradé'!$A$3:$A$10,Tableau1345[[#This Row],[Zone]])</f>
        <v>0</v>
      </c>
      <c r="T471" s="37">
        <f>$G471*2+R471+S471</f>
        <v>2000</v>
      </c>
      <c r="U471" s="6"/>
      <c r="V471" s="5" t="str">
        <f>IF(U471="non",T471,"0")</f>
        <v>0</v>
      </c>
      <c r="W471">
        <f>SUMIFS('bac volé dégradé'!$M$3:$M$10,'bac volé dégradé'!$A$3:$A$10,Tableau1345[[#This Row],[Zone]])</f>
        <v>0</v>
      </c>
      <c r="X471">
        <f>$G471*2+V471+W471</f>
        <v>2000</v>
      </c>
      <c r="Y471" s="6"/>
    </row>
    <row r="472" spans="1:25" ht="15.75" thickBot="1" x14ac:dyDescent="0.3">
      <c r="A472" s="15">
        <v>469</v>
      </c>
      <c r="B472">
        <v>682</v>
      </c>
      <c r="C472" t="s">
        <v>501</v>
      </c>
      <c r="D472" t="s">
        <v>22</v>
      </c>
      <c r="E472" t="s">
        <v>69</v>
      </c>
      <c r="F472" s="39" t="str">
        <f>VLOOKUP(Tableau1345[[#This Row],[Code]],Legende!$A$2:$B$5,2,FALSE)</f>
        <v>Foyer</v>
      </c>
      <c r="G472" s="6">
        <f>IF(OR(E472="m",E472="P"),500,1000)</f>
        <v>500</v>
      </c>
      <c r="H472" s="35">
        <f>G472*2</f>
        <v>1000</v>
      </c>
      <c r="I472" s="36"/>
      <c r="J472" s="5" t="str">
        <f>IF(I472="non",H472,"0")</f>
        <v>0</v>
      </c>
      <c r="K472">
        <f>SUMIFS('bac volé dégradé'!$D$3:$D$10,'bac volé dégradé'!$A$3:$A$10,Tableau1345[[#This Row],[Zone]])</f>
        <v>0</v>
      </c>
      <c r="L472">
        <f>(G472)*2+J472+K472</f>
        <v>1000</v>
      </c>
      <c r="M472" s="6"/>
      <c r="N472" s="38" t="str">
        <f>IF(M472="non",L472,"0")</f>
        <v>0</v>
      </c>
      <c r="O472">
        <f>SUMIFS('bac volé dégradé'!$G$3:$G$10,'bac volé dégradé'!$A$3:$A$10,Tableau1345[[#This Row],[Zone]])</f>
        <v>0</v>
      </c>
      <c r="P472" s="40">
        <f>G472*2+N472+O472</f>
        <v>1000</v>
      </c>
      <c r="Q472" s="36"/>
      <c r="R472" s="67" t="str">
        <f t="shared" si="7"/>
        <v>0</v>
      </c>
      <c r="S472">
        <f>SUMIFS('bac volé dégradé'!$J$3:$J$10,'bac volé dégradé'!$A$3:$A$10,Tableau1345[[#This Row],[Zone]])</f>
        <v>0</v>
      </c>
      <c r="T472" s="37">
        <f>$G472*2+R472+S472</f>
        <v>1000</v>
      </c>
      <c r="U472" s="6"/>
      <c r="V472" s="5" t="str">
        <f>IF(U472="non",T472,"0")</f>
        <v>0</v>
      </c>
      <c r="W472">
        <f>SUMIFS('bac volé dégradé'!$M$3:$M$10,'bac volé dégradé'!$A$3:$A$10,Tableau1345[[#This Row],[Zone]])</f>
        <v>0</v>
      </c>
      <c r="X472">
        <f>$G472*2+V472+W472</f>
        <v>1000</v>
      </c>
      <c r="Y472" s="6"/>
    </row>
    <row r="473" spans="1:25" ht="15.75" thickBot="1" x14ac:dyDescent="0.3">
      <c r="A473" s="15">
        <v>470</v>
      </c>
      <c r="B473">
        <v>26</v>
      </c>
      <c r="C473" t="s">
        <v>502</v>
      </c>
      <c r="D473" t="s">
        <v>22</v>
      </c>
      <c r="E473" t="s">
        <v>90</v>
      </c>
      <c r="F473" s="39" t="str">
        <f>VLOOKUP(Tableau1345[[#This Row],[Code]],Legende!$A$2:$B$5,2,FALSE)</f>
        <v>Etablissement</v>
      </c>
      <c r="G473" s="6">
        <f>IF(OR(E473="m",E473="P"),500,1000)</f>
        <v>1000</v>
      </c>
      <c r="H473" s="35">
        <f>G473*2</f>
        <v>2000</v>
      </c>
      <c r="I473" s="36"/>
      <c r="J473" s="5" t="str">
        <f>IF(I473="non",H473,"0")</f>
        <v>0</v>
      </c>
      <c r="K473">
        <f>SUMIFS('bac volé dégradé'!$D$3:$D$10,'bac volé dégradé'!$A$3:$A$10,Tableau1345[[#This Row],[Zone]])</f>
        <v>0</v>
      </c>
      <c r="L473">
        <f>(G473)*2+J473+K473</f>
        <v>2000</v>
      </c>
      <c r="M473" s="6"/>
      <c r="N473" s="38" t="str">
        <f>IF(M473="non",L473,"0")</f>
        <v>0</v>
      </c>
      <c r="O473">
        <f>SUMIFS('bac volé dégradé'!$G$3:$G$10,'bac volé dégradé'!$A$3:$A$10,Tableau1345[[#This Row],[Zone]])</f>
        <v>0</v>
      </c>
      <c r="P473" s="40">
        <f>G473*2+N473+O473</f>
        <v>2000</v>
      </c>
      <c r="Q473" s="36"/>
      <c r="R473" s="67" t="str">
        <f t="shared" si="7"/>
        <v>0</v>
      </c>
      <c r="S473">
        <f>SUMIFS('bac volé dégradé'!$J$3:$J$10,'bac volé dégradé'!$A$3:$A$10,Tableau1345[[#This Row],[Zone]])</f>
        <v>0</v>
      </c>
      <c r="T473" s="37">
        <f>$G473*2+R473+S473</f>
        <v>2000</v>
      </c>
      <c r="U473" s="6"/>
      <c r="V473" s="5" t="str">
        <f>IF(U473="non",T473,"0")</f>
        <v>0</v>
      </c>
      <c r="W473">
        <f>SUMIFS('bac volé dégradé'!$M$3:$M$10,'bac volé dégradé'!$A$3:$A$10,Tableau1345[[#This Row],[Zone]])</f>
        <v>0</v>
      </c>
      <c r="X473">
        <f>$G473*2+V473+W473</f>
        <v>2000</v>
      </c>
      <c r="Y473" s="6"/>
    </row>
    <row r="474" spans="1:25" ht="15.75" thickBot="1" x14ac:dyDescent="0.3">
      <c r="A474" s="15">
        <v>471</v>
      </c>
      <c r="B474">
        <v>683</v>
      </c>
      <c r="C474" t="s">
        <v>503</v>
      </c>
      <c r="D474" t="s">
        <v>22</v>
      </c>
      <c r="E474" t="s">
        <v>69</v>
      </c>
      <c r="F474" s="39" t="str">
        <f>VLOOKUP(Tableau1345[[#This Row],[Code]],Legende!$A$2:$B$5,2,FALSE)</f>
        <v>Foyer</v>
      </c>
      <c r="G474" s="6">
        <f>IF(OR(E474="m",E474="P"),500,1000)</f>
        <v>500</v>
      </c>
      <c r="H474" s="35">
        <f>G474*2</f>
        <v>1000</v>
      </c>
      <c r="I474" s="36"/>
      <c r="J474" s="5" t="str">
        <f>IF(I474="non",H474,"0")</f>
        <v>0</v>
      </c>
      <c r="K474">
        <f>SUMIFS('bac volé dégradé'!$D$3:$D$10,'bac volé dégradé'!$A$3:$A$10,Tableau1345[[#This Row],[Zone]])</f>
        <v>0</v>
      </c>
      <c r="L474">
        <f>(G474)*2+J474+K474</f>
        <v>1000</v>
      </c>
      <c r="M474" s="6"/>
      <c r="N474" s="38" t="str">
        <f>IF(M474="non",L474,"0")</f>
        <v>0</v>
      </c>
      <c r="O474">
        <f>SUMIFS('bac volé dégradé'!$G$3:$G$10,'bac volé dégradé'!$A$3:$A$10,Tableau1345[[#This Row],[Zone]])</f>
        <v>0</v>
      </c>
      <c r="P474" s="40">
        <f>G474*2+N474+O474</f>
        <v>1000</v>
      </c>
      <c r="Q474" s="36"/>
      <c r="R474" s="67" t="str">
        <f t="shared" si="7"/>
        <v>0</v>
      </c>
      <c r="S474">
        <f>SUMIFS('bac volé dégradé'!$J$3:$J$10,'bac volé dégradé'!$A$3:$A$10,Tableau1345[[#This Row],[Zone]])</f>
        <v>0</v>
      </c>
      <c r="T474" s="37">
        <f>$G474*2+R474+S474</f>
        <v>1000</v>
      </c>
      <c r="U474" s="6"/>
      <c r="V474" s="5" t="str">
        <f>IF(U474="non",T474,"0")</f>
        <v>0</v>
      </c>
      <c r="W474">
        <f>SUMIFS('bac volé dégradé'!$M$3:$M$10,'bac volé dégradé'!$A$3:$A$10,Tableau1345[[#This Row],[Zone]])</f>
        <v>0</v>
      </c>
      <c r="X474">
        <f>$G474*2+V474+W474</f>
        <v>1000</v>
      </c>
      <c r="Y474" s="6"/>
    </row>
    <row r="475" spans="1:25" ht="15.75" thickBot="1" x14ac:dyDescent="0.3">
      <c r="A475" s="15">
        <v>472</v>
      </c>
      <c r="B475">
        <v>27</v>
      </c>
      <c r="C475" t="s">
        <v>504</v>
      </c>
      <c r="D475" t="s">
        <v>22</v>
      </c>
      <c r="E475" t="s">
        <v>69</v>
      </c>
      <c r="F475" s="39" t="str">
        <f>VLOOKUP(Tableau1345[[#This Row],[Code]],Legende!$A$2:$B$5,2,FALSE)</f>
        <v>Foyer</v>
      </c>
      <c r="G475" s="6">
        <f>IF(OR(E475="m",E475="P"),500,1000)</f>
        <v>500</v>
      </c>
      <c r="H475" s="35">
        <f>G475*2</f>
        <v>1000</v>
      </c>
      <c r="I475" s="36"/>
      <c r="J475" s="5" t="str">
        <f>IF(I475="non",H475,"0")</f>
        <v>0</v>
      </c>
      <c r="K475">
        <f>SUMIFS('bac volé dégradé'!$D$3:$D$10,'bac volé dégradé'!$A$3:$A$10,Tableau1345[[#This Row],[Zone]])</f>
        <v>0</v>
      </c>
      <c r="L475">
        <f>(G475)*2+J475+K475</f>
        <v>1000</v>
      </c>
      <c r="M475" s="6"/>
      <c r="N475" s="38" t="str">
        <f>IF(M475="non",L475,"0")</f>
        <v>0</v>
      </c>
      <c r="O475">
        <f>SUMIFS('bac volé dégradé'!$G$3:$G$10,'bac volé dégradé'!$A$3:$A$10,Tableau1345[[#This Row],[Zone]])</f>
        <v>0</v>
      </c>
      <c r="P475" s="40">
        <f>G475*2+N475+O475</f>
        <v>1000</v>
      </c>
      <c r="Q475" s="36"/>
      <c r="R475" s="67" t="str">
        <f t="shared" si="7"/>
        <v>0</v>
      </c>
      <c r="S475">
        <f>SUMIFS('bac volé dégradé'!$J$3:$J$10,'bac volé dégradé'!$A$3:$A$10,Tableau1345[[#This Row],[Zone]])</f>
        <v>0</v>
      </c>
      <c r="T475" s="37">
        <f>$G475*2+R475+S475</f>
        <v>1000</v>
      </c>
      <c r="U475" s="6"/>
      <c r="V475" s="5" t="str">
        <f>IF(U475="non",T475,"0")</f>
        <v>0</v>
      </c>
      <c r="W475">
        <f>SUMIFS('bac volé dégradé'!$M$3:$M$10,'bac volé dégradé'!$A$3:$A$10,Tableau1345[[#This Row],[Zone]])</f>
        <v>0</v>
      </c>
      <c r="X475">
        <f>$G475*2+V475+W475</f>
        <v>1000</v>
      </c>
      <c r="Y475" s="6"/>
    </row>
    <row r="476" spans="1:25" ht="15.75" thickBot="1" x14ac:dyDescent="0.3">
      <c r="A476" s="15">
        <v>473</v>
      </c>
      <c r="B476">
        <v>684</v>
      </c>
      <c r="C476" t="s">
        <v>505</v>
      </c>
      <c r="D476" t="s">
        <v>22</v>
      </c>
      <c r="E476" t="s">
        <v>69</v>
      </c>
      <c r="F476" s="39" t="str">
        <f>VLOOKUP(Tableau1345[[#This Row],[Code]],Legende!$A$2:$B$5,2,FALSE)</f>
        <v>Foyer</v>
      </c>
      <c r="G476" s="6">
        <f>IF(OR(E476="m",E476="P"),500,1000)</f>
        <v>500</v>
      </c>
      <c r="H476" s="35">
        <f>G476*2</f>
        <v>1000</v>
      </c>
      <c r="I476" s="36"/>
      <c r="J476" s="5" t="str">
        <f>IF(I476="non",H476,"0")</f>
        <v>0</v>
      </c>
      <c r="K476">
        <f>SUMIFS('bac volé dégradé'!$D$3:$D$10,'bac volé dégradé'!$A$3:$A$10,Tableau1345[[#This Row],[Zone]])</f>
        <v>0</v>
      </c>
      <c r="L476">
        <f>(G476)*2+J476+K476</f>
        <v>1000</v>
      </c>
      <c r="M476" s="6"/>
      <c r="N476" s="38" t="str">
        <f>IF(M476="non",L476,"0")</f>
        <v>0</v>
      </c>
      <c r="O476">
        <f>SUMIFS('bac volé dégradé'!$G$3:$G$10,'bac volé dégradé'!$A$3:$A$10,Tableau1345[[#This Row],[Zone]])</f>
        <v>0</v>
      </c>
      <c r="P476" s="40">
        <f>G476*2+N476+O476</f>
        <v>1000</v>
      </c>
      <c r="Q476" s="36"/>
      <c r="R476" s="67" t="str">
        <f t="shared" si="7"/>
        <v>0</v>
      </c>
      <c r="S476">
        <f>SUMIFS('bac volé dégradé'!$J$3:$J$10,'bac volé dégradé'!$A$3:$A$10,Tableau1345[[#This Row],[Zone]])</f>
        <v>0</v>
      </c>
      <c r="T476" s="37">
        <f>$G476*2+R476+S476</f>
        <v>1000</v>
      </c>
      <c r="U476" s="6"/>
      <c r="V476" s="5" t="str">
        <f>IF(U476="non",T476,"0")</f>
        <v>0</v>
      </c>
      <c r="W476">
        <f>SUMIFS('bac volé dégradé'!$M$3:$M$10,'bac volé dégradé'!$A$3:$A$10,Tableau1345[[#This Row],[Zone]])</f>
        <v>0</v>
      </c>
      <c r="X476">
        <f>$G476*2+V476+W476</f>
        <v>1000</v>
      </c>
      <c r="Y476" s="6"/>
    </row>
    <row r="477" spans="1:25" ht="15.75" thickBot="1" x14ac:dyDescent="0.3">
      <c r="A477" s="15">
        <v>474</v>
      </c>
      <c r="B477">
        <v>28</v>
      </c>
      <c r="C477" t="s">
        <v>506</v>
      </c>
      <c r="D477" t="s">
        <v>22</v>
      </c>
      <c r="E477" t="s">
        <v>69</v>
      </c>
      <c r="F477" s="39" t="str">
        <f>VLOOKUP(Tableau1345[[#This Row],[Code]],Legende!$A$2:$B$5,2,FALSE)</f>
        <v>Foyer</v>
      </c>
      <c r="G477" s="6">
        <f>IF(OR(E477="m",E477="P"),500,1000)</f>
        <v>500</v>
      </c>
      <c r="H477" s="35">
        <f>G477*2</f>
        <v>1000</v>
      </c>
      <c r="I477" s="36"/>
      <c r="J477" s="5" t="str">
        <f>IF(I477="non",H477,"0")</f>
        <v>0</v>
      </c>
      <c r="K477">
        <f>SUMIFS('bac volé dégradé'!$D$3:$D$10,'bac volé dégradé'!$A$3:$A$10,Tableau1345[[#This Row],[Zone]])</f>
        <v>0</v>
      </c>
      <c r="L477">
        <f>(G477)*2+J477+K477</f>
        <v>1000</v>
      </c>
      <c r="M477" s="6"/>
      <c r="N477" s="38" t="str">
        <f>IF(M477="non",L477,"0")</f>
        <v>0</v>
      </c>
      <c r="O477">
        <f>SUMIFS('bac volé dégradé'!$G$3:$G$10,'bac volé dégradé'!$A$3:$A$10,Tableau1345[[#This Row],[Zone]])</f>
        <v>0</v>
      </c>
      <c r="P477" s="40">
        <f>G477*2+N477+O477</f>
        <v>1000</v>
      </c>
      <c r="Q477" s="36"/>
      <c r="R477" s="67" t="str">
        <f t="shared" si="7"/>
        <v>0</v>
      </c>
      <c r="S477">
        <f>SUMIFS('bac volé dégradé'!$J$3:$J$10,'bac volé dégradé'!$A$3:$A$10,Tableau1345[[#This Row],[Zone]])</f>
        <v>0</v>
      </c>
      <c r="T477" s="37">
        <f>$G477*2+R477+S477</f>
        <v>1000</v>
      </c>
      <c r="U477" s="6"/>
      <c r="V477" s="5" t="str">
        <f>IF(U477="non",T477,"0")</f>
        <v>0</v>
      </c>
      <c r="W477">
        <f>SUMIFS('bac volé dégradé'!$M$3:$M$10,'bac volé dégradé'!$A$3:$A$10,Tableau1345[[#This Row],[Zone]])</f>
        <v>0</v>
      </c>
      <c r="X477">
        <f>$G477*2+V477+W477</f>
        <v>1000</v>
      </c>
      <c r="Y477" s="6"/>
    </row>
    <row r="478" spans="1:25" ht="15.75" thickBot="1" x14ac:dyDescent="0.3">
      <c r="A478" s="15">
        <v>475</v>
      </c>
      <c r="B478">
        <v>685</v>
      </c>
      <c r="C478" t="s">
        <v>507</v>
      </c>
      <c r="D478" t="s">
        <v>22</v>
      </c>
      <c r="E478" t="s">
        <v>69</v>
      </c>
      <c r="F478" s="39" t="str">
        <f>VLOOKUP(Tableau1345[[#This Row],[Code]],Legende!$A$2:$B$5,2,FALSE)</f>
        <v>Foyer</v>
      </c>
      <c r="G478" s="6">
        <f>IF(OR(E478="m",E478="P"),500,1000)</f>
        <v>500</v>
      </c>
      <c r="H478" s="35">
        <f>G478*2</f>
        <v>1000</v>
      </c>
      <c r="I478" s="36"/>
      <c r="J478" s="5" t="str">
        <f>IF(I478="non",H478,"0")</f>
        <v>0</v>
      </c>
      <c r="K478">
        <f>SUMIFS('bac volé dégradé'!$D$3:$D$10,'bac volé dégradé'!$A$3:$A$10,Tableau1345[[#This Row],[Zone]])</f>
        <v>0</v>
      </c>
      <c r="L478">
        <f>(G478)*2+J478+K478</f>
        <v>1000</v>
      </c>
      <c r="M478" s="6"/>
      <c r="N478" s="38" t="str">
        <f>IF(M478="non",L478,"0")</f>
        <v>0</v>
      </c>
      <c r="O478">
        <f>SUMIFS('bac volé dégradé'!$G$3:$G$10,'bac volé dégradé'!$A$3:$A$10,Tableau1345[[#This Row],[Zone]])</f>
        <v>0</v>
      </c>
      <c r="P478" s="40">
        <f>G478*2+N478+O478</f>
        <v>1000</v>
      </c>
      <c r="Q478" s="36"/>
      <c r="R478" s="67" t="str">
        <f t="shared" si="7"/>
        <v>0</v>
      </c>
      <c r="S478">
        <f>SUMIFS('bac volé dégradé'!$J$3:$J$10,'bac volé dégradé'!$A$3:$A$10,Tableau1345[[#This Row],[Zone]])</f>
        <v>0</v>
      </c>
      <c r="T478" s="37">
        <f>$G478*2+R478+S478</f>
        <v>1000</v>
      </c>
      <c r="U478" s="6"/>
      <c r="V478" s="5" t="str">
        <f>IF(U478="non",T478,"0")</f>
        <v>0</v>
      </c>
      <c r="W478">
        <f>SUMIFS('bac volé dégradé'!$M$3:$M$10,'bac volé dégradé'!$A$3:$A$10,Tableau1345[[#This Row],[Zone]])</f>
        <v>0</v>
      </c>
      <c r="X478">
        <f>$G478*2+V478+W478</f>
        <v>1000</v>
      </c>
      <c r="Y478" s="6"/>
    </row>
    <row r="479" spans="1:25" ht="15.75" thickBot="1" x14ac:dyDescent="0.3">
      <c r="A479" s="15">
        <v>476</v>
      </c>
      <c r="B479">
        <v>29</v>
      </c>
      <c r="C479" t="s">
        <v>508</v>
      </c>
      <c r="D479" t="s">
        <v>22</v>
      </c>
      <c r="E479" t="s">
        <v>69</v>
      </c>
      <c r="F479" s="39" t="str">
        <f>VLOOKUP(Tableau1345[[#This Row],[Code]],Legende!$A$2:$B$5,2,FALSE)</f>
        <v>Foyer</v>
      </c>
      <c r="G479" s="6">
        <f>IF(OR(E479="m",E479="P"),500,1000)</f>
        <v>500</v>
      </c>
      <c r="H479" s="35">
        <f>G479*2</f>
        <v>1000</v>
      </c>
      <c r="I479" s="36"/>
      <c r="J479" s="5" t="str">
        <f>IF(I479="non",H479,"0")</f>
        <v>0</v>
      </c>
      <c r="K479">
        <f>SUMIFS('bac volé dégradé'!$D$3:$D$10,'bac volé dégradé'!$A$3:$A$10,Tableau1345[[#This Row],[Zone]])</f>
        <v>0</v>
      </c>
      <c r="L479">
        <f>(G479)*2+J479+K479</f>
        <v>1000</v>
      </c>
      <c r="M479" s="6"/>
      <c r="N479" s="38" t="str">
        <f>IF(M479="non",L479,"0")</f>
        <v>0</v>
      </c>
      <c r="O479">
        <f>SUMIFS('bac volé dégradé'!$G$3:$G$10,'bac volé dégradé'!$A$3:$A$10,Tableau1345[[#This Row],[Zone]])</f>
        <v>0</v>
      </c>
      <c r="P479" s="40">
        <f>G479*2+N479+O479</f>
        <v>1000</v>
      </c>
      <c r="Q479" s="36"/>
      <c r="R479" s="67" t="str">
        <f t="shared" si="7"/>
        <v>0</v>
      </c>
      <c r="S479">
        <f>SUMIFS('bac volé dégradé'!$J$3:$J$10,'bac volé dégradé'!$A$3:$A$10,Tableau1345[[#This Row],[Zone]])</f>
        <v>0</v>
      </c>
      <c r="T479" s="37">
        <f>$G479*2+R479+S479</f>
        <v>1000</v>
      </c>
      <c r="U479" s="6"/>
      <c r="V479" s="5" t="str">
        <f>IF(U479="non",T479,"0")</f>
        <v>0</v>
      </c>
      <c r="W479">
        <f>SUMIFS('bac volé dégradé'!$M$3:$M$10,'bac volé dégradé'!$A$3:$A$10,Tableau1345[[#This Row],[Zone]])</f>
        <v>0</v>
      </c>
      <c r="X479">
        <f>$G479*2+V479+W479</f>
        <v>1000</v>
      </c>
      <c r="Y479" s="6"/>
    </row>
    <row r="480" spans="1:25" ht="15.75" thickBot="1" x14ac:dyDescent="0.3">
      <c r="A480" s="15">
        <v>477</v>
      </c>
      <c r="B480">
        <v>686</v>
      </c>
      <c r="C480" t="s">
        <v>509</v>
      </c>
      <c r="D480" t="s">
        <v>22</v>
      </c>
      <c r="E480" t="s">
        <v>69</v>
      </c>
      <c r="F480" s="39" t="str">
        <f>VLOOKUP(Tableau1345[[#This Row],[Code]],Legende!$A$2:$B$5,2,FALSE)</f>
        <v>Foyer</v>
      </c>
      <c r="G480" s="6">
        <f>IF(OR(E480="m",E480="P"),500,1000)</f>
        <v>500</v>
      </c>
      <c r="H480" s="35">
        <f>G480*2</f>
        <v>1000</v>
      </c>
      <c r="I480" s="36"/>
      <c r="J480" s="5" t="str">
        <f>IF(I480="non",H480,"0")</f>
        <v>0</v>
      </c>
      <c r="K480">
        <f>SUMIFS('bac volé dégradé'!$D$3:$D$10,'bac volé dégradé'!$A$3:$A$10,Tableau1345[[#This Row],[Zone]])</f>
        <v>0</v>
      </c>
      <c r="L480">
        <f>(G480)*2+J480+K480</f>
        <v>1000</v>
      </c>
      <c r="M480" s="6"/>
      <c r="N480" s="38" t="str">
        <f>IF(M480="non",L480,"0")</f>
        <v>0</v>
      </c>
      <c r="O480">
        <f>SUMIFS('bac volé dégradé'!$G$3:$G$10,'bac volé dégradé'!$A$3:$A$10,Tableau1345[[#This Row],[Zone]])</f>
        <v>0</v>
      </c>
      <c r="P480" s="40">
        <f>G480*2+N480+O480</f>
        <v>1000</v>
      </c>
      <c r="Q480" s="36"/>
      <c r="R480" s="67" t="str">
        <f t="shared" si="7"/>
        <v>0</v>
      </c>
      <c r="S480">
        <f>SUMIFS('bac volé dégradé'!$J$3:$J$10,'bac volé dégradé'!$A$3:$A$10,Tableau1345[[#This Row],[Zone]])</f>
        <v>0</v>
      </c>
      <c r="T480" s="37">
        <f>$G480*2+R480+S480</f>
        <v>1000</v>
      </c>
      <c r="U480" s="6"/>
      <c r="V480" s="5" t="str">
        <f>IF(U480="non",T480,"0")</f>
        <v>0</v>
      </c>
      <c r="W480">
        <f>SUMIFS('bac volé dégradé'!$M$3:$M$10,'bac volé dégradé'!$A$3:$A$10,Tableau1345[[#This Row],[Zone]])</f>
        <v>0</v>
      </c>
      <c r="X480">
        <f>$G480*2+V480+W480</f>
        <v>1000</v>
      </c>
      <c r="Y480" s="6"/>
    </row>
    <row r="481" spans="1:25" ht="15.75" thickBot="1" x14ac:dyDescent="0.3">
      <c r="A481" s="15">
        <v>478</v>
      </c>
      <c r="B481">
        <v>30</v>
      </c>
      <c r="C481" t="s">
        <v>510</v>
      </c>
      <c r="D481" t="s">
        <v>22</v>
      </c>
      <c r="E481" t="s">
        <v>69</v>
      </c>
      <c r="F481" s="39" t="str">
        <f>VLOOKUP(Tableau1345[[#This Row],[Code]],Legende!$A$2:$B$5,2,FALSE)</f>
        <v>Foyer</v>
      </c>
      <c r="G481" s="6">
        <f>IF(OR(E481="m",E481="P"),500,1000)</f>
        <v>500</v>
      </c>
      <c r="H481" s="35">
        <f>G481*2</f>
        <v>1000</v>
      </c>
      <c r="I481" s="36"/>
      <c r="J481" s="5" t="str">
        <f>IF(I481="non",H481,"0")</f>
        <v>0</v>
      </c>
      <c r="K481">
        <f>SUMIFS('bac volé dégradé'!$D$3:$D$10,'bac volé dégradé'!$A$3:$A$10,Tableau1345[[#This Row],[Zone]])</f>
        <v>0</v>
      </c>
      <c r="L481">
        <f>(G481)*2+J481+K481</f>
        <v>1000</v>
      </c>
      <c r="M481" s="6"/>
      <c r="N481" s="38" t="str">
        <f>IF(M481="non",L481,"0")</f>
        <v>0</v>
      </c>
      <c r="O481">
        <f>SUMIFS('bac volé dégradé'!$G$3:$G$10,'bac volé dégradé'!$A$3:$A$10,Tableau1345[[#This Row],[Zone]])</f>
        <v>0</v>
      </c>
      <c r="P481" s="40">
        <f>G481*2+N481+O481</f>
        <v>1000</v>
      </c>
      <c r="Q481" s="36"/>
      <c r="R481" s="67" t="str">
        <f t="shared" si="7"/>
        <v>0</v>
      </c>
      <c r="S481">
        <f>SUMIFS('bac volé dégradé'!$J$3:$J$10,'bac volé dégradé'!$A$3:$A$10,Tableau1345[[#This Row],[Zone]])</f>
        <v>0</v>
      </c>
      <c r="T481" s="37">
        <f>$G481*2+R481+S481</f>
        <v>1000</v>
      </c>
      <c r="U481" s="6"/>
      <c r="V481" s="5" t="str">
        <f>IF(U481="non",T481,"0")</f>
        <v>0</v>
      </c>
      <c r="W481">
        <f>SUMIFS('bac volé dégradé'!$M$3:$M$10,'bac volé dégradé'!$A$3:$A$10,Tableau1345[[#This Row],[Zone]])</f>
        <v>0</v>
      </c>
      <c r="X481">
        <f>$G481*2+V481+W481</f>
        <v>1000</v>
      </c>
      <c r="Y481" s="6"/>
    </row>
    <row r="482" spans="1:25" ht="15.75" thickBot="1" x14ac:dyDescent="0.3">
      <c r="A482" s="15">
        <v>479</v>
      </c>
      <c r="B482">
        <v>687</v>
      </c>
      <c r="C482" t="s">
        <v>511</v>
      </c>
      <c r="D482" t="s">
        <v>22</v>
      </c>
      <c r="E482" t="s">
        <v>69</v>
      </c>
      <c r="F482" s="39" t="str">
        <f>VLOOKUP(Tableau1345[[#This Row],[Code]],Legende!$A$2:$B$5,2,FALSE)</f>
        <v>Foyer</v>
      </c>
      <c r="G482" s="6">
        <f>IF(OR(E482="m",E482="P"),500,1000)</f>
        <v>500</v>
      </c>
      <c r="H482" s="35">
        <f>G482*2</f>
        <v>1000</v>
      </c>
      <c r="I482" s="36"/>
      <c r="J482" s="5" t="str">
        <f>IF(I482="non",H482,"0")</f>
        <v>0</v>
      </c>
      <c r="K482">
        <f>SUMIFS('bac volé dégradé'!$D$3:$D$10,'bac volé dégradé'!$A$3:$A$10,Tableau1345[[#This Row],[Zone]])</f>
        <v>0</v>
      </c>
      <c r="L482">
        <f>(G482)*2+J482+K482</f>
        <v>1000</v>
      </c>
      <c r="M482" s="6"/>
      <c r="N482" s="38" t="str">
        <f>IF(M482="non",L482,"0")</f>
        <v>0</v>
      </c>
      <c r="O482">
        <f>SUMIFS('bac volé dégradé'!$G$3:$G$10,'bac volé dégradé'!$A$3:$A$10,Tableau1345[[#This Row],[Zone]])</f>
        <v>0</v>
      </c>
      <c r="P482" s="40">
        <f>G482*2+N482+O482</f>
        <v>1000</v>
      </c>
      <c r="Q482" s="36"/>
      <c r="R482" s="67" t="str">
        <f t="shared" si="7"/>
        <v>0</v>
      </c>
      <c r="S482">
        <f>SUMIFS('bac volé dégradé'!$J$3:$J$10,'bac volé dégradé'!$A$3:$A$10,Tableau1345[[#This Row],[Zone]])</f>
        <v>0</v>
      </c>
      <c r="T482" s="37">
        <f>$G482*2+R482+S482</f>
        <v>1000</v>
      </c>
      <c r="U482" s="6"/>
      <c r="V482" s="5" t="str">
        <f>IF(U482="non",T482,"0")</f>
        <v>0</v>
      </c>
      <c r="W482">
        <f>SUMIFS('bac volé dégradé'!$M$3:$M$10,'bac volé dégradé'!$A$3:$A$10,Tableau1345[[#This Row],[Zone]])</f>
        <v>0</v>
      </c>
      <c r="X482">
        <f>$G482*2+V482+W482</f>
        <v>1000</v>
      </c>
      <c r="Y482" s="6"/>
    </row>
    <row r="483" spans="1:25" ht="15.75" thickBot="1" x14ac:dyDescent="0.3">
      <c r="A483" s="15">
        <v>480</v>
      </c>
      <c r="B483">
        <v>31</v>
      </c>
      <c r="C483" t="s">
        <v>512</v>
      </c>
      <c r="D483" t="s">
        <v>22</v>
      </c>
      <c r="E483" t="s">
        <v>69</v>
      </c>
      <c r="F483" s="39" t="str">
        <f>VLOOKUP(Tableau1345[[#This Row],[Code]],Legende!$A$2:$B$5,2,FALSE)</f>
        <v>Foyer</v>
      </c>
      <c r="G483" s="6">
        <f>IF(OR(E483="m",E483="P"),500,1000)</f>
        <v>500</v>
      </c>
      <c r="H483" s="35">
        <f>G483*2</f>
        <v>1000</v>
      </c>
      <c r="I483" s="36"/>
      <c r="J483" s="5" t="str">
        <f>IF(I483="non",H483,"0")</f>
        <v>0</v>
      </c>
      <c r="K483">
        <f>SUMIFS('bac volé dégradé'!$D$3:$D$10,'bac volé dégradé'!$A$3:$A$10,Tableau1345[[#This Row],[Zone]])</f>
        <v>0</v>
      </c>
      <c r="L483">
        <f>(G483)*2+J483+K483</f>
        <v>1000</v>
      </c>
      <c r="M483" s="6"/>
      <c r="N483" s="38" t="str">
        <f>IF(M483="non",L483,"0")</f>
        <v>0</v>
      </c>
      <c r="O483">
        <f>SUMIFS('bac volé dégradé'!$G$3:$G$10,'bac volé dégradé'!$A$3:$A$10,Tableau1345[[#This Row],[Zone]])</f>
        <v>0</v>
      </c>
      <c r="P483" s="40">
        <f>G483*2+N483+O483</f>
        <v>1000</v>
      </c>
      <c r="Q483" s="36"/>
      <c r="R483" s="67" t="str">
        <f t="shared" si="7"/>
        <v>0</v>
      </c>
      <c r="S483">
        <f>SUMIFS('bac volé dégradé'!$J$3:$J$10,'bac volé dégradé'!$A$3:$A$10,Tableau1345[[#This Row],[Zone]])</f>
        <v>0</v>
      </c>
      <c r="T483" s="37">
        <f>$G483*2+R483+S483</f>
        <v>1000</v>
      </c>
      <c r="U483" s="6"/>
      <c r="V483" s="5" t="str">
        <f>IF(U483="non",T483,"0")</f>
        <v>0</v>
      </c>
      <c r="W483">
        <f>SUMIFS('bac volé dégradé'!$M$3:$M$10,'bac volé dégradé'!$A$3:$A$10,Tableau1345[[#This Row],[Zone]])</f>
        <v>0</v>
      </c>
      <c r="X483">
        <f>$G483*2+V483+W483</f>
        <v>1000</v>
      </c>
      <c r="Y483" s="6"/>
    </row>
    <row r="484" spans="1:25" ht="15.75" thickBot="1" x14ac:dyDescent="0.3">
      <c r="A484" s="15">
        <v>481</v>
      </c>
      <c r="B484">
        <v>1</v>
      </c>
      <c r="C484" t="s">
        <v>513</v>
      </c>
      <c r="D484" t="s">
        <v>22</v>
      </c>
      <c r="E484" t="s">
        <v>69</v>
      </c>
      <c r="F484" s="39" t="str">
        <f>VLOOKUP(Tableau1345[[#This Row],[Code]],Legende!$A$2:$B$5,2,FALSE)</f>
        <v>Foyer</v>
      </c>
      <c r="G484" s="6">
        <f>IF(OR(E484="m",E484="P"),500,1000)</f>
        <v>500</v>
      </c>
      <c r="H484" s="35">
        <f>G484*2</f>
        <v>1000</v>
      </c>
      <c r="I484" s="36"/>
      <c r="J484" s="5" t="str">
        <f>IF(I484="non",H484,"0")</f>
        <v>0</v>
      </c>
      <c r="K484">
        <f>SUMIFS('bac volé dégradé'!$D$3:$D$10,'bac volé dégradé'!$A$3:$A$10,Tableau1345[[#This Row],[Zone]])</f>
        <v>0</v>
      </c>
      <c r="L484">
        <f>(G484)*2+J484+K484</f>
        <v>1000</v>
      </c>
      <c r="M484" s="6"/>
      <c r="N484" s="38" t="str">
        <f>IF(M484="non",L484,"0")</f>
        <v>0</v>
      </c>
      <c r="O484">
        <f>SUMIFS('bac volé dégradé'!$G$3:$G$10,'bac volé dégradé'!$A$3:$A$10,Tableau1345[[#This Row],[Zone]])</f>
        <v>0</v>
      </c>
      <c r="P484" s="40">
        <f>G484*2+N484+O484</f>
        <v>1000</v>
      </c>
      <c r="Q484" s="36"/>
      <c r="R484" s="67" t="str">
        <f t="shared" si="7"/>
        <v>0</v>
      </c>
      <c r="S484">
        <f>SUMIFS('bac volé dégradé'!$J$3:$J$10,'bac volé dégradé'!$A$3:$A$10,Tableau1345[[#This Row],[Zone]])</f>
        <v>0</v>
      </c>
      <c r="T484" s="37">
        <f>$G484*2+R484+S484</f>
        <v>1000</v>
      </c>
      <c r="U484" s="6"/>
      <c r="V484" s="5" t="str">
        <f>IF(U484="non",T484,"0")</f>
        <v>0</v>
      </c>
      <c r="W484">
        <f>SUMIFS('bac volé dégradé'!$M$3:$M$10,'bac volé dégradé'!$A$3:$A$10,Tableau1345[[#This Row],[Zone]])</f>
        <v>0</v>
      </c>
      <c r="X484">
        <f>$G484*2+V484+W484</f>
        <v>1000</v>
      </c>
      <c r="Y484" s="6"/>
    </row>
    <row r="485" spans="1:25" ht="15.75" thickBot="1" x14ac:dyDescent="0.3">
      <c r="A485" s="15">
        <v>482</v>
      </c>
      <c r="B485">
        <v>2</v>
      </c>
      <c r="C485" t="s">
        <v>514</v>
      </c>
      <c r="D485" t="s">
        <v>22</v>
      </c>
      <c r="E485" t="s">
        <v>69</v>
      </c>
      <c r="F485" s="39" t="str">
        <f>VLOOKUP(Tableau1345[[#This Row],[Code]],Legende!$A$2:$B$5,2,FALSE)</f>
        <v>Foyer</v>
      </c>
      <c r="G485" s="6">
        <f>IF(OR(E485="m",E485="P"),500,1000)</f>
        <v>500</v>
      </c>
      <c r="H485" s="35">
        <f>G485*2</f>
        <v>1000</v>
      </c>
      <c r="I485" s="36"/>
      <c r="J485" s="5" t="str">
        <f>IF(I485="non",H485,"0")</f>
        <v>0</v>
      </c>
      <c r="K485">
        <f>SUMIFS('bac volé dégradé'!$D$3:$D$10,'bac volé dégradé'!$A$3:$A$10,Tableau1345[[#This Row],[Zone]])</f>
        <v>0</v>
      </c>
      <c r="L485">
        <f>(G485)*2+J485+K485</f>
        <v>1000</v>
      </c>
      <c r="M485" s="6"/>
      <c r="N485" s="38" t="str">
        <f>IF(M485="non",L485,"0")</f>
        <v>0</v>
      </c>
      <c r="O485">
        <f>SUMIFS('bac volé dégradé'!$G$3:$G$10,'bac volé dégradé'!$A$3:$A$10,Tableau1345[[#This Row],[Zone]])</f>
        <v>0</v>
      </c>
      <c r="P485" s="40">
        <f>G485*2+N485+O485</f>
        <v>1000</v>
      </c>
      <c r="Q485" s="36"/>
      <c r="R485" s="67" t="str">
        <f t="shared" si="7"/>
        <v>0</v>
      </c>
      <c r="S485">
        <f>SUMIFS('bac volé dégradé'!$J$3:$J$10,'bac volé dégradé'!$A$3:$A$10,Tableau1345[[#This Row],[Zone]])</f>
        <v>0</v>
      </c>
      <c r="T485" s="37">
        <f>$G485*2+R485+S485</f>
        <v>1000</v>
      </c>
      <c r="U485" s="6"/>
      <c r="V485" s="5" t="str">
        <f>IF(U485="non",T485,"0")</f>
        <v>0</v>
      </c>
      <c r="W485">
        <f>SUMIFS('bac volé dégradé'!$M$3:$M$10,'bac volé dégradé'!$A$3:$A$10,Tableau1345[[#This Row],[Zone]])</f>
        <v>0</v>
      </c>
      <c r="X485">
        <f>$G485*2+V485+W485</f>
        <v>1000</v>
      </c>
      <c r="Y485" s="6"/>
    </row>
    <row r="486" spans="1:25" ht="15.75" thickBot="1" x14ac:dyDescent="0.3">
      <c r="A486" s="15">
        <v>483</v>
      </c>
      <c r="B486">
        <v>3</v>
      </c>
      <c r="C486" t="s">
        <v>515</v>
      </c>
      <c r="D486" t="s">
        <v>22</v>
      </c>
      <c r="E486" t="s">
        <v>90</v>
      </c>
      <c r="F486" s="39" t="str">
        <f>VLOOKUP(Tableau1345[[#This Row],[Code]],Legende!$A$2:$B$5,2,FALSE)</f>
        <v>Etablissement</v>
      </c>
      <c r="G486" s="6">
        <f>IF(OR(E486="m",E486="P"),500,1000)</f>
        <v>1000</v>
      </c>
      <c r="H486" s="35">
        <f>G486*2</f>
        <v>2000</v>
      </c>
      <c r="I486" s="36"/>
      <c r="J486" s="5" t="str">
        <f>IF(I486="non",H486,"0")</f>
        <v>0</v>
      </c>
      <c r="K486">
        <f>SUMIFS('bac volé dégradé'!$D$3:$D$10,'bac volé dégradé'!$A$3:$A$10,Tableau1345[[#This Row],[Zone]])</f>
        <v>0</v>
      </c>
      <c r="L486">
        <f>(G486)*2+J486+K486</f>
        <v>2000</v>
      </c>
      <c r="M486" s="6"/>
      <c r="N486" s="38" t="str">
        <f>IF(M486="non",L486,"0")</f>
        <v>0</v>
      </c>
      <c r="O486">
        <f>SUMIFS('bac volé dégradé'!$G$3:$G$10,'bac volé dégradé'!$A$3:$A$10,Tableau1345[[#This Row],[Zone]])</f>
        <v>0</v>
      </c>
      <c r="P486" s="40">
        <f>G486*2+N486+O486</f>
        <v>2000</v>
      </c>
      <c r="Q486" s="36"/>
      <c r="R486" s="67" t="str">
        <f t="shared" si="7"/>
        <v>0</v>
      </c>
      <c r="S486">
        <f>SUMIFS('bac volé dégradé'!$J$3:$J$10,'bac volé dégradé'!$A$3:$A$10,Tableau1345[[#This Row],[Zone]])</f>
        <v>0</v>
      </c>
      <c r="T486" s="37">
        <f>$G486*2+R486+S486</f>
        <v>2000</v>
      </c>
      <c r="U486" s="6"/>
      <c r="V486" s="5" t="str">
        <f>IF(U486="non",T486,"0")</f>
        <v>0</v>
      </c>
      <c r="W486">
        <f>SUMIFS('bac volé dégradé'!$M$3:$M$10,'bac volé dégradé'!$A$3:$A$10,Tableau1345[[#This Row],[Zone]])</f>
        <v>0</v>
      </c>
      <c r="X486">
        <f>$G486*2+V486+W486</f>
        <v>2000</v>
      </c>
      <c r="Y486" s="6"/>
    </row>
    <row r="487" spans="1:25" ht="15.75" thickBot="1" x14ac:dyDescent="0.3">
      <c r="A487" s="15">
        <v>484</v>
      </c>
      <c r="B487">
        <v>4</v>
      </c>
      <c r="C487" t="s">
        <v>516</v>
      </c>
      <c r="D487" t="s">
        <v>22</v>
      </c>
      <c r="E487" t="s">
        <v>69</v>
      </c>
      <c r="F487" s="39" t="str">
        <f>VLOOKUP(Tableau1345[[#This Row],[Code]],Legende!$A$2:$B$5,2,FALSE)</f>
        <v>Foyer</v>
      </c>
      <c r="G487" s="6">
        <f>IF(OR(E487="m",E487="P"),500,1000)</f>
        <v>500</v>
      </c>
      <c r="H487" s="35">
        <f>G487*2</f>
        <v>1000</v>
      </c>
      <c r="I487" s="36"/>
      <c r="J487" s="5" t="str">
        <f>IF(I487="non",H487,"0")</f>
        <v>0</v>
      </c>
      <c r="K487">
        <f>SUMIFS('bac volé dégradé'!$D$3:$D$10,'bac volé dégradé'!$A$3:$A$10,Tableau1345[[#This Row],[Zone]])</f>
        <v>0</v>
      </c>
      <c r="L487">
        <f>(G487)*2+J487+K487</f>
        <v>1000</v>
      </c>
      <c r="M487" s="6"/>
      <c r="N487" s="38" t="str">
        <f>IF(M487="non",L487,"0")</f>
        <v>0</v>
      </c>
      <c r="O487">
        <f>SUMIFS('bac volé dégradé'!$G$3:$G$10,'bac volé dégradé'!$A$3:$A$10,Tableau1345[[#This Row],[Zone]])</f>
        <v>0</v>
      </c>
      <c r="P487" s="40">
        <f>G487*2+N487+O487</f>
        <v>1000</v>
      </c>
      <c r="Q487" s="36"/>
      <c r="R487" s="67" t="str">
        <f t="shared" si="7"/>
        <v>0</v>
      </c>
      <c r="S487">
        <f>SUMIFS('bac volé dégradé'!$J$3:$J$10,'bac volé dégradé'!$A$3:$A$10,Tableau1345[[#This Row],[Zone]])</f>
        <v>0</v>
      </c>
      <c r="T487" s="37">
        <f>$G487*2+R487+S487</f>
        <v>1000</v>
      </c>
      <c r="U487" s="6"/>
      <c r="V487" s="5" t="str">
        <f>IF(U487="non",T487,"0")</f>
        <v>0</v>
      </c>
      <c r="W487">
        <f>SUMIFS('bac volé dégradé'!$M$3:$M$10,'bac volé dégradé'!$A$3:$A$10,Tableau1345[[#This Row],[Zone]])</f>
        <v>0</v>
      </c>
      <c r="X487">
        <f>$G487*2+V487+W487</f>
        <v>1000</v>
      </c>
      <c r="Y487" s="6"/>
    </row>
    <row r="488" spans="1:25" ht="15.75" thickBot="1" x14ac:dyDescent="0.3">
      <c r="A488" s="15">
        <v>485</v>
      </c>
      <c r="B488">
        <v>6</v>
      </c>
      <c r="C488" t="s">
        <v>517</v>
      </c>
      <c r="D488" t="s">
        <v>22</v>
      </c>
      <c r="E488" t="s">
        <v>69</v>
      </c>
      <c r="F488" s="39" t="str">
        <f>VLOOKUP(Tableau1345[[#This Row],[Code]],Legende!$A$2:$B$5,2,FALSE)</f>
        <v>Foyer</v>
      </c>
      <c r="G488" s="6">
        <f>IF(OR(E488="m",E488="P"),500,1000)</f>
        <v>500</v>
      </c>
      <c r="H488" s="35">
        <f>G488*2</f>
        <v>1000</v>
      </c>
      <c r="I488" s="36"/>
      <c r="J488" s="5" t="str">
        <f>IF(I488="non",H488,"0")</f>
        <v>0</v>
      </c>
      <c r="K488">
        <f>SUMIFS('bac volé dégradé'!$D$3:$D$10,'bac volé dégradé'!$A$3:$A$10,Tableau1345[[#This Row],[Zone]])</f>
        <v>0</v>
      </c>
      <c r="L488">
        <f>(G488)*2+J488+K488</f>
        <v>1000</v>
      </c>
      <c r="M488" s="6"/>
      <c r="N488" s="38" t="str">
        <f>IF(M488="non",L488,"0")</f>
        <v>0</v>
      </c>
      <c r="O488">
        <f>SUMIFS('bac volé dégradé'!$G$3:$G$10,'bac volé dégradé'!$A$3:$A$10,Tableau1345[[#This Row],[Zone]])</f>
        <v>0</v>
      </c>
      <c r="P488" s="40">
        <f>G488*2+N488+O488</f>
        <v>1000</v>
      </c>
      <c r="Q488" s="36"/>
      <c r="R488" s="67" t="str">
        <f t="shared" si="7"/>
        <v>0</v>
      </c>
      <c r="S488">
        <f>SUMIFS('bac volé dégradé'!$J$3:$J$10,'bac volé dégradé'!$A$3:$A$10,Tableau1345[[#This Row],[Zone]])</f>
        <v>0</v>
      </c>
      <c r="T488" s="37">
        <f>$G488*2+R488+S488</f>
        <v>1000</v>
      </c>
      <c r="U488" s="6"/>
      <c r="V488" s="5" t="str">
        <f>IF(U488="non",T488,"0")</f>
        <v>0</v>
      </c>
      <c r="W488">
        <f>SUMIFS('bac volé dégradé'!$M$3:$M$10,'bac volé dégradé'!$A$3:$A$10,Tableau1345[[#This Row],[Zone]])</f>
        <v>0</v>
      </c>
      <c r="X488">
        <f>$G488*2+V488+W488</f>
        <v>1000</v>
      </c>
      <c r="Y488" s="6"/>
    </row>
    <row r="489" spans="1:25" ht="15.75" thickBot="1" x14ac:dyDescent="0.3">
      <c r="A489" s="15">
        <v>486</v>
      </c>
      <c r="B489">
        <v>7</v>
      </c>
      <c r="C489" t="s">
        <v>518</v>
      </c>
      <c r="D489" t="s">
        <v>22</v>
      </c>
      <c r="E489" t="s">
        <v>69</v>
      </c>
      <c r="F489" s="39" t="str">
        <f>VLOOKUP(Tableau1345[[#This Row],[Code]],Legende!$A$2:$B$5,2,FALSE)</f>
        <v>Foyer</v>
      </c>
      <c r="G489" s="6">
        <f>IF(OR(E489="m",E489="P"),500,1000)</f>
        <v>500</v>
      </c>
      <c r="H489" s="35">
        <f>G489*2</f>
        <v>1000</v>
      </c>
      <c r="I489" s="36"/>
      <c r="J489" s="5" t="str">
        <f>IF(I489="non",H489,"0")</f>
        <v>0</v>
      </c>
      <c r="K489">
        <f>SUMIFS('bac volé dégradé'!$D$3:$D$10,'bac volé dégradé'!$A$3:$A$10,Tableau1345[[#This Row],[Zone]])</f>
        <v>0</v>
      </c>
      <c r="L489">
        <f>(G489)*2+J489+K489</f>
        <v>1000</v>
      </c>
      <c r="M489" s="6"/>
      <c r="N489" s="38" t="str">
        <f>IF(M489="non",L489,"0")</f>
        <v>0</v>
      </c>
      <c r="O489">
        <f>SUMIFS('bac volé dégradé'!$G$3:$G$10,'bac volé dégradé'!$A$3:$A$10,Tableau1345[[#This Row],[Zone]])</f>
        <v>0</v>
      </c>
      <c r="P489" s="40">
        <f>G489*2+N489+O489</f>
        <v>1000</v>
      </c>
      <c r="Q489" s="36"/>
      <c r="R489" s="67" t="str">
        <f t="shared" si="7"/>
        <v>0</v>
      </c>
      <c r="S489">
        <f>SUMIFS('bac volé dégradé'!$J$3:$J$10,'bac volé dégradé'!$A$3:$A$10,Tableau1345[[#This Row],[Zone]])</f>
        <v>0</v>
      </c>
      <c r="T489" s="37">
        <f>$G489*2+R489+S489</f>
        <v>1000</v>
      </c>
      <c r="U489" s="6"/>
      <c r="V489" s="5" t="str">
        <f>IF(U489="non",T489,"0")</f>
        <v>0</v>
      </c>
      <c r="W489">
        <f>SUMIFS('bac volé dégradé'!$M$3:$M$10,'bac volé dégradé'!$A$3:$A$10,Tableau1345[[#This Row],[Zone]])</f>
        <v>0</v>
      </c>
      <c r="X489">
        <f>$G489*2+V489+W489</f>
        <v>1000</v>
      </c>
      <c r="Y489" s="6"/>
    </row>
    <row r="490" spans="1:25" ht="15.75" thickBot="1" x14ac:dyDescent="0.3">
      <c r="A490" s="15">
        <v>487</v>
      </c>
      <c r="B490">
        <v>8</v>
      </c>
      <c r="C490" t="s">
        <v>519</v>
      </c>
      <c r="D490" t="s">
        <v>22</v>
      </c>
      <c r="E490" t="s">
        <v>69</v>
      </c>
      <c r="F490" s="39" t="str">
        <f>VLOOKUP(Tableau1345[[#This Row],[Code]],Legende!$A$2:$B$5,2,FALSE)</f>
        <v>Foyer</v>
      </c>
      <c r="G490" s="6">
        <f>IF(OR(E490="m",E490="P"),500,1000)</f>
        <v>500</v>
      </c>
      <c r="H490" s="35">
        <f>G490*2</f>
        <v>1000</v>
      </c>
      <c r="I490" s="36"/>
      <c r="J490" s="5" t="str">
        <f>IF(I490="non",H490,"0")</f>
        <v>0</v>
      </c>
      <c r="K490">
        <f>SUMIFS('bac volé dégradé'!$D$3:$D$10,'bac volé dégradé'!$A$3:$A$10,Tableau1345[[#This Row],[Zone]])</f>
        <v>0</v>
      </c>
      <c r="L490">
        <f>(G490)*2+J490+K490</f>
        <v>1000</v>
      </c>
      <c r="M490" s="6"/>
      <c r="N490" s="38" t="str">
        <f>IF(M490="non",L490,"0")</f>
        <v>0</v>
      </c>
      <c r="O490">
        <f>SUMIFS('bac volé dégradé'!$G$3:$G$10,'bac volé dégradé'!$A$3:$A$10,Tableau1345[[#This Row],[Zone]])</f>
        <v>0</v>
      </c>
      <c r="P490" s="40">
        <f>G490*2+N490+O490</f>
        <v>1000</v>
      </c>
      <c r="Q490" s="36"/>
      <c r="R490" s="67" t="str">
        <f t="shared" si="7"/>
        <v>0</v>
      </c>
      <c r="S490">
        <f>SUMIFS('bac volé dégradé'!$J$3:$J$10,'bac volé dégradé'!$A$3:$A$10,Tableau1345[[#This Row],[Zone]])</f>
        <v>0</v>
      </c>
      <c r="T490" s="37">
        <f>$G490*2+R490+S490</f>
        <v>1000</v>
      </c>
      <c r="U490" s="6"/>
      <c r="V490" s="5" t="str">
        <f>IF(U490="non",T490,"0")</f>
        <v>0</v>
      </c>
      <c r="W490">
        <f>SUMIFS('bac volé dégradé'!$M$3:$M$10,'bac volé dégradé'!$A$3:$A$10,Tableau1345[[#This Row],[Zone]])</f>
        <v>0</v>
      </c>
      <c r="X490">
        <f>$G490*2+V490+W490</f>
        <v>1000</v>
      </c>
      <c r="Y490" s="6"/>
    </row>
    <row r="491" spans="1:25" ht="15.75" thickBot="1" x14ac:dyDescent="0.3">
      <c r="A491" s="15">
        <v>488</v>
      </c>
      <c r="B491">
        <v>9</v>
      </c>
      <c r="C491" t="s">
        <v>520</v>
      </c>
      <c r="D491" t="s">
        <v>22</v>
      </c>
      <c r="E491" t="s">
        <v>69</v>
      </c>
      <c r="F491" s="39" t="str">
        <f>VLOOKUP(Tableau1345[[#This Row],[Code]],Legende!$A$2:$B$5,2,FALSE)</f>
        <v>Foyer</v>
      </c>
      <c r="G491" s="6">
        <f>IF(OR(E491="m",E491="P"),500,1000)</f>
        <v>500</v>
      </c>
      <c r="H491" s="35">
        <f>G491*2</f>
        <v>1000</v>
      </c>
      <c r="I491" s="36"/>
      <c r="J491" s="5" t="str">
        <f>IF(I491="non",H491,"0")</f>
        <v>0</v>
      </c>
      <c r="K491">
        <f>SUMIFS('bac volé dégradé'!$D$3:$D$10,'bac volé dégradé'!$A$3:$A$10,Tableau1345[[#This Row],[Zone]])</f>
        <v>0</v>
      </c>
      <c r="L491">
        <f>(G491)*2+J491+K491</f>
        <v>1000</v>
      </c>
      <c r="M491" s="6"/>
      <c r="N491" s="38" t="str">
        <f>IF(M491="non",L491,"0")</f>
        <v>0</v>
      </c>
      <c r="O491">
        <f>SUMIFS('bac volé dégradé'!$G$3:$G$10,'bac volé dégradé'!$A$3:$A$10,Tableau1345[[#This Row],[Zone]])</f>
        <v>0</v>
      </c>
      <c r="P491" s="40">
        <f>G491*2+N491+O491</f>
        <v>1000</v>
      </c>
      <c r="Q491" s="36"/>
      <c r="R491" s="67" t="str">
        <f t="shared" si="7"/>
        <v>0</v>
      </c>
      <c r="S491">
        <f>SUMIFS('bac volé dégradé'!$J$3:$J$10,'bac volé dégradé'!$A$3:$A$10,Tableau1345[[#This Row],[Zone]])</f>
        <v>0</v>
      </c>
      <c r="T491" s="37">
        <f>$G491*2+R491+S491</f>
        <v>1000</v>
      </c>
      <c r="U491" s="6"/>
      <c r="V491" s="5" t="str">
        <f>IF(U491="non",T491,"0")</f>
        <v>0</v>
      </c>
      <c r="W491">
        <f>SUMIFS('bac volé dégradé'!$M$3:$M$10,'bac volé dégradé'!$A$3:$A$10,Tableau1345[[#This Row],[Zone]])</f>
        <v>0</v>
      </c>
      <c r="X491">
        <f>$G491*2+V491+W491</f>
        <v>1000</v>
      </c>
      <c r="Y491" s="6"/>
    </row>
    <row r="492" spans="1:25" ht="15.75" thickBot="1" x14ac:dyDescent="0.3">
      <c r="A492" s="15">
        <v>489</v>
      </c>
      <c r="B492">
        <v>10</v>
      </c>
      <c r="C492" t="s">
        <v>521</v>
      </c>
      <c r="D492" t="s">
        <v>22</v>
      </c>
      <c r="E492" t="s">
        <v>90</v>
      </c>
      <c r="F492" s="39" t="str">
        <f>VLOOKUP(Tableau1345[[#This Row],[Code]],Legende!$A$2:$B$5,2,FALSE)</f>
        <v>Etablissement</v>
      </c>
      <c r="G492" s="6">
        <f>IF(OR(E492="m",E492="P"),500,1000)</f>
        <v>1000</v>
      </c>
      <c r="H492" s="35">
        <f>G492*2</f>
        <v>2000</v>
      </c>
      <c r="I492" s="36"/>
      <c r="J492" s="5" t="str">
        <f>IF(I492="non",H492,"0")</f>
        <v>0</v>
      </c>
      <c r="K492">
        <f>SUMIFS('bac volé dégradé'!$D$3:$D$10,'bac volé dégradé'!$A$3:$A$10,Tableau1345[[#This Row],[Zone]])</f>
        <v>0</v>
      </c>
      <c r="L492">
        <f>(G492)*2+J492+K492</f>
        <v>2000</v>
      </c>
      <c r="M492" s="6"/>
      <c r="N492" s="38" t="str">
        <f>IF(M492="non",L492,"0")</f>
        <v>0</v>
      </c>
      <c r="O492">
        <f>SUMIFS('bac volé dégradé'!$G$3:$G$10,'bac volé dégradé'!$A$3:$A$10,Tableau1345[[#This Row],[Zone]])</f>
        <v>0</v>
      </c>
      <c r="P492" s="40">
        <f>G492*2+N492+O492</f>
        <v>2000</v>
      </c>
      <c r="Q492" s="36"/>
      <c r="R492" s="67" t="str">
        <f t="shared" si="7"/>
        <v>0</v>
      </c>
      <c r="S492">
        <f>SUMIFS('bac volé dégradé'!$J$3:$J$10,'bac volé dégradé'!$A$3:$A$10,Tableau1345[[#This Row],[Zone]])</f>
        <v>0</v>
      </c>
      <c r="T492" s="37">
        <f>$G492*2+R492+S492</f>
        <v>2000</v>
      </c>
      <c r="U492" s="6"/>
      <c r="V492" s="5" t="str">
        <f>IF(U492="non",T492,"0")</f>
        <v>0</v>
      </c>
      <c r="W492">
        <f>SUMIFS('bac volé dégradé'!$M$3:$M$10,'bac volé dégradé'!$A$3:$A$10,Tableau1345[[#This Row],[Zone]])</f>
        <v>0</v>
      </c>
      <c r="X492">
        <f>$G492*2+V492+W492</f>
        <v>2000</v>
      </c>
      <c r="Y492" s="6"/>
    </row>
    <row r="493" spans="1:25" ht="15.75" thickBot="1" x14ac:dyDescent="0.3">
      <c r="A493" s="15">
        <v>490</v>
      </c>
      <c r="B493">
        <v>11</v>
      </c>
      <c r="C493" t="s">
        <v>522</v>
      </c>
      <c r="D493" t="s">
        <v>22</v>
      </c>
      <c r="E493" t="s">
        <v>90</v>
      </c>
      <c r="F493" s="39" t="str">
        <f>VLOOKUP(Tableau1345[[#This Row],[Code]],Legende!$A$2:$B$5,2,FALSE)</f>
        <v>Etablissement</v>
      </c>
      <c r="G493" s="6">
        <f>IF(OR(E493="m",E493="P"),500,1000)</f>
        <v>1000</v>
      </c>
      <c r="H493" s="35">
        <f>G493*2</f>
        <v>2000</v>
      </c>
      <c r="I493" s="36"/>
      <c r="J493" s="5" t="str">
        <f>IF(I493="non",H493,"0")</f>
        <v>0</v>
      </c>
      <c r="K493">
        <f>SUMIFS('bac volé dégradé'!$D$3:$D$10,'bac volé dégradé'!$A$3:$A$10,Tableau1345[[#This Row],[Zone]])</f>
        <v>0</v>
      </c>
      <c r="L493">
        <f>(G493)*2+J493+K493</f>
        <v>2000</v>
      </c>
      <c r="M493" s="6"/>
      <c r="N493" s="38" t="str">
        <f>IF(M493="non",L493,"0")</f>
        <v>0</v>
      </c>
      <c r="O493">
        <f>SUMIFS('bac volé dégradé'!$G$3:$G$10,'bac volé dégradé'!$A$3:$A$10,Tableau1345[[#This Row],[Zone]])</f>
        <v>0</v>
      </c>
      <c r="P493" s="40">
        <f>G493*2+N493+O493</f>
        <v>2000</v>
      </c>
      <c r="Q493" s="36"/>
      <c r="R493" s="67" t="str">
        <f t="shared" si="7"/>
        <v>0</v>
      </c>
      <c r="S493">
        <f>SUMIFS('bac volé dégradé'!$J$3:$J$10,'bac volé dégradé'!$A$3:$A$10,Tableau1345[[#This Row],[Zone]])</f>
        <v>0</v>
      </c>
      <c r="T493" s="37">
        <f>$G493*2+R493+S493</f>
        <v>2000</v>
      </c>
      <c r="U493" s="6"/>
      <c r="V493" s="5" t="str">
        <f>IF(U493="non",T493,"0")</f>
        <v>0</v>
      </c>
      <c r="W493">
        <f>SUMIFS('bac volé dégradé'!$M$3:$M$10,'bac volé dégradé'!$A$3:$A$10,Tableau1345[[#This Row],[Zone]])</f>
        <v>0</v>
      </c>
      <c r="X493">
        <f>$G493*2+V493+W493</f>
        <v>2000</v>
      </c>
      <c r="Y493" s="6"/>
    </row>
    <row r="494" spans="1:25" ht="15.75" thickBot="1" x14ac:dyDescent="0.3">
      <c r="A494" s="15">
        <v>491</v>
      </c>
      <c r="B494">
        <v>12</v>
      </c>
      <c r="C494" t="s">
        <v>523</v>
      </c>
      <c r="D494" t="s">
        <v>22</v>
      </c>
      <c r="E494" t="s">
        <v>90</v>
      </c>
      <c r="F494" s="39" t="str">
        <f>VLOOKUP(Tableau1345[[#This Row],[Code]],Legende!$A$2:$B$5,2,FALSE)</f>
        <v>Etablissement</v>
      </c>
      <c r="G494" s="6">
        <f>IF(OR(E494="m",E494="P"),500,1000)</f>
        <v>1000</v>
      </c>
      <c r="H494" s="35">
        <f>G494*2</f>
        <v>2000</v>
      </c>
      <c r="I494" s="36"/>
      <c r="J494" s="5" t="str">
        <f>IF(I494="non",H494,"0")</f>
        <v>0</v>
      </c>
      <c r="K494">
        <f>SUMIFS('bac volé dégradé'!$D$3:$D$10,'bac volé dégradé'!$A$3:$A$10,Tableau1345[[#This Row],[Zone]])</f>
        <v>0</v>
      </c>
      <c r="L494">
        <f>(G494)*2+J494+K494</f>
        <v>2000</v>
      </c>
      <c r="M494" s="6"/>
      <c r="N494" s="38" t="str">
        <f>IF(M494="non",L494,"0")</f>
        <v>0</v>
      </c>
      <c r="O494">
        <f>SUMIFS('bac volé dégradé'!$G$3:$G$10,'bac volé dégradé'!$A$3:$A$10,Tableau1345[[#This Row],[Zone]])</f>
        <v>0</v>
      </c>
      <c r="P494" s="40">
        <f>G494*2+N494+O494</f>
        <v>2000</v>
      </c>
      <c r="Q494" s="36"/>
      <c r="R494" s="67" t="str">
        <f t="shared" si="7"/>
        <v>0</v>
      </c>
      <c r="S494">
        <f>SUMIFS('bac volé dégradé'!$J$3:$J$10,'bac volé dégradé'!$A$3:$A$10,Tableau1345[[#This Row],[Zone]])</f>
        <v>0</v>
      </c>
      <c r="T494" s="37">
        <f>$G494*2+R494+S494</f>
        <v>2000</v>
      </c>
      <c r="U494" s="6"/>
      <c r="V494" s="5" t="str">
        <f>IF(U494="non",T494,"0")</f>
        <v>0</v>
      </c>
      <c r="W494">
        <f>SUMIFS('bac volé dégradé'!$M$3:$M$10,'bac volé dégradé'!$A$3:$A$10,Tableau1345[[#This Row],[Zone]])</f>
        <v>0</v>
      </c>
      <c r="X494">
        <f>$G494*2+V494+W494</f>
        <v>2000</v>
      </c>
      <c r="Y494" s="6"/>
    </row>
    <row r="495" spans="1:25" ht="15.75" thickBot="1" x14ac:dyDescent="0.3">
      <c r="A495" s="15">
        <v>492</v>
      </c>
      <c r="B495">
        <v>13</v>
      </c>
      <c r="C495" t="s">
        <v>524</v>
      </c>
      <c r="D495" t="s">
        <v>22</v>
      </c>
      <c r="E495" t="s">
        <v>90</v>
      </c>
      <c r="F495" s="39" t="str">
        <f>VLOOKUP(Tableau1345[[#This Row],[Code]],Legende!$A$2:$B$5,2,FALSE)</f>
        <v>Etablissement</v>
      </c>
      <c r="G495" s="6">
        <f>IF(OR(E495="m",E495="P"),500,1000)</f>
        <v>1000</v>
      </c>
      <c r="H495" s="35">
        <f>G495*2</f>
        <v>2000</v>
      </c>
      <c r="I495" s="36"/>
      <c r="J495" s="5" t="str">
        <f>IF(I495="non",H495,"0")</f>
        <v>0</v>
      </c>
      <c r="K495">
        <f>SUMIFS('bac volé dégradé'!$D$3:$D$10,'bac volé dégradé'!$A$3:$A$10,Tableau1345[[#This Row],[Zone]])</f>
        <v>0</v>
      </c>
      <c r="L495">
        <f>(G495)*2+J495+K495</f>
        <v>2000</v>
      </c>
      <c r="M495" s="6"/>
      <c r="N495" s="38" t="str">
        <f>IF(M495="non",L495,"0")</f>
        <v>0</v>
      </c>
      <c r="O495">
        <f>SUMIFS('bac volé dégradé'!$G$3:$G$10,'bac volé dégradé'!$A$3:$A$10,Tableau1345[[#This Row],[Zone]])</f>
        <v>0</v>
      </c>
      <c r="P495" s="40">
        <f>G495*2+N495+O495</f>
        <v>2000</v>
      </c>
      <c r="Q495" s="36"/>
      <c r="R495" s="67" t="str">
        <f t="shared" si="7"/>
        <v>0</v>
      </c>
      <c r="S495">
        <f>SUMIFS('bac volé dégradé'!$J$3:$J$10,'bac volé dégradé'!$A$3:$A$10,Tableau1345[[#This Row],[Zone]])</f>
        <v>0</v>
      </c>
      <c r="T495" s="37">
        <f>$G495*2+R495+S495</f>
        <v>2000</v>
      </c>
      <c r="U495" s="6"/>
      <c r="V495" s="5" t="str">
        <f>IF(U495="non",T495,"0")</f>
        <v>0</v>
      </c>
      <c r="W495">
        <f>SUMIFS('bac volé dégradé'!$M$3:$M$10,'bac volé dégradé'!$A$3:$A$10,Tableau1345[[#This Row],[Zone]])</f>
        <v>0</v>
      </c>
      <c r="X495">
        <f>$G495*2+V495+W495</f>
        <v>2000</v>
      </c>
      <c r="Y495" s="6"/>
    </row>
    <row r="496" spans="1:25" ht="15.75" thickBot="1" x14ac:dyDescent="0.3">
      <c r="A496" s="15">
        <v>493</v>
      </c>
      <c r="B496">
        <v>14</v>
      </c>
      <c r="C496" t="s">
        <v>425</v>
      </c>
      <c r="D496" t="s">
        <v>22</v>
      </c>
      <c r="E496" t="s">
        <v>69</v>
      </c>
      <c r="F496" s="39" t="str">
        <f>VLOOKUP(Tableau1345[[#This Row],[Code]],Legende!$A$2:$B$5,2,FALSE)</f>
        <v>Foyer</v>
      </c>
      <c r="G496" s="6">
        <f>IF(OR(E496="m",E496="P"),500,1000)</f>
        <v>500</v>
      </c>
      <c r="H496" s="35">
        <f>G496*2</f>
        <v>1000</v>
      </c>
      <c r="I496" s="36"/>
      <c r="J496" s="5" t="str">
        <f>IF(I496="non",H496,"0")</f>
        <v>0</v>
      </c>
      <c r="K496">
        <f>SUMIFS('bac volé dégradé'!$D$3:$D$10,'bac volé dégradé'!$A$3:$A$10,Tableau1345[[#This Row],[Zone]])</f>
        <v>0</v>
      </c>
      <c r="L496">
        <f>(G496)*2+J496+K496</f>
        <v>1000</v>
      </c>
      <c r="M496" s="6"/>
      <c r="N496" s="38" t="str">
        <f>IF(M496="non",L496,"0")</f>
        <v>0</v>
      </c>
      <c r="O496">
        <f>SUMIFS('bac volé dégradé'!$G$3:$G$10,'bac volé dégradé'!$A$3:$A$10,Tableau1345[[#This Row],[Zone]])</f>
        <v>0</v>
      </c>
      <c r="P496" s="40">
        <f>G496*2+N496+O496</f>
        <v>1000</v>
      </c>
      <c r="Q496" s="36"/>
      <c r="R496" s="67" t="str">
        <f t="shared" si="7"/>
        <v>0</v>
      </c>
      <c r="S496">
        <f>SUMIFS('bac volé dégradé'!$J$3:$J$10,'bac volé dégradé'!$A$3:$A$10,Tableau1345[[#This Row],[Zone]])</f>
        <v>0</v>
      </c>
      <c r="T496" s="37">
        <f>$G496*2+R496+S496</f>
        <v>1000</v>
      </c>
      <c r="U496" s="6"/>
      <c r="V496" s="5" t="str">
        <f>IF(U496="non",T496,"0")</f>
        <v>0</v>
      </c>
      <c r="W496">
        <f>SUMIFS('bac volé dégradé'!$M$3:$M$10,'bac volé dégradé'!$A$3:$A$10,Tableau1345[[#This Row],[Zone]])</f>
        <v>0</v>
      </c>
      <c r="X496">
        <f>$G496*2+V496+W496</f>
        <v>1000</v>
      </c>
      <c r="Y496" s="6"/>
    </row>
    <row r="497" spans="1:25" ht="15.75" thickBot="1" x14ac:dyDescent="0.3">
      <c r="A497" s="15">
        <v>494</v>
      </c>
      <c r="B497">
        <v>15</v>
      </c>
      <c r="C497" t="s">
        <v>525</v>
      </c>
      <c r="D497" t="s">
        <v>22</v>
      </c>
      <c r="E497" t="s">
        <v>90</v>
      </c>
      <c r="F497" s="39" t="str">
        <f>VLOOKUP(Tableau1345[[#This Row],[Code]],Legende!$A$2:$B$5,2,FALSE)</f>
        <v>Etablissement</v>
      </c>
      <c r="G497" s="6">
        <f>IF(OR(E497="m",E497="P"),500,1000)</f>
        <v>1000</v>
      </c>
      <c r="H497" s="35">
        <f>G497*2</f>
        <v>2000</v>
      </c>
      <c r="I497" s="36"/>
      <c r="J497" s="5" t="str">
        <f>IF(I497="non",H497,"0")</f>
        <v>0</v>
      </c>
      <c r="K497">
        <f>SUMIFS('bac volé dégradé'!$D$3:$D$10,'bac volé dégradé'!$A$3:$A$10,Tableau1345[[#This Row],[Zone]])</f>
        <v>0</v>
      </c>
      <c r="L497">
        <f>(G497)*2+J497+K497</f>
        <v>2000</v>
      </c>
      <c r="M497" s="6"/>
      <c r="N497" s="38" t="str">
        <f>IF(M497="non",L497,"0")</f>
        <v>0</v>
      </c>
      <c r="O497">
        <f>SUMIFS('bac volé dégradé'!$G$3:$G$10,'bac volé dégradé'!$A$3:$A$10,Tableau1345[[#This Row],[Zone]])</f>
        <v>0</v>
      </c>
      <c r="P497" s="40">
        <f>G497*2+N497+O497</f>
        <v>2000</v>
      </c>
      <c r="Q497" s="36"/>
      <c r="R497" s="67" t="str">
        <f t="shared" si="7"/>
        <v>0</v>
      </c>
      <c r="S497">
        <f>SUMIFS('bac volé dégradé'!$J$3:$J$10,'bac volé dégradé'!$A$3:$A$10,Tableau1345[[#This Row],[Zone]])</f>
        <v>0</v>
      </c>
      <c r="T497" s="37">
        <f>$G497*2+R497+S497</f>
        <v>2000</v>
      </c>
      <c r="U497" s="6"/>
      <c r="V497" s="5" t="str">
        <f>IF(U497="non",T497,"0")</f>
        <v>0</v>
      </c>
      <c r="W497">
        <f>SUMIFS('bac volé dégradé'!$M$3:$M$10,'bac volé dégradé'!$A$3:$A$10,Tableau1345[[#This Row],[Zone]])</f>
        <v>0</v>
      </c>
      <c r="X497">
        <f>$G497*2+V497+W497</f>
        <v>2000</v>
      </c>
      <c r="Y497" s="6"/>
    </row>
    <row r="498" spans="1:25" ht="15.75" thickBot="1" x14ac:dyDescent="0.3">
      <c r="A498" s="15">
        <v>495</v>
      </c>
      <c r="B498">
        <v>96</v>
      </c>
      <c r="C498" t="s">
        <v>526</v>
      </c>
      <c r="D498" t="s">
        <v>22</v>
      </c>
      <c r="E498" t="s">
        <v>90</v>
      </c>
      <c r="F498" s="39" t="str">
        <f>VLOOKUP(Tableau1345[[#This Row],[Code]],Legende!$A$2:$B$5,2,FALSE)</f>
        <v>Etablissement</v>
      </c>
      <c r="G498" s="6">
        <f>IF(OR(E498="m",E498="P"),500,1000)</f>
        <v>1000</v>
      </c>
      <c r="H498" s="35">
        <f>G498*2</f>
        <v>2000</v>
      </c>
      <c r="I498" s="36"/>
      <c r="J498" s="5" t="str">
        <f>IF(I498="non",H498,"0")</f>
        <v>0</v>
      </c>
      <c r="K498">
        <f>SUMIFS('bac volé dégradé'!$D$3:$D$10,'bac volé dégradé'!$A$3:$A$10,Tableau1345[[#This Row],[Zone]])</f>
        <v>0</v>
      </c>
      <c r="L498">
        <f>(G498)*2+J498+K498</f>
        <v>2000</v>
      </c>
      <c r="M498" s="6"/>
      <c r="N498" s="38" t="str">
        <f>IF(M498="non",L498,"0")</f>
        <v>0</v>
      </c>
      <c r="O498">
        <f>SUMIFS('bac volé dégradé'!$G$3:$G$10,'bac volé dégradé'!$A$3:$A$10,Tableau1345[[#This Row],[Zone]])</f>
        <v>0</v>
      </c>
      <c r="P498" s="40">
        <f>G498*2+N498+O498</f>
        <v>2000</v>
      </c>
      <c r="Q498" s="36"/>
      <c r="R498" s="67" t="str">
        <f t="shared" si="7"/>
        <v>0</v>
      </c>
      <c r="S498">
        <f>SUMIFS('bac volé dégradé'!$J$3:$J$10,'bac volé dégradé'!$A$3:$A$10,Tableau1345[[#This Row],[Zone]])</f>
        <v>0</v>
      </c>
      <c r="T498" s="37">
        <f>$G498*2+R498+S498</f>
        <v>2000</v>
      </c>
      <c r="U498" s="6"/>
      <c r="V498" s="5" t="str">
        <f>IF(U498="non",T498,"0")</f>
        <v>0</v>
      </c>
      <c r="W498">
        <f>SUMIFS('bac volé dégradé'!$M$3:$M$10,'bac volé dégradé'!$A$3:$A$10,Tableau1345[[#This Row],[Zone]])</f>
        <v>0</v>
      </c>
      <c r="X498">
        <f>$G498*2+V498+W498</f>
        <v>2000</v>
      </c>
      <c r="Y498" s="6"/>
    </row>
    <row r="499" spans="1:25" ht="15.75" thickBot="1" x14ac:dyDescent="0.3">
      <c r="A499" s="15">
        <v>496</v>
      </c>
      <c r="B499">
        <v>97</v>
      </c>
      <c r="C499" t="s">
        <v>527</v>
      </c>
      <c r="D499" t="s">
        <v>22</v>
      </c>
      <c r="E499" t="s">
        <v>73</v>
      </c>
      <c r="F499" s="39" t="str">
        <f>VLOOKUP(Tableau1345[[#This Row],[Code]],Legende!$A$2:$B$5,2,FALSE)</f>
        <v>Petit commercant</v>
      </c>
      <c r="G499" s="6">
        <f>IF(OR(E499="m",E499="P"),500,1000)</f>
        <v>500</v>
      </c>
      <c r="H499" s="35">
        <f>G499*2</f>
        <v>1000</v>
      </c>
      <c r="I499" s="36"/>
      <c r="J499" s="5" t="str">
        <f>IF(I499="non",H499,"0")</f>
        <v>0</v>
      </c>
      <c r="K499">
        <f>SUMIFS('bac volé dégradé'!$D$3:$D$10,'bac volé dégradé'!$A$3:$A$10,Tableau1345[[#This Row],[Zone]])</f>
        <v>0</v>
      </c>
      <c r="L499">
        <f>(G499)*2+J499+K499</f>
        <v>1000</v>
      </c>
      <c r="M499" s="6"/>
      <c r="N499" s="38" t="str">
        <f>IF(M499="non",L499,"0")</f>
        <v>0</v>
      </c>
      <c r="O499">
        <f>SUMIFS('bac volé dégradé'!$G$3:$G$10,'bac volé dégradé'!$A$3:$A$10,Tableau1345[[#This Row],[Zone]])</f>
        <v>0</v>
      </c>
      <c r="P499" s="40">
        <f>G499*2+N499+O499</f>
        <v>1000</v>
      </c>
      <c r="Q499" s="36"/>
      <c r="R499" s="67" t="str">
        <f t="shared" si="7"/>
        <v>0</v>
      </c>
      <c r="S499">
        <f>SUMIFS('bac volé dégradé'!$J$3:$J$10,'bac volé dégradé'!$A$3:$A$10,Tableau1345[[#This Row],[Zone]])</f>
        <v>0</v>
      </c>
      <c r="T499" s="37">
        <f>$G499*2+R499+S499</f>
        <v>1000</v>
      </c>
      <c r="U499" s="6"/>
      <c r="V499" s="5" t="str">
        <f>IF(U499="non",T499,"0")</f>
        <v>0</v>
      </c>
      <c r="W499">
        <f>SUMIFS('bac volé dégradé'!$M$3:$M$10,'bac volé dégradé'!$A$3:$A$10,Tableau1345[[#This Row],[Zone]])</f>
        <v>0</v>
      </c>
      <c r="X499">
        <f>$G499*2+V499+W499</f>
        <v>1000</v>
      </c>
      <c r="Y499" s="6"/>
    </row>
    <row r="500" spans="1:25" ht="15.75" thickBot="1" x14ac:dyDescent="0.3">
      <c r="A500" s="15">
        <v>497</v>
      </c>
      <c r="B500">
        <v>98</v>
      </c>
      <c r="C500" t="s">
        <v>528</v>
      </c>
      <c r="D500" t="s">
        <v>22</v>
      </c>
      <c r="E500" t="s">
        <v>69</v>
      </c>
      <c r="F500" s="39" t="str">
        <f>VLOOKUP(Tableau1345[[#This Row],[Code]],Legende!$A$2:$B$5,2,FALSE)</f>
        <v>Foyer</v>
      </c>
      <c r="G500" s="6">
        <f>IF(OR(E500="m",E500="P"),500,1000)</f>
        <v>500</v>
      </c>
      <c r="H500" s="35">
        <f>G500*2</f>
        <v>1000</v>
      </c>
      <c r="I500" s="36"/>
      <c r="J500" s="5" t="str">
        <f>IF(I500="non",H500,"0")</f>
        <v>0</v>
      </c>
      <c r="K500">
        <f>SUMIFS('bac volé dégradé'!$D$3:$D$10,'bac volé dégradé'!$A$3:$A$10,Tableau1345[[#This Row],[Zone]])</f>
        <v>0</v>
      </c>
      <c r="L500">
        <f>(G500)*2+J500+K500</f>
        <v>1000</v>
      </c>
      <c r="M500" s="6"/>
      <c r="N500" s="38" t="str">
        <f>IF(M500="non",L500,"0")</f>
        <v>0</v>
      </c>
      <c r="O500">
        <f>SUMIFS('bac volé dégradé'!$G$3:$G$10,'bac volé dégradé'!$A$3:$A$10,Tableau1345[[#This Row],[Zone]])</f>
        <v>0</v>
      </c>
      <c r="P500" s="40">
        <f>G500*2+N500+O500</f>
        <v>1000</v>
      </c>
      <c r="Q500" s="36"/>
      <c r="R500" s="67" t="str">
        <f t="shared" si="7"/>
        <v>0</v>
      </c>
      <c r="S500">
        <f>SUMIFS('bac volé dégradé'!$J$3:$J$10,'bac volé dégradé'!$A$3:$A$10,Tableau1345[[#This Row],[Zone]])</f>
        <v>0</v>
      </c>
      <c r="T500" s="37">
        <f>$G500*2+R500+S500</f>
        <v>1000</v>
      </c>
      <c r="U500" s="6"/>
      <c r="V500" s="5" t="str">
        <f>IF(U500="non",T500,"0")</f>
        <v>0</v>
      </c>
      <c r="W500">
        <f>SUMIFS('bac volé dégradé'!$M$3:$M$10,'bac volé dégradé'!$A$3:$A$10,Tableau1345[[#This Row],[Zone]])</f>
        <v>0</v>
      </c>
      <c r="X500">
        <f>$G500*2+V500+W500</f>
        <v>1000</v>
      </c>
      <c r="Y500" s="6"/>
    </row>
    <row r="501" spans="1:25" ht="15.75" thickBot="1" x14ac:dyDescent="0.3">
      <c r="A501" s="15">
        <v>498</v>
      </c>
      <c r="B501">
        <v>99</v>
      </c>
      <c r="C501" t="s">
        <v>529</v>
      </c>
      <c r="D501" t="s">
        <v>22</v>
      </c>
      <c r="E501" t="s">
        <v>69</v>
      </c>
      <c r="F501" s="39" t="str">
        <f>VLOOKUP(Tableau1345[[#This Row],[Code]],Legende!$A$2:$B$5,2,FALSE)</f>
        <v>Foyer</v>
      </c>
      <c r="G501" s="6">
        <f>IF(OR(E501="m",E501="P"),500,1000)</f>
        <v>500</v>
      </c>
      <c r="H501" s="35">
        <f>G501*2</f>
        <v>1000</v>
      </c>
      <c r="I501" s="36"/>
      <c r="J501" s="5" t="str">
        <f>IF(I501="non",H501,"0")</f>
        <v>0</v>
      </c>
      <c r="K501">
        <f>SUMIFS('bac volé dégradé'!$D$3:$D$10,'bac volé dégradé'!$A$3:$A$10,Tableau1345[[#This Row],[Zone]])</f>
        <v>0</v>
      </c>
      <c r="L501">
        <f>(G501)*2+J501+K501</f>
        <v>1000</v>
      </c>
      <c r="M501" s="6"/>
      <c r="N501" s="38" t="str">
        <f>IF(M501="non",L501,"0")</f>
        <v>0</v>
      </c>
      <c r="O501">
        <f>SUMIFS('bac volé dégradé'!$G$3:$G$10,'bac volé dégradé'!$A$3:$A$10,Tableau1345[[#This Row],[Zone]])</f>
        <v>0</v>
      </c>
      <c r="P501" s="40">
        <f>G501*2+N501+O501</f>
        <v>1000</v>
      </c>
      <c r="Q501" s="36"/>
      <c r="R501" s="67" t="str">
        <f t="shared" si="7"/>
        <v>0</v>
      </c>
      <c r="S501">
        <f>SUMIFS('bac volé dégradé'!$J$3:$J$10,'bac volé dégradé'!$A$3:$A$10,Tableau1345[[#This Row],[Zone]])</f>
        <v>0</v>
      </c>
      <c r="T501" s="37">
        <f>$G501*2+R501+S501</f>
        <v>1000</v>
      </c>
      <c r="U501" s="6"/>
      <c r="V501" s="5" t="str">
        <f>IF(U501="non",T501,"0")</f>
        <v>0</v>
      </c>
      <c r="W501">
        <f>SUMIFS('bac volé dégradé'!$M$3:$M$10,'bac volé dégradé'!$A$3:$A$10,Tableau1345[[#This Row],[Zone]])</f>
        <v>0</v>
      </c>
      <c r="X501">
        <f>$G501*2+V501+W501</f>
        <v>1000</v>
      </c>
      <c r="Y501" s="6"/>
    </row>
    <row r="502" spans="1:25" ht="15.75" thickBot="1" x14ac:dyDescent="0.3">
      <c r="A502" s="15">
        <v>499</v>
      </c>
      <c r="B502">
        <v>100</v>
      </c>
      <c r="C502" t="s">
        <v>530</v>
      </c>
      <c r="D502" t="s">
        <v>22</v>
      </c>
      <c r="E502" t="s">
        <v>69</v>
      </c>
      <c r="F502" s="39" t="str">
        <f>VLOOKUP(Tableau1345[[#This Row],[Code]],Legende!$A$2:$B$5,2,FALSE)</f>
        <v>Foyer</v>
      </c>
      <c r="G502" s="6">
        <f>IF(OR(E502="m",E502="P"),500,1000)</f>
        <v>500</v>
      </c>
      <c r="H502" s="35">
        <f>G502*2</f>
        <v>1000</v>
      </c>
      <c r="I502" s="36"/>
      <c r="J502" s="5" t="str">
        <f>IF(I502="non",H502,"0")</f>
        <v>0</v>
      </c>
      <c r="K502">
        <f>SUMIFS('bac volé dégradé'!$D$3:$D$10,'bac volé dégradé'!$A$3:$A$10,Tableau1345[[#This Row],[Zone]])</f>
        <v>0</v>
      </c>
      <c r="L502">
        <f>(G502)*2+J502+K502</f>
        <v>1000</v>
      </c>
      <c r="M502" s="6"/>
      <c r="N502" s="38" t="str">
        <f>IF(M502="non",L502,"0")</f>
        <v>0</v>
      </c>
      <c r="O502">
        <f>SUMIFS('bac volé dégradé'!$G$3:$G$10,'bac volé dégradé'!$A$3:$A$10,Tableau1345[[#This Row],[Zone]])</f>
        <v>0</v>
      </c>
      <c r="P502" s="40">
        <f>G502*2+N502+O502</f>
        <v>1000</v>
      </c>
      <c r="Q502" s="36"/>
      <c r="R502" s="67" t="str">
        <f t="shared" si="7"/>
        <v>0</v>
      </c>
      <c r="S502">
        <f>SUMIFS('bac volé dégradé'!$J$3:$J$10,'bac volé dégradé'!$A$3:$A$10,Tableau1345[[#This Row],[Zone]])</f>
        <v>0</v>
      </c>
      <c r="T502" s="37">
        <f>$G502*2+R502+S502</f>
        <v>1000</v>
      </c>
      <c r="U502" s="6"/>
      <c r="V502" s="5" t="str">
        <f>IF(U502="non",T502,"0")</f>
        <v>0</v>
      </c>
      <c r="W502">
        <f>SUMIFS('bac volé dégradé'!$M$3:$M$10,'bac volé dégradé'!$A$3:$A$10,Tableau1345[[#This Row],[Zone]])</f>
        <v>0</v>
      </c>
      <c r="X502">
        <f>$G502*2+V502+W502</f>
        <v>1000</v>
      </c>
      <c r="Y502" s="6"/>
    </row>
    <row r="503" spans="1:25" ht="15.75" thickBot="1" x14ac:dyDescent="0.3">
      <c r="A503" s="15">
        <v>500</v>
      </c>
      <c r="B503">
        <v>101</v>
      </c>
      <c r="C503" t="s">
        <v>531</v>
      </c>
      <c r="D503" t="s">
        <v>22</v>
      </c>
      <c r="E503" t="s">
        <v>69</v>
      </c>
      <c r="F503" s="39" t="str">
        <f>VLOOKUP(Tableau1345[[#This Row],[Code]],Legende!$A$2:$B$5,2,FALSE)</f>
        <v>Foyer</v>
      </c>
      <c r="G503" s="6">
        <f>IF(OR(E503="m",E503="P"),500,1000)</f>
        <v>500</v>
      </c>
      <c r="H503" s="35">
        <f>G503*2</f>
        <v>1000</v>
      </c>
      <c r="I503" s="36"/>
      <c r="J503" s="5" t="str">
        <f>IF(I503="non",H503,"0")</f>
        <v>0</v>
      </c>
      <c r="K503">
        <f>SUMIFS('bac volé dégradé'!$D$3:$D$10,'bac volé dégradé'!$A$3:$A$10,Tableau1345[[#This Row],[Zone]])</f>
        <v>0</v>
      </c>
      <c r="L503">
        <f>(G503)*2+J503+K503</f>
        <v>1000</v>
      </c>
      <c r="M503" s="6"/>
      <c r="N503" s="38" t="str">
        <f>IF(M503="non",L503,"0")</f>
        <v>0</v>
      </c>
      <c r="O503">
        <f>SUMIFS('bac volé dégradé'!$G$3:$G$10,'bac volé dégradé'!$A$3:$A$10,Tableau1345[[#This Row],[Zone]])</f>
        <v>0</v>
      </c>
      <c r="P503" s="40">
        <f>G503*2+N503+O503</f>
        <v>1000</v>
      </c>
      <c r="Q503" s="36"/>
      <c r="R503" s="67" t="str">
        <f t="shared" si="7"/>
        <v>0</v>
      </c>
      <c r="S503">
        <f>SUMIFS('bac volé dégradé'!$J$3:$J$10,'bac volé dégradé'!$A$3:$A$10,Tableau1345[[#This Row],[Zone]])</f>
        <v>0</v>
      </c>
      <c r="T503" s="37">
        <f>$G503*2+R503+S503</f>
        <v>1000</v>
      </c>
      <c r="U503" s="6"/>
      <c r="V503" s="5" t="str">
        <f>IF(U503="non",T503,"0")</f>
        <v>0</v>
      </c>
      <c r="W503">
        <f>SUMIFS('bac volé dégradé'!$M$3:$M$10,'bac volé dégradé'!$A$3:$A$10,Tableau1345[[#This Row],[Zone]])</f>
        <v>0</v>
      </c>
      <c r="X503">
        <f>$G503*2+V503+W503</f>
        <v>1000</v>
      </c>
      <c r="Y503" s="6"/>
    </row>
    <row r="504" spans="1:25" ht="15.75" thickBot="1" x14ac:dyDescent="0.3">
      <c r="A504" s="15">
        <v>501</v>
      </c>
      <c r="B504">
        <v>102</v>
      </c>
      <c r="C504" t="s">
        <v>532</v>
      </c>
      <c r="D504" t="s">
        <v>22</v>
      </c>
      <c r="E504" t="s">
        <v>90</v>
      </c>
      <c r="F504" s="39" t="str">
        <f>VLOOKUP(Tableau1345[[#This Row],[Code]],Legende!$A$2:$B$5,2,FALSE)</f>
        <v>Etablissement</v>
      </c>
      <c r="G504" s="6">
        <f>IF(OR(E504="m",E504="P"),500,1000)</f>
        <v>1000</v>
      </c>
      <c r="H504" s="35">
        <f>G504*2</f>
        <v>2000</v>
      </c>
      <c r="I504" s="36"/>
      <c r="J504" s="5" t="str">
        <f>IF(I504="non",H504,"0")</f>
        <v>0</v>
      </c>
      <c r="K504">
        <f>SUMIFS('bac volé dégradé'!$D$3:$D$10,'bac volé dégradé'!$A$3:$A$10,Tableau1345[[#This Row],[Zone]])</f>
        <v>0</v>
      </c>
      <c r="L504">
        <f>(G504)*2+J504+K504</f>
        <v>2000</v>
      </c>
      <c r="M504" s="6"/>
      <c r="N504" s="38" t="str">
        <f>IF(M504="non",L504,"0")</f>
        <v>0</v>
      </c>
      <c r="O504">
        <f>SUMIFS('bac volé dégradé'!$G$3:$G$10,'bac volé dégradé'!$A$3:$A$10,Tableau1345[[#This Row],[Zone]])</f>
        <v>0</v>
      </c>
      <c r="P504" s="40">
        <f>G504*2+N504+O504</f>
        <v>2000</v>
      </c>
      <c r="Q504" s="36"/>
      <c r="R504" s="67" t="str">
        <f t="shared" si="7"/>
        <v>0</v>
      </c>
      <c r="S504">
        <f>SUMIFS('bac volé dégradé'!$J$3:$J$10,'bac volé dégradé'!$A$3:$A$10,Tableau1345[[#This Row],[Zone]])</f>
        <v>0</v>
      </c>
      <c r="T504" s="37">
        <f>$G504*2+R504+S504</f>
        <v>2000</v>
      </c>
      <c r="U504" s="6"/>
      <c r="V504" s="5" t="str">
        <f>IF(U504="non",T504,"0")</f>
        <v>0</v>
      </c>
      <c r="W504">
        <f>SUMIFS('bac volé dégradé'!$M$3:$M$10,'bac volé dégradé'!$A$3:$A$10,Tableau1345[[#This Row],[Zone]])</f>
        <v>0</v>
      </c>
      <c r="X504">
        <f>$G504*2+V504+W504</f>
        <v>2000</v>
      </c>
      <c r="Y504" s="6"/>
    </row>
    <row r="505" spans="1:25" ht="15.75" thickBot="1" x14ac:dyDescent="0.3">
      <c r="A505" s="15">
        <v>502</v>
      </c>
      <c r="B505">
        <v>103</v>
      </c>
      <c r="C505" t="s">
        <v>533</v>
      </c>
      <c r="D505" t="s">
        <v>22</v>
      </c>
      <c r="E505" t="s">
        <v>90</v>
      </c>
      <c r="F505" s="39" t="str">
        <f>VLOOKUP(Tableau1345[[#This Row],[Code]],Legende!$A$2:$B$5,2,FALSE)</f>
        <v>Etablissement</v>
      </c>
      <c r="G505" s="6">
        <f>IF(OR(E505="m",E505="P"),500,1000)</f>
        <v>1000</v>
      </c>
      <c r="H505" s="35">
        <f>G505*2</f>
        <v>2000</v>
      </c>
      <c r="I505" s="36"/>
      <c r="J505" s="5" t="str">
        <f>IF(I505="non",H505,"0")</f>
        <v>0</v>
      </c>
      <c r="K505">
        <f>SUMIFS('bac volé dégradé'!$D$3:$D$10,'bac volé dégradé'!$A$3:$A$10,Tableau1345[[#This Row],[Zone]])</f>
        <v>0</v>
      </c>
      <c r="L505">
        <f>(G505)*2+J505+K505</f>
        <v>2000</v>
      </c>
      <c r="M505" s="6"/>
      <c r="N505" s="38" t="str">
        <f>IF(M505="non",L505,"0")</f>
        <v>0</v>
      </c>
      <c r="O505">
        <f>SUMIFS('bac volé dégradé'!$G$3:$G$10,'bac volé dégradé'!$A$3:$A$10,Tableau1345[[#This Row],[Zone]])</f>
        <v>0</v>
      </c>
      <c r="P505" s="40">
        <f>G505*2+N505+O505</f>
        <v>2000</v>
      </c>
      <c r="Q505" s="36"/>
      <c r="R505" s="67" t="str">
        <f t="shared" si="7"/>
        <v>0</v>
      </c>
      <c r="S505">
        <f>SUMIFS('bac volé dégradé'!$J$3:$J$10,'bac volé dégradé'!$A$3:$A$10,Tableau1345[[#This Row],[Zone]])</f>
        <v>0</v>
      </c>
      <c r="T505" s="37">
        <f>$G505*2+R505+S505</f>
        <v>2000</v>
      </c>
      <c r="U505" s="6"/>
      <c r="V505" s="5" t="str">
        <f>IF(U505="non",T505,"0")</f>
        <v>0</v>
      </c>
      <c r="W505">
        <f>SUMIFS('bac volé dégradé'!$M$3:$M$10,'bac volé dégradé'!$A$3:$A$10,Tableau1345[[#This Row],[Zone]])</f>
        <v>0</v>
      </c>
      <c r="X505">
        <f>$G505*2+V505+W505</f>
        <v>2000</v>
      </c>
      <c r="Y505" s="6"/>
    </row>
    <row r="506" spans="1:25" ht="15.75" thickBot="1" x14ac:dyDescent="0.3">
      <c r="A506" s="15">
        <v>503</v>
      </c>
      <c r="B506">
        <v>104</v>
      </c>
      <c r="C506" t="s">
        <v>534</v>
      </c>
      <c r="D506" t="s">
        <v>22</v>
      </c>
      <c r="E506" t="s">
        <v>69</v>
      </c>
      <c r="F506" s="39" t="str">
        <f>VLOOKUP(Tableau1345[[#This Row],[Code]],Legende!$A$2:$B$5,2,FALSE)</f>
        <v>Foyer</v>
      </c>
      <c r="G506" s="6">
        <f>IF(OR(E506="m",E506="P"),500,1000)</f>
        <v>500</v>
      </c>
      <c r="H506" s="35">
        <f>G506*2</f>
        <v>1000</v>
      </c>
      <c r="I506" s="36"/>
      <c r="J506" s="5" t="str">
        <f>IF(I506="non",H506,"0")</f>
        <v>0</v>
      </c>
      <c r="K506">
        <f>SUMIFS('bac volé dégradé'!$D$3:$D$10,'bac volé dégradé'!$A$3:$A$10,Tableau1345[[#This Row],[Zone]])</f>
        <v>0</v>
      </c>
      <c r="L506">
        <f>(G506)*2+J506+K506</f>
        <v>1000</v>
      </c>
      <c r="M506" s="6"/>
      <c r="N506" s="38" t="str">
        <f>IF(M506="non",L506,"0")</f>
        <v>0</v>
      </c>
      <c r="O506">
        <f>SUMIFS('bac volé dégradé'!$G$3:$G$10,'bac volé dégradé'!$A$3:$A$10,Tableau1345[[#This Row],[Zone]])</f>
        <v>0</v>
      </c>
      <c r="P506" s="40">
        <f>G506*2+N506+O506</f>
        <v>1000</v>
      </c>
      <c r="Q506" s="36"/>
      <c r="R506" s="67" t="str">
        <f t="shared" si="7"/>
        <v>0</v>
      </c>
      <c r="S506">
        <f>SUMIFS('bac volé dégradé'!$J$3:$J$10,'bac volé dégradé'!$A$3:$A$10,Tableau1345[[#This Row],[Zone]])</f>
        <v>0</v>
      </c>
      <c r="T506" s="37">
        <f>$G506*2+R506+S506</f>
        <v>1000</v>
      </c>
      <c r="U506" s="6"/>
      <c r="V506" s="5" t="str">
        <f>IF(U506="non",T506,"0")</f>
        <v>0</v>
      </c>
      <c r="W506">
        <f>SUMIFS('bac volé dégradé'!$M$3:$M$10,'bac volé dégradé'!$A$3:$A$10,Tableau1345[[#This Row],[Zone]])</f>
        <v>0</v>
      </c>
      <c r="X506">
        <f>$G506*2+V506+W506</f>
        <v>1000</v>
      </c>
      <c r="Y506" s="6"/>
    </row>
    <row r="507" spans="1:25" ht="15.75" thickBot="1" x14ac:dyDescent="0.3">
      <c r="A507" s="15">
        <v>504</v>
      </c>
      <c r="B507">
        <v>80</v>
      </c>
      <c r="C507" t="s">
        <v>236</v>
      </c>
      <c r="D507" t="s">
        <v>22</v>
      </c>
      <c r="E507" t="s">
        <v>90</v>
      </c>
      <c r="F507" s="39" t="str">
        <f>VLOOKUP(Tableau1345[[#This Row],[Code]],Legende!$A$2:$B$5,2,FALSE)</f>
        <v>Etablissement</v>
      </c>
      <c r="G507" s="6">
        <f>IF(OR(E507="m",E507="P"),500,1000)</f>
        <v>1000</v>
      </c>
      <c r="H507" s="35">
        <f>G507*2</f>
        <v>2000</v>
      </c>
      <c r="I507" s="36"/>
      <c r="J507" s="5" t="str">
        <f>IF(I507="non",H507,"0")</f>
        <v>0</v>
      </c>
      <c r="K507">
        <f>SUMIFS('bac volé dégradé'!$D$3:$D$10,'bac volé dégradé'!$A$3:$A$10,Tableau1345[[#This Row],[Zone]])</f>
        <v>0</v>
      </c>
      <c r="L507">
        <f>(G507)*2+J507+K507</f>
        <v>2000</v>
      </c>
      <c r="M507" s="6"/>
      <c r="N507" s="38" t="str">
        <f>IF(M507="non",L507,"0")</f>
        <v>0</v>
      </c>
      <c r="O507">
        <f>SUMIFS('bac volé dégradé'!$G$3:$G$10,'bac volé dégradé'!$A$3:$A$10,Tableau1345[[#This Row],[Zone]])</f>
        <v>0</v>
      </c>
      <c r="P507" s="40">
        <f>G507*2+N507+O507</f>
        <v>2000</v>
      </c>
      <c r="Q507" s="36"/>
      <c r="R507" s="67" t="str">
        <f t="shared" si="7"/>
        <v>0</v>
      </c>
      <c r="S507">
        <f>SUMIFS('bac volé dégradé'!$J$3:$J$10,'bac volé dégradé'!$A$3:$A$10,Tableau1345[[#This Row],[Zone]])</f>
        <v>0</v>
      </c>
      <c r="T507" s="37">
        <f>$G507*2+R507+S507</f>
        <v>2000</v>
      </c>
      <c r="U507" s="6"/>
      <c r="V507" s="5" t="str">
        <f>IF(U507="non",T507,"0")</f>
        <v>0</v>
      </c>
      <c r="W507">
        <f>SUMIFS('bac volé dégradé'!$M$3:$M$10,'bac volé dégradé'!$A$3:$A$10,Tableau1345[[#This Row],[Zone]])</f>
        <v>0</v>
      </c>
      <c r="X507">
        <f>$G507*2+V507+W507</f>
        <v>2000</v>
      </c>
      <c r="Y507" s="6"/>
    </row>
    <row r="508" spans="1:25" ht="15.75" thickBot="1" x14ac:dyDescent="0.3">
      <c r="A508" s="15">
        <v>505</v>
      </c>
      <c r="B508">
        <v>81</v>
      </c>
      <c r="C508" t="s">
        <v>535</v>
      </c>
      <c r="D508" t="s">
        <v>22</v>
      </c>
      <c r="E508" t="s">
        <v>69</v>
      </c>
      <c r="F508" s="39" t="str">
        <f>VLOOKUP(Tableau1345[[#This Row],[Code]],Legende!$A$2:$B$5,2,FALSE)</f>
        <v>Foyer</v>
      </c>
      <c r="G508" s="6">
        <f>IF(OR(E508="m",E508="P"),500,1000)</f>
        <v>500</v>
      </c>
      <c r="H508" s="35">
        <f>G508*2</f>
        <v>1000</v>
      </c>
      <c r="I508" s="36"/>
      <c r="J508" s="5" t="str">
        <f>IF(I508="non",H508,"0")</f>
        <v>0</v>
      </c>
      <c r="K508">
        <f>SUMIFS('bac volé dégradé'!$D$3:$D$10,'bac volé dégradé'!$A$3:$A$10,Tableau1345[[#This Row],[Zone]])</f>
        <v>0</v>
      </c>
      <c r="L508">
        <f>(G508)*2+J508+K508</f>
        <v>1000</v>
      </c>
      <c r="M508" s="6"/>
      <c r="N508" s="38" t="str">
        <f>IF(M508="non",L508,"0")</f>
        <v>0</v>
      </c>
      <c r="O508">
        <f>SUMIFS('bac volé dégradé'!$G$3:$G$10,'bac volé dégradé'!$A$3:$A$10,Tableau1345[[#This Row],[Zone]])</f>
        <v>0</v>
      </c>
      <c r="P508" s="40">
        <f>G508*2+N508+O508</f>
        <v>1000</v>
      </c>
      <c r="Q508" s="36"/>
      <c r="R508" s="67" t="str">
        <f t="shared" si="7"/>
        <v>0</v>
      </c>
      <c r="S508">
        <f>SUMIFS('bac volé dégradé'!$J$3:$J$10,'bac volé dégradé'!$A$3:$A$10,Tableau1345[[#This Row],[Zone]])</f>
        <v>0</v>
      </c>
      <c r="T508" s="37">
        <f>$G508*2+R508+S508</f>
        <v>1000</v>
      </c>
      <c r="U508" s="6"/>
      <c r="V508" s="5" t="str">
        <f>IF(U508="non",T508,"0")</f>
        <v>0</v>
      </c>
      <c r="W508">
        <f>SUMIFS('bac volé dégradé'!$M$3:$M$10,'bac volé dégradé'!$A$3:$A$10,Tableau1345[[#This Row],[Zone]])</f>
        <v>0</v>
      </c>
      <c r="X508">
        <f>$G508*2+V508+W508</f>
        <v>1000</v>
      </c>
      <c r="Y508" s="6"/>
    </row>
    <row r="509" spans="1:25" ht="15.75" thickBot="1" x14ac:dyDescent="0.3">
      <c r="A509" s="15">
        <v>506</v>
      </c>
      <c r="B509">
        <v>82</v>
      </c>
      <c r="C509" t="s">
        <v>536</v>
      </c>
      <c r="D509" t="s">
        <v>22</v>
      </c>
      <c r="E509" t="s">
        <v>69</v>
      </c>
      <c r="F509" s="39" t="str">
        <f>VLOOKUP(Tableau1345[[#This Row],[Code]],Legende!$A$2:$B$5,2,FALSE)</f>
        <v>Foyer</v>
      </c>
      <c r="G509" s="6">
        <f>IF(OR(E509="m",E509="P"),500,1000)</f>
        <v>500</v>
      </c>
      <c r="H509" s="35">
        <f>G509*2</f>
        <v>1000</v>
      </c>
      <c r="I509" s="36"/>
      <c r="J509" s="5" t="str">
        <f>IF(I509="non",H509,"0")</f>
        <v>0</v>
      </c>
      <c r="K509">
        <f>SUMIFS('bac volé dégradé'!$D$3:$D$10,'bac volé dégradé'!$A$3:$A$10,Tableau1345[[#This Row],[Zone]])</f>
        <v>0</v>
      </c>
      <c r="L509">
        <f>(G509)*2+J509+K509</f>
        <v>1000</v>
      </c>
      <c r="M509" s="6"/>
      <c r="N509" s="38" t="str">
        <f>IF(M509="non",L509,"0")</f>
        <v>0</v>
      </c>
      <c r="O509">
        <f>SUMIFS('bac volé dégradé'!$G$3:$G$10,'bac volé dégradé'!$A$3:$A$10,Tableau1345[[#This Row],[Zone]])</f>
        <v>0</v>
      </c>
      <c r="P509" s="40">
        <f>G509*2+N509+O509</f>
        <v>1000</v>
      </c>
      <c r="Q509" s="36"/>
      <c r="R509" s="67" t="str">
        <f t="shared" si="7"/>
        <v>0</v>
      </c>
      <c r="S509">
        <f>SUMIFS('bac volé dégradé'!$J$3:$J$10,'bac volé dégradé'!$A$3:$A$10,Tableau1345[[#This Row],[Zone]])</f>
        <v>0</v>
      </c>
      <c r="T509" s="37">
        <f>$G509*2+R509+S509</f>
        <v>1000</v>
      </c>
      <c r="U509" s="6"/>
      <c r="V509" s="5" t="str">
        <f>IF(U509="non",T509,"0")</f>
        <v>0</v>
      </c>
      <c r="W509">
        <f>SUMIFS('bac volé dégradé'!$M$3:$M$10,'bac volé dégradé'!$A$3:$A$10,Tableau1345[[#This Row],[Zone]])</f>
        <v>0</v>
      </c>
      <c r="X509">
        <f>$G509*2+V509+W509</f>
        <v>1000</v>
      </c>
      <c r="Y509" s="6"/>
    </row>
    <row r="510" spans="1:25" ht="15.75" thickBot="1" x14ac:dyDescent="0.3">
      <c r="A510" s="15">
        <v>507</v>
      </c>
      <c r="B510">
        <v>83</v>
      </c>
      <c r="C510" t="s">
        <v>537</v>
      </c>
      <c r="D510" t="s">
        <v>22</v>
      </c>
      <c r="E510" t="s">
        <v>69</v>
      </c>
      <c r="F510" s="39" t="str">
        <f>VLOOKUP(Tableau1345[[#This Row],[Code]],Legende!$A$2:$B$5,2,FALSE)</f>
        <v>Foyer</v>
      </c>
      <c r="G510" s="6">
        <f>IF(OR(E510="m",E510="P"),500,1000)</f>
        <v>500</v>
      </c>
      <c r="H510" s="35">
        <f>G510*2</f>
        <v>1000</v>
      </c>
      <c r="I510" s="36"/>
      <c r="J510" s="5" t="str">
        <f>IF(I510="non",H510,"0")</f>
        <v>0</v>
      </c>
      <c r="K510">
        <f>SUMIFS('bac volé dégradé'!$D$3:$D$10,'bac volé dégradé'!$A$3:$A$10,Tableau1345[[#This Row],[Zone]])</f>
        <v>0</v>
      </c>
      <c r="L510">
        <f>(G510)*2+J510+K510</f>
        <v>1000</v>
      </c>
      <c r="M510" s="6"/>
      <c r="N510" s="38" t="str">
        <f>IF(M510="non",L510,"0")</f>
        <v>0</v>
      </c>
      <c r="O510">
        <f>SUMIFS('bac volé dégradé'!$G$3:$G$10,'bac volé dégradé'!$A$3:$A$10,Tableau1345[[#This Row],[Zone]])</f>
        <v>0</v>
      </c>
      <c r="P510" s="40">
        <f>G510*2+N510+O510</f>
        <v>1000</v>
      </c>
      <c r="Q510" s="36"/>
      <c r="R510" s="67" t="str">
        <f t="shared" si="7"/>
        <v>0</v>
      </c>
      <c r="S510">
        <f>SUMIFS('bac volé dégradé'!$J$3:$J$10,'bac volé dégradé'!$A$3:$A$10,Tableau1345[[#This Row],[Zone]])</f>
        <v>0</v>
      </c>
      <c r="T510" s="37">
        <f>$G510*2+R510+S510</f>
        <v>1000</v>
      </c>
      <c r="U510" s="6"/>
      <c r="V510" s="5" t="str">
        <f>IF(U510="non",T510,"0")</f>
        <v>0</v>
      </c>
      <c r="W510">
        <f>SUMIFS('bac volé dégradé'!$M$3:$M$10,'bac volé dégradé'!$A$3:$A$10,Tableau1345[[#This Row],[Zone]])</f>
        <v>0</v>
      </c>
      <c r="X510">
        <f>$G510*2+V510+W510</f>
        <v>1000</v>
      </c>
      <c r="Y510" s="6"/>
    </row>
    <row r="511" spans="1:25" ht="15.75" thickBot="1" x14ac:dyDescent="0.3">
      <c r="A511" s="15">
        <v>508</v>
      </c>
      <c r="B511">
        <v>84</v>
      </c>
      <c r="C511" t="s">
        <v>538</v>
      </c>
      <c r="D511" t="s">
        <v>22</v>
      </c>
      <c r="E511" t="s">
        <v>69</v>
      </c>
      <c r="F511" s="39" t="str">
        <f>VLOOKUP(Tableau1345[[#This Row],[Code]],Legende!$A$2:$B$5,2,FALSE)</f>
        <v>Foyer</v>
      </c>
      <c r="G511" s="6">
        <f>IF(OR(E511="m",E511="P"),500,1000)</f>
        <v>500</v>
      </c>
      <c r="H511" s="35">
        <f>G511*2</f>
        <v>1000</v>
      </c>
      <c r="I511" s="36"/>
      <c r="J511" s="5" t="str">
        <f>IF(I511="non",H511,"0")</f>
        <v>0</v>
      </c>
      <c r="K511">
        <f>SUMIFS('bac volé dégradé'!$D$3:$D$10,'bac volé dégradé'!$A$3:$A$10,Tableau1345[[#This Row],[Zone]])</f>
        <v>0</v>
      </c>
      <c r="L511">
        <f>(G511)*2+J511+K511</f>
        <v>1000</v>
      </c>
      <c r="M511" s="6"/>
      <c r="N511" s="38" t="str">
        <f>IF(M511="non",L511,"0")</f>
        <v>0</v>
      </c>
      <c r="O511">
        <f>SUMIFS('bac volé dégradé'!$G$3:$G$10,'bac volé dégradé'!$A$3:$A$10,Tableau1345[[#This Row],[Zone]])</f>
        <v>0</v>
      </c>
      <c r="P511" s="40">
        <f>G511*2+N511+O511</f>
        <v>1000</v>
      </c>
      <c r="Q511" s="36"/>
      <c r="R511" s="67" t="str">
        <f t="shared" si="7"/>
        <v>0</v>
      </c>
      <c r="S511">
        <f>SUMIFS('bac volé dégradé'!$J$3:$J$10,'bac volé dégradé'!$A$3:$A$10,Tableau1345[[#This Row],[Zone]])</f>
        <v>0</v>
      </c>
      <c r="T511" s="37">
        <f>$G511*2+R511+S511</f>
        <v>1000</v>
      </c>
      <c r="U511" s="6"/>
      <c r="V511" s="5" t="str">
        <f>IF(U511="non",T511,"0")</f>
        <v>0</v>
      </c>
      <c r="W511">
        <f>SUMIFS('bac volé dégradé'!$M$3:$M$10,'bac volé dégradé'!$A$3:$A$10,Tableau1345[[#This Row],[Zone]])</f>
        <v>0</v>
      </c>
      <c r="X511">
        <f>$G511*2+V511+W511</f>
        <v>1000</v>
      </c>
      <c r="Y511" s="6"/>
    </row>
    <row r="512" spans="1:25" ht="15.75" thickBot="1" x14ac:dyDescent="0.3">
      <c r="A512" s="15">
        <v>509</v>
      </c>
      <c r="B512">
        <v>85</v>
      </c>
      <c r="C512" t="s">
        <v>539</v>
      </c>
      <c r="D512" t="s">
        <v>22</v>
      </c>
      <c r="E512" t="s">
        <v>69</v>
      </c>
      <c r="F512" s="39" t="str">
        <f>VLOOKUP(Tableau1345[[#This Row],[Code]],Legende!$A$2:$B$5,2,FALSE)</f>
        <v>Foyer</v>
      </c>
      <c r="G512" s="6">
        <f>IF(OR(E512="m",E512="P"),500,1000)</f>
        <v>500</v>
      </c>
      <c r="H512" s="35">
        <f>G512*2</f>
        <v>1000</v>
      </c>
      <c r="I512" s="36"/>
      <c r="J512" s="5" t="str">
        <f>IF(I512="non",H512,"0")</f>
        <v>0</v>
      </c>
      <c r="K512">
        <f>SUMIFS('bac volé dégradé'!$D$3:$D$10,'bac volé dégradé'!$A$3:$A$10,Tableau1345[[#This Row],[Zone]])</f>
        <v>0</v>
      </c>
      <c r="L512">
        <f>(G512)*2+J512+K512</f>
        <v>1000</v>
      </c>
      <c r="M512" s="6"/>
      <c r="N512" s="38" t="str">
        <f>IF(M512="non",L512,"0")</f>
        <v>0</v>
      </c>
      <c r="O512">
        <f>SUMIFS('bac volé dégradé'!$G$3:$G$10,'bac volé dégradé'!$A$3:$A$10,Tableau1345[[#This Row],[Zone]])</f>
        <v>0</v>
      </c>
      <c r="P512" s="40">
        <f>G512*2+N512+O512</f>
        <v>1000</v>
      </c>
      <c r="Q512" s="36"/>
      <c r="R512" s="67" t="str">
        <f t="shared" si="7"/>
        <v>0</v>
      </c>
      <c r="S512">
        <f>SUMIFS('bac volé dégradé'!$J$3:$J$10,'bac volé dégradé'!$A$3:$A$10,Tableau1345[[#This Row],[Zone]])</f>
        <v>0</v>
      </c>
      <c r="T512" s="37">
        <f>$G512*2+R512+S512</f>
        <v>1000</v>
      </c>
      <c r="U512" s="6"/>
      <c r="V512" s="5" t="str">
        <f>IF(U512="non",T512,"0")</f>
        <v>0</v>
      </c>
      <c r="W512">
        <f>SUMIFS('bac volé dégradé'!$M$3:$M$10,'bac volé dégradé'!$A$3:$A$10,Tableau1345[[#This Row],[Zone]])</f>
        <v>0</v>
      </c>
      <c r="X512">
        <f>$G512*2+V512+W512</f>
        <v>1000</v>
      </c>
      <c r="Y512" s="6"/>
    </row>
    <row r="513" spans="1:25" ht="15.75" thickBot="1" x14ac:dyDescent="0.3">
      <c r="A513" s="15">
        <v>510</v>
      </c>
      <c r="B513">
        <v>86</v>
      </c>
      <c r="C513" t="s">
        <v>540</v>
      </c>
      <c r="D513" t="s">
        <v>22</v>
      </c>
      <c r="E513" t="s">
        <v>69</v>
      </c>
      <c r="F513" s="39" t="str">
        <f>VLOOKUP(Tableau1345[[#This Row],[Code]],Legende!$A$2:$B$5,2,FALSE)</f>
        <v>Foyer</v>
      </c>
      <c r="G513" s="6">
        <f>IF(OR(E513="m",E513="P"),500,1000)</f>
        <v>500</v>
      </c>
      <c r="H513" s="35">
        <f>G513*2</f>
        <v>1000</v>
      </c>
      <c r="I513" s="36"/>
      <c r="J513" s="5" t="str">
        <f>IF(I513="non",H513,"0")</f>
        <v>0</v>
      </c>
      <c r="K513">
        <f>SUMIFS('bac volé dégradé'!$D$3:$D$10,'bac volé dégradé'!$A$3:$A$10,Tableau1345[[#This Row],[Zone]])</f>
        <v>0</v>
      </c>
      <c r="L513">
        <f>(G513)*2+J513+K513</f>
        <v>1000</v>
      </c>
      <c r="M513" s="6"/>
      <c r="N513" s="38" t="str">
        <f>IF(M513="non",L513,"0")</f>
        <v>0</v>
      </c>
      <c r="O513">
        <f>SUMIFS('bac volé dégradé'!$G$3:$G$10,'bac volé dégradé'!$A$3:$A$10,Tableau1345[[#This Row],[Zone]])</f>
        <v>0</v>
      </c>
      <c r="P513" s="40">
        <f>G513*2+N513+O513</f>
        <v>1000</v>
      </c>
      <c r="Q513" s="36"/>
      <c r="R513" s="67" t="str">
        <f t="shared" si="7"/>
        <v>0</v>
      </c>
      <c r="S513">
        <f>SUMIFS('bac volé dégradé'!$J$3:$J$10,'bac volé dégradé'!$A$3:$A$10,Tableau1345[[#This Row],[Zone]])</f>
        <v>0</v>
      </c>
      <c r="T513" s="37">
        <f>$G513*2+R513+S513</f>
        <v>1000</v>
      </c>
      <c r="U513" s="6"/>
      <c r="V513" s="5" t="str">
        <f>IF(U513="non",T513,"0")</f>
        <v>0</v>
      </c>
      <c r="W513">
        <f>SUMIFS('bac volé dégradé'!$M$3:$M$10,'bac volé dégradé'!$A$3:$A$10,Tableau1345[[#This Row],[Zone]])</f>
        <v>0</v>
      </c>
      <c r="X513">
        <f>$G513*2+V513+W513</f>
        <v>1000</v>
      </c>
      <c r="Y513" s="6"/>
    </row>
    <row r="514" spans="1:25" ht="15.75" thickBot="1" x14ac:dyDescent="0.3">
      <c r="A514" s="15">
        <v>511</v>
      </c>
      <c r="B514">
        <v>87</v>
      </c>
      <c r="C514" t="s">
        <v>541</v>
      </c>
      <c r="D514" t="s">
        <v>22</v>
      </c>
      <c r="E514" t="s">
        <v>69</v>
      </c>
      <c r="F514" s="39" t="str">
        <f>VLOOKUP(Tableau1345[[#This Row],[Code]],Legende!$A$2:$B$5,2,FALSE)</f>
        <v>Foyer</v>
      </c>
      <c r="G514" s="6">
        <f>IF(OR(E514="m",E514="P"),500,1000)</f>
        <v>500</v>
      </c>
      <c r="H514" s="35">
        <f>G514*2</f>
        <v>1000</v>
      </c>
      <c r="I514" s="36"/>
      <c r="J514" s="5" t="str">
        <f>IF(I514="non",H514,"0")</f>
        <v>0</v>
      </c>
      <c r="K514">
        <f>SUMIFS('bac volé dégradé'!$D$3:$D$10,'bac volé dégradé'!$A$3:$A$10,Tableau1345[[#This Row],[Zone]])</f>
        <v>0</v>
      </c>
      <c r="L514">
        <f>(G514)*2+J514+K514</f>
        <v>1000</v>
      </c>
      <c r="M514" s="6"/>
      <c r="N514" s="38" t="str">
        <f>IF(M514="non",L514,"0")</f>
        <v>0</v>
      </c>
      <c r="O514">
        <f>SUMIFS('bac volé dégradé'!$G$3:$G$10,'bac volé dégradé'!$A$3:$A$10,Tableau1345[[#This Row],[Zone]])</f>
        <v>0</v>
      </c>
      <c r="P514" s="40">
        <f>G514*2+N514+O514</f>
        <v>1000</v>
      </c>
      <c r="Q514" s="36"/>
      <c r="R514" s="67" t="str">
        <f t="shared" si="7"/>
        <v>0</v>
      </c>
      <c r="S514">
        <f>SUMIFS('bac volé dégradé'!$J$3:$J$10,'bac volé dégradé'!$A$3:$A$10,Tableau1345[[#This Row],[Zone]])</f>
        <v>0</v>
      </c>
      <c r="T514" s="37">
        <f>$G514*2+R514+S514</f>
        <v>1000</v>
      </c>
      <c r="U514" s="6"/>
      <c r="V514" s="5" t="str">
        <f>IF(U514="non",T514,"0")</f>
        <v>0</v>
      </c>
      <c r="W514">
        <f>SUMIFS('bac volé dégradé'!$M$3:$M$10,'bac volé dégradé'!$A$3:$A$10,Tableau1345[[#This Row],[Zone]])</f>
        <v>0</v>
      </c>
      <c r="X514">
        <f>$G514*2+V514+W514</f>
        <v>1000</v>
      </c>
      <c r="Y514" s="6"/>
    </row>
    <row r="515" spans="1:25" ht="15.75" thickBot="1" x14ac:dyDescent="0.3">
      <c r="A515" s="15">
        <v>512</v>
      </c>
      <c r="B515">
        <v>88</v>
      </c>
      <c r="C515" t="s">
        <v>542</v>
      </c>
      <c r="D515" t="s">
        <v>22</v>
      </c>
      <c r="E515" t="s">
        <v>90</v>
      </c>
      <c r="F515" s="39" t="str">
        <f>VLOOKUP(Tableau1345[[#This Row],[Code]],Legende!$A$2:$B$5,2,FALSE)</f>
        <v>Etablissement</v>
      </c>
      <c r="G515" s="6">
        <f>IF(OR(E515="m",E515="P"),500,1000)</f>
        <v>1000</v>
      </c>
      <c r="H515" s="35">
        <f>G515*2</f>
        <v>2000</v>
      </c>
      <c r="I515" s="36"/>
      <c r="J515" s="5" t="str">
        <f>IF(I515="non",H515,"0")</f>
        <v>0</v>
      </c>
      <c r="K515">
        <f>SUMIFS('bac volé dégradé'!$D$3:$D$10,'bac volé dégradé'!$A$3:$A$10,Tableau1345[[#This Row],[Zone]])</f>
        <v>0</v>
      </c>
      <c r="L515">
        <f>(G515)*2+J515+K515</f>
        <v>2000</v>
      </c>
      <c r="M515" s="6"/>
      <c r="N515" s="38" t="str">
        <f>IF(M515="non",L515,"0")</f>
        <v>0</v>
      </c>
      <c r="O515">
        <f>SUMIFS('bac volé dégradé'!$G$3:$G$10,'bac volé dégradé'!$A$3:$A$10,Tableau1345[[#This Row],[Zone]])</f>
        <v>0</v>
      </c>
      <c r="P515" s="40">
        <f>G515*2+N515+O515</f>
        <v>2000</v>
      </c>
      <c r="Q515" s="36"/>
      <c r="R515" s="67" t="str">
        <f t="shared" si="7"/>
        <v>0</v>
      </c>
      <c r="S515">
        <f>SUMIFS('bac volé dégradé'!$J$3:$J$10,'bac volé dégradé'!$A$3:$A$10,Tableau1345[[#This Row],[Zone]])</f>
        <v>0</v>
      </c>
      <c r="T515" s="37">
        <f>$G515*2+R515+S515</f>
        <v>2000</v>
      </c>
      <c r="U515" s="6"/>
      <c r="V515" s="5" t="str">
        <f>IF(U515="non",T515,"0")</f>
        <v>0</v>
      </c>
      <c r="W515">
        <f>SUMIFS('bac volé dégradé'!$M$3:$M$10,'bac volé dégradé'!$A$3:$A$10,Tableau1345[[#This Row],[Zone]])</f>
        <v>0</v>
      </c>
      <c r="X515">
        <f>$G515*2+V515+W515</f>
        <v>2000</v>
      </c>
      <c r="Y515" s="6"/>
    </row>
    <row r="516" spans="1:25" ht="15.75" thickBot="1" x14ac:dyDescent="0.3">
      <c r="A516" s="15">
        <v>513</v>
      </c>
      <c r="B516">
        <v>89</v>
      </c>
      <c r="C516" t="s">
        <v>543</v>
      </c>
      <c r="D516" t="s">
        <v>22</v>
      </c>
      <c r="E516" t="s">
        <v>90</v>
      </c>
      <c r="F516" s="39" t="str">
        <f>VLOOKUP(Tableau1345[[#This Row],[Code]],Legende!$A$2:$B$5,2,FALSE)</f>
        <v>Etablissement</v>
      </c>
      <c r="G516" s="6">
        <f>IF(OR(E516="m",E516="P"),500,1000)</f>
        <v>1000</v>
      </c>
      <c r="H516" s="35">
        <f>G516*2</f>
        <v>2000</v>
      </c>
      <c r="I516" s="36"/>
      <c r="J516" s="5" t="str">
        <f>IF(I516="non",H516,"0")</f>
        <v>0</v>
      </c>
      <c r="K516">
        <f>SUMIFS('bac volé dégradé'!$D$3:$D$10,'bac volé dégradé'!$A$3:$A$10,Tableau1345[[#This Row],[Zone]])</f>
        <v>0</v>
      </c>
      <c r="L516">
        <f>(G516)*2+J516+K516</f>
        <v>2000</v>
      </c>
      <c r="M516" s="6"/>
      <c r="N516" s="38" t="str">
        <f>IF(M516="non",L516,"0")</f>
        <v>0</v>
      </c>
      <c r="O516">
        <f>SUMIFS('bac volé dégradé'!$G$3:$G$10,'bac volé dégradé'!$A$3:$A$10,Tableau1345[[#This Row],[Zone]])</f>
        <v>0</v>
      </c>
      <c r="P516" s="40">
        <f>G516*2+N516+O516</f>
        <v>2000</v>
      </c>
      <c r="Q516" s="36"/>
      <c r="R516" s="67" t="str">
        <f t="shared" ref="R516:R579" si="8">IF(Q516="non",P516,"0")</f>
        <v>0</v>
      </c>
      <c r="S516">
        <f>SUMIFS('bac volé dégradé'!$J$3:$J$10,'bac volé dégradé'!$A$3:$A$10,Tableau1345[[#This Row],[Zone]])</f>
        <v>0</v>
      </c>
      <c r="T516" s="37">
        <f>$G516*2+R516+S516</f>
        <v>2000</v>
      </c>
      <c r="U516" s="6"/>
      <c r="V516" s="5" t="str">
        <f>IF(U516="non",T516,"0")</f>
        <v>0</v>
      </c>
      <c r="W516">
        <f>SUMIFS('bac volé dégradé'!$M$3:$M$10,'bac volé dégradé'!$A$3:$A$10,Tableau1345[[#This Row],[Zone]])</f>
        <v>0</v>
      </c>
      <c r="X516">
        <f>$G516*2+V516+W516</f>
        <v>2000</v>
      </c>
      <c r="Y516" s="6"/>
    </row>
    <row r="517" spans="1:25" ht="15.75" thickBot="1" x14ac:dyDescent="0.3">
      <c r="A517" s="15">
        <v>514</v>
      </c>
      <c r="B517">
        <v>90</v>
      </c>
      <c r="C517" t="s">
        <v>544</v>
      </c>
      <c r="D517" t="s">
        <v>22</v>
      </c>
      <c r="E517" t="s">
        <v>69</v>
      </c>
      <c r="F517" s="39" t="str">
        <f>VLOOKUP(Tableau1345[[#This Row],[Code]],Legende!$A$2:$B$5,2,FALSE)</f>
        <v>Foyer</v>
      </c>
      <c r="G517" s="6">
        <f>IF(OR(E517="m",E517="P"),500,1000)</f>
        <v>500</v>
      </c>
      <c r="H517" s="35">
        <f>G517*2</f>
        <v>1000</v>
      </c>
      <c r="I517" s="36"/>
      <c r="J517" s="5" t="str">
        <f>IF(I517="non",H517,"0")</f>
        <v>0</v>
      </c>
      <c r="K517">
        <f>SUMIFS('bac volé dégradé'!$D$3:$D$10,'bac volé dégradé'!$A$3:$A$10,Tableau1345[[#This Row],[Zone]])</f>
        <v>0</v>
      </c>
      <c r="L517">
        <f>(G517)*2+J517+K517</f>
        <v>1000</v>
      </c>
      <c r="M517" s="6"/>
      <c r="N517" s="38" t="str">
        <f>IF(M517="non",L517,"0")</f>
        <v>0</v>
      </c>
      <c r="O517">
        <f>SUMIFS('bac volé dégradé'!$G$3:$G$10,'bac volé dégradé'!$A$3:$A$10,Tableau1345[[#This Row],[Zone]])</f>
        <v>0</v>
      </c>
      <c r="P517" s="40">
        <f>G517*2+N517+O517</f>
        <v>1000</v>
      </c>
      <c r="Q517" s="36"/>
      <c r="R517" s="67" t="str">
        <f t="shared" si="8"/>
        <v>0</v>
      </c>
      <c r="S517">
        <f>SUMIFS('bac volé dégradé'!$J$3:$J$10,'bac volé dégradé'!$A$3:$A$10,Tableau1345[[#This Row],[Zone]])</f>
        <v>0</v>
      </c>
      <c r="T517" s="37">
        <f>$G517*2+R517+S517</f>
        <v>1000</v>
      </c>
      <c r="U517" s="6"/>
      <c r="V517" s="5" t="str">
        <f>IF(U517="non",T517,"0")</f>
        <v>0</v>
      </c>
      <c r="W517">
        <f>SUMIFS('bac volé dégradé'!$M$3:$M$10,'bac volé dégradé'!$A$3:$A$10,Tableau1345[[#This Row],[Zone]])</f>
        <v>0</v>
      </c>
      <c r="X517">
        <f>$G517*2+V517+W517</f>
        <v>1000</v>
      </c>
      <c r="Y517" s="6"/>
    </row>
    <row r="518" spans="1:25" ht="15.75" thickBot="1" x14ac:dyDescent="0.3">
      <c r="A518" s="15">
        <v>515</v>
      </c>
      <c r="B518">
        <v>91</v>
      </c>
      <c r="C518" t="s">
        <v>545</v>
      </c>
      <c r="D518" t="s">
        <v>22</v>
      </c>
      <c r="E518" t="s">
        <v>69</v>
      </c>
      <c r="F518" s="39" t="str">
        <f>VLOOKUP(Tableau1345[[#This Row],[Code]],Legende!$A$2:$B$5,2,FALSE)</f>
        <v>Foyer</v>
      </c>
      <c r="G518" s="6">
        <f>IF(OR(E518="m",E518="P"),500,1000)</f>
        <v>500</v>
      </c>
      <c r="H518" s="35">
        <f>G518*2</f>
        <v>1000</v>
      </c>
      <c r="I518" s="36"/>
      <c r="J518" s="5" t="str">
        <f>IF(I518="non",H518,"0")</f>
        <v>0</v>
      </c>
      <c r="K518">
        <f>SUMIFS('bac volé dégradé'!$D$3:$D$10,'bac volé dégradé'!$A$3:$A$10,Tableau1345[[#This Row],[Zone]])</f>
        <v>0</v>
      </c>
      <c r="L518">
        <f>(G518)*2+J518+K518</f>
        <v>1000</v>
      </c>
      <c r="M518" s="6"/>
      <c r="N518" s="38" t="str">
        <f>IF(M518="non",L518,"0")</f>
        <v>0</v>
      </c>
      <c r="O518">
        <f>SUMIFS('bac volé dégradé'!$G$3:$G$10,'bac volé dégradé'!$A$3:$A$10,Tableau1345[[#This Row],[Zone]])</f>
        <v>0</v>
      </c>
      <c r="P518" s="40">
        <f>G518*2+N518+O518</f>
        <v>1000</v>
      </c>
      <c r="Q518" s="36"/>
      <c r="R518" s="67" t="str">
        <f t="shared" si="8"/>
        <v>0</v>
      </c>
      <c r="S518">
        <f>SUMIFS('bac volé dégradé'!$J$3:$J$10,'bac volé dégradé'!$A$3:$A$10,Tableau1345[[#This Row],[Zone]])</f>
        <v>0</v>
      </c>
      <c r="T518" s="37">
        <f>$G518*2+R518+S518</f>
        <v>1000</v>
      </c>
      <c r="U518" s="6"/>
      <c r="V518" s="5" t="str">
        <f>IF(U518="non",T518,"0")</f>
        <v>0</v>
      </c>
      <c r="W518">
        <f>SUMIFS('bac volé dégradé'!$M$3:$M$10,'bac volé dégradé'!$A$3:$A$10,Tableau1345[[#This Row],[Zone]])</f>
        <v>0</v>
      </c>
      <c r="X518">
        <f>$G518*2+V518+W518</f>
        <v>1000</v>
      </c>
      <c r="Y518" s="6"/>
    </row>
    <row r="519" spans="1:25" ht="15.75" thickBot="1" x14ac:dyDescent="0.3">
      <c r="A519" s="15">
        <v>516</v>
      </c>
      <c r="B519">
        <v>92</v>
      </c>
      <c r="C519" t="s">
        <v>546</v>
      </c>
      <c r="D519" t="s">
        <v>22</v>
      </c>
      <c r="E519" t="s">
        <v>69</v>
      </c>
      <c r="F519" s="39" t="str">
        <f>VLOOKUP(Tableau1345[[#This Row],[Code]],Legende!$A$2:$B$5,2,FALSE)</f>
        <v>Foyer</v>
      </c>
      <c r="G519" s="6">
        <f>IF(OR(E519="m",E519="P"),500,1000)</f>
        <v>500</v>
      </c>
      <c r="H519" s="35">
        <f>G519*2</f>
        <v>1000</v>
      </c>
      <c r="I519" s="36"/>
      <c r="J519" s="5" t="str">
        <f>IF(I519="non",H519,"0")</f>
        <v>0</v>
      </c>
      <c r="K519">
        <f>SUMIFS('bac volé dégradé'!$D$3:$D$10,'bac volé dégradé'!$A$3:$A$10,Tableau1345[[#This Row],[Zone]])</f>
        <v>0</v>
      </c>
      <c r="L519">
        <f>(G519)*2+J519+K519</f>
        <v>1000</v>
      </c>
      <c r="M519" s="6"/>
      <c r="N519" s="38" t="str">
        <f>IF(M519="non",L519,"0")</f>
        <v>0</v>
      </c>
      <c r="O519">
        <f>SUMIFS('bac volé dégradé'!$G$3:$G$10,'bac volé dégradé'!$A$3:$A$10,Tableau1345[[#This Row],[Zone]])</f>
        <v>0</v>
      </c>
      <c r="P519" s="40">
        <f>G519*2+N519+O519</f>
        <v>1000</v>
      </c>
      <c r="Q519" s="36"/>
      <c r="R519" s="67" t="str">
        <f t="shared" si="8"/>
        <v>0</v>
      </c>
      <c r="S519">
        <f>SUMIFS('bac volé dégradé'!$J$3:$J$10,'bac volé dégradé'!$A$3:$A$10,Tableau1345[[#This Row],[Zone]])</f>
        <v>0</v>
      </c>
      <c r="T519" s="37">
        <f>$G519*2+R519+S519</f>
        <v>1000</v>
      </c>
      <c r="U519" s="6"/>
      <c r="V519" s="5" t="str">
        <f>IF(U519="non",T519,"0")</f>
        <v>0</v>
      </c>
      <c r="W519">
        <f>SUMIFS('bac volé dégradé'!$M$3:$M$10,'bac volé dégradé'!$A$3:$A$10,Tableau1345[[#This Row],[Zone]])</f>
        <v>0</v>
      </c>
      <c r="X519">
        <f>$G519*2+V519+W519</f>
        <v>1000</v>
      </c>
      <c r="Y519" s="6"/>
    </row>
    <row r="520" spans="1:25" ht="15.75" thickBot="1" x14ac:dyDescent="0.3">
      <c r="A520" s="15">
        <v>517</v>
      </c>
      <c r="B520">
        <v>93</v>
      </c>
      <c r="C520" t="s">
        <v>547</v>
      </c>
      <c r="D520" t="s">
        <v>22</v>
      </c>
      <c r="E520" t="s">
        <v>69</v>
      </c>
      <c r="F520" s="39" t="str">
        <f>VLOOKUP(Tableau1345[[#This Row],[Code]],Legende!$A$2:$B$5,2,FALSE)</f>
        <v>Foyer</v>
      </c>
      <c r="G520" s="6">
        <f>IF(OR(E520="m",E520="P"),500,1000)</f>
        <v>500</v>
      </c>
      <c r="H520" s="35">
        <f>G520*2</f>
        <v>1000</v>
      </c>
      <c r="I520" s="36"/>
      <c r="J520" s="5" t="str">
        <f>IF(I520="non",H520,"0")</f>
        <v>0</v>
      </c>
      <c r="K520">
        <f>SUMIFS('bac volé dégradé'!$D$3:$D$10,'bac volé dégradé'!$A$3:$A$10,Tableau1345[[#This Row],[Zone]])</f>
        <v>0</v>
      </c>
      <c r="L520">
        <f>(G520)*2+J520+K520</f>
        <v>1000</v>
      </c>
      <c r="M520" s="6"/>
      <c r="N520" s="38" t="str">
        <f>IF(M520="non",L520,"0")</f>
        <v>0</v>
      </c>
      <c r="O520">
        <f>SUMIFS('bac volé dégradé'!$G$3:$G$10,'bac volé dégradé'!$A$3:$A$10,Tableau1345[[#This Row],[Zone]])</f>
        <v>0</v>
      </c>
      <c r="P520" s="40">
        <f>G520*2+N520+O520</f>
        <v>1000</v>
      </c>
      <c r="Q520" s="36"/>
      <c r="R520" s="67" t="str">
        <f t="shared" si="8"/>
        <v>0</v>
      </c>
      <c r="S520">
        <f>SUMIFS('bac volé dégradé'!$J$3:$J$10,'bac volé dégradé'!$A$3:$A$10,Tableau1345[[#This Row],[Zone]])</f>
        <v>0</v>
      </c>
      <c r="T520" s="37">
        <f>$G520*2+R520+S520</f>
        <v>1000</v>
      </c>
      <c r="U520" s="6"/>
      <c r="V520" s="5" t="str">
        <f>IF(U520="non",T520,"0")</f>
        <v>0</v>
      </c>
      <c r="W520">
        <f>SUMIFS('bac volé dégradé'!$M$3:$M$10,'bac volé dégradé'!$A$3:$A$10,Tableau1345[[#This Row],[Zone]])</f>
        <v>0</v>
      </c>
      <c r="X520">
        <f>$G520*2+V520+W520</f>
        <v>1000</v>
      </c>
      <c r="Y520" s="6"/>
    </row>
    <row r="521" spans="1:25" ht="15.75" thickBot="1" x14ac:dyDescent="0.3">
      <c r="A521" s="15">
        <v>518</v>
      </c>
      <c r="B521">
        <v>94</v>
      </c>
      <c r="C521" t="s">
        <v>548</v>
      </c>
      <c r="D521" t="s">
        <v>22</v>
      </c>
      <c r="E521" t="s">
        <v>69</v>
      </c>
      <c r="F521" s="39" t="str">
        <f>VLOOKUP(Tableau1345[[#This Row],[Code]],Legende!$A$2:$B$5,2,FALSE)</f>
        <v>Foyer</v>
      </c>
      <c r="G521" s="6">
        <f>IF(OR(E521="m",E521="P"),500,1000)</f>
        <v>500</v>
      </c>
      <c r="H521" s="35">
        <f>G521*2</f>
        <v>1000</v>
      </c>
      <c r="I521" s="36"/>
      <c r="J521" s="5" t="str">
        <f>IF(I521="non",H521,"0")</f>
        <v>0</v>
      </c>
      <c r="K521">
        <f>SUMIFS('bac volé dégradé'!$D$3:$D$10,'bac volé dégradé'!$A$3:$A$10,Tableau1345[[#This Row],[Zone]])</f>
        <v>0</v>
      </c>
      <c r="L521">
        <f>(G521)*2+J521+K521</f>
        <v>1000</v>
      </c>
      <c r="M521" s="6"/>
      <c r="N521" s="38" t="str">
        <f>IF(M521="non",L521,"0")</f>
        <v>0</v>
      </c>
      <c r="O521">
        <f>SUMIFS('bac volé dégradé'!$G$3:$G$10,'bac volé dégradé'!$A$3:$A$10,Tableau1345[[#This Row],[Zone]])</f>
        <v>0</v>
      </c>
      <c r="P521" s="40">
        <f>G521*2+N521+O521</f>
        <v>1000</v>
      </c>
      <c r="Q521" s="36"/>
      <c r="R521" s="67" t="str">
        <f t="shared" si="8"/>
        <v>0</v>
      </c>
      <c r="S521">
        <f>SUMIFS('bac volé dégradé'!$J$3:$J$10,'bac volé dégradé'!$A$3:$A$10,Tableau1345[[#This Row],[Zone]])</f>
        <v>0</v>
      </c>
      <c r="T521" s="37">
        <f>$G521*2+R521+S521</f>
        <v>1000</v>
      </c>
      <c r="U521" s="6"/>
      <c r="V521" s="5" t="str">
        <f>IF(U521="non",T521,"0")</f>
        <v>0</v>
      </c>
      <c r="W521">
        <f>SUMIFS('bac volé dégradé'!$M$3:$M$10,'bac volé dégradé'!$A$3:$A$10,Tableau1345[[#This Row],[Zone]])</f>
        <v>0</v>
      </c>
      <c r="X521">
        <f>$G521*2+V521+W521</f>
        <v>1000</v>
      </c>
      <c r="Y521" s="6"/>
    </row>
    <row r="522" spans="1:25" ht="15.75" thickBot="1" x14ac:dyDescent="0.3">
      <c r="A522" s="15">
        <v>519</v>
      </c>
      <c r="B522">
        <v>95</v>
      </c>
      <c r="C522" t="s">
        <v>549</v>
      </c>
      <c r="D522" t="s">
        <v>22</v>
      </c>
      <c r="E522" t="s">
        <v>73</v>
      </c>
      <c r="F522" s="39" t="str">
        <f>VLOOKUP(Tableau1345[[#This Row],[Code]],Legende!$A$2:$B$5,2,FALSE)</f>
        <v>Petit commercant</v>
      </c>
      <c r="G522" s="6">
        <f>IF(OR(E522="m",E522="P"),500,1000)</f>
        <v>500</v>
      </c>
      <c r="H522" s="35">
        <f>G522*2</f>
        <v>1000</v>
      </c>
      <c r="I522" s="36"/>
      <c r="J522" s="5" t="str">
        <f>IF(I522="non",H522,"0")</f>
        <v>0</v>
      </c>
      <c r="K522">
        <f>SUMIFS('bac volé dégradé'!$D$3:$D$10,'bac volé dégradé'!$A$3:$A$10,Tableau1345[[#This Row],[Zone]])</f>
        <v>0</v>
      </c>
      <c r="L522">
        <f>(G522)*2+J522+K522</f>
        <v>1000</v>
      </c>
      <c r="M522" s="6"/>
      <c r="N522" s="38" t="str">
        <f>IF(M522="non",L522,"0")</f>
        <v>0</v>
      </c>
      <c r="O522">
        <f>SUMIFS('bac volé dégradé'!$G$3:$G$10,'bac volé dégradé'!$A$3:$A$10,Tableau1345[[#This Row],[Zone]])</f>
        <v>0</v>
      </c>
      <c r="P522" s="40">
        <f>G522*2+N522+O522</f>
        <v>1000</v>
      </c>
      <c r="Q522" s="36"/>
      <c r="R522" s="67" t="str">
        <f t="shared" si="8"/>
        <v>0</v>
      </c>
      <c r="S522">
        <f>SUMIFS('bac volé dégradé'!$J$3:$J$10,'bac volé dégradé'!$A$3:$A$10,Tableau1345[[#This Row],[Zone]])</f>
        <v>0</v>
      </c>
      <c r="T522" s="37">
        <f>$G522*2+R522+S522</f>
        <v>1000</v>
      </c>
      <c r="U522" s="6"/>
      <c r="V522" s="5" t="str">
        <f>IF(U522="non",T522,"0")</f>
        <v>0</v>
      </c>
      <c r="W522">
        <f>SUMIFS('bac volé dégradé'!$M$3:$M$10,'bac volé dégradé'!$A$3:$A$10,Tableau1345[[#This Row],[Zone]])</f>
        <v>0</v>
      </c>
      <c r="X522">
        <f>$G522*2+V522+W522</f>
        <v>1000</v>
      </c>
      <c r="Y522" s="6"/>
    </row>
    <row r="523" spans="1:25" ht="15.75" thickBot="1" x14ac:dyDescent="0.3">
      <c r="A523" s="15">
        <v>520</v>
      </c>
      <c r="B523">
        <v>64</v>
      </c>
      <c r="C523" t="s">
        <v>550</v>
      </c>
      <c r="D523" t="s">
        <v>22</v>
      </c>
      <c r="E523" t="s">
        <v>69</v>
      </c>
      <c r="F523" s="39" t="str">
        <f>VLOOKUP(Tableau1345[[#This Row],[Code]],Legende!$A$2:$B$5,2,FALSE)</f>
        <v>Foyer</v>
      </c>
      <c r="G523" s="6">
        <f>IF(OR(E523="m",E523="P"),500,1000)</f>
        <v>500</v>
      </c>
      <c r="H523" s="35">
        <f>G523*2</f>
        <v>1000</v>
      </c>
      <c r="I523" s="36"/>
      <c r="J523" s="5" t="str">
        <f>IF(I523="non",H523,"0")</f>
        <v>0</v>
      </c>
      <c r="K523">
        <f>SUMIFS('bac volé dégradé'!$D$3:$D$10,'bac volé dégradé'!$A$3:$A$10,Tableau1345[[#This Row],[Zone]])</f>
        <v>0</v>
      </c>
      <c r="L523">
        <f>(G523)*2+J523+K523</f>
        <v>1000</v>
      </c>
      <c r="M523" s="6"/>
      <c r="N523" s="38" t="str">
        <f>IF(M523="non",L523,"0")</f>
        <v>0</v>
      </c>
      <c r="O523">
        <f>SUMIFS('bac volé dégradé'!$G$3:$G$10,'bac volé dégradé'!$A$3:$A$10,Tableau1345[[#This Row],[Zone]])</f>
        <v>0</v>
      </c>
      <c r="P523" s="40">
        <f>G523*2+N523+O523</f>
        <v>1000</v>
      </c>
      <c r="Q523" s="36"/>
      <c r="R523" s="67" t="str">
        <f t="shared" si="8"/>
        <v>0</v>
      </c>
      <c r="S523">
        <f>SUMIFS('bac volé dégradé'!$J$3:$J$10,'bac volé dégradé'!$A$3:$A$10,Tableau1345[[#This Row],[Zone]])</f>
        <v>0</v>
      </c>
      <c r="T523" s="37">
        <f>$G523*2+R523+S523</f>
        <v>1000</v>
      </c>
      <c r="U523" s="6"/>
      <c r="V523" s="5" t="str">
        <f>IF(U523="non",T523,"0")</f>
        <v>0</v>
      </c>
      <c r="W523">
        <f>SUMIFS('bac volé dégradé'!$M$3:$M$10,'bac volé dégradé'!$A$3:$A$10,Tableau1345[[#This Row],[Zone]])</f>
        <v>0</v>
      </c>
      <c r="X523">
        <f>$G523*2+V523+W523</f>
        <v>1000</v>
      </c>
      <c r="Y523" s="6"/>
    </row>
    <row r="524" spans="1:25" ht="15.75" thickBot="1" x14ac:dyDescent="0.3">
      <c r="A524" s="15">
        <v>521</v>
      </c>
      <c r="B524">
        <v>65</v>
      </c>
      <c r="C524" t="s">
        <v>551</v>
      </c>
      <c r="D524" t="s">
        <v>22</v>
      </c>
      <c r="E524" t="s">
        <v>69</v>
      </c>
      <c r="F524" s="39" t="str">
        <f>VLOOKUP(Tableau1345[[#This Row],[Code]],Legende!$A$2:$B$5,2,FALSE)</f>
        <v>Foyer</v>
      </c>
      <c r="G524" s="6">
        <f>IF(OR(E524="m",E524="P"),500,1000)</f>
        <v>500</v>
      </c>
      <c r="H524" s="35">
        <f>G524*2</f>
        <v>1000</v>
      </c>
      <c r="I524" s="36"/>
      <c r="J524" s="5" t="str">
        <f>IF(I524="non",H524,"0")</f>
        <v>0</v>
      </c>
      <c r="K524">
        <f>SUMIFS('bac volé dégradé'!$D$3:$D$10,'bac volé dégradé'!$A$3:$A$10,Tableau1345[[#This Row],[Zone]])</f>
        <v>0</v>
      </c>
      <c r="L524">
        <f>(G524)*2+J524+K524</f>
        <v>1000</v>
      </c>
      <c r="M524" s="6"/>
      <c r="N524" s="38" t="str">
        <f>IF(M524="non",L524,"0")</f>
        <v>0</v>
      </c>
      <c r="O524">
        <f>SUMIFS('bac volé dégradé'!$G$3:$G$10,'bac volé dégradé'!$A$3:$A$10,Tableau1345[[#This Row],[Zone]])</f>
        <v>0</v>
      </c>
      <c r="P524" s="40">
        <f>G524*2+N524+O524</f>
        <v>1000</v>
      </c>
      <c r="Q524" s="36"/>
      <c r="R524" s="67" t="str">
        <f t="shared" si="8"/>
        <v>0</v>
      </c>
      <c r="S524">
        <f>SUMIFS('bac volé dégradé'!$J$3:$J$10,'bac volé dégradé'!$A$3:$A$10,Tableau1345[[#This Row],[Zone]])</f>
        <v>0</v>
      </c>
      <c r="T524" s="37">
        <f>$G524*2+R524+S524</f>
        <v>1000</v>
      </c>
      <c r="U524" s="6"/>
      <c r="V524" s="5" t="str">
        <f>IF(U524="non",T524,"0")</f>
        <v>0</v>
      </c>
      <c r="W524">
        <f>SUMIFS('bac volé dégradé'!$M$3:$M$10,'bac volé dégradé'!$A$3:$A$10,Tableau1345[[#This Row],[Zone]])</f>
        <v>0</v>
      </c>
      <c r="X524">
        <f>$G524*2+V524+W524</f>
        <v>1000</v>
      </c>
      <c r="Y524" s="6"/>
    </row>
    <row r="525" spans="1:25" ht="15.75" thickBot="1" x14ac:dyDescent="0.3">
      <c r="A525" s="15">
        <v>522</v>
      </c>
      <c r="B525">
        <v>66</v>
      </c>
      <c r="C525" t="s">
        <v>552</v>
      </c>
      <c r="D525" t="s">
        <v>22</v>
      </c>
      <c r="E525" t="s">
        <v>69</v>
      </c>
      <c r="F525" s="39" t="str">
        <f>VLOOKUP(Tableau1345[[#This Row],[Code]],Legende!$A$2:$B$5,2,FALSE)</f>
        <v>Foyer</v>
      </c>
      <c r="G525" s="6">
        <f>IF(OR(E525="m",E525="P"),500,1000)</f>
        <v>500</v>
      </c>
      <c r="H525" s="35">
        <f>G525*2</f>
        <v>1000</v>
      </c>
      <c r="I525" s="36"/>
      <c r="J525" s="5" t="str">
        <f>IF(I525="non",H525,"0")</f>
        <v>0</v>
      </c>
      <c r="K525">
        <f>SUMIFS('bac volé dégradé'!$D$3:$D$10,'bac volé dégradé'!$A$3:$A$10,Tableau1345[[#This Row],[Zone]])</f>
        <v>0</v>
      </c>
      <c r="L525">
        <f>(G525)*2+J525+K525</f>
        <v>1000</v>
      </c>
      <c r="M525" s="6"/>
      <c r="N525" s="38" t="str">
        <f>IF(M525="non",L525,"0")</f>
        <v>0</v>
      </c>
      <c r="O525">
        <f>SUMIFS('bac volé dégradé'!$G$3:$G$10,'bac volé dégradé'!$A$3:$A$10,Tableau1345[[#This Row],[Zone]])</f>
        <v>0</v>
      </c>
      <c r="P525" s="40">
        <f>G525*2+N525+O525</f>
        <v>1000</v>
      </c>
      <c r="Q525" s="36"/>
      <c r="R525" s="67" t="str">
        <f t="shared" si="8"/>
        <v>0</v>
      </c>
      <c r="S525">
        <f>SUMIFS('bac volé dégradé'!$J$3:$J$10,'bac volé dégradé'!$A$3:$A$10,Tableau1345[[#This Row],[Zone]])</f>
        <v>0</v>
      </c>
      <c r="T525" s="37">
        <f>$G525*2+R525+S525</f>
        <v>1000</v>
      </c>
      <c r="U525" s="6"/>
      <c r="V525" s="5" t="str">
        <f>IF(U525="non",T525,"0")</f>
        <v>0</v>
      </c>
      <c r="W525">
        <f>SUMIFS('bac volé dégradé'!$M$3:$M$10,'bac volé dégradé'!$A$3:$A$10,Tableau1345[[#This Row],[Zone]])</f>
        <v>0</v>
      </c>
      <c r="X525">
        <f>$G525*2+V525+W525</f>
        <v>1000</v>
      </c>
      <c r="Y525" s="6"/>
    </row>
    <row r="526" spans="1:25" ht="15.75" thickBot="1" x14ac:dyDescent="0.3">
      <c r="A526" s="15">
        <v>523</v>
      </c>
      <c r="B526">
        <v>67</v>
      </c>
      <c r="C526" t="s">
        <v>553</v>
      </c>
      <c r="D526" t="s">
        <v>22</v>
      </c>
      <c r="E526" t="s">
        <v>69</v>
      </c>
      <c r="F526" s="39" t="str">
        <f>VLOOKUP(Tableau1345[[#This Row],[Code]],Legende!$A$2:$B$5,2,FALSE)</f>
        <v>Foyer</v>
      </c>
      <c r="G526" s="6">
        <f>IF(OR(E526="m",E526="P"),500,1000)</f>
        <v>500</v>
      </c>
      <c r="H526" s="35">
        <f>G526*2</f>
        <v>1000</v>
      </c>
      <c r="I526" s="36"/>
      <c r="J526" s="5" t="str">
        <f>IF(I526="non",H526,"0")</f>
        <v>0</v>
      </c>
      <c r="K526">
        <f>SUMIFS('bac volé dégradé'!$D$3:$D$10,'bac volé dégradé'!$A$3:$A$10,Tableau1345[[#This Row],[Zone]])</f>
        <v>0</v>
      </c>
      <c r="L526">
        <f>(G526)*2+J526+K526</f>
        <v>1000</v>
      </c>
      <c r="M526" s="6"/>
      <c r="N526" s="38" t="str">
        <f>IF(M526="non",L526,"0")</f>
        <v>0</v>
      </c>
      <c r="O526">
        <f>SUMIFS('bac volé dégradé'!$G$3:$G$10,'bac volé dégradé'!$A$3:$A$10,Tableau1345[[#This Row],[Zone]])</f>
        <v>0</v>
      </c>
      <c r="P526" s="40">
        <f>G526*2+N526+O526</f>
        <v>1000</v>
      </c>
      <c r="Q526" s="36"/>
      <c r="R526" s="67" t="str">
        <f t="shared" si="8"/>
        <v>0</v>
      </c>
      <c r="S526">
        <f>SUMIFS('bac volé dégradé'!$J$3:$J$10,'bac volé dégradé'!$A$3:$A$10,Tableau1345[[#This Row],[Zone]])</f>
        <v>0</v>
      </c>
      <c r="T526" s="37">
        <f>$G526*2+R526+S526</f>
        <v>1000</v>
      </c>
      <c r="U526" s="6"/>
      <c r="V526" s="5" t="str">
        <f>IF(U526="non",T526,"0")</f>
        <v>0</v>
      </c>
      <c r="W526">
        <f>SUMIFS('bac volé dégradé'!$M$3:$M$10,'bac volé dégradé'!$A$3:$A$10,Tableau1345[[#This Row],[Zone]])</f>
        <v>0</v>
      </c>
      <c r="X526">
        <f>$G526*2+V526+W526</f>
        <v>1000</v>
      </c>
      <c r="Y526" s="6"/>
    </row>
    <row r="527" spans="1:25" ht="15.75" thickBot="1" x14ac:dyDescent="0.3">
      <c r="A527" s="15">
        <v>524</v>
      </c>
      <c r="B527">
        <v>68</v>
      </c>
      <c r="C527" t="s">
        <v>554</v>
      </c>
      <c r="D527" t="s">
        <v>22</v>
      </c>
      <c r="E527" t="s">
        <v>69</v>
      </c>
      <c r="F527" s="39" t="str">
        <f>VLOOKUP(Tableau1345[[#This Row],[Code]],Legende!$A$2:$B$5,2,FALSE)</f>
        <v>Foyer</v>
      </c>
      <c r="G527" s="6">
        <f>IF(OR(E527="m",E527="P"),500,1000)</f>
        <v>500</v>
      </c>
      <c r="H527" s="35">
        <f>G527*2</f>
        <v>1000</v>
      </c>
      <c r="I527" s="36"/>
      <c r="J527" s="5" t="str">
        <f>IF(I527="non",H527,"0")</f>
        <v>0</v>
      </c>
      <c r="K527">
        <f>SUMIFS('bac volé dégradé'!$D$3:$D$10,'bac volé dégradé'!$A$3:$A$10,Tableau1345[[#This Row],[Zone]])</f>
        <v>0</v>
      </c>
      <c r="L527">
        <f>(G527)*2+J527+K527</f>
        <v>1000</v>
      </c>
      <c r="M527" s="6"/>
      <c r="N527" s="38" t="str">
        <f>IF(M527="non",L527,"0")</f>
        <v>0</v>
      </c>
      <c r="O527">
        <f>SUMIFS('bac volé dégradé'!$G$3:$G$10,'bac volé dégradé'!$A$3:$A$10,Tableau1345[[#This Row],[Zone]])</f>
        <v>0</v>
      </c>
      <c r="P527" s="40">
        <f>G527*2+N527+O527</f>
        <v>1000</v>
      </c>
      <c r="Q527" s="36"/>
      <c r="R527" s="67" t="str">
        <f t="shared" si="8"/>
        <v>0</v>
      </c>
      <c r="S527">
        <f>SUMIFS('bac volé dégradé'!$J$3:$J$10,'bac volé dégradé'!$A$3:$A$10,Tableau1345[[#This Row],[Zone]])</f>
        <v>0</v>
      </c>
      <c r="T527" s="37">
        <f>$G527*2+R527+S527</f>
        <v>1000</v>
      </c>
      <c r="U527" s="6"/>
      <c r="V527" s="5" t="str">
        <f>IF(U527="non",T527,"0")</f>
        <v>0</v>
      </c>
      <c r="W527">
        <f>SUMIFS('bac volé dégradé'!$M$3:$M$10,'bac volé dégradé'!$A$3:$A$10,Tableau1345[[#This Row],[Zone]])</f>
        <v>0</v>
      </c>
      <c r="X527">
        <f>$G527*2+V527+W527</f>
        <v>1000</v>
      </c>
      <c r="Y527" s="6"/>
    </row>
    <row r="528" spans="1:25" ht="15.75" thickBot="1" x14ac:dyDescent="0.3">
      <c r="A528" s="15">
        <v>525</v>
      </c>
      <c r="B528">
        <v>69</v>
      </c>
      <c r="C528" t="s">
        <v>31</v>
      </c>
      <c r="D528" t="s">
        <v>22</v>
      </c>
      <c r="E528" t="s">
        <v>90</v>
      </c>
      <c r="F528" s="39" t="str">
        <f>VLOOKUP(Tableau1345[[#This Row],[Code]],Legende!$A$2:$B$5,2,FALSE)</f>
        <v>Etablissement</v>
      </c>
      <c r="G528" s="6">
        <f>IF(OR(E528="m",E528="P"),500,1000)</f>
        <v>1000</v>
      </c>
      <c r="H528" s="35">
        <f>G528*2</f>
        <v>2000</v>
      </c>
      <c r="I528" s="36"/>
      <c r="J528" s="5" t="str">
        <f>IF(I528="non",H528,"0")</f>
        <v>0</v>
      </c>
      <c r="K528">
        <f>SUMIFS('bac volé dégradé'!$D$3:$D$10,'bac volé dégradé'!$A$3:$A$10,Tableau1345[[#This Row],[Zone]])</f>
        <v>0</v>
      </c>
      <c r="L528">
        <f>(G528)*2+J528+K528</f>
        <v>2000</v>
      </c>
      <c r="M528" s="6"/>
      <c r="N528" s="38" t="str">
        <f>IF(M528="non",L528,"0")</f>
        <v>0</v>
      </c>
      <c r="O528">
        <f>SUMIFS('bac volé dégradé'!$G$3:$G$10,'bac volé dégradé'!$A$3:$A$10,Tableau1345[[#This Row],[Zone]])</f>
        <v>0</v>
      </c>
      <c r="P528" s="40">
        <f>G528*2+N528+O528</f>
        <v>2000</v>
      </c>
      <c r="Q528" s="36"/>
      <c r="R528" s="67" t="str">
        <f t="shared" si="8"/>
        <v>0</v>
      </c>
      <c r="S528">
        <f>SUMIFS('bac volé dégradé'!$J$3:$J$10,'bac volé dégradé'!$A$3:$A$10,Tableau1345[[#This Row],[Zone]])</f>
        <v>0</v>
      </c>
      <c r="T528" s="37">
        <f>$G528*2+R528+S528</f>
        <v>2000</v>
      </c>
      <c r="U528" s="6"/>
      <c r="V528" s="5" t="str">
        <f>IF(U528="non",T528,"0")</f>
        <v>0</v>
      </c>
      <c r="W528">
        <f>SUMIFS('bac volé dégradé'!$M$3:$M$10,'bac volé dégradé'!$A$3:$A$10,Tableau1345[[#This Row],[Zone]])</f>
        <v>0</v>
      </c>
      <c r="X528">
        <f>$G528*2+V528+W528</f>
        <v>2000</v>
      </c>
      <c r="Y528" s="6"/>
    </row>
    <row r="529" spans="1:25" ht="15.75" thickBot="1" x14ac:dyDescent="0.3">
      <c r="A529" s="15">
        <v>526</v>
      </c>
      <c r="B529">
        <v>70</v>
      </c>
      <c r="C529" t="s">
        <v>555</v>
      </c>
      <c r="D529" t="s">
        <v>22</v>
      </c>
      <c r="E529" t="s">
        <v>69</v>
      </c>
      <c r="F529" s="39" t="str">
        <f>VLOOKUP(Tableau1345[[#This Row],[Code]],Legende!$A$2:$B$5,2,FALSE)</f>
        <v>Foyer</v>
      </c>
      <c r="G529" s="6">
        <f>IF(OR(E529="m",E529="P"),500,1000)</f>
        <v>500</v>
      </c>
      <c r="H529" s="35">
        <f>G529*2</f>
        <v>1000</v>
      </c>
      <c r="I529" s="36"/>
      <c r="J529" s="5" t="str">
        <f>IF(I529="non",H529,"0")</f>
        <v>0</v>
      </c>
      <c r="K529">
        <f>SUMIFS('bac volé dégradé'!$D$3:$D$10,'bac volé dégradé'!$A$3:$A$10,Tableau1345[[#This Row],[Zone]])</f>
        <v>0</v>
      </c>
      <c r="L529">
        <f>(G529)*2+J529+K529</f>
        <v>1000</v>
      </c>
      <c r="M529" s="6"/>
      <c r="N529" s="38" t="str">
        <f>IF(M529="non",L529,"0")</f>
        <v>0</v>
      </c>
      <c r="O529">
        <f>SUMIFS('bac volé dégradé'!$G$3:$G$10,'bac volé dégradé'!$A$3:$A$10,Tableau1345[[#This Row],[Zone]])</f>
        <v>0</v>
      </c>
      <c r="P529" s="40">
        <f>G529*2+N529+O529</f>
        <v>1000</v>
      </c>
      <c r="Q529" s="36"/>
      <c r="R529" s="67" t="str">
        <f t="shared" si="8"/>
        <v>0</v>
      </c>
      <c r="S529">
        <f>SUMIFS('bac volé dégradé'!$J$3:$J$10,'bac volé dégradé'!$A$3:$A$10,Tableau1345[[#This Row],[Zone]])</f>
        <v>0</v>
      </c>
      <c r="T529" s="37">
        <f>$G529*2+R529+S529</f>
        <v>1000</v>
      </c>
      <c r="U529" s="6"/>
      <c r="V529" s="5" t="str">
        <f>IF(U529="non",T529,"0")</f>
        <v>0</v>
      </c>
      <c r="W529">
        <f>SUMIFS('bac volé dégradé'!$M$3:$M$10,'bac volé dégradé'!$A$3:$A$10,Tableau1345[[#This Row],[Zone]])</f>
        <v>0</v>
      </c>
      <c r="X529">
        <f>$G529*2+V529+W529</f>
        <v>1000</v>
      </c>
      <c r="Y529" s="6"/>
    </row>
    <row r="530" spans="1:25" ht="15.75" thickBot="1" x14ac:dyDescent="0.3">
      <c r="A530" s="15">
        <v>527</v>
      </c>
      <c r="B530">
        <v>71</v>
      </c>
      <c r="C530" t="s">
        <v>556</v>
      </c>
      <c r="D530" t="s">
        <v>22</v>
      </c>
      <c r="E530" t="s">
        <v>69</v>
      </c>
      <c r="F530" s="39" t="str">
        <f>VLOOKUP(Tableau1345[[#This Row],[Code]],Legende!$A$2:$B$5,2,FALSE)</f>
        <v>Foyer</v>
      </c>
      <c r="G530" s="6">
        <f>IF(OR(E530="m",E530="P"),500,1000)</f>
        <v>500</v>
      </c>
      <c r="H530" s="35">
        <f>G530*2</f>
        <v>1000</v>
      </c>
      <c r="I530" s="36"/>
      <c r="J530" s="5" t="str">
        <f>IF(I530="non",H530,"0")</f>
        <v>0</v>
      </c>
      <c r="K530">
        <f>SUMIFS('bac volé dégradé'!$D$3:$D$10,'bac volé dégradé'!$A$3:$A$10,Tableau1345[[#This Row],[Zone]])</f>
        <v>0</v>
      </c>
      <c r="L530">
        <f>(G530)*2+J530+K530</f>
        <v>1000</v>
      </c>
      <c r="M530" s="6"/>
      <c r="N530" s="38" t="str">
        <f>IF(M530="non",L530,"0")</f>
        <v>0</v>
      </c>
      <c r="O530">
        <f>SUMIFS('bac volé dégradé'!$G$3:$G$10,'bac volé dégradé'!$A$3:$A$10,Tableau1345[[#This Row],[Zone]])</f>
        <v>0</v>
      </c>
      <c r="P530" s="40">
        <f>G530*2+N530+O530</f>
        <v>1000</v>
      </c>
      <c r="Q530" s="36"/>
      <c r="R530" s="67" t="str">
        <f t="shared" si="8"/>
        <v>0</v>
      </c>
      <c r="S530">
        <f>SUMIFS('bac volé dégradé'!$J$3:$J$10,'bac volé dégradé'!$A$3:$A$10,Tableau1345[[#This Row],[Zone]])</f>
        <v>0</v>
      </c>
      <c r="T530" s="37">
        <f>$G530*2+R530+S530</f>
        <v>1000</v>
      </c>
      <c r="U530" s="6"/>
      <c r="V530" s="5" t="str">
        <f>IF(U530="non",T530,"0")</f>
        <v>0</v>
      </c>
      <c r="W530">
        <f>SUMIFS('bac volé dégradé'!$M$3:$M$10,'bac volé dégradé'!$A$3:$A$10,Tableau1345[[#This Row],[Zone]])</f>
        <v>0</v>
      </c>
      <c r="X530">
        <f>$G530*2+V530+W530</f>
        <v>1000</v>
      </c>
      <c r="Y530" s="6"/>
    </row>
    <row r="531" spans="1:25" ht="15.75" thickBot="1" x14ac:dyDescent="0.3">
      <c r="A531" s="15">
        <v>528</v>
      </c>
      <c r="B531">
        <v>72</v>
      </c>
      <c r="C531" t="s">
        <v>557</v>
      </c>
      <c r="D531" t="s">
        <v>22</v>
      </c>
      <c r="E531" t="s">
        <v>69</v>
      </c>
      <c r="F531" s="39" t="str">
        <f>VLOOKUP(Tableau1345[[#This Row],[Code]],Legende!$A$2:$B$5,2,FALSE)</f>
        <v>Foyer</v>
      </c>
      <c r="G531" s="6">
        <f>IF(OR(E531="m",E531="P"),500,1000)</f>
        <v>500</v>
      </c>
      <c r="H531" s="35">
        <f>G531*2</f>
        <v>1000</v>
      </c>
      <c r="I531" s="36"/>
      <c r="J531" s="5" t="str">
        <f>IF(I531="non",H531,"0")</f>
        <v>0</v>
      </c>
      <c r="K531">
        <f>SUMIFS('bac volé dégradé'!$D$3:$D$10,'bac volé dégradé'!$A$3:$A$10,Tableau1345[[#This Row],[Zone]])</f>
        <v>0</v>
      </c>
      <c r="L531">
        <f>(G531)*2+J531+K531</f>
        <v>1000</v>
      </c>
      <c r="M531" s="6"/>
      <c r="N531" s="38" t="str">
        <f>IF(M531="non",L531,"0")</f>
        <v>0</v>
      </c>
      <c r="O531">
        <f>SUMIFS('bac volé dégradé'!$G$3:$G$10,'bac volé dégradé'!$A$3:$A$10,Tableau1345[[#This Row],[Zone]])</f>
        <v>0</v>
      </c>
      <c r="P531" s="40">
        <f>G531*2+N531+O531</f>
        <v>1000</v>
      </c>
      <c r="Q531" s="36"/>
      <c r="R531" s="67" t="str">
        <f t="shared" si="8"/>
        <v>0</v>
      </c>
      <c r="S531">
        <f>SUMIFS('bac volé dégradé'!$J$3:$J$10,'bac volé dégradé'!$A$3:$A$10,Tableau1345[[#This Row],[Zone]])</f>
        <v>0</v>
      </c>
      <c r="T531" s="37">
        <f>$G531*2+R531+S531</f>
        <v>1000</v>
      </c>
      <c r="U531" s="6"/>
      <c r="V531" s="5" t="str">
        <f>IF(U531="non",T531,"0")</f>
        <v>0</v>
      </c>
      <c r="W531">
        <f>SUMIFS('bac volé dégradé'!$M$3:$M$10,'bac volé dégradé'!$A$3:$A$10,Tableau1345[[#This Row],[Zone]])</f>
        <v>0</v>
      </c>
      <c r="X531">
        <f>$G531*2+V531+W531</f>
        <v>1000</v>
      </c>
      <c r="Y531" s="6"/>
    </row>
    <row r="532" spans="1:25" ht="15.75" thickBot="1" x14ac:dyDescent="0.3">
      <c r="A532" s="15">
        <v>529</v>
      </c>
      <c r="B532">
        <v>73</v>
      </c>
      <c r="C532" t="s">
        <v>558</v>
      </c>
      <c r="D532" t="s">
        <v>22</v>
      </c>
      <c r="E532" t="s">
        <v>69</v>
      </c>
      <c r="F532" s="39" t="str">
        <f>VLOOKUP(Tableau1345[[#This Row],[Code]],Legende!$A$2:$B$5,2,FALSE)</f>
        <v>Foyer</v>
      </c>
      <c r="G532" s="6">
        <f>IF(OR(E532="m",E532="P"),500,1000)</f>
        <v>500</v>
      </c>
      <c r="H532" s="35">
        <f>G532*2</f>
        <v>1000</v>
      </c>
      <c r="I532" s="36"/>
      <c r="J532" s="5" t="str">
        <f>IF(I532="non",H532,"0")</f>
        <v>0</v>
      </c>
      <c r="K532">
        <f>SUMIFS('bac volé dégradé'!$D$3:$D$10,'bac volé dégradé'!$A$3:$A$10,Tableau1345[[#This Row],[Zone]])</f>
        <v>0</v>
      </c>
      <c r="L532">
        <f>(G532)*2+J532+K532</f>
        <v>1000</v>
      </c>
      <c r="M532" s="6"/>
      <c r="N532" s="38" t="str">
        <f>IF(M532="non",L532,"0")</f>
        <v>0</v>
      </c>
      <c r="O532">
        <f>SUMIFS('bac volé dégradé'!$G$3:$G$10,'bac volé dégradé'!$A$3:$A$10,Tableau1345[[#This Row],[Zone]])</f>
        <v>0</v>
      </c>
      <c r="P532" s="40">
        <f>G532*2+N532+O532</f>
        <v>1000</v>
      </c>
      <c r="Q532" s="36"/>
      <c r="R532" s="67" t="str">
        <f t="shared" si="8"/>
        <v>0</v>
      </c>
      <c r="S532">
        <f>SUMIFS('bac volé dégradé'!$J$3:$J$10,'bac volé dégradé'!$A$3:$A$10,Tableau1345[[#This Row],[Zone]])</f>
        <v>0</v>
      </c>
      <c r="T532" s="37">
        <f>$G532*2+R532+S532</f>
        <v>1000</v>
      </c>
      <c r="U532" s="6"/>
      <c r="V532" s="5" t="str">
        <f>IF(U532="non",T532,"0")</f>
        <v>0</v>
      </c>
      <c r="W532">
        <f>SUMIFS('bac volé dégradé'!$M$3:$M$10,'bac volé dégradé'!$A$3:$A$10,Tableau1345[[#This Row],[Zone]])</f>
        <v>0</v>
      </c>
      <c r="X532">
        <f>$G532*2+V532+W532</f>
        <v>1000</v>
      </c>
      <c r="Y532" s="6"/>
    </row>
    <row r="533" spans="1:25" ht="15.75" thickBot="1" x14ac:dyDescent="0.3">
      <c r="A533" s="15">
        <v>530</v>
      </c>
      <c r="B533">
        <v>74</v>
      </c>
      <c r="C533" t="s">
        <v>147</v>
      </c>
      <c r="D533" t="s">
        <v>22</v>
      </c>
      <c r="E533" t="s">
        <v>69</v>
      </c>
      <c r="F533" s="39" t="str">
        <f>VLOOKUP(Tableau1345[[#This Row],[Code]],Legende!$A$2:$B$5,2,FALSE)</f>
        <v>Foyer</v>
      </c>
      <c r="G533" s="6">
        <f>IF(OR(E533="m",E533="P"),500,1000)</f>
        <v>500</v>
      </c>
      <c r="H533" s="35">
        <f>G533*2</f>
        <v>1000</v>
      </c>
      <c r="I533" s="36"/>
      <c r="J533" s="5" t="str">
        <f>IF(I533="non",H533,"0")</f>
        <v>0</v>
      </c>
      <c r="K533">
        <f>SUMIFS('bac volé dégradé'!$D$3:$D$10,'bac volé dégradé'!$A$3:$A$10,Tableau1345[[#This Row],[Zone]])</f>
        <v>0</v>
      </c>
      <c r="L533">
        <f>(G533)*2+J533+K533</f>
        <v>1000</v>
      </c>
      <c r="M533" s="6"/>
      <c r="N533" s="38" t="str">
        <f>IF(M533="non",L533,"0")</f>
        <v>0</v>
      </c>
      <c r="O533">
        <f>SUMIFS('bac volé dégradé'!$G$3:$G$10,'bac volé dégradé'!$A$3:$A$10,Tableau1345[[#This Row],[Zone]])</f>
        <v>0</v>
      </c>
      <c r="P533" s="40">
        <f>G533*2+N533+O533</f>
        <v>1000</v>
      </c>
      <c r="Q533" s="36"/>
      <c r="R533" s="67" t="str">
        <f t="shared" si="8"/>
        <v>0</v>
      </c>
      <c r="S533">
        <f>SUMIFS('bac volé dégradé'!$J$3:$J$10,'bac volé dégradé'!$A$3:$A$10,Tableau1345[[#This Row],[Zone]])</f>
        <v>0</v>
      </c>
      <c r="T533" s="37">
        <f>$G533*2+R533+S533</f>
        <v>1000</v>
      </c>
      <c r="U533" s="6"/>
      <c r="V533" s="5" t="str">
        <f>IF(U533="non",T533,"0")</f>
        <v>0</v>
      </c>
      <c r="W533">
        <f>SUMIFS('bac volé dégradé'!$M$3:$M$10,'bac volé dégradé'!$A$3:$A$10,Tableau1345[[#This Row],[Zone]])</f>
        <v>0</v>
      </c>
      <c r="X533">
        <f>$G533*2+V533+W533</f>
        <v>1000</v>
      </c>
      <c r="Y533" s="6"/>
    </row>
    <row r="534" spans="1:25" ht="15.75" thickBot="1" x14ac:dyDescent="0.3">
      <c r="A534" s="15">
        <v>531</v>
      </c>
      <c r="B534">
        <v>75</v>
      </c>
      <c r="C534" t="s">
        <v>559</v>
      </c>
      <c r="D534" t="s">
        <v>22</v>
      </c>
      <c r="E534" t="s">
        <v>69</v>
      </c>
      <c r="F534" s="39" t="str">
        <f>VLOOKUP(Tableau1345[[#This Row],[Code]],Legende!$A$2:$B$5,2,FALSE)</f>
        <v>Foyer</v>
      </c>
      <c r="G534" s="6">
        <f>IF(OR(E534="m",E534="P"),500,1000)</f>
        <v>500</v>
      </c>
      <c r="H534" s="35">
        <f>G534*2</f>
        <v>1000</v>
      </c>
      <c r="I534" s="36"/>
      <c r="J534" s="5" t="str">
        <f>IF(I534="non",H534,"0")</f>
        <v>0</v>
      </c>
      <c r="K534">
        <f>SUMIFS('bac volé dégradé'!$D$3:$D$10,'bac volé dégradé'!$A$3:$A$10,Tableau1345[[#This Row],[Zone]])</f>
        <v>0</v>
      </c>
      <c r="L534">
        <f>(G534)*2+J534+K534</f>
        <v>1000</v>
      </c>
      <c r="M534" s="6"/>
      <c r="N534" s="38" t="str">
        <f>IF(M534="non",L534,"0")</f>
        <v>0</v>
      </c>
      <c r="O534">
        <f>SUMIFS('bac volé dégradé'!$G$3:$G$10,'bac volé dégradé'!$A$3:$A$10,Tableau1345[[#This Row],[Zone]])</f>
        <v>0</v>
      </c>
      <c r="P534" s="40">
        <f>G534*2+N534+O534</f>
        <v>1000</v>
      </c>
      <c r="Q534" s="36"/>
      <c r="R534" s="67" t="str">
        <f t="shared" si="8"/>
        <v>0</v>
      </c>
      <c r="S534">
        <f>SUMIFS('bac volé dégradé'!$J$3:$J$10,'bac volé dégradé'!$A$3:$A$10,Tableau1345[[#This Row],[Zone]])</f>
        <v>0</v>
      </c>
      <c r="T534" s="37">
        <f>$G534*2+R534+S534</f>
        <v>1000</v>
      </c>
      <c r="U534" s="6"/>
      <c r="V534" s="5" t="str">
        <f>IF(U534="non",T534,"0")</f>
        <v>0</v>
      </c>
      <c r="W534">
        <f>SUMIFS('bac volé dégradé'!$M$3:$M$10,'bac volé dégradé'!$A$3:$A$10,Tableau1345[[#This Row],[Zone]])</f>
        <v>0</v>
      </c>
      <c r="X534">
        <f>$G534*2+V534+W534</f>
        <v>1000</v>
      </c>
      <c r="Y534" s="6"/>
    </row>
    <row r="535" spans="1:25" ht="15.75" thickBot="1" x14ac:dyDescent="0.3">
      <c r="A535" s="15">
        <v>532</v>
      </c>
      <c r="B535">
        <v>76</v>
      </c>
      <c r="C535" t="s">
        <v>410</v>
      </c>
      <c r="D535" t="s">
        <v>22</v>
      </c>
      <c r="E535" t="s">
        <v>69</v>
      </c>
      <c r="F535" s="39" t="str">
        <f>VLOOKUP(Tableau1345[[#This Row],[Code]],Legende!$A$2:$B$5,2,FALSE)</f>
        <v>Foyer</v>
      </c>
      <c r="G535" s="6">
        <f>IF(OR(E535="m",E535="P"),500,1000)</f>
        <v>500</v>
      </c>
      <c r="H535" s="35">
        <f>G535*2</f>
        <v>1000</v>
      </c>
      <c r="I535" s="36"/>
      <c r="J535" s="5" t="str">
        <f>IF(I535="non",H535,"0")</f>
        <v>0</v>
      </c>
      <c r="K535">
        <f>SUMIFS('bac volé dégradé'!$D$3:$D$10,'bac volé dégradé'!$A$3:$A$10,Tableau1345[[#This Row],[Zone]])</f>
        <v>0</v>
      </c>
      <c r="L535">
        <f>(G535)*2+J535+K535</f>
        <v>1000</v>
      </c>
      <c r="M535" s="6"/>
      <c r="N535" s="38" t="str">
        <f>IF(M535="non",L535,"0")</f>
        <v>0</v>
      </c>
      <c r="O535">
        <f>SUMIFS('bac volé dégradé'!$G$3:$G$10,'bac volé dégradé'!$A$3:$A$10,Tableau1345[[#This Row],[Zone]])</f>
        <v>0</v>
      </c>
      <c r="P535" s="40">
        <f>G535*2+N535+O535</f>
        <v>1000</v>
      </c>
      <c r="Q535" s="36"/>
      <c r="R535" s="67" t="str">
        <f t="shared" si="8"/>
        <v>0</v>
      </c>
      <c r="S535">
        <f>SUMIFS('bac volé dégradé'!$J$3:$J$10,'bac volé dégradé'!$A$3:$A$10,Tableau1345[[#This Row],[Zone]])</f>
        <v>0</v>
      </c>
      <c r="T535" s="37">
        <f>$G535*2+R535+S535</f>
        <v>1000</v>
      </c>
      <c r="U535" s="6"/>
      <c r="V535" s="5" t="str">
        <f>IF(U535="non",T535,"0")</f>
        <v>0</v>
      </c>
      <c r="W535">
        <f>SUMIFS('bac volé dégradé'!$M$3:$M$10,'bac volé dégradé'!$A$3:$A$10,Tableau1345[[#This Row],[Zone]])</f>
        <v>0</v>
      </c>
      <c r="X535">
        <f>$G535*2+V535+W535</f>
        <v>1000</v>
      </c>
      <c r="Y535" s="6"/>
    </row>
    <row r="536" spans="1:25" ht="15.75" thickBot="1" x14ac:dyDescent="0.3">
      <c r="A536" s="15">
        <v>533</v>
      </c>
      <c r="B536">
        <v>77</v>
      </c>
      <c r="C536" t="s">
        <v>474</v>
      </c>
      <c r="D536" t="s">
        <v>22</v>
      </c>
      <c r="E536" t="s">
        <v>69</v>
      </c>
      <c r="F536" s="39" t="str">
        <f>VLOOKUP(Tableau1345[[#This Row],[Code]],Legende!$A$2:$B$5,2,FALSE)</f>
        <v>Foyer</v>
      </c>
      <c r="G536" s="6">
        <f>IF(OR(E536="m",E536="P"),500,1000)</f>
        <v>500</v>
      </c>
      <c r="H536" s="35">
        <f>G536*2</f>
        <v>1000</v>
      </c>
      <c r="I536" s="36"/>
      <c r="J536" s="5" t="str">
        <f>IF(I536="non",H536,"0")</f>
        <v>0</v>
      </c>
      <c r="K536">
        <f>SUMIFS('bac volé dégradé'!$D$3:$D$10,'bac volé dégradé'!$A$3:$A$10,Tableau1345[[#This Row],[Zone]])</f>
        <v>0</v>
      </c>
      <c r="L536">
        <f>(G536)*2+J536+K536</f>
        <v>1000</v>
      </c>
      <c r="M536" s="6"/>
      <c r="N536" s="38" t="str">
        <f>IF(M536="non",L536,"0")</f>
        <v>0</v>
      </c>
      <c r="O536">
        <f>SUMIFS('bac volé dégradé'!$G$3:$G$10,'bac volé dégradé'!$A$3:$A$10,Tableau1345[[#This Row],[Zone]])</f>
        <v>0</v>
      </c>
      <c r="P536" s="40">
        <f>G536*2+N536+O536</f>
        <v>1000</v>
      </c>
      <c r="Q536" s="36"/>
      <c r="R536" s="67" t="str">
        <f t="shared" si="8"/>
        <v>0</v>
      </c>
      <c r="S536">
        <f>SUMIFS('bac volé dégradé'!$J$3:$J$10,'bac volé dégradé'!$A$3:$A$10,Tableau1345[[#This Row],[Zone]])</f>
        <v>0</v>
      </c>
      <c r="T536" s="37">
        <f>$G536*2+R536+S536</f>
        <v>1000</v>
      </c>
      <c r="U536" s="6"/>
      <c r="V536" s="5" t="str">
        <f>IF(U536="non",T536,"0")</f>
        <v>0</v>
      </c>
      <c r="W536">
        <f>SUMIFS('bac volé dégradé'!$M$3:$M$10,'bac volé dégradé'!$A$3:$A$10,Tableau1345[[#This Row],[Zone]])</f>
        <v>0</v>
      </c>
      <c r="X536">
        <f>$G536*2+V536+W536</f>
        <v>1000</v>
      </c>
      <c r="Y536" s="6"/>
    </row>
    <row r="537" spans="1:25" ht="15.75" thickBot="1" x14ac:dyDescent="0.3">
      <c r="A537" s="15">
        <v>534</v>
      </c>
      <c r="B537">
        <v>78</v>
      </c>
      <c r="C537" t="s">
        <v>560</v>
      </c>
      <c r="D537" t="s">
        <v>22</v>
      </c>
      <c r="E537" t="s">
        <v>90</v>
      </c>
      <c r="F537" s="39" t="str">
        <f>VLOOKUP(Tableau1345[[#This Row],[Code]],Legende!$A$2:$B$5,2,FALSE)</f>
        <v>Etablissement</v>
      </c>
      <c r="G537" s="6">
        <f>IF(OR(E537="m",E537="P"),500,1000)</f>
        <v>1000</v>
      </c>
      <c r="H537" s="35">
        <f>G537*2</f>
        <v>2000</v>
      </c>
      <c r="I537" s="36"/>
      <c r="J537" s="5" t="str">
        <f>IF(I537="non",H537,"0")</f>
        <v>0</v>
      </c>
      <c r="K537">
        <f>SUMIFS('bac volé dégradé'!$D$3:$D$10,'bac volé dégradé'!$A$3:$A$10,Tableau1345[[#This Row],[Zone]])</f>
        <v>0</v>
      </c>
      <c r="L537">
        <f>(G537)*2+J537+K537</f>
        <v>2000</v>
      </c>
      <c r="M537" s="6"/>
      <c r="N537" s="38" t="str">
        <f>IF(M537="non",L537,"0")</f>
        <v>0</v>
      </c>
      <c r="O537">
        <f>SUMIFS('bac volé dégradé'!$G$3:$G$10,'bac volé dégradé'!$A$3:$A$10,Tableau1345[[#This Row],[Zone]])</f>
        <v>0</v>
      </c>
      <c r="P537" s="40">
        <f>G537*2+N537+O537</f>
        <v>2000</v>
      </c>
      <c r="Q537" s="36"/>
      <c r="R537" s="67" t="str">
        <f t="shared" si="8"/>
        <v>0</v>
      </c>
      <c r="S537">
        <f>SUMIFS('bac volé dégradé'!$J$3:$J$10,'bac volé dégradé'!$A$3:$A$10,Tableau1345[[#This Row],[Zone]])</f>
        <v>0</v>
      </c>
      <c r="T537" s="37">
        <f>$G537*2+R537+S537</f>
        <v>2000</v>
      </c>
      <c r="U537" s="6"/>
      <c r="V537" s="5" t="str">
        <f>IF(U537="non",T537,"0")</f>
        <v>0</v>
      </c>
      <c r="W537">
        <f>SUMIFS('bac volé dégradé'!$M$3:$M$10,'bac volé dégradé'!$A$3:$A$10,Tableau1345[[#This Row],[Zone]])</f>
        <v>0</v>
      </c>
      <c r="X537">
        <f>$G537*2+V537+W537</f>
        <v>2000</v>
      </c>
      <c r="Y537" s="6"/>
    </row>
    <row r="538" spans="1:25" ht="15.75" thickBot="1" x14ac:dyDescent="0.3">
      <c r="A538" s="15">
        <v>535</v>
      </c>
      <c r="B538">
        <v>79</v>
      </c>
      <c r="C538" t="s">
        <v>561</v>
      </c>
      <c r="D538" t="s">
        <v>22</v>
      </c>
      <c r="E538" t="s">
        <v>90</v>
      </c>
      <c r="F538" s="39" t="str">
        <f>VLOOKUP(Tableau1345[[#This Row],[Code]],Legende!$A$2:$B$5,2,FALSE)</f>
        <v>Etablissement</v>
      </c>
      <c r="G538" s="6">
        <f>IF(OR(E538="m",E538="P"),500,1000)</f>
        <v>1000</v>
      </c>
      <c r="H538" s="35">
        <f>G538*2</f>
        <v>2000</v>
      </c>
      <c r="I538" s="36"/>
      <c r="J538" s="5" t="str">
        <f>IF(I538="non",H538,"0")</f>
        <v>0</v>
      </c>
      <c r="K538">
        <f>SUMIFS('bac volé dégradé'!$D$3:$D$10,'bac volé dégradé'!$A$3:$A$10,Tableau1345[[#This Row],[Zone]])</f>
        <v>0</v>
      </c>
      <c r="L538">
        <f>(G538)*2+J538+K538</f>
        <v>2000</v>
      </c>
      <c r="M538" s="6"/>
      <c r="N538" s="38" t="str">
        <f>IF(M538="non",L538,"0")</f>
        <v>0</v>
      </c>
      <c r="O538">
        <f>SUMIFS('bac volé dégradé'!$G$3:$G$10,'bac volé dégradé'!$A$3:$A$10,Tableau1345[[#This Row],[Zone]])</f>
        <v>0</v>
      </c>
      <c r="P538" s="40">
        <f>G538*2+N538+O538</f>
        <v>2000</v>
      </c>
      <c r="Q538" s="36"/>
      <c r="R538" s="67" t="str">
        <f t="shared" si="8"/>
        <v>0</v>
      </c>
      <c r="S538">
        <f>SUMIFS('bac volé dégradé'!$J$3:$J$10,'bac volé dégradé'!$A$3:$A$10,Tableau1345[[#This Row],[Zone]])</f>
        <v>0</v>
      </c>
      <c r="T538" s="37">
        <f>$G538*2+R538+S538</f>
        <v>2000</v>
      </c>
      <c r="U538" s="6"/>
      <c r="V538" s="5" t="str">
        <f>IF(U538="non",T538,"0")</f>
        <v>0</v>
      </c>
      <c r="W538">
        <f>SUMIFS('bac volé dégradé'!$M$3:$M$10,'bac volé dégradé'!$A$3:$A$10,Tableau1345[[#This Row],[Zone]])</f>
        <v>0</v>
      </c>
      <c r="X538">
        <f>$G538*2+V538+W538</f>
        <v>2000</v>
      </c>
      <c r="Y538" s="6"/>
    </row>
    <row r="539" spans="1:25" ht="15.75" thickBot="1" x14ac:dyDescent="0.3">
      <c r="A539" s="15">
        <v>536</v>
      </c>
      <c r="B539">
        <v>49</v>
      </c>
      <c r="C539" t="s">
        <v>562</v>
      </c>
      <c r="D539" t="s">
        <v>22</v>
      </c>
      <c r="E539" t="s">
        <v>69</v>
      </c>
      <c r="F539" s="39" t="str">
        <f>VLOOKUP(Tableau1345[[#This Row],[Code]],Legende!$A$2:$B$5,2,FALSE)</f>
        <v>Foyer</v>
      </c>
      <c r="G539" s="6">
        <f>IF(OR(E539="m",E539="P"),500,1000)</f>
        <v>500</v>
      </c>
      <c r="H539" s="35">
        <f>G539*2</f>
        <v>1000</v>
      </c>
      <c r="I539" s="36"/>
      <c r="J539" s="5" t="str">
        <f>IF(I539="non",H539,"0")</f>
        <v>0</v>
      </c>
      <c r="K539">
        <f>SUMIFS('bac volé dégradé'!$D$3:$D$10,'bac volé dégradé'!$A$3:$A$10,Tableau1345[[#This Row],[Zone]])</f>
        <v>0</v>
      </c>
      <c r="L539">
        <f>(G539)*2+J539+K539</f>
        <v>1000</v>
      </c>
      <c r="M539" s="6"/>
      <c r="N539" s="38" t="str">
        <f>IF(M539="non",L539,"0")</f>
        <v>0</v>
      </c>
      <c r="O539">
        <f>SUMIFS('bac volé dégradé'!$G$3:$G$10,'bac volé dégradé'!$A$3:$A$10,Tableau1345[[#This Row],[Zone]])</f>
        <v>0</v>
      </c>
      <c r="P539" s="40">
        <f>G539*2+N539+O539</f>
        <v>1000</v>
      </c>
      <c r="Q539" s="36"/>
      <c r="R539" s="67" t="str">
        <f t="shared" si="8"/>
        <v>0</v>
      </c>
      <c r="S539">
        <f>SUMIFS('bac volé dégradé'!$J$3:$J$10,'bac volé dégradé'!$A$3:$A$10,Tableau1345[[#This Row],[Zone]])</f>
        <v>0</v>
      </c>
      <c r="T539" s="37">
        <f>$G539*2+R539+S539</f>
        <v>1000</v>
      </c>
      <c r="U539" s="6"/>
      <c r="V539" s="5" t="str">
        <f>IF(U539="non",T539,"0")</f>
        <v>0</v>
      </c>
      <c r="W539">
        <f>SUMIFS('bac volé dégradé'!$M$3:$M$10,'bac volé dégradé'!$A$3:$A$10,Tableau1345[[#This Row],[Zone]])</f>
        <v>0</v>
      </c>
      <c r="X539">
        <f>$G539*2+V539+W539</f>
        <v>1000</v>
      </c>
      <c r="Y539" s="6"/>
    </row>
    <row r="540" spans="1:25" ht="15.75" thickBot="1" x14ac:dyDescent="0.3">
      <c r="A540" s="15">
        <v>537</v>
      </c>
      <c r="B540">
        <v>53</v>
      </c>
      <c r="C540" t="s">
        <v>563</v>
      </c>
      <c r="D540" t="s">
        <v>22</v>
      </c>
      <c r="E540" t="s">
        <v>69</v>
      </c>
      <c r="F540" s="39" t="str">
        <f>VLOOKUP(Tableau1345[[#This Row],[Code]],Legende!$A$2:$B$5,2,FALSE)</f>
        <v>Foyer</v>
      </c>
      <c r="G540" s="6">
        <f>IF(OR(E540="m",E540="P"),500,1000)</f>
        <v>500</v>
      </c>
      <c r="H540" s="35">
        <f>G540*2</f>
        <v>1000</v>
      </c>
      <c r="I540" s="36"/>
      <c r="J540" s="5" t="str">
        <f>IF(I540="non",H540,"0")</f>
        <v>0</v>
      </c>
      <c r="K540">
        <f>SUMIFS('bac volé dégradé'!$D$3:$D$10,'bac volé dégradé'!$A$3:$A$10,Tableau1345[[#This Row],[Zone]])</f>
        <v>0</v>
      </c>
      <c r="L540">
        <f>(G540)*2+J540+K540</f>
        <v>1000</v>
      </c>
      <c r="M540" s="6"/>
      <c r="N540" s="38" t="str">
        <f>IF(M540="non",L540,"0")</f>
        <v>0</v>
      </c>
      <c r="O540">
        <f>SUMIFS('bac volé dégradé'!$G$3:$G$10,'bac volé dégradé'!$A$3:$A$10,Tableau1345[[#This Row],[Zone]])</f>
        <v>0</v>
      </c>
      <c r="P540" s="40">
        <f>G540*2+N540+O540</f>
        <v>1000</v>
      </c>
      <c r="Q540" s="36"/>
      <c r="R540" s="67" t="str">
        <f t="shared" si="8"/>
        <v>0</v>
      </c>
      <c r="S540">
        <f>SUMIFS('bac volé dégradé'!$J$3:$J$10,'bac volé dégradé'!$A$3:$A$10,Tableau1345[[#This Row],[Zone]])</f>
        <v>0</v>
      </c>
      <c r="T540" s="37">
        <f>$G540*2+R540+S540</f>
        <v>1000</v>
      </c>
      <c r="U540" s="6"/>
      <c r="V540" s="5" t="str">
        <f>IF(U540="non",T540,"0")</f>
        <v>0</v>
      </c>
      <c r="W540">
        <f>SUMIFS('bac volé dégradé'!$M$3:$M$10,'bac volé dégradé'!$A$3:$A$10,Tableau1345[[#This Row],[Zone]])</f>
        <v>0</v>
      </c>
      <c r="X540">
        <f>$G540*2+V540+W540</f>
        <v>1000</v>
      </c>
      <c r="Y540" s="6"/>
    </row>
    <row r="541" spans="1:25" ht="15.75" thickBot="1" x14ac:dyDescent="0.3">
      <c r="A541" s="15">
        <v>538</v>
      </c>
      <c r="B541">
        <v>54</v>
      </c>
      <c r="C541" t="s">
        <v>564</v>
      </c>
      <c r="D541" t="s">
        <v>22</v>
      </c>
      <c r="E541" t="s">
        <v>69</v>
      </c>
      <c r="F541" s="39" t="str">
        <f>VLOOKUP(Tableau1345[[#This Row],[Code]],Legende!$A$2:$B$5,2,FALSE)</f>
        <v>Foyer</v>
      </c>
      <c r="G541" s="6">
        <f>IF(OR(E541="m",E541="P"),500,1000)</f>
        <v>500</v>
      </c>
      <c r="H541" s="35">
        <f>G541*2</f>
        <v>1000</v>
      </c>
      <c r="I541" s="36"/>
      <c r="J541" s="5" t="str">
        <f>IF(I541="non",H541,"0")</f>
        <v>0</v>
      </c>
      <c r="K541">
        <f>SUMIFS('bac volé dégradé'!$D$3:$D$10,'bac volé dégradé'!$A$3:$A$10,Tableau1345[[#This Row],[Zone]])</f>
        <v>0</v>
      </c>
      <c r="L541">
        <f>(G541)*2+J541+K541</f>
        <v>1000</v>
      </c>
      <c r="M541" s="6"/>
      <c r="N541" s="38" t="str">
        <f>IF(M541="non",L541,"0")</f>
        <v>0</v>
      </c>
      <c r="O541">
        <f>SUMIFS('bac volé dégradé'!$G$3:$G$10,'bac volé dégradé'!$A$3:$A$10,Tableau1345[[#This Row],[Zone]])</f>
        <v>0</v>
      </c>
      <c r="P541" s="40">
        <f>G541*2+N541+O541</f>
        <v>1000</v>
      </c>
      <c r="Q541" s="36"/>
      <c r="R541" s="67" t="str">
        <f t="shared" si="8"/>
        <v>0</v>
      </c>
      <c r="S541">
        <f>SUMIFS('bac volé dégradé'!$J$3:$J$10,'bac volé dégradé'!$A$3:$A$10,Tableau1345[[#This Row],[Zone]])</f>
        <v>0</v>
      </c>
      <c r="T541" s="37">
        <f>$G541*2+R541+S541</f>
        <v>1000</v>
      </c>
      <c r="U541" s="6"/>
      <c r="V541" s="5" t="str">
        <f>IF(U541="non",T541,"0")</f>
        <v>0</v>
      </c>
      <c r="W541">
        <f>SUMIFS('bac volé dégradé'!$M$3:$M$10,'bac volé dégradé'!$A$3:$A$10,Tableau1345[[#This Row],[Zone]])</f>
        <v>0</v>
      </c>
      <c r="X541">
        <f>$G541*2+V541+W541</f>
        <v>1000</v>
      </c>
      <c r="Y541" s="6"/>
    </row>
    <row r="542" spans="1:25" ht="15.75" thickBot="1" x14ac:dyDescent="0.3">
      <c r="A542" s="15">
        <v>539</v>
      </c>
      <c r="B542">
        <v>55</v>
      </c>
      <c r="C542" t="s">
        <v>565</v>
      </c>
      <c r="D542" t="s">
        <v>22</v>
      </c>
      <c r="E542" t="s">
        <v>69</v>
      </c>
      <c r="F542" s="39" t="str">
        <f>VLOOKUP(Tableau1345[[#This Row],[Code]],Legende!$A$2:$B$5,2,FALSE)</f>
        <v>Foyer</v>
      </c>
      <c r="G542" s="6">
        <f>IF(OR(E542="m",E542="P"),500,1000)</f>
        <v>500</v>
      </c>
      <c r="H542" s="35">
        <f>G542*2</f>
        <v>1000</v>
      </c>
      <c r="I542" s="36"/>
      <c r="J542" s="5" t="str">
        <f>IF(I542="non",H542,"0")</f>
        <v>0</v>
      </c>
      <c r="K542">
        <f>SUMIFS('bac volé dégradé'!$D$3:$D$10,'bac volé dégradé'!$A$3:$A$10,Tableau1345[[#This Row],[Zone]])</f>
        <v>0</v>
      </c>
      <c r="L542">
        <f>(G542)*2+J542+K542</f>
        <v>1000</v>
      </c>
      <c r="M542" s="6"/>
      <c r="N542" s="38" t="str">
        <f>IF(M542="non",L542,"0")</f>
        <v>0</v>
      </c>
      <c r="O542">
        <f>SUMIFS('bac volé dégradé'!$G$3:$G$10,'bac volé dégradé'!$A$3:$A$10,Tableau1345[[#This Row],[Zone]])</f>
        <v>0</v>
      </c>
      <c r="P542" s="40">
        <f>G542*2+N542+O542</f>
        <v>1000</v>
      </c>
      <c r="Q542" s="36"/>
      <c r="R542" s="67" t="str">
        <f t="shared" si="8"/>
        <v>0</v>
      </c>
      <c r="S542">
        <f>SUMIFS('bac volé dégradé'!$J$3:$J$10,'bac volé dégradé'!$A$3:$A$10,Tableau1345[[#This Row],[Zone]])</f>
        <v>0</v>
      </c>
      <c r="T542" s="37">
        <f>$G542*2+R542+S542</f>
        <v>1000</v>
      </c>
      <c r="U542" s="6"/>
      <c r="V542" s="5" t="str">
        <f>IF(U542="non",T542,"0")</f>
        <v>0</v>
      </c>
      <c r="W542">
        <f>SUMIFS('bac volé dégradé'!$M$3:$M$10,'bac volé dégradé'!$A$3:$A$10,Tableau1345[[#This Row],[Zone]])</f>
        <v>0</v>
      </c>
      <c r="X542">
        <f>$G542*2+V542+W542</f>
        <v>1000</v>
      </c>
      <c r="Y542" s="6"/>
    </row>
    <row r="543" spans="1:25" ht="15.75" thickBot="1" x14ac:dyDescent="0.3">
      <c r="A543" s="15">
        <v>540</v>
      </c>
      <c r="B543">
        <v>56</v>
      </c>
      <c r="C543" t="s">
        <v>566</v>
      </c>
      <c r="D543" t="s">
        <v>22</v>
      </c>
      <c r="E543" t="s">
        <v>69</v>
      </c>
      <c r="F543" s="39" t="str">
        <f>VLOOKUP(Tableau1345[[#This Row],[Code]],Legende!$A$2:$B$5,2,FALSE)</f>
        <v>Foyer</v>
      </c>
      <c r="G543" s="6">
        <f>IF(OR(E543="m",E543="P"),500,1000)</f>
        <v>500</v>
      </c>
      <c r="H543" s="35">
        <f>G543*2</f>
        <v>1000</v>
      </c>
      <c r="I543" s="36"/>
      <c r="J543" s="5" t="str">
        <f>IF(I543="non",H543,"0")</f>
        <v>0</v>
      </c>
      <c r="K543">
        <f>SUMIFS('bac volé dégradé'!$D$3:$D$10,'bac volé dégradé'!$A$3:$A$10,Tableau1345[[#This Row],[Zone]])</f>
        <v>0</v>
      </c>
      <c r="L543">
        <f>(G543)*2+J543+K543</f>
        <v>1000</v>
      </c>
      <c r="M543" s="6"/>
      <c r="N543" s="38" t="str">
        <f>IF(M543="non",L543,"0")</f>
        <v>0</v>
      </c>
      <c r="O543">
        <f>SUMIFS('bac volé dégradé'!$G$3:$G$10,'bac volé dégradé'!$A$3:$A$10,Tableau1345[[#This Row],[Zone]])</f>
        <v>0</v>
      </c>
      <c r="P543" s="40">
        <f>G543*2+N543+O543</f>
        <v>1000</v>
      </c>
      <c r="Q543" s="36"/>
      <c r="R543" s="67" t="str">
        <f t="shared" si="8"/>
        <v>0</v>
      </c>
      <c r="S543">
        <f>SUMIFS('bac volé dégradé'!$J$3:$J$10,'bac volé dégradé'!$A$3:$A$10,Tableau1345[[#This Row],[Zone]])</f>
        <v>0</v>
      </c>
      <c r="T543" s="37">
        <f>$G543*2+R543+S543</f>
        <v>1000</v>
      </c>
      <c r="U543" s="6"/>
      <c r="V543" s="5" t="str">
        <f>IF(U543="non",T543,"0")</f>
        <v>0</v>
      </c>
      <c r="W543">
        <f>SUMIFS('bac volé dégradé'!$M$3:$M$10,'bac volé dégradé'!$A$3:$A$10,Tableau1345[[#This Row],[Zone]])</f>
        <v>0</v>
      </c>
      <c r="X543">
        <f>$G543*2+V543+W543</f>
        <v>1000</v>
      </c>
      <c r="Y543" s="6"/>
    </row>
    <row r="544" spans="1:25" ht="15.75" thickBot="1" x14ac:dyDescent="0.3">
      <c r="A544" s="15">
        <v>541</v>
      </c>
      <c r="B544">
        <v>57</v>
      </c>
      <c r="C544" t="s">
        <v>567</v>
      </c>
      <c r="D544" t="s">
        <v>22</v>
      </c>
      <c r="E544" t="s">
        <v>69</v>
      </c>
      <c r="F544" s="39" t="str">
        <f>VLOOKUP(Tableau1345[[#This Row],[Code]],Legende!$A$2:$B$5,2,FALSE)</f>
        <v>Foyer</v>
      </c>
      <c r="G544" s="6">
        <f>IF(OR(E544="m",E544="P"),500,1000)</f>
        <v>500</v>
      </c>
      <c r="H544" s="35">
        <f>G544*2</f>
        <v>1000</v>
      </c>
      <c r="I544" s="36"/>
      <c r="J544" s="5" t="str">
        <f>IF(I544="non",H544,"0")</f>
        <v>0</v>
      </c>
      <c r="K544">
        <f>SUMIFS('bac volé dégradé'!$D$3:$D$10,'bac volé dégradé'!$A$3:$A$10,Tableau1345[[#This Row],[Zone]])</f>
        <v>0</v>
      </c>
      <c r="L544">
        <f>(G544)*2+J544+K544</f>
        <v>1000</v>
      </c>
      <c r="M544" s="6"/>
      <c r="N544" s="38" t="str">
        <f>IF(M544="non",L544,"0")</f>
        <v>0</v>
      </c>
      <c r="O544">
        <f>SUMIFS('bac volé dégradé'!$G$3:$G$10,'bac volé dégradé'!$A$3:$A$10,Tableau1345[[#This Row],[Zone]])</f>
        <v>0</v>
      </c>
      <c r="P544" s="40">
        <f>G544*2+N544+O544</f>
        <v>1000</v>
      </c>
      <c r="Q544" s="36"/>
      <c r="R544" s="67" t="str">
        <f t="shared" si="8"/>
        <v>0</v>
      </c>
      <c r="S544">
        <f>SUMIFS('bac volé dégradé'!$J$3:$J$10,'bac volé dégradé'!$A$3:$A$10,Tableau1345[[#This Row],[Zone]])</f>
        <v>0</v>
      </c>
      <c r="T544" s="37">
        <f>$G544*2+R544+S544</f>
        <v>1000</v>
      </c>
      <c r="U544" s="6"/>
      <c r="V544" s="5" t="str">
        <f>IF(U544="non",T544,"0")</f>
        <v>0</v>
      </c>
      <c r="W544">
        <f>SUMIFS('bac volé dégradé'!$M$3:$M$10,'bac volé dégradé'!$A$3:$A$10,Tableau1345[[#This Row],[Zone]])</f>
        <v>0</v>
      </c>
      <c r="X544">
        <f>$G544*2+V544+W544</f>
        <v>1000</v>
      </c>
      <c r="Y544" s="6"/>
    </row>
    <row r="545" spans="1:25" ht="15.75" thickBot="1" x14ac:dyDescent="0.3">
      <c r="A545" s="15">
        <v>542</v>
      </c>
      <c r="B545">
        <v>58</v>
      </c>
      <c r="C545" t="s">
        <v>568</v>
      </c>
      <c r="D545" t="s">
        <v>22</v>
      </c>
      <c r="E545" t="s">
        <v>69</v>
      </c>
      <c r="F545" s="39" t="str">
        <f>VLOOKUP(Tableau1345[[#This Row],[Code]],Legende!$A$2:$B$5,2,FALSE)</f>
        <v>Foyer</v>
      </c>
      <c r="G545" s="6">
        <f>IF(OR(E545="m",E545="P"),500,1000)</f>
        <v>500</v>
      </c>
      <c r="H545" s="35">
        <f>G545*2</f>
        <v>1000</v>
      </c>
      <c r="I545" s="36"/>
      <c r="J545" s="5" t="str">
        <f>IF(I545="non",H545,"0")</f>
        <v>0</v>
      </c>
      <c r="K545">
        <f>SUMIFS('bac volé dégradé'!$D$3:$D$10,'bac volé dégradé'!$A$3:$A$10,Tableau1345[[#This Row],[Zone]])</f>
        <v>0</v>
      </c>
      <c r="L545">
        <f>(G545)*2+J545+K545</f>
        <v>1000</v>
      </c>
      <c r="M545" s="6"/>
      <c r="N545" s="38" t="str">
        <f>IF(M545="non",L545,"0")</f>
        <v>0</v>
      </c>
      <c r="O545">
        <f>SUMIFS('bac volé dégradé'!$G$3:$G$10,'bac volé dégradé'!$A$3:$A$10,Tableau1345[[#This Row],[Zone]])</f>
        <v>0</v>
      </c>
      <c r="P545" s="40">
        <f>G545*2+N545+O545</f>
        <v>1000</v>
      </c>
      <c r="Q545" s="36"/>
      <c r="R545" s="67" t="str">
        <f t="shared" si="8"/>
        <v>0</v>
      </c>
      <c r="S545">
        <f>SUMIFS('bac volé dégradé'!$J$3:$J$10,'bac volé dégradé'!$A$3:$A$10,Tableau1345[[#This Row],[Zone]])</f>
        <v>0</v>
      </c>
      <c r="T545" s="37">
        <f>$G545*2+R545+S545</f>
        <v>1000</v>
      </c>
      <c r="U545" s="6"/>
      <c r="V545" s="5" t="str">
        <f>IF(U545="non",T545,"0")</f>
        <v>0</v>
      </c>
      <c r="W545">
        <f>SUMIFS('bac volé dégradé'!$M$3:$M$10,'bac volé dégradé'!$A$3:$A$10,Tableau1345[[#This Row],[Zone]])</f>
        <v>0</v>
      </c>
      <c r="X545">
        <f>$G545*2+V545+W545</f>
        <v>1000</v>
      </c>
      <c r="Y545" s="6"/>
    </row>
    <row r="546" spans="1:25" ht="15.75" thickBot="1" x14ac:dyDescent="0.3">
      <c r="A546" s="15">
        <v>543</v>
      </c>
      <c r="B546">
        <v>59</v>
      </c>
      <c r="C546" t="s">
        <v>186</v>
      </c>
      <c r="D546" t="s">
        <v>22</v>
      </c>
      <c r="E546" t="s">
        <v>69</v>
      </c>
      <c r="F546" s="39" t="str">
        <f>VLOOKUP(Tableau1345[[#This Row],[Code]],Legende!$A$2:$B$5,2,FALSE)</f>
        <v>Foyer</v>
      </c>
      <c r="G546" s="6">
        <f>IF(OR(E546="m",E546="P"),500,1000)</f>
        <v>500</v>
      </c>
      <c r="H546" s="35">
        <f>G546*2</f>
        <v>1000</v>
      </c>
      <c r="I546" s="36"/>
      <c r="J546" s="5" t="str">
        <f>IF(I546="non",H546,"0")</f>
        <v>0</v>
      </c>
      <c r="K546">
        <f>SUMIFS('bac volé dégradé'!$D$3:$D$10,'bac volé dégradé'!$A$3:$A$10,Tableau1345[[#This Row],[Zone]])</f>
        <v>0</v>
      </c>
      <c r="L546">
        <f>(G546)*2+J546+K546</f>
        <v>1000</v>
      </c>
      <c r="M546" s="6"/>
      <c r="N546" s="38" t="str">
        <f>IF(M546="non",L546,"0")</f>
        <v>0</v>
      </c>
      <c r="O546">
        <f>SUMIFS('bac volé dégradé'!$G$3:$G$10,'bac volé dégradé'!$A$3:$A$10,Tableau1345[[#This Row],[Zone]])</f>
        <v>0</v>
      </c>
      <c r="P546" s="40">
        <f>G546*2+N546+O546</f>
        <v>1000</v>
      </c>
      <c r="Q546" s="36"/>
      <c r="R546" s="67" t="str">
        <f t="shared" si="8"/>
        <v>0</v>
      </c>
      <c r="S546">
        <f>SUMIFS('bac volé dégradé'!$J$3:$J$10,'bac volé dégradé'!$A$3:$A$10,Tableau1345[[#This Row],[Zone]])</f>
        <v>0</v>
      </c>
      <c r="T546" s="37">
        <f>$G546*2+R546+S546</f>
        <v>1000</v>
      </c>
      <c r="U546" s="6"/>
      <c r="V546" s="5" t="str">
        <f>IF(U546="non",T546,"0")</f>
        <v>0</v>
      </c>
      <c r="W546">
        <f>SUMIFS('bac volé dégradé'!$M$3:$M$10,'bac volé dégradé'!$A$3:$A$10,Tableau1345[[#This Row],[Zone]])</f>
        <v>0</v>
      </c>
      <c r="X546">
        <f>$G546*2+V546+W546</f>
        <v>1000</v>
      </c>
      <c r="Y546" s="6"/>
    </row>
    <row r="547" spans="1:25" ht="15.75" thickBot="1" x14ac:dyDescent="0.3">
      <c r="A547" s="15">
        <v>544</v>
      </c>
      <c r="B547">
        <v>60</v>
      </c>
      <c r="C547" t="s">
        <v>569</v>
      </c>
      <c r="D547" t="s">
        <v>22</v>
      </c>
      <c r="E547" t="s">
        <v>90</v>
      </c>
      <c r="F547" s="39" t="str">
        <f>VLOOKUP(Tableau1345[[#This Row],[Code]],Legende!$A$2:$B$5,2,FALSE)</f>
        <v>Etablissement</v>
      </c>
      <c r="G547" s="6">
        <f>IF(OR(E547="m",E547="P"),500,1000)</f>
        <v>1000</v>
      </c>
      <c r="H547" s="35">
        <f>G547*2</f>
        <v>2000</v>
      </c>
      <c r="I547" s="36"/>
      <c r="J547" s="5" t="str">
        <f>IF(I547="non",H547,"0")</f>
        <v>0</v>
      </c>
      <c r="K547">
        <f>SUMIFS('bac volé dégradé'!$D$3:$D$10,'bac volé dégradé'!$A$3:$A$10,Tableau1345[[#This Row],[Zone]])</f>
        <v>0</v>
      </c>
      <c r="L547">
        <f>(G547)*2+J547+K547</f>
        <v>2000</v>
      </c>
      <c r="M547" s="6"/>
      <c r="N547" s="38" t="str">
        <f>IF(M547="non",L547,"0")</f>
        <v>0</v>
      </c>
      <c r="O547">
        <f>SUMIFS('bac volé dégradé'!$G$3:$G$10,'bac volé dégradé'!$A$3:$A$10,Tableau1345[[#This Row],[Zone]])</f>
        <v>0</v>
      </c>
      <c r="P547" s="40">
        <f>G547*2+N547+O547</f>
        <v>2000</v>
      </c>
      <c r="Q547" s="36"/>
      <c r="R547" s="67" t="str">
        <f t="shared" si="8"/>
        <v>0</v>
      </c>
      <c r="S547">
        <f>SUMIFS('bac volé dégradé'!$J$3:$J$10,'bac volé dégradé'!$A$3:$A$10,Tableau1345[[#This Row],[Zone]])</f>
        <v>0</v>
      </c>
      <c r="T547" s="37">
        <f>$G547*2+R547+S547</f>
        <v>2000</v>
      </c>
      <c r="U547" s="6"/>
      <c r="V547" s="5" t="str">
        <f>IF(U547="non",T547,"0")</f>
        <v>0</v>
      </c>
      <c r="W547">
        <f>SUMIFS('bac volé dégradé'!$M$3:$M$10,'bac volé dégradé'!$A$3:$A$10,Tableau1345[[#This Row],[Zone]])</f>
        <v>0</v>
      </c>
      <c r="X547">
        <f>$G547*2+V547+W547</f>
        <v>2000</v>
      </c>
      <c r="Y547" s="6"/>
    </row>
    <row r="548" spans="1:25" ht="15.75" thickBot="1" x14ac:dyDescent="0.3">
      <c r="A548" s="15">
        <v>545</v>
      </c>
      <c r="B548">
        <v>61</v>
      </c>
      <c r="C548" t="s">
        <v>570</v>
      </c>
      <c r="D548" t="s">
        <v>22</v>
      </c>
      <c r="E548" t="s">
        <v>90</v>
      </c>
      <c r="F548" s="39" t="str">
        <f>VLOOKUP(Tableau1345[[#This Row],[Code]],Legende!$A$2:$B$5,2,FALSE)</f>
        <v>Etablissement</v>
      </c>
      <c r="G548" s="6">
        <f>IF(OR(E548="m",E548="P"),500,1000)</f>
        <v>1000</v>
      </c>
      <c r="H548" s="35">
        <f>G548*2</f>
        <v>2000</v>
      </c>
      <c r="I548" s="36"/>
      <c r="J548" s="5" t="str">
        <f>IF(I548="non",H548,"0")</f>
        <v>0</v>
      </c>
      <c r="K548">
        <f>SUMIFS('bac volé dégradé'!$D$3:$D$10,'bac volé dégradé'!$A$3:$A$10,Tableau1345[[#This Row],[Zone]])</f>
        <v>0</v>
      </c>
      <c r="L548">
        <f>(G548)*2+J548+K548</f>
        <v>2000</v>
      </c>
      <c r="M548" s="6"/>
      <c r="N548" s="38" t="str">
        <f>IF(M548="non",L548,"0")</f>
        <v>0</v>
      </c>
      <c r="O548">
        <f>SUMIFS('bac volé dégradé'!$G$3:$G$10,'bac volé dégradé'!$A$3:$A$10,Tableau1345[[#This Row],[Zone]])</f>
        <v>0</v>
      </c>
      <c r="P548" s="40">
        <f>G548*2+N548+O548</f>
        <v>2000</v>
      </c>
      <c r="Q548" s="36"/>
      <c r="R548" s="67" t="str">
        <f t="shared" si="8"/>
        <v>0</v>
      </c>
      <c r="S548">
        <f>SUMIFS('bac volé dégradé'!$J$3:$J$10,'bac volé dégradé'!$A$3:$A$10,Tableau1345[[#This Row],[Zone]])</f>
        <v>0</v>
      </c>
      <c r="T548" s="37">
        <f>$G548*2+R548+S548</f>
        <v>2000</v>
      </c>
      <c r="U548" s="6"/>
      <c r="V548" s="5" t="str">
        <f>IF(U548="non",T548,"0")</f>
        <v>0</v>
      </c>
      <c r="W548">
        <f>SUMIFS('bac volé dégradé'!$M$3:$M$10,'bac volé dégradé'!$A$3:$A$10,Tableau1345[[#This Row],[Zone]])</f>
        <v>0</v>
      </c>
      <c r="X548">
        <f>$G548*2+V548+W548</f>
        <v>2000</v>
      </c>
      <c r="Y548" s="6"/>
    </row>
    <row r="549" spans="1:25" ht="15.75" thickBot="1" x14ac:dyDescent="0.3">
      <c r="A549" s="15">
        <v>546</v>
      </c>
      <c r="B549">
        <v>63</v>
      </c>
      <c r="C549" t="s">
        <v>571</v>
      </c>
      <c r="D549" t="s">
        <v>22</v>
      </c>
      <c r="E549" t="s">
        <v>69</v>
      </c>
      <c r="F549" s="39" t="str">
        <f>VLOOKUP(Tableau1345[[#This Row],[Code]],Legende!$A$2:$B$5,2,FALSE)</f>
        <v>Foyer</v>
      </c>
      <c r="G549" s="6">
        <f>IF(OR(E549="m",E549="P"),500,1000)</f>
        <v>500</v>
      </c>
      <c r="H549" s="35">
        <f>G549*2</f>
        <v>1000</v>
      </c>
      <c r="I549" s="36"/>
      <c r="J549" s="5" t="str">
        <f>IF(I549="non",H549,"0")</f>
        <v>0</v>
      </c>
      <c r="K549">
        <f>SUMIFS('bac volé dégradé'!$D$3:$D$10,'bac volé dégradé'!$A$3:$A$10,Tableau1345[[#This Row],[Zone]])</f>
        <v>0</v>
      </c>
      <c r="L549">
        <f>(G549)*2+J549+K549</f>
        <v>1000</v>
      </c>
      <c r="M549" s="6"/>
      <c r="N549" s="38" t="str">
        <f>IF(M549="non",L549,"0")</f>
        <v>0</v>
      </c>
      <c r="O549">
        <f>SUMIFS('bac volé dégradé'!$G$3:$G$10,'bac volé dégradé'!$A$3:$A$10,Tableau1345[[#This Row],[Zone]])</f>
        <v>0</v>
      </c>
      <c r="P549" s="40">
        <f>G549*2+N549+O549</f>
        <v>1000</v>
      </c>
      <c r="Q549" s="36"/>
      <c r="R549" s="67" t="str">
        <f t="shared" si="8"/>
        <v>0</v>
      </c>
      <c r="S549">
        <f>SUMIFS('bac volé dégradé'!$J$3:$J$10,'bac volé dégradé'!$A$3:$A$10,Tableau1345[[#This Row],[Zone]])</f>
        <v>0</v>
      </c>
      <c r="T549" s="37">
        <f>$G549*2+R549+S549</f>
        <v>1000</v>
      </c>
      <c r="U549" s="6"/>
      <c r="V549" s="5" t="str">
        <f>IF(U549="non",T549,"0")</f>
        <v>0</v>
      </c>
      <c r="W549">
        <f>SUMIFS('bac volé dégradé'!$M$3:$M$10,'bac volé dégradé'!$A$3:$A$10,Tableau1345[[#This Row],[Zone]])</f>
        <v>0</v>
      </c>
      <c r="X549">
        <f>$G549*2+V549+W549</f>
        <v>1000</v>
      </c>
      <c r="Y549" s="6"/>
    </row>
    <row r="550" spans="1:25" ht="15.75" thickBot="1" x14ac:dyDescent="0.3">
      <c r="A550" s="15">
        <v>547</v>
      </c>
      <c r="B550">
        <v>32</v>
      </c>
      <c r="C550" t="s">
        <v>465</v>
      </c>
      <c r="D550" t="s">
        <v>22</v>
      </c>
      <c r="E550" t="s">
        <v>69</v>
      </c>
      <c r="F550" s="39" t="str">
        <f>VLOOKUP(Tableau1345[[#This Row],[Code]],Legende!$A$2:$B$5,2,FALSE)</f>
        <v>Foyer</v>
      </c>
      <c r="G550" s="6">
        <f>IF(OR(E550="m",E550="P"),500,1000)</f>
        <v>500</v>
      </c>
      <c r="H550" s="35">
        <f>G550*2</f>
        <v>1000</v>
      </c>
      <c r="I550" s="36"/>
      <c r="J550" s="5" t="str">
        <f>IF(I550="non",H550,"0")</f>
        <v>0</v>
      </c>
      <c r="K550">
        <f>SUMIFS('bac volé dégradé'!$D$3:$D$10,'bac volé dégradé'!$A$3:$A$10,Tableau1345[[#This Row],[Zone]])</f>
        <v>0</v>
      </c>
      <c r="L550">
        <f>(G550)*2+J550+K550</f>
        <v>1000</v>
      </c>
      <c r="M550" s="6"/>
      <c r="N550" s="38" t="str">
        <f>IF(M550="non",L550,"0")</f>
        <v>0</v>
      </c>
      <c r="O550">
        <f>SUMIFS('bac volé dégradé'!$G$3:$G$10,'bac volé dégradé'!$A$3:$A$10,Tableau1345[[#This Row],[Zone]])</f>
        <v>0</v>
      </c>
      <c r="P550" s="40">
        <f>G550*2+N550+O550</f>
        <v>1000</v>
      </c>
      <c r="Q550" s="36"/>
      <c r="R550" s="67" t="str">
        <f t="shared" si="8"/>
        <v>0</v>
      </c>
      <c r="S550">
        <f>SUMIFS('bac volé dégradé'!$J$3:$J$10,'bac volé dégradé'!$A$3:$A$10,Tableau1345[[#This Row],[Zone]])</f>
        <v>0</v>
      </c>
      <c r="T550" s="37">
        <f>$G550*2+R550+S550</f>
        <v>1000</v>
      </c>
      <c r="U550" s="6"/>
      <c r="V550" s="5" t="str">
        <f>IF(U550="non",T550,"0")</f>
        <v>0</v>
      </c>
      <c r="W550">
        <f>SUMIFS('bac volé dégradé'!$M$3:$M$10,'bac volé dégradé'!$A$3:$A$10,Tableau1345[[#This Row],[Zone]])</f>
        <v>0</v>
      </c>
      <c r="X550">
        <f>$G550*2+V550+W550</f>
        <v>1000</v>
      </c>
      <c r="Y550" s="6"/>
    </row>
    <row r="551" spans="1:25" ht="15.75" thickBot="1" x14ac:dyDescent="0.3">
      <c r="A551" s="15">
        <v>548</v>
      </c>
      <c r="B551">
        <v>33</v>
      </c>
      <c r="C551" t="s">
        <v>9</v>
      </c>
      <c r="D551" t="s">
        <v>22</v>
      </c>
      <c r="E551" t="s">
        <v>69</v>
      </c>
      <c r="F551" s="39" t="str">
        <f>VLOOKUP(Tableau1345[[#This Row],[Code]],Legende!$A$2:$B$5,2,FALSE)</f>
        <v>Foyer</v>
      </c>
      <c r="G551" s="6">
        <f>IF(OR(E551="m",E551="P"),500,1000)</f>
        <v>500</v>
      </c>
      <c r="H551" s="35">
        <f>G551*2</f>
        <v>1000</v>
      </c>
      <c r="I551" s="36"/>
      <c r="J551" s="5" t="str">
        <f>IF(I551="non",H551,"0")</f>
        <v>0</v>
      </c>
      <c r="K551">
        <f>SUMIFS('bac volé dégradé'!$D$3:$D$10,'bac volé dégradé'!$A$3:$A$10,Tableau1345[[#This Row],[Zone]])</f>
        <v>0</v>
      </c>
      <c r="L551">
        <f>(G551)*2+J551+K551</f>
        <v>1000</v>
      </c>
      <c r="M551" s="6"/>
      <c r="N551" s="38" t="str">
        <f>IF(M551="non",L551,"0")</f>
        <v>0</v>
      </c>
      <c r="O551">
        <f>SUMIFS('bac volé dégradé'!$G$3:$G$10,'bac volé dégradé'!$A$3:$A$10,Tableau1345[[#This Row],[Zone]])</f>
        <v>0</v>
      </c>
      <c r="P551" s="40">
        <f>G551*2+N551+O551</f>
        <v>1000</v>
      </c>
      <c r="Q551" s="36"/>
      <c r="R551" s="67" t="str">
        <f t="shared" si="8"/>
        <v>0</v>
      </c>
      <c r="S551">
        <f>SUMIFS('bac volé dégradé'!$J$3:$J$10,'bac volé dégradé'!$A$3:$A$10,Tableau1345[[#This Row],[Zone]])</f>
        <v>0</v>
      </c>
      <c r="T551" s="37">
        <f>$G551*2+R551+S551</f>
        <v>1000</v>
      </c>
      <c r="U551" s="6"/>
      <c r="V551" s="5" t="str">
        <f>IF(U551="non",T551,"0")</f>
        <v>0</v>
      </c>
      <c r="W551">
        <f>SUMIFS('bac volé dégradé'!$M$3:$M$10,'bac volé dégradé'!$A$3:$A$10,Tableau1345[[#This Row],[Zone]])</f>
        <v>0</v>
      </c>
      <c r="X551">
        <f>$G551*2+V551+W551</f>
        <v>1000</v>
      </c>
      <c r="Y551" s="6"/>
    </row>
    <row r="552" spans="1:25" ht="15.75" thickBot="1" x14ac:dyDescent="0.3">
      <c r="A552" s="15">
        <v>549</v>
      </c>
      <c r="B552">
        <v>34</v>
      </c>
      <c r="C552" t="s">
        <v>572</v>
      </c>
      <c r="D552" t="s">
        <v>22</v>
      </c>
      <c r="E552" t="s">
        <v>69</v>
      </c>
      <c r="F552" s="39" t="str">
        <f>VLOOKUP(Tableau1345[[#This Row],[Code]],Legende!$A$2:$B$5,2,FALSE)</f>
        <v>Foyer</v>
      </c>
      <c r="G552" s="6">
        <f>IF(OR(E552="m",E552="P"),500,1000)</f>
        <v>500</v>
      </c>
      <c r="H552" s="35">
        <f>G552*2</f>
        <v>1000</v>
      </c>
      <c r="I552" s="36"/>
      <c r="J552" s="5" t="str">
        <f>IF(I552="non",H552,"0")</f>
        <v>0</v>
      </c>
      <c r="K552">
        <f>SUMIFS('bac volé dégradé'!$D$3:$D$10,'bac volé dégradé'!$A$3:$A$10,Tableau1345[[#This Row],[Zone]])</f>
        <v>0</v>
      </c>
      <c r="L552">
        <f>(G552)*2+J552+K552</f>
        <v>1000</v>
      </c>
      <c r="M552" s="6"/>
      <c r="N552" s="38" t="str">
        <f>IF(M552="non",L552,"0")</f>
        <v>0</v>
      </c>
      <c r="O552">
        <f>SUMIFS('bac volé dégradé'!$G$3:$G$10,'bac volé dégradé'!$A$3:$A$10,Tableau1345[[#This Row],[Zone]])</f>
        <v>0</v>
      </c>
      <c r="P552" s="40">
        <f>G552*2+N552+O552</f>
        <v>1000</v>
      </c>
      <c r="Q552" s="36"/>
      <c r="R552" s="67" t="str">
        <f t="shared" si="8"/>
        <v>0</v>
      </c>
      <c r="S552">
        <f>SUMIFS('bac volé dégradé'!$J$3:$J$10,'bac volé dégradé'!$A$3:$A$10,Tableau1345[[#This Row],[Zone]])</f>
        <v>0</v>
      </c>
      <c r="T552" s="37">
        <f>$G552*2+R552+S552</f>
        <v>1000</v>
      </c>
      <c r="U552" s="6"/>
      <c r="V552" s="5" t="str">
        <f>IF(U552="non",T552,"0")</f>
        <v>0</v>
      </c>
      <c r="W552">
        <f>SUMIFS('bac volé dégradé'!$M$3:$M$10,'bac volé dégradé'!$A$3:$A$10,Tableau1345[[#This Row],[Zone]])</f>
        <v>0</v>
      </c>
      <c r="X552">
        <f>$G552*2+V552+W552</f>
        <v>1000</v>
      </c>
      <c r="Y552" s="6"/>
    </row>
    <row r="553" spans="1:25" ht="15.75" thickBot="1" x14ac:dyDescent="0.3">
      <c r="A553" s="15">
        <v>550</v>
      </c>
      <c r="B553">
        <v>35</v>
      </c>
      <c r="C553" t="s">
        <v>573</v>
      </c>
      <c r="D553" t="s">
        <v>22</v>
      </c>
      <c r="E553" t="s">
        <v>69</v>
      </c>
      <c r="F553" s="39" t="str">
        <f>VLOOKUP(Tableau1345[[#This Row],[Code]],Legende!$A$2:$B$5,2,FALSE)</f>
        <v>Foyer</v>
      </c>
      <c r="G553" s="6">
        <f>IF(OR(E553="m",E553="P"),500,1000)</f>
        <v>500</v>
      </c>
      <c r="H553" s="35">
        <f>G553*2</f>
        <v>1000</v>
      </c>
      <c r="I553" s="36"/>
      <c r="J553" s="5" t="str">
        <f>IF(I553="non",H553,"0")</f>
        <v>0</v>
      </c>
      <c r="K553">
        <f>SUMIFS('bac volé dégradé'!$D$3:$D$10,'bac volé dégradé'!$A$3:$A$10,Tableau1345[[#This Row],[Zone]])</f>
        <v>0</v>
      </c>
      <c r="L553">
        <f>(G553)*2+J553+K553</f>
        <v>1000</v>
      </c>
      <c r="M553" s="6"/>
      <c r="N553" s="38" t="str">
        <f>IF(M553="non",L553,"0")</f>
        <v>0</v>
      </c>
      <c r="O553">
        <f>SUMIFS('bac volé dégradé'!$G$3:$G$10,'bac volé dégradé'!$A$3:$A$10,Tableau1345[[#This Row],[Zone]])</f>
        <v>0</v>
      </c>
      <c r="P553" s="40">
        <f>G553*2+N553+O553</f>
        <v>1000</v>
      </c>
      <c r="Q553" s="36"/>
      <c r="R553" s="67" t="str">
        <f t="shared" si="8"/>
        <v>0</v>
      </c>
      <c r="S553">
        <f>SUMIFS('bac volé dégradé'!$J$3:$J$10,'bac volé dégradé'!$A$3:$A$10,Tableau1345[[#This Row],[Zone]])</f>
        <v>0</v>
      </c>
      <c r="T553" s="37">
        <f>$G553*2+R553+S553</f>
        <v>1000</v>
      </c>
      <c r="U553" s="6"/>
      <c r="V553" s="5" t="str">
        <f>IF(U553="non",T553,"0")</f>
        <v>0</v>
      </c>
      <c r="W553">
        <f>SUMIFS('bac volé dégradé'!$M$3:$M$10,'bac volé dégradé'!$A$3:$A$10,Tableau1345[[#This Row],[Zone]])</f>
        <v>0</v>
      </c>
      <c r="X553">
        <f>$G553*2+V553+W553</f>
        <v>1000</v>
      </c>
      <c r="Y553" s="6"/>
    </row>
    <row r="554" spans="1:25" ht="15.75" thickBot="1" x14ac:dyDescent="0.3">
      <c r="A554" s="15">
        <v>551</v>
      </c>
      <c r="B554">
        <v>692</v>
      </c>
      <c r="C554" t="s">
        <v>509</v>
      </c>
      <c r="D554" t="s">
        <v>22</v>
      </c>
      <c r="E554" t="s">
        <v>69</v>
      </c>
      <c r="F554" s="39" t="str">
        <f>VLOOKUP(Tableau1345[[#This Row],[Code]],Legende!$A$2:$B$5,2,FALSE)</f>
        <v>Foyer</v>
      </c>
      <c r="G554" s="6">
        <f>IF(OR(E554="m",E554="P"),500,1000)</f>
        <v>500</v>
      </c>
      <c r="H554" s="35">
        <f>G554*2</f>
        <v>1000</v>
      </c>
      <c r="I554" s="36"/>
      <c r="J554" s="5" t="str">
        <f>IF(I554="non",H554,"0")</f>
        <v>0</v>
      </c>
      <c r="K554">
        <f>SUMIFS('bac volé dégradé'!$D$3:$D$10,'bac volé dégradé'!$A$3:$A$10,Tableau1345[[#This Row],[Zone]])</f>
        <v>0</v>
      </c>
      <c r="L554">
        <f>(G554)*2+J554+K554</f>
        <v>1000</v>
      </c>
      <c r="M554" s="6"/>
      <c r="N554" s="38" t="str">
        <f>IF(M554="non",L554,"0")</f>
        <v>0</v>
      </c>
      <c r="O554">
        <f>SUMIFS('bac volé dégradé'!$G$3:$G$10,'bac volé dégradé'!$A$3:$A$10,Tableau1345[[#This Row],[Zone]])</f>
        <v>0</v>
      </c>
      <c r="P554" s="40">
        <f>G554*2+N554+O554</f>
        <v>1000</v>
      </c>
      <c r="Q554" s="36"/>
      <c r="R554" s="67" t="str">
        <f t="shared" si="8"/>
        <v>0</v>
      </c>
      <c r="S554">
        <f>SUMIFS('bac volé dégradé'!$J$3:$J$10,'bac volé dégradé'!$A$3:$A$10,Tableau1345[[#This Row],[Zone]])</f>
        <v>0</v>
      </c>
      <c r="T554" s="37">
        <f>$G554*2+R554+S554</f>
        <v>1000</v>
      </c>
      <c r="U554" s="6"/>
      <c r="V554" s="5" t="str">
        <f>IF(U554="non",T554,"0")</f>
        <v>0</v>
      </c>
      <c r="W554">
        <f>SUMIFS('bac volé dégradé'!$M$3:$M$10,'bac volé dégradé'!$A$3:$A$10,Tableau1345[[#This Row],[Zone]])</f>
        <v>0</v>
      </c>
      <c r="X554">
        <f>$G554*2+V554+W554</f>
        <v>1000</v>
      </c>
      <c r="Y554" s="6"/>
    </row>
    <row r="555" spans="1:25" ht="15.75" thickBot="1" x14ac:dyDescent="0.3">
      <c r="A555" s="15">
        <v>552</v>
      </c>
      <c r="B555">
        <v>36</v>
      </c>
      <c r="C555" t="s">
        <v>574</v>
      </c>
      <c r="D555" t="s">
        <v>22</v>
      </c>
      <c r="E555" t="s">
        <v>90</v>
      </c>
      <c r="F555" s="39" t="str">
        <f>VLOOKUP(Tableau1345[[#This Row],[Code]],Legende!$A$2:$B$5,2,FALSE)</f>
        <v>Etablissement</v>
      </c>
      <c r="G555" s="6">
        <f>IF(OR(E555="m",E555="P"),500,1000)</f>
        <v>1000</v>
      </c>
      <c r="H555" s="35">
        <f>G555*2</f>
        <v>2000</v>
      </c>
      <c r="I555" s="36"/>
      <c r="J555" s="5" t="str">
        <f>IF(I555="non",H555,"0")</f>
        <v>0</v>
      </c>
      <c r="K555">
        <f>SUMIFS('bac volé dégradé'!$D$3:$D$10,'bac volé dégradé'!$A$3:$A$10,Tableau1345[[#This Row],[Zone]])</f>
        <v>0</v>
      </c>
      <c r="L555">
        <f>(G555)*2+J555+K555</f>
        <v>2000</v>
      </c>
      <c r="M555" s="6"/>
      <c r="N555" s="38" t="str">
        <f>IF(M555="non",L555,"0")</f>
        <v>0</v>
      </c>
      <c r="O555">
        <f>SUMIFS('bac volé dégradé'!$G$3:$G$10,'bac volé dégradé'!$A$3:$A$10,Tableau1345[[#This Row],[Zone]])</f>
        <v>0</v>
      </c>
      <c r="P555" s="40">
        <f>G555*2+N555+O555</f>
        <v>2000</v>
      </c>
      <c r="Q555" s="36"/>
      <c r="R555" s="67" t="str">
        <f t="shared" si="8"/>
        <v>0</v>
      </c>
      <c r="S555">
        <f>SUMIFS('bac volé dégradé'!$J$3:$J$10,'bac volé dégradé'!$A$3:$A$10,Tableau1345[[#This Row],[Zone]])</f>
        <v>0</v>
      </c>
      <c r="T555" s="37">
        <f>$G555*2+R555+S555</f>
        <v>2000</v>
      </c>
      <c r="U555" s="6"/>
      <c r="V555" s="5" t="str">
        <f>IF(U555="non",T555,"0")</f>
        <v>0</v>
      </c>
      <c r="W555">
        <f>SUMIFS('bac volé dégradé'!$M$3:$M$10,'bac volé dégradé'!$A$3:$A$10,Tableau1345[[#This Row],[Zone]])</f>
        <v>0</v>
      </c>
      <c r="X555">
        <f>$G555*2+V555+W555</f>
        <v>2000</v>
      </c>
      <c r="Y555" s="6"/>
    </row>
    <row r="556" spans="1:25" ht="15.75" thickBot="1" x14ac:dyDescent="0.3">
      <c r="A556" s="15">
        <v>553</v>
      </c>
      <c r="B556">
        <v>162</v>
      </c>
      <c r="C556" t="s">
        <v>504</v>
      </c>
      <c r="D556" t="s">
        <v>575</v>
      </c>
      <c r="E556" t="s">
        <v>69</v>
      </c>
      <c r="F556" s="39" t="str">
        <f>VLOOKUP(Tableau1345[[#This Row],[Code]],Legende!$A$2:$B$5,2,FALSE)</f>
        <v>Foyer</v>
      </c>
      <c r="G556" s="6">
        <f>IF(OR(E556="m",E556="P"),500,1000)</f>
        <v>500</v>
      </c>
      <c r="H556" s="35">
        <f>G556*2</f>
        <v>1000</v>
      </c>
      <c r="I556" s="36"/>
      <c r="J556" s="5" t="str">
        <f>IF(I556="non",H556,"0")</f>
        <v>0</v>
      </c>
      <c r="K556">
        <f>SUMIFS('bac volé dégradé'!$D$3:$D$10,'bac volé dégradé'!$A$3:$A$10,Tableau1345[[#This Row],[Zone]])</f>
        <v>0</v>
      </c>
      <c r="L556">
        <f>(G556)*2+J556+K556</f>
        <v>1000</v>
      </c>
      <c r="M556" s="6"/>
      <c r="N556" s="38" t="str">
        <f>IF(M556="non",L556,"0")</f>
        <v>0</v>
      </c>
      <c r="O556">
        <f>SUMIFS('bac volé dégradé'!$G$3:$G$10,'bac volé dégradé'!$A$3:$A$10,Tableau1345[[#This Row],[Zone]])</f>
        <v>0</v>
      </c>
      <c r="P556" s="40">
        <f>G556*2+N556+O556</f>
        <v>1000</v>
      </c>
      <c r="Q556" s="36"/>
      <c r="R556" s="67" t="str">
        <f t="shared" si="8"/>
        <v>0</v>
      </c>
      <c r="S556">
        <f>SUMIFS('bac volé dégradé'!$J$3:$J$10,'bac volé dégradé'!$A$3:$A$10,Tableau1345[[#This Row],[Zone]])</f>
        <v>0</v>
      </c>
      <c r="T556" s="37">
        <f>$G556*2+R556+S556</f>
        <v>1000</v>
      </c>
      <c r="U556" s="6"/>
      <c r="V556" s="5" t="str">
        <f>IF(U556="non",T556,"0")</f>
        <v>0</v>
      </c>
      <c r="W556">
        <f>SUMIFS('bac volé dégradé'!$M$3:$M$10,'bac volé dégradé'!$A$3:$A$10,Tableau1345[[#This Row],[Zone]])</f>
        <v>0</v>
      </c>
      <c r="X556">
        <f>$G556*2+V556+W556</f>
        <v>1000</v>
      </c>
      <c r="Y556" s="6"/>
    </row>
    <row r="557" spans="1:25" ht="15.75" thickBot="1" x14ac:dyDescent="0.3">
      <c r="A557" s="15">
        <v>554</v>
      </c>
      <c r="B557">
        <v>163</v>
      </c>
      <c r="C557" t="s">
        <v>576</v>
      </c>
      <c r="D557" t="s">
        <v>575</v>
      </c>
      <c r="E557" t="s">
        <v>69</v>
      </c>
      <c r="F557" s="39" t="str">
        <f>VLOOKUP(Tableau1345[[#This Row],[Code]],Legende!$A$2:$B$5,2,FALSE)</f>
        <v>Foyer</v>
      </c>
      <c r="G557" s="6">
        <f>IF(OR(E557="m",E557="P"),500,1000)</f>
        <v>500</v>
      </c>
      <c r="H557" s="35">
        <f>G557*2</f>
        <v>1000</v>
      </c>
      <c r="I557" s="36"/>
      <c r="J557" s="5" t="str">
        <f>IF(I557="non",H557,"0")</f>
        <v>0</v>
      </c>
      <c r="K557">
        <f>SUMIFS('bac volé dégradé'!$D$3:$D$10,'bac volé dégradé'!$A$3:$A$10,Tableau1345[[#This Row],[Zone]])</f>
        <v>0</v>
      </c>
      <c r="L557">
        <f>(G557)*2+J557+K557</f>
        <v>1000</v>
      </c>
      <c r="M557" s="6"/>
      <c r="N557" s="38" t="str">
        <f>IF(M557="non",L557,"0")</f>
        <v>0</v>
      </c>
      <c r="O557">
        <f>SUMIFS('bac volé dégradé'!$G$3:$G$10,'bac volé dégradé'!$A$3:$A$10,Tableau1345[[#This Row],[Zone]])</f>
        <v>0</v>
      </c>
      <c r="P557" s="40">
        <f>G557*2+N557+O557</f>
        <v>1000</v>
      </c>
      <c r="Q557" s="36"/>
      <c r="R557" s="67" t="str">
        <f t="shared" si="8"/>
        <v>0</v>
      </c>
      <c r="S557">
        <f>SUMIFS('bac volé dégradé'!$J$3:$J$10,'bac volé dégradé'!$A$3:$A$10,Tableau1345[[#This Row],[Zone]])</f>
        <v>0</v>
      </c>
      <c r="T557" s="37">
        <f>$G557*2+R557+S557</f>
        <v>1000</v>
      </c>
      <c r="U557" s="6"/>
      <c r="V557" s="5" t="str">
        <f>IF(U557="non",T557,"0")</f>
        <v>0</v>
      </c>
      <c r="W557">
        <f>SUMIFS('bac volé dégradé'!$M$3:$M$10,'bac volé dégradé'!$A$3:$A$10,Tableau1345[[#This Row],[Zone]])</f>
        <v>0</v>
      </c>
      <c r="X557">
        <f>$G557*2+V557+W557</f>
        <v>1000</v>
      </c>
      <c r="Y557" s="6"/>
    </row>
    <row r="558" spans="1:25" ht="15.75" thickBot="1" x14ac:dyDescent="0.3">
      <c r="A558" s="15">
        <v>555</v>
      </c>
      <c r="B558">
        <v>164</v>
      </c>
      <c r="C558" t="s">
        <v>577</v>
      </c>
      <c r="D558" t="s">
        <v>575</v>
      </c>
      <c r="E558" t="s">
        <v>69</v>
      </c>
      <c r="F558" s="39" t="str">
        <f>VLOOKUP(Tableau1345[[#This Row],[Code]],Legende!$A$2:$B$5,2,FALSE)</f>
        <v>Foyer</v>
      </c>
      <c r="G558" s="6">
        <f>IF(OR(E558="m",E558="P"),500,1000)</f>
        <v>500</v>
      </c>
      <c r="H558" s="35">
        <f>G558*2</f>
        <v>1000</v>
      </c>
      <c r="I558" s="36"/>
      <c r="J558" s="5" t="str">
        <f>IF(I558="non",H558,"0")</f>
        <v>0</v>
      </c>
      <c r="K558">
        <f>SUMIFS('bac volé dégradé'!$D$3:$D$10,'bac volé dégradé'!$A$3:$A$10,Tableau1345[[#This Row],[Zone]])</f>
        <v>0</v>
      </c>
      <c r="L558">
        <f>(G558)*2+J558+K558</f>
        <v>1000</v>
      </c>
      <c r="M558" s="6"/>
      <c r="N558" s="38" t="str">
        <f>IF(M558="non",L558,"0")</f>
        <v>0</v>
      </c>
      <c r="O558">
        <f>SUMIFS('bac volé dégradé'!$G$3:$G$10,'bac volé dégradé'!$A$3:$A$10,Tableau1345[[#This Row],[Zone]])</f>
        <v>0</v>
      </c>
      <c r="P558" s="40">
        <f>G558*2+N558+O558</f>
        <v>1000</v>
      </c>
      <c r="Q558" s="36"/>
      <c r="R558" s="67" t="str">
        <f t="shared" si="8"/>
        <v>0</v>
      </c>
      <c r="S558">
        <f>SUMIFS('bac volé dégradé'!$J$3:$J$10,'bac volé dégradé'!$A$3:$A$10,Tableau1345[[#This Row],[Zone]])</f>
        <v>0</v>
      </c>
      <c r="T558" s="37">
        <f>$G558*2+R558+S558</f>
        <v>1000</v>
      </c>
      <c r="U558" s="6"/>
      <c r="V558" s="5" t="str">
        <f>IF(U558="non",T558,"0")</f>
        <v>0</v>
      </c>
      <c r="W558">
        <f>SUMIFS('bac volé dégradé'!$M$3:$M$10,'bac volé dégradé'!$A$3:$A$10,Tableau1345[[#This Row],[Zone]])</f>
        <v>0</v>
      </c>
      <c r="X558">
        <f>$G558*2+V558+W558</f>
        <v>1000</v>
      </c>
      <c r="Y558" s="6"/>
    </row>
    <row r="559" spans="1:25" ht="15.75" thickBot="1" x14ac:dyDescent="0.3">
      <c r="A559" s="15">
        <v>556</v>
      </c>
      <c r="B559">
        <v>165</v>
      </c>
      <c r="C559" t="s">
        <v>578</v>
      </c>
      <c r="D559" t="s">
        <v>575</v>
      </c>
      <c r="E559" t="s">
        <v>69</v>
      </c>
      <c r="F559" s="39" t="str">
        <f>VLOOKUP(Tableau1345[[#This Row],[Code]],Legende!$A$2:$B$5,2,FALSE)</f>
        <v>Foyer</v>
      </c>
      <c r="G559" s="6">
        <f>IF(OR(E559="m",E559="P"),500,1000)</f>
        <v>500</v>
      </c>
      <c r="H559" s="35">
        <f>G559*2</f>
        <v>1000</v>
      </c>
      <c r="I559" s="36"/>
      <c r="J559" s="5" t="str">
        <f>IF(I559="non",H559,"0")</f>
        <v>0</v>
      </c>
      <c r="K559">
        <f>SUMIFS('bac volé dégradé'!$D$3:$D$10,'bac volé dégradé'!$A$3:$A$10,Tableau1345[[#This Row],[Zone]])</f>
        <v>0</v>
      </c>
      <c r="L559">
        <f>(G559)*2+J559+K559</f>
        <v>1000</v>
      </c>
      <c r="M559" s="6"/>
      <c r="N559" s="38" t="str">
        <f>IF(M559="non",L559,"0")</f>
        <v>0</v>
      </c>
      <c r="O559">
        <f>SUMIFS('bac volé dégradé'!$G$3:$G$10,'bac volé dégradé'!$A$3:$A$10,Tableau1345[[#This Row],[Zone]])</f>
        <v>0</v>
      </c>
      <c r="P559" s="40">
        <f>G559*2+N559+O559</f>
        <v>1000</v>
      </c>
      <c r="Q559" s="36"/>
      <c r="R559" s="67" t="str">
        <f t="shared" si="8"/>
        <v>0</v>
      </c>
      <c r="S559">
        <f>SUMIFS('bac volé dégradé'!$J$3:$J$10,'bac volé dégradé'!$A$3:$A$10,Tableau1345[[#This Row],[Zone]])</f>
        <v>0</v>
      </c>
      <c r="T559" s="37">
        <f>$G559*2+R559+S559</f>
        <v>1000</v>
      </c>
      <c r="U559" s="6"/>
      <c r="V559" s="5" t="str">
        <f>IF(U559="non",T559,"0")</f>
        <v>0</v>
      </c>
      <c r="W559">
        <f>SUMIFS('bac volé dégradé'!$M$3:$M$10,'bac volé dégradé'!$A$3:$A$10,Tableau1345[[#This Row],[Zone]])</f>
        <v>0</v>
      </c>
      <c r="X559">
        <f>$G559*2+V559+W559</f>
        <v>1000</v>
      </c>
      <c r="Y559" s="6"/>
    </row>
    <row r="560" spans="1:25" ht="15.75" thickBot="1" x14ac:dyDescent="0.3">
      <c r="A560" s="15">
        <v>557</v>
      </c>
      <c r="B560">
        <v>166</v>
      </c>
      <c r="C560" t="s">
        <v>579</v>
      </c>
      <c r="D560" t="s">
        <v>575</v>
      </c>
      <c r="E560" t="s">
        <v>69</v>
      </c>
      <c r="F560" s="39" t="str">
        <f>VLOOKUP(Tableau1345[[#This Row],[Code]],Legende!$A$2:$B$5,2,FALSE)</f>
        <v>Foyer</v>
      </c>
      <c r="G560" s="6">
        <f>IF(OR(E560="m",E560="P"),500,1000)</f>
        <v>500</v>
      </c>
      <c r="H560" s="35">
        <f>G560*2</f>
        <v>1000</v>
      </c>
      <c r="I560" s="36"/>
      <c r="J560" s="5" t="str">
        <f>IF(I560="non",H560,"0")</f>
        <v>0</v>
      </c>
      <c r="K560">
        <f>SUMIFS('bac volé dégradé'!$D$3:$D$10,'bac volé dégradé'!$A$3:$A$10,Tableau1345[[#This Row],[Zone]])</f>
        <v>0</v>
      </c>
      <c r="L560">
        <f>(G560)*2+J560+K560</f>
        <v>1000</v>
      </c>
      <c r="M560" s="6"/>
      <c r="N560" s="38" t="str">
        <f>IF(M560="non",L560,"0")</f>
        <v>0</v>
      </c>
      <c r="O560">
        <f>SUMIFS('bac volé dégradé'!$G$3:$G$10,'bac volé dégradé'!$A$3:$A$10,Tableau1345[[#This Row],[Zone]])</f>
        <v>0</v>
      </c>
      <c r="P560" s="40">
        <f>G560*2+N560+O560</f>
        <v>1000</v>
      </c>
      <c r="Q560" s="36"/>
      <c r="R560" s="67" t="str">
        <f t="shared" si="8"/>
        <v>0</v>
      </c>
      <c r="S560">
        <f>SUMIFS('bac volé dégradé'!$J$3:$J$10,'bac volé dégradé'!$A$3:$A$10,Tableau1345[[#This Row],[Zone]])</f>
        <v>0</v>
      </c>
      <c r="T560" s="37">
        <f>$G560*2+R560+S560</f>
        <v>1000</v>
      </c>
      <c r="U560" s="6"/>
      <c r="V560" s="5" t="str">
        <f>IF(U560="non",T560,"0")</f>
        <v>0</v>
      </c>
      <c r="W560">
        <f>SUMIFS('bac volé dégradé'!$M$3:$M$10,'bac volé dégradé'!$A$3:$A$10,Tableau1345[[#This Row],[Zone]])</f>
        <v>0</v>
      </c>
      <c r="X560">
        <f>$G560*2+V560+W560</f>
        <v>1000</v>
      </c>
      <c r="Y560" s="6"/>
    </row>
    <row r="561" spans="1:25" ht="15.75" thickBot="1" x14ac:dyDescent="0.3">
      <c r="A561" s="15">
        <v>558</v>
      </c>
      <c r="B561">
        <v>167</v>
      </c>
      <c r="C561" t="s">
        <v>580</v>
      </c>
      <c r="D561" t="s">
        <v>575</v>
      </c>
      <c r="E561" t="s">
        <v>73</v>
      </c>
      <c r="F561" s="39" t="str">
        <f>VLOOKUP(Tableau1345[[#This Row],[Code]],Legende!$A$2:$B$5,2,FALSE)</f>
        <v>Petit commercant</v>
      </c>
      <c r="G561" s="6">
        <f>IF(OR(E561="m",E561="P"),500,1000)</f>
        <v>500</v>
      </c>
      <c r="H561" s="35">
        <f>G561*2</f>
        <v>1000</v>
      </c>
      <c r="I561" s="36"/>
      <c r="J561" s="5" t="str">
        <f>IF(I561="non",H561,"0")</f>
        <v>0</v>
      </c>
      <c r="K561">
        <f>SUMIFS('bac volé dégradé'!$D$3:$D$10,'bac volé dégradé'!$A$3:$A$10,Tableau1345[[#This Row],[Zone]])</f>
        <v>0</v>
      </c>
      <c r="L561">
        <f>(G561)*2+J561+K561</f>
        <v>1000</v>
      </c>
      <c r="M561" s="6"/>
      <c r="N561" s="38" t="str">
        <f>IF(M561="non",L561,"0")</f>
        <v>0</v>
      </c>
      <c r="O561">
        <f>SUMIFS('bac volé dégradé'!$G$3:$G$10,'bac volé dégradé'!$A$3:$A$10,Tableau1345[[#This Row],[Zone]])</f>
        <v>0</v>
      </c>
      <c r="P561" s="40">
        <f>G561*2+N561+O561</f>
        <v>1000</v>
      </c>
      <c r="Q561" s="36"/>
      <c r="R561" s="67" t="str">
        <f t="shared" si="8"/>
        <v>0</v>
      </c>
      <c r="S561">
        <f>SUMIFS('bac volé dégradé'!$J$3:$J$10,'bac volé dégradé'!$A$3:$A$10,Tableau1345[[#This Row],[Zone]])</f>
        <v>0</v>
      </c>
      <c r="T561" s="37">
        <f>$G561*2+R561+S561</f>
        <v>1000</v>
      </c>
      <c r="U561" s="6"/>
      <c r="V561" s="5" t="str">
        <f>IF(U561="non",T561,"0")</f>
        <v>0</v>
      </c>
      <c r="W561">
        <f>SUMIFS('bac volé dégradé'!$M$3:$M$10,'bac volé dégradé'!$A$3:$A$10,Tableau1345[[#This Row],[Zone]])</f>
        <v>0</v>
      </c>
      <c r="X561">
        <f>$G561*2+V561+W561</f>
        <v>1000</v>
      </c>
      <c r="Y561" s="6"/>
    </row>
    <row r="562" spans="1:25" ht="15.75" thickBot="1" x14ac:dyDescent="0.3">
      <c r="A562" s="15">
        <v>559</v>
      </c>
      <c r="B562">
        <v>168</v>
      </c>
      <c r="C562" t="s">
        <v>581</v>
      </c>
      <c r="D562" t="s">
        <v>575</v>
      </c>
      <c r="E562" t="s">
        <v>69</v>
      </c>
      <c r="F562" s="39" t="str">
        <f>VLOOKUP(Tableau1345[[#This Row],[Code]],Legende!$A$2:$B$5,2,FALSE)</f>
        <v>Foyer</v>
      </c>
      <c r="G562" s="6">
        <f>IF(OR(E562="m",E562="P"),500,1000)</f>
        <v>500</v>
      </c>
      <c r="H562" s="35">
        <f>G562*2</f>
        <v>1000</v>
      </c>
      <c r="I562" s="36"/>
      <c r="J562" s="5" t="str">
        <f>IF(I562="non",H562,"0")</f>
        <v>0</v>
      </c>
      <c r="K562">
        <f>SUMIFS('bac volé dégradé'!$D$3:$D$10,'bac volé dégradé'!$A$3:$A$10,Tableau1345[[#This Row],[Zone]])</f>
        <v>0</v>
      </c>
      <c r="L562">
        <f>(G562)*2+J562+K562</f>
        <v>1000</v>
      </c>
      <c r="M562" s="6"/>
      <c r="N562" s="38" t="str">
        <f>IF(M562="non",L562,"0")</f>
        <v>0</v>
      </c>
      <c r="O562">
        <f>SUMIFS('bac volé dégradé'!$G$3:$G$10,'bac volé dégradé'!$A$3:$A$10,Tableau1345[[#This Row],[Zone]])</f>
        <v>0</v>
      </c>
      <c r="P562" s="40">
        <f>G562*2+N562+O562</f>
        <v>1000</v>
      </c>
      <c r="Q562" s="36"/>
      <c r="R562" s="67" t="str">
        <f t="shared" si="8"/>
        <v>0</v>
      </c>
      <c r="S562">
        <f>SUMIFS('bac volé dégradé'!$J$3:$J$10,'bac volé dégradé'!$A$3:$A$10,Tableau1345[[#This Row],[Zone]])</f>
        <v>0</v>
      </c>
      <c r="T562" s="37">
        <f>$G562*2+R562+S562</f>
        <v>1000</v>
      </c>
      <c r="U562" s="6"/>
      <c r="V562" s="5" t="str">
        <f>IF(U562="non",T562,"0")</f>
        <v>0</v>
      </c>
      <c r="W562">
        <f>SUMIFS('bac volé dégradé'!$M$3:$M$10,'bac volé dégradé'!$A$3:$A$10,Tableau1345[[#This Row],[Zone]])</f>
        <v>0</v>
      </c>
      <c r="X562">
        <f>$G562*2+V562+W562</f>
        <v>1000</v>
      </c>
      <c r="Y562" s="6"/>
    </row>
    <row r="563" spans="1:25" ht="15.75" thickBot="1" x14ac:dyDescent="0.3">
      <c r="A563" s="15">
        <v>560</v>
      </c>
      <c r="B563">
        <v>169</v>
      </c>
      <c r="C563" t="s">
        <v>240</v>
      </c>
      <c r="D563" t="s">
        <v>575</v>
      </c>
      <c r="E563" t="s">
        <v>69</v>
      </c>
      <c r="F563" s="39" t="str">
        <f>VLOOKUP(Tableau1345[[#This Row],[Code]],Legende!$A$2:$B$5,2,FALSE)</f>
        <v>Foyer</v>
      </c>
      <c r="G563" s="6">
        <f>IF(OR(E563="m",E563="P"),500,1000)</f>
        <v>500</v>
      </c>
      <c r="H563" s="35">
        <f>G563*2</f>
        <v>1000</v>
      </c>
      <c r="I563" s="36"/>
      <c r="J563" s="5" t="str">
        <f>IF(I563="non",H563,"0")</f>
        <v>0</v>
      </c>
      <c r="K563">
        <f>SUMIFS('bac volé dégradé'!$D$3:$D$10,'bac volé dégradé'!$A$3:$A$10,Tableau1345[[#This Row],[Zone]])</f>
        <v>0</v>
      </c>
      <c r="L563">
        <f>(G563)*2+J563+K563</f>
        <v>1000</v>
      </c>
      <c r="M563" s="6"/>
      <c r="N563" s="38" t="str">
        <f>IF(M563="non",L563,"0")</f>
        <v>0</v>
      </c>
      <c r="O563">
        <f>SUMIFS('bac volé dégradé'!$G$3:$G$10,'bac volé dégradé'!$A$3:$A$10,Tableau1345[[#This Row],[Zone]])</f>
        <v>0</v>
      </c>
      <c r="P563" s="40">
        <f>G563*2+N563+O563</f>
        <v>1000</v>
      </c>
      <c r="Q563" s="36"/>
      <c r="R563" s="67" t="str">
        <f t="shared" si="8"/>
        <v>0</v>
      </c>
      <c r="S563">
        <f>SUMIFS('bac volé dégradé'!$J$3:$J$10,'bac volé dégradé'!$A$3:$A$10,Tableau1345[[#This Row],[Zone]])</f>
        <v>0</v>
      </c>
      <c r="T563" s="37">
        <f>$G563*2+R563+S563</f>
        <v>1000</v>
      </c>
      <c r="U563" s="6"/>
      <c r="V563" s="5" t="str">
        <f>IF(U563="non",T563,"0")</f>
        <v>0</v>
      </c>
      <c r="W563">
        <f>SUMIFS('bac volé dégradé'!$M$3:$M$10,'bac volé dégradé'!$A$3:$A$10,Tableau1345[[#This Row],[Zone]])</f>
        <v>0</v>
      </c>
      <c r="X563">
        <f>$G563*2+V563+W563</f>
        <v>1000</v>
      </c>
      <c r="Y563" s="6"/>
    </row>
    <row r="564" spans="1:25" ht="15.75" thickBot="1" x14ac:dyDescent="0.3">
      <c r="A564" s="15">
        <v>561</v>
      </c>
      <c r="B564">
        <v>170</v>
      </c>
      <c r="C564" t="s">
        <v>240</v>
      </c>
      <c r="D564" t="s">
        <v>575</v>
      </c>
      <c r="E564" t="s">
        <v>69</v>
      </c>
      <c r="F564" s="39" t="str">
        <f>VLOOKUP(Tableau1345[[#This Row],[Code]],Legende!$A$2:$B$5,2,FALSE)</f>
        <v>Foyer</v>
      </c>
      <c r="G564" s="6">
        <f>IF(OR(E564="m",E564="P"),500,1000)</f>
        <v>500</v>
      </c>
      <c r="H564" s="35">
        <f>G564*2</f>
        <v>1000</v>
      </c>
      <c r="I564" s="36"/>
      <c r="J564" s="5" t="str">
        <f>IF(I564="non",H564,"0")</f>
        <v>0</v>
      </c>
      <c r="K564">
        <f>SUMIFS('bac volé dégradé'!$D$3:$D$10,'bac volé dégradé'!$A$3:$A$10,Tableau1345[[#This Row],[Zone]])</f>
        <v>0</v>
      </c>
      <c r="L564">
        <f>(G564)*2+J564+K564</f>
        <v>1000</v>
      </c>
      <c r="M564" s="6"/>
      <c r="N564" s="38" t="str">
        <f>IF(M564="non",L564,"0")</f>
        <v>0</v>
      </c>
      <c r="O564">
        <f>SUMIFS('bac volé dégradé'!$G$3:$G$10,'bac volé dégradé'!$A$3:$A$10,Tableau1345[[#This Row],[Zone]])</f>
        <v>0</v>
      </c>
      <c r="P564" s="40">
        <f>G564*2+N564+O564</f>
        <v>1000</v>
      </c>
      <c r="Q564" s="36"/>
      <c r="R564" s="67" t="str">
        <f t="shared" si="8"/>
        <v>0</v>
      </c>
      <c r="S564">
        <f>SUMIFS('bac volé dégradé'!$J$3:$J$10,'bac volé dégradé'!$A$3:$A$10,Tableau1345[[#This Row],[Zone]])</f>
        <v>0</v>
      </c>
      <c r="T564" s="37">
        <f>$G564*2+R564+S564</f>
        <v>1000</v>
      </c>
      <c r="U564" s="6"/>
      <c r="V564" s="5" t="str">
        <f>IF(U564="non",T564,"0")</f>
        <v>0</v>
      </c>
      <c r="W564">
        <f>SUMIFS('bac volé dégradé'!$M$3:$M$10,'bac volé dégradé'!$A$3:$A$10,Tableau1345[[#This Row],[Zone]])</f>
        <v>0</v>
      </c>
      <c r="X564">
        <f>$G564*2+V564+W564</f>
        <v>1000</v>
      </c>
      <c r="Y564" s="6"/>
    </row>
    <row r="565" spans="1:25" ht="15.75" thickBot="1" x14ac:dyDescent="0.3">
      <c r="A565" s="15">
        <v>562</v>
      </c>
      <c r="B565">
        <v>171</v>
      </c>
      <c r="C565" t="s">
        <v>582</v>
      </c>
      <c r="D565" t="s">
        <v>575</v>
      </c>
      <c r="E565" t="s">
        <v>69</v>
      </c>
      <c r="F565" s="39" t="str">
        <f>VLOOKUP(Tableau1345[[#This Row],[Code]],Legende!$A$2:$B$5,2,FALSE)</f>
        <v>Foyer</v>
      </c>
      <c r="G565" s="6">
        <f>IF(OR(E565="m",E565="P"),500,1000)</f>
        <v>500</v>
      </c>
      <c r="H565" s="35">
        <f>G565*2</f>
        <v>1000</v>
      </c>
      <c r="I565" s="36"/>
      <c r="J565" s="5" t="str">
        <f>IF(I565="non",H565,"0")</f>
        <v>0</v>
      </c>
      <c r="K565">
        <f>SUMIFS('bac volé dégradé'!$D$3:$D$10,'bac volé dégradé'!$A$3:$A$10,Tableau1345[[#This Row],[Zone]])</f>
        <v>0</v>
      </c>
      <c r="L565">
        <f>(G565)*2+J565+K565</f>
        <v>1000</v>
      </c>
      <c r="M565" s="6"/>
      <c r="N565" s="38" t="str">
        <f>IF(M565="non",L565,"0")</f>
        <v>0</v>
      </c>
      <c r="O565">
        <f>SUMIFS('bac volé dégradé'!$G$3:$G$10,'bac volé dégradé'!$A$3:$A$10,Tableau1345[[#This Row],[Zone]])</f>
        <v>0</v>
      </c>
      <c r="P565" s="40">
        <f>G565*2+N565+O565</f>
        <v>1000</v>
      </c>
      <c r="Q565" s="36"/>
      <c r="R565" s="67" t="str">
        <f t="shared" si="8"/>
        <v>0</v>
      </c>
      <c r="S565">
        <f>SUMIFS('bac volé dégradé'!$J$3:$J$10,'bac volé dégradé'!$A$3:$A$10,Tableau1345[[#This Row],[Zone]])</f>
        <v>0</v>
      </c>
      <c r="T565" s="37">
        <f>$G565*2+R565+S565</f>
        <v>1000</v>
      </c>
      <c r="U565" s="6"/>
      <c r="V565" s="5" t="str">
        <f>IF(U565="non",T565,"0")</f>
        <v>0</v>
      </c>
      <c r="W565">
        <f>SUMIFS('bac volé dégradé'!$M$3:$M$10,'bac volé dégradé'!$A$3:$A$10,Tableau1345[[#This Row],[Zone]])</f>
        <v>0</v>
      </c>
      <c r="X565">
        <f>$G565*2+V565+W565</f>
        <v>1000</v>
      </c>
      <c r="Y565" s="6"/>
    </row>
    <row r="566" spans="1:25" ht="15.75" thickBot="1" x14ac:dyDescent="0.3">
      <c r="A566" s="15">
        <v>563</v>
      </c>
      <c r="B566">
        <v>172</v>
      </c>
      <c r="C566" t="s">
        <v>583</v>
      </c>
      <c r="D566" t="s">
        <v>575</v>
      </c>
      <c r="E566" t="s">
        <v>69</v>
      </c>
      <c r="F566" s="39" t="str">
        <f>VLOOKUP(Tableau1345[[#This Row],[Code]],Legende!$A$2:$B$5,2,FALSE)</f>
        <v>Foyer</v>
      </c>
      <c r="G566" s="6">
        <f>IF(OR(E566="m",E566="P"),500,1000)</f>
        <v>500</v>
      </c>
      <c r="H566" s="35">
        <f>G566*2</f>
        <v>1000</v>
      </c>
      <c r="I566" s="36"/>
      <c r="J566" s="5" t="str">
        <f>IF(I566="non",H566,"0")</f>
        <v>0</v>
      </c>
      <c r="K566">
        <f>SUMIFS('bac volé dégradé'!$D$3:$D$10,'bac volé dégradé'!$A$3:$A$10,Tableau1345[[#This Row],[Zone]])</f>
        <v>0</v>
      </c>
      <c r="L566">
        <f>(G566)*2+J566+K566</f>
        <v>1000</v>
      </c>
      <c r="M566" s="6"/>
      <c r="N566" s="38" t="str">
        <f>IF(M566="non",L566,"0")</f>
        <v>0</v>
      </c>
      <c r="O566">
        <f>SUMIFS('bac volé dégradé'!$G$3:$G$10,'bac volé dégradé'!$A$3:$A$10,Tableau1345[[#This Row],[Zone]])</f>
        <v>0</v>
      </c>
      <c r="P566" s="40">
        <f>G566*2+N566+O566</f>
        <v>1000</v>
      </c>
      <c r="Q566" s="36"/>
      <c r="R566" s="67" t="str">
        <f t="shared" si="8"/>
        <v>0</v>
      </c>
      <c r="S566">
        <f>SUMIFS('bac volé dégradé'!$J$3:$J$10,'bac volé dégradé'!$A$3:$A$10,Tableau1345[[#This Row],[Zone]])</f>
        <v>0</v>
      </c>
      <c r="T566" s="37">
        <f>$G566*2+R566+S566</f>
        <v>1000</v>
      </c>
      <c r="U566" s="6"/>
      <c r="V566" s="5" t="str">
        <f>IF(U566="non",T566,"0")</f>
        <v>0</v>
      </c>
      <c r="W566">
        <f>SUMIFS('bac volé dégradé'!$M$3:$M$10,'bac volé dégradé'!$A$3:$A$10,Tableau1345[[#This Row],[Zone]])</f>
        <v>0</v>
      </c>
      <c r="X566">
        <f>$G566*2+V566+W566</f>
        <v>1000</v>
      </c>
      <c r="Y566" s="6"/>
    </row>
    <row r="567" spans="1:25" ht="15.75" thickBot="1" x14ac:dyDescent="0.3">
      <c r="A567" s="15">
        <v>564</v>
      </c>
      <c r="B567">
        <v>173</v>
      </c>
      <c r="C567" t="s">
        <v>584</v>
      </c>
      <c r="D567" t="s">
        <v>575</v>
      </c>
      <c r="E567" t="s">
        <v>69</v>
      </c>
      <c r="F567" s="39" t="str">
        <f>VLOOKUP(Tableau1345[[#This Row],[Code]],Legende!$A$2:$B$5,2,FALSE)</f>
        <v>Foyer</v>
      </c>
      <c r="G567" s="6">
        <f>IF(OR(E567="m",E567="P"),500,1000)</f>
        <v>500</v>
      </c>
      <c r="H567" s="35">
        <f>G567*2</f>
        <v>1000</v>
      </c>
      <c r="I567" s="36"/>
      <c r="J567" s="5" t="str">
        <f>IF(I567="non",H567,"0")</f>
        <v>0</v>
      </c>
      <c r="K567">
        <f>SUMIFS('bac volé dégradé'!$D$3:$D$10,'bac volé dégradé'!$A$3:$A$10,Tableau1345[[#This Row],[Zone]])</f>
        <v>0</v>
      </c>
      <c r="L567">
        <f>(G567)*2+J567+K567</f>
        <v>1000</v>
      </c>
      <c r="M567" s="6"/>
      <c r="N567" s="38" t="str">
        <f>IF(M567="non",L567,"0")</f>
        <v>0</v>
      </c>
      <c r="O567">
        <f>SUMIFS('bac volé dégradé'!$G$3:$G$10,'bac volé dégradé'!$A$3:$A$10,Tableau1345[[#This Row],[Zone]])</f>
        <v>0</v>
      </c>
      <c r="P567" s="40">
        <f>G567*2+N567+O567</f>
        <v>1000</v>
      </c>
      <c r="Q567" s="36"/>
      <c r="R567" s="67" t="str">
        <f t="shared" si="8"/>
        <v>0</v>
      </c>
      <c r="S567">
        <f>SUMIFS('bac volé dégradé'!$J$3:$J$10,'bac volé dégradé'!$A$3:$A$10,Tableau1345[[#This Row],[Zone]])</f>
        <v>0</v>
      </c>
      <c r="T567" s="37">
        <f>$G567*2+R567+S567</f>
        <v>1000</v>
      </c>
      <c r="U567" s="6"/>
      <c r="V567" s="5" t="str">
        <f>IF(U567="non",T567,"0")</f>
        <v>0</v>
      </c>
      <c r="W567">
        <f>SUMIFS('bac volé dégradé'!$M$3:$M$10,'bac volé dégradé'!$A$3:$A$10,Tableau1345[[#This Row],[Zone]])</f>
        <v>0</v>
      </c>
      <c r="X567">
        <f>$G567*2+V567+W567</f>
        <v>1000</v>
      </c>
      <c r="Y567" s="6"/>
    </row>
    <row r="568" spans="1:25" ht="15.75" thickBot="1" x14ac:dyDescent="0.3">
      <c r="A568" s="15">
        <v>565</v>
      </c>
      <c r="B568">
        <v>174</v>
      </c>
      <c r="C568" t="s">
        <v>585</v>
      </c>
      <c r="D568" t="s">
        <v>575</v>
      </c>
      <c r="E568" t="s">
        <v>69</v>
      </c>
      <c r="F568" s="39" t="str">
        <f>VLOOKUP(Tableau1345[[#This Row],[Code]],Legende!$A$2:$B$5,2,FALSE)</f>
        <v>Foyer</v>
      </c>
      <c r="G568" s="6">
        <f>IF(OR(E568="m",E568="P"),500,1000)</f>
        <v>500</v>
      </c>
      <c r="H568" s="35">
        <f>G568*2</f>
        <v>1000</v>
      </c>
      <c r="I568" s="36"/>
      <c r="J568" s="5" t="str">
        <f>IF(I568="non",H568,"0")</f>
        <v>0</v>
      </c>
      <c r="K568">
        <f>SUMIFS('bac volé dégradé'!$D$3:$D$10,'bac volé dégradé'!$A$3:$A$10,Tableau1345[[#This Row],[Zone]])</f>
        <v>0</v>
      </c>
      <c r="L568">
        <f>(G568)*2+J568+K568</f>
        <v>1000</v>
      </c>
      <c r="M568" s="6"/>
      <c r="N568" s="38" t="str">
        <f>IF(M568="non",L568,"0")</f>
        <v>0</v>
      </c>
      <c r="O568">
        <f>SUMIFS('bac volé dégradé'!$G$3:$G$10,'bac volé dégradé'!$A$3:$A$10,Tableau1345[[#This Row],[Zone]])</f>
        <v>0</v>
      </c>
      <c r="P568" s="40">
        <f>G568*2+N568+O568</f>
        <v>1000</v>
      </c>
      <c r="Q568" s="36"/>
      <c r="R568" s="67" t="str">
        <f t="shared" si="8"/>
        <v>0</v>
      </c>
      <c r="S568">
        <f>SUMIFS('bac volé dégradé'!$J$3:$J$10,'bac volé dégradé'!$A$3:$A$10,Tableau1345[[#This Row],[Zone]])</f>
        <v>0</v>
      </c>
      <c r="T568" s="37">
        <f>$G568*2+R568+S568</f>
        <v>1000</v>
      </c>
      <c r="U568" s="6"/>
      <c r="V568" s="5" t="str">
        <f>IF(U568="non",T568,"0")</f>
        <v>0</v>
      </c>
      <c r="W568">
        <f>SUMIFS('bac volé dégradé'!$M$3:$M$10,'bac volé dégradé'!$A$3:$A$10,Tableau1345[[#This Row],[Zone]])</f>
        <v>0</v>
      </c>
      <c r="X568">
        <f>$G568*2+V568+W568</f>
        <v>1000</v>
      </c>
      <c r="Y568" s="6"/>
    </row>
    <row r="569" spans="1:25" ht="15.75" thickBot="1" x14ac:dyDescent="0.3">
      <c r="A569" s="15">
        <v>566</v>
      </c>
      <c r="B569">
        <v>175</v>
      </c>
      <c r="C569" t="s">
        <v>407</v>
      </c>
      <c r="D569" t="s">
        <v>575</v>
      </c>
      <c r="E569" t="s">
        <v>69</v>
      </c>
      <c r="F569" s="39" t="str">
        <f>VLOOKUP(Tableau1345[[#This Row],[Code]],Legende!$A$2:$B$5,2,FALSE)</f>
        <v>Foyer</v>
      </c>
      <c r="G569" s="6">
        <f>IF(OR(E569="m",E569="P"),500,1000)</f>
        <v>500</v>
      </c>
      <c r="H569" s="35">
        <f>G569*2</f>
        <v>1000</v>
      </c>
      <c r="I569" s="36"/>
      <c r="J569" s="5" t="str">
        <f>IF(I569="non",H569,"0")</f>
        <v>0</v>
      </c>
      <c r="K569">
        <f>SUMIFS('bac volé dégradé'!$D$3:$D$10,'bac volé dégradé'!$A$3:$A$10,Tableau1345[[#This Row],[Zone]])</f>
        <v>0</v>
      </c>
      <c r="L569">
        <f>(G569)*2+J569+K569</f>
        <v>1000</v>
      </c>
      <c r="M569" s="6"/>
      <c r="N569" s="38" t="str">
        <f>IF(M569="non",L569,"0")</f>
        <v>0</v>
      </c>
      <c r="O569">
        <f>SUMIFS('bac volé dégradé'!$G$3:$G$10,'bac volé dégradé'!$A$3:$A$10,Tableau1345[[#This Row],[Zone]])</f>
        <v>0</v>
      </c>
      <c r="P569" s="40">
        <f>G569*2+N569+O569</f>
        <v>1000</v>
      </c>
      <c r="Q569" s="36"/>
      <c r="R569" s="67" t="str">
        <f t="shared" si="8"/>
        <v>0</v>
      </c>
      <c r="S569">
        <f>SUMIFS('bac volé dégradé'!$J$3:$J$10,'bac volé dégradé'!$A$3:$A$10,Tableau1345[[#This Row],[Zone]])</f>
        <v>0</v>
      </c>
      <c r="T569" s="37">
        <f>$G569*2+R569+S569</f>
        <v>1000</v>
      </c>
      <c r="U569" s="6"/>
      <c r="V569" s="5" t="str">
        <f>IF(U569="non",T569,"0")</f>
        <v>0</v>
      </c>
      <c r="W569">
        <f>SUMIFS('bac volé dégradé'!$M$3:$M$10,'bac volé dégradé'!$A$3:$A$10,Tableau1345[[#This Row],[Zone]])</f>
        <v>0</v>
      </c>
      <c r="X569">
        <f>$G569*2+V569+W569</f>
        <v>1000</v>
      </c>
      <c r="Y569" s="6"/>
    </row>
    <row r="570" spans="1:25" ht="15.75" thickBot="1" x14ac:dyDescent="0.3">
      <c r="A570" s="15">
        <v>567</v>
      </c>
      <c r="B570">
        <v>144</v>
      </c>
      <c r="C570" t="s">
        <v>586</v>
      </c>
      <c r="D570" t="s">
        <v>575</v>
      </c>
      <c r="E570" t="s">
        <v>69</v>
      </c>
      <c r="F570" s="39" t="str">
        <f>VLOOKUP(Tableau1345[[#This Row],[Code]],Legende!$A$2:$B$5,2,FALSE)</f>
        <v>Foyer</v>
      </c>
      <c r="G570" s="6">
        <f>IF(OR(E570="m",E570="P"),500,1000)</f>
        <v>500</v>
      </c>
      <c r="H570" s="35">
        <f>G570*2</f>
        <v>1000</v>
      </c>
      <c r="I570" s="36"/>
      <c r="J570" s="5" t="str">
        <f>IF(I570="non",H570,"0")</f>
        <v>0</v>
      </c>
      <c r="K570">
        <f>SUMIFS('bac volé dégradé'!$D$3:$D$10,'bac volé dégradé'!$A$3:$A$10,Tableau1345[[#This Row],[Zone]])</f>
        <v>0</v>
      </c>
      <c r="L570">
        <f>(G570)*2+J570+K570</f>
        <v>1000</v>
      </c>
      <c r="M570" s="6"/>
      <c r="N570" s="38" t="str">
        <f>IF(M570="non",L570,"0")</f>
        <v>0</v>
      </c>
      <c r="O570">
        <f>SUMIFS('bac volé dégradé'!$G$3:$G$10,'bac volé dégradé'!$A$3:$A$10,Tableau1345[[#This Row],[Zone]])</f>
        <v>0</v>
      </c>
      <c r="P570" s="40">
        <f>G570*2+N570+O570</f>
        <v>1000</v>
      </c>
      <c r="Q570" s="36"/>
      <c r="R570" s="67" t="str">
        <f t="shared" si="8"/>
        <v>0</v>
      </c>
      <c r="S570">
        <f>SUMIFS('bac volé dégradé'!$J$3:$J$10,'bac volé dégradé'!$A$3:$A$10,Tableau1345[[#This Row],[Zone]])</f>
        <v>0</v>
      </c>
      <c r="T570" s="37">
        <f>$G570*2+R570+S570</f>
        <v>1000</v>
      </c>
      <c r="U570" s="6"/>
      <c r="V570" s="5" t="str">
        <f>IF(U570="non",T570,"0")</f>
        <v>0</v>
      </c>
      <c r="W570">
        <f>SUMIFS('bac volé dégradé'!$M$3:$M$10,'bac volé dégradé'!$A$3:$A$10,Tableau1345[[#This Row],[Zone]])</f>
        <v>0</v>
      </c>
      <c r="X570">
        <f>$G570*2+V570+W570</f>
        <v>1000</v>
      </c>
      <c r="Y570" s="6"/>
    </row>
    <row r="571" spans="1:25" ht="15.75" thickBot="1" x14ac:dyDescent="0.3">
      <c r="A571" s="15">
        <v>568</v>
      </c>
      <c r="B571">
        <v>145</v>
      </c>
      <c r="C571" t="s">
        <v>587</v>
      </c>
      <c r="D571" t="s">
        <v>575</v>
      </c>
      <c r="E571" t="s">
        <v>69</v>
      </c>
      <c r="F571" s="39" t="str">
        <f>VLOOKUP(Tableau1345[[#This Row],[Code]],Legende!$A$2:$B$5,2,FALSE)</f>
        <v>Foyer</v>
      </c>
      <c r="G571" s="6">
        <f>IF(OR(E571="m",E571="P"),500,1000)</f>
        <v>500</v>
      </c>
      <c r="H571" s="35">
        <f>G571*2</f>
        <v>1000</v>
      </c>
      <c r="I571" s="36"/>
      <c r="J571" s="5" t="str">
        <f>IF(I571="non",H571,"0")</f>
        <v>0</v>
      </c>
      <c r="K571">
        <f>SUMIFS('bac volé dégradé'!$D$3:$D$10,'bac volé dégradé'!$A$3:$A$10,Tableau1345[[#This Row],[Zone]])</f>
        <v>0</v>
      </c>
      <c r="L571">
        <f>(G571)*2+J571+K571</f>
        <v>1000</v>
      </c>
      <c r="M571" s="6"/>
      <c r="N571" s="38" t="str">
        <f>IF(M571="non",L571,"0")</f>
        <v>0</v>
      </c>
      <c r="O571">
        <f>SUMIFS('bac volé dégradé'!$G$3:$G$10,'bac volé dégradé'!$A$3:$A$10,Tableau1345[[#This Row],[Zone]])</f>
        <v>0</v>
      </c>
      <c r="P571" s="40">
        <f>G571*2+N571+O571</f>
        <v>1000</v>
      </c>
      <c r="Q571" s="36"/>
      <c r="R571" s="67" t="str">
        <f t="shared" si="8"/>
        <v>0</v>
      </c>
      <c r="S571">
        <f>SUMIFS('bac volé dégradé'!$J$3:$J$10,'bac volé dégradé'!$A$3:$A$10,Tableau1345[[#This Row],[Zone]])</f>
        <v>0</v>
      </c>
      <c r="T571" s="37">
        <f>$G571*2+R571+S571</f>
        <v>1000</v>
      </c>
      <c r="U571" s="6"/>
      <c r="V571" s="5" t="str">
        <f>IF(U571="non",T571,"0")</f>
        <v>0</v>
      </c>
      <c r="W571">
        <f>SUMIFS('bac volé dégradé'!$M$3:$M$10,'bac volé dégradé'!$A$3:$A$10,Tableau1345[[#This Row],[Zone]])</f>
        <v>0</v>
      </c>
      <c r="X571">
        <f>$G571*2+V571+W571</f>
        <v>1000</v>
      </c>
      <c r="Y571" s="6"/>
    </row>
    <row r="572" spans="1:25" ht="15.75" thickBot="1" x14ac:dyDescent="0.3">
      <c r="A572" s="15">
        <v>569</v>
      </c>
      <c r="B572">
        <v>146</v>
      </c>
      <c r="C572" t="s">
        <v>588</v>
      </c>
      <c r="D572" t="s">
        <v>575</v>
      </c>
      <c r="E572" t="s">
        <v>69</v>
      </c>
      <c r="F572" s="39" t="str">
        <f>VLOOKUP(Tableau1345[[#This Row],[Code]],Legende!$A$2:$B$5,2,FALSE)</f>
        <v>Foyer</v>
      </c>
      <c r="G572" s="6">
        <f>IF(OR(E572="m",E572="P"),500,1000)</f>
        <v>500</v>
      </c>
      <c r="H572" s="35">
        <f>G572*2</f>
        <v>1000</v>
      </c>
      <c r="I572" s="36"/>
      <c r="J572" s="5" t="str">
        <f>IF(I572="non",H572,"0")</f>
        <v>0</v>
      </c>
      <c r="K572">
        <f>SUMIFS('bac volé dégradé'!$D$3:$D$10,'bac volé dégradé'!$A$3:$A$10,Tableau1345[[#This Row],[Zone]])</f>
        <v>0</v>
      </c>
      <c r="L572">
        <f>(G572)*2+J572+K572</f>
        <v>1000</v>
      </c>
      <c r="M572" s="6"/>
      <c r="N572" s="38" t="str">
        <f>IF(M572="non",L572,"0")</f>
        <v>0</v>
      </c>
      <c r="O572">
        <f>SUMIFS('bac volé dégradé'!$G$3:$G$10,'bac volé dégradé'!$A$3:$A$10,Tableau1345[[#This Row],[Zone]])</f>
        <v>0</v>
      </c>
      <c r="P572" s="40">
        <f>G572*2+N572+O572</f>
        <v>1000</v>
      </c>
      <c r="Q572" s="36"/>
      <c r="R572" s="67" t="str">
        <f t="shared" si="8"/>
        <v>0</v>
      </c>
      <c r="S572">
        <f>SUMIFS('bac volé dégradé'!$J$3:$J$10,'bac volé dégradé'!$A$3:$A$10,Tableau1345[[#This Row],[Zone]])</f>
        <v>0</v>
      </c>
      <c r="T572" s="37">
        <f>$G572*2+R572+S572</f>
        <v>1000</v>
      </c>
      <c r="U572" s="6"/>
      <c r="V572" s="5" t="str">
        <f>IF(U572="non",T572,"0")</f>
        <v>0</v>
      </c>
      <c r="W572">
        <f>SUMIFS('bac volé dégradé'!$M$3:$M$10,'bac volé dégradé'!$A$3:$A$10,Tableau1345[[#This Row],[Zone]])</f>
        <v>0</v>
      </c>
      <c r="X572">
        <f>$G572*2+V572+W572</f>
        <v>1000</v>
      </c>
      <c r="Y572" s="6"/>
    </row>
    <row r="573" spans="1:25" ht="15.75" thickBot="1" x14ac:dyDescent="0.3">
      <c r="A573" s="15">
        <v>570</v>
      </c>
      <c r="B573">
        <v>147</v>
      </c>
      <c r="C573" t="s">
        <v>589</v>
      </c>
      <c r="D573" t="s">
        <v>575</v>
      </c>
      <c r="E573" t="s">
        <v>69</v>
      </c>
      <c r="F573" s="39" t="str">
        <f>VLOOKUP(Tableau1345[[#This Row],[Code]],Legende!$A$2:$B$5,2,FALSE)</f>
        <v>Foyer</v>
      </c>
      <c r="G573" s="6">
        <f>IF(OR(E573="m",E573="P"),500,1000)</f>
        <v>500</v>
      </c>
      <c r="H573" s="35">
        <f>G573*2</f>
        <v>1000</v>
      </c>
      <c r="I573" s="36"/>
      <c r="J573" s="5" t="str">
        <f>IF(I573="non",H573,"0")</f>
        <v>0</v>
      </c>
      <c r="K573">
        <f>SUMIFS('bac volé dégradé'!$D$3:$D$10,'bac volé dégradé'!$A$3:$A$10,Tableau1345[[#This Row],[Zone]])</f>
        <v>0</v>
      </c>
      <c r="L573">
        <f>(G573)*2+J573+K573</f>
        <v>1000</v>
      </c>
      <c r="M573" s="6"/>
      <c r="N573" s="38" t="str">
        <f>IF(M573="non",L573,"0")</f>
        <v>0</v>
      </c>
      <c r="O573">
        <f>SUMIFS('bac volé dégradé'!$G$3:$G$10,'bac volé dégradé'!$A$3:$A$10,Tableau1345[[#This Row],[Zone]])</f>
        <v>0</v>
      </c>
      <c r="P573" s="40">
        <f>G573*2+N573+O573</f>
        <v>1000</v>
      </c>
      <c r="Q573" s="36"/>
      <c r="R573" s="67" t="str">
        <f t="shared" si="8"/>
        <v>0</v>
      </c>
      <c r="S573">
        <f>SUMIFS('bac volé dégradé'!$J$3:$J$10,'bac volé dégradé'!$A$3:$A$10,Tableau1345[[#This Row],[Zone]])</f>
        <v>0</v>
      </c>
      <c r="T573" s="37">
        <f>$G573*2+R573+S573</f>
        <v>1000</v>
      </c>
      <c r="U573" s="6"/>
      <c r="V573" s="5" t="str">
        <f>IF(U573="non",T573,"0")</f>
        <v>0</v>
      </c>
      <c r="W573">
        <f>SUMIFS('bac volé dégradé'!$M$3:$M$10,'bac volé dégradé'!$A$3:$A$10,Tableau1345[[#This Row],[Zone]])</f>
        <v>0</v>
      </c>
      <c r="X573">
        <f>$G573*2+V573+W573</f>
        <v>1000</v>
      </c>
      <c r="Y573" s="6"/>
    </row>
    <row r="574" spans="1:25" ht="15.75" thickBot="1" x14ac:dyDescent="0.3">
      <c r="A574" s="15">
        <v>571</v>
      </c>
      <c r="B574">
        <v>148</v>
      </c>
      <c r="C574" t="s">
        <v>590</v>
      </c>
      <c r="D574" t="s">
        <v>575</v>
      </c>
      <c r="E574" t="s">
        <v>69</v>
      </c>
      <c r="F574" s="39" t="str">
        <f>VLOOKUP(Tableau1345[[#This Row],[Code]],Legende!$A$2:$B$5,2,FALSE)</f>
        <v>Foyer</v>
      </c>
      <c r="G574" s="6">
        <f>IF(OR(E574="m",E574="P"),500,1000)</f>
        <v>500</v>
      </c>
      <c r="H574" s="35">
        <f>G574*2</f>
        <v>1000</v>
      </c>
      <c r="I574" s="36"/>
      <c r="J574" s="5" t="str">
        <f>IF(I574="non",H574,"0")</f>
        <v>0</v>
      </c>
      <c r="K574">
        <f>SUMIFS('bac volé dégradé'!$D$3:$D$10,'bac volé dégradé'!$A$3:$A$10,Tableau1345[[#This Row],[Zone]])</f>
        <v>0</v>
      </c>
      <c r="L574">
        <f>(G574)*2+J574+K574</f>
        <v>1000</v>
      </c>
      <c r="M574" s="6"/>
      <c r="N574" s="38" t="str">
        <f>IF(M574="non",L574,"0")</f>
        <v>0</v>
      </c>
      <c r="O574">
        <f>SUMIFS('bac volé dégradé'!$G$3:$G$10,'bac volé dégradé'!$A$3:$A$10,Tableau1345[[#This Row],[Zone]])</f>
        <v>0</v>
      </c>
      <c r="P574" s="40">
        <f>G574*2+N574+O574</f>
        <v>1000</v>
      </c>
      <c r="Q574" s="36"/>
      <c r="R574" s="67" t="str">
        <f t="shared" si="8"/>
        <v>0</v>
      </c>
      <c r="S574">
        <f>SUMIFS('bac volé dégradé'!$J$3:$J$10,'bac volé dégradé'!$A$3:$A$10,Tableau1345[[#This Row],[Zone]])</f>
        <v>0</v>
      </c>
      <c r="T574" s="37">
        <f>$G574*2+R574+S574</f>
        <v>1000</v>
      </c>
      <c r="U574" s="6"/>
      <c r="V574" s="5" t="str">
        <f>IF(U574="non",T574,"0")</f>
        <v>0</v>
      </c>
      <c r="W574">
        <f>SUMIFS('bac volé dégradé'!$M$3:$M$10,'bac volé dégradé'!$A$3:$A$10,Tableau1345[[#This Row],[Zone]])</f>
        <v>0</v>
      </c>
      <c r="X574">
        <f>$G574*2+V574+W574</f>
        <v>1000</v>
      </c>
      <c r="Y574" s="6"/>
    </row>
    <row r="575" spans="1:25" ht="15.75" thickBot="1" x14ac:dyDescent="0.3">
      <c r="A575" s="15">
        <v>572</v>
      </c>
      <c r="B575">
        <v>149</v>
      </c>
      <c r="C575" t="s">
        <v>591</v>
      </c>
      <c r="D575" t="s">
        <v>575</v>
      </c>
      <c r="E575" t="s">
        <v>69</v>
      </c>
      <c r="F575" s="39" t="str">
        <f>VLOOKUP(Tableau1345[[#This Row],[Code]],Legende!$A$2:$B$5,2,FALSE)</f>
        <v>Foyer</v>
      </c>
      <c r="G575" s="6">
        <f>IF(OR(E575="m",E575="P"),500,1000)</f>
        <v>500</v>
      </c>
      <c r="H575" s="35">
        <f>G575*2</f>
        <v>1000</v>
      </c>
      <c r="I575" s="36"/>
      <c r="J575" s="5" t="str">
        <f>IF(I575="non",H575,"0")</f>
        <v>0</v>
      </c>
      <c r="K575">
        <f>SUMIFS('bac volé dégradé'!$D$3:$D$10,'bac volé dégradé'!$A$3:$A$10,Tableau1345[[#This Row],[Zone]])</f>
        <v>0</v>
      </c>
      <c r="L575">
        <f>(G575)*2+J575+K575</f>
        <v>1000</v>
      </c>
      <c r="M575" s="6"/>
      <c r="N575" s="38" t="str">
        <f>IF(M575="non",L575,"0")</f>
        <v>0</v>
      </c>
      <c r="O575">
        <f>SUMIFS('bac volé dégradé'!$G$3:$G$10,'bac volé dégradé'!$A$3:$A$10,Tableau1345[[#This Row],[Zone]])</f>
        <v>0</v>
      </c>
      <c r="P575" s="40">
        <f>G575*2+N575+O575</f>
        <v>1000</v>
      </c>
      <c r="Q575" s="36"/>
      <c r="R575" s="67" t="str">
        <f t="shared" si="8"/>
        <v>0</v>
      </c>
      <c r="S575">
        <f>SUMIFS('bac volé dégradé'!$J$3:$J$10,'bac volé dégradé'!$A$3:$A$10,Tableau1345[[#This Row],[Zone]])</f>
        <v>0</v>
      </c>
      <c r="T575" s="37">
        <f>$G575*2+R575+S575</f>
        <v>1000</v>
      </c>
      <c r="U575" s="6"/>
      <c r="V575" s="5" t="str">
        <f>IF(U575="non",T575,"0")</f>
        <v>0</v>
      </c>
      <c r="W575">
        <f>SUMIFS('bac volé dégradé'!$M$3:$M$10,'bac volé dégradé'!$A$3:$A$10,Tableau1345[[#This Row],[Zone]])</f>
        <v>0</v>
      </c>
      <c r="X575">
        <f>$G575*2+V575+W575</f>
        <v>1000</v>
      </c>
      <c r="Y575" s="6"/>
    </row>
    <row r="576" spans="1:25" ht="15.75" thickBot="1" x14ac:dyDescent="0.3">
      <c r="A576" s="15">
        <v>573</v>
      </c>
      <c r="B576">
        <v>150</v>
      </c>
      <c r="C576" t="s">
        <v>592</v>
      </c>
      <c r="D576" t="s">
        <v>575</v>
      </c>
      <c r="E576" t="s">
        <v>69</v>
      </c>
      <c r="F576" s="39" t="str">
        <f>VLOOKUP(Tableau1345[[#This Row],[Code]],Legende!$A$2:$B$5,2,FALSE)</f>
        <v>Foyer</v>
      </c>
      <c r="G576" s="6">
        <f>IF(OR(E576="m",E576="P"),500,1000)</f>
        <v>500</v>
      </c>
      <c r="H576" s="35">
        <f>G576*2</f>
        <v>1000</v>
      </c>
      <c r="I576" s="36"/>
      <c r="J576" s="5" t="str">
        <f>IF(I576="non",H576,"0")</f>
        <v>0</v>
      </c>
      <c r="K576">
        <f>SUMIFS('bac volé dégradé'!$D$3:$D$10,'bac volé dégradé'!$A$3:$A$10,Tableau1345[[#This Row],[Zone]])</f>
        <v>0</v>
      </c>
      <c r="L576">
        <f>(G576)*2+J576+K576</f>
        <v>1000</v>
      </c>
      <c r="M576" s="6"/>
      <c r="N576" s="38" t="str">
        <f>IF(M576="non",L576,"0")</f>
        <v>0</v>
      </c>
      <c r="O576">
        <f>SUMIFS('bac volé dégradé'!$G$3:$G$10,'bac volé dégradé'!$A$3:$A$10,Tableau1345[[#This Row],[Zone]])</f>
        <v>0</v>
      </c>
      <c r="P576" s="40">
        <f>G576*2+N576+O576</f>
        <v>1000</v>
      </c>
      <c r="Q576" s="36"/>
      <c r="R576" s="67" t="str">
        <f t="shared" si="8"/>
        <v>0</v>
      </c>
      <c r="S576">
        <f>SUMIFS('bac volé dégradé'!$J$3:$J$10,'bac volé dégradé'!$A$3:$A$10,Tableau1345[[#This Row],[Zone]])</f>
        <v>0</v>
      </c>
      <c r="T576" s="37">
        <f>$G576*2+R576+S576</f>
        <v>1000</v>
      </c>
      <c r="U576" s="6"/>
      <c r="V576" s="5" t="str">
        <f>IF(U576="non",T576,"0")</f>
        <v>0</v>
      </c>
      <c r="W576">
        <f>SUMIFS('bac volé dégradé'!$M$3:$M$10,'bac volé dégradé'!$A$3:$A$10,Tableau1345[[#This Row],[Zone]])</f>
        <v>0</v>
      </c>
      <c r="X576">
        <f>$G576*2+V576+W576</f>
        <v>1000</v>
      </c>
      <c r="Y576" s="6"/>
    </row>
    <row r="577" spans="1:25" ht="15.75" thickBot="1" x14ac:dyDescent="0.3">
      <c r="A577" s="15">
        <v>574</v>
      </c>
      <c r="B577">
        <v>151</v>
      </c>
      <c r="C577" t="s">
        <v>593</v>
      </c>
      <c r="D577" t="s">
        <v>575</v>
      </c>
      <c r="E577" t="s">
        <v>69</v>
      </c>
      <c r="F577" s="39" t="str">
        <f>VLOOKUP(Tableau1345[[#This Row],[Code]],Legende!$A$2:$B$5,2,FALSE)</f>
        <v>Foyer</v>
      </c>
      <c r="G577" s="6">
        <f>IF(OR(E577="m",E577="P"),500,1000)</f>
        <v>500</v>
      </c>
      <c r="H577" s="35">
        <f>G577*2</f>
        <v>1000</v>
      </c>
      <c r="I577" s="36"/>
      <c r="J577" s="5" t="str">
        <f>IF(I577="non",H577,"0")</f>
        <v>0</v>
      </c>
      <c r="K577">
        <f>SUMIFS('bac volé dégradé'!$D$3:$D$10,'bac volé dégradé'!$A$3:$A$10,Tableau1345[[#This Row],[Zone]])</f>
        <v>0</v>
      </c>
      <c r="L577">
        <f>(G577)*2+J577+K577</f>
        <v>1000</v>
      </c>
      <c r="M577" s="6"/>
      <c r="N577" s="38" t="str">
        <f>IF(M577="non",L577,"0")</f>
        <v>0</v>
      </c>
      <c r="O577">
        <f>SUMIFS('bac volé dégradé'!$G$3:$G$10,'bac volé dégradé'!$A$3:$A$10,Tableau1345[[#This Row],[Zone]])</f>
        <v>0</v>
      </c>
      <c r="P577" s="40">
        <f>G577*2+N577+O577</f>
        <v>1000</v>
      </c>
      <c r="Q577" s="36"/>
      <c r="R577" s="67" t="str">
        <f t="shared" si="8"/>
        <v>0</v>
      </c>
      <c r="S577">
        <f>SUMIFS('bac volé dégradé'!$J$3:$J$10,'bac volé dégradé'!$A$3:$A$10,Tableau1345[[#This Row],[Zone]])</f>
        <v>0</v>
      </c>
      <c r="T577" s="37">
        <f>$G577*2+R577+S577</f>
        <v>1000</v>
      </c>
      <c r="U577" s="6"/>
      <c r="V577" s="5" t="str">
        <f>IF(U577="non",T577,"0")</f>
        <v>0</v>
      </c>
      <c r="W577">
        <f>SUMIFS('bac volé dégradé'!$M$3:$M$10,'bac volé dégradé'!$A$3:$A$10,Tableau1345[[#This Row],[Zone]])</f>
        <v>0</v>
      </c>
      <c r="X577">
        <f>$G577*2+V577+W577</f>
        <v>1000</v>
      </c>
      <c r="Y577" s="6"/>
    </row>
    <row r="578" spans="1:25" ht="15.75" thickBot="1" x14ac:dyDescent="0.3">
      <c r="A578" s="15">
        <v>575</v>
      </c>
      <c r="B578">
        <v>152</v>
      </c>
      <c r="C578" t="s">
        <v>594</v>
      </c>
      <c r="D578" t="s">
        <v>575</v>
      </c>
      <c r="E578" t="s">
        <v>69</v>
      </c>
      <c r="F578" s="39" t="str">
        <f>VLOOKUP(Tableau1345[[#This Row],[Code]],Legende!$A$2:$B$5,2,FALSE)</f>
        <v>Foyer</v>
      </c>
      <c r="G578" s="6">
        <f>IF(OR(E578="m",E578="P"),500,1000)</f>
        <v>500</v>
      </c>
      <c r="H578" s="35">
        <f>G578*2</f>
        <v>1000</v>
      </c>
      <c r="I578" s="36"/>
      <c r="J578" s="5" t="str">
        <f>IF(I578="non",H578,"0")</f>
        <v>0</v>
      </c>
      <c r="K578">
        <f>SUMIFS('bac volé dégradé'!$D$3:$D$10,'bac volé dégradé'!$A$3:$A$10,Tableau1345[[#This Row],[Zone]])</f>
        <v>0</v>
      </c>
      <c r="L578">
        <f>(G578)*2+J578+K578</f>
        <v>1000</v>
      </c>
      <c r="M578" s="6"/>
      <c r="N578" s="38" t="str">
        <f>IF(M578="non",L578,"0")</f>
        <v>0</v>
      </c>
      <c r="O578">
        <f>SUMIFS('bac volé dégradé'!$G$3:$G$10,'bac volé dégradé'!$A$3:$A$10,Tableau1345[[#This Row],[Zone]])</f>
        <v>0</v>
      </c>
      <c r="P578" s="40">
        <f>G578*2+N578+O578</f>
        <v>1000</v>
      </c>
      <c r="Q578" s="36"/>
      <c r="R578" s="67" t="str">
        <f t="shared" si="8"/>
        <v>0</v>
      </c>
      <c r="S578">
        <f>SUMIFS('bac volé dégradé'!$J$3:$J$10,'bac volé dégradé'!$A$3:$A$10,Tableau1345[[#This Row],[Zone]])</f>
        <v>0</v>
      </c>
      <c r="T578" s="37">
        <f>$G578*2+R578+S578</f>
        <v>1000</v>
      </c>
      <c r="U578" s="6"/>
      <c r="V578" s="5" t="str">
        <f>IF(U578="non",T578,"0")</f>
        <v>0</v>
      </c>
      <c r="W578">
        <f>SUMIFS('bac volé dégradé'!$M$3:$M$10,'bac volé dégradé'!$A$3:$A$10,Tableau1345[[#This Row],[Zone]])</f>
        <v>0</v>
      </c>
      <c r="X578">
        <f>$G578*2+V578+W578</f>
        <v>1000</v>
      </c>
      <c r="Y578" s="6"/>
    </row>
    <row r="579" spans="1:25" ht="15.75" thickBot="1" x14ac:dyDescent="0.3">
      <c r="A579" s="15">
        <v>576</v>
      </c>
      <c r="B579">
        <v>153</v>
      </c>
      <c r="C579" t="s">
        <v>595</v>
      </c>
      <c r="D579" t="s">
        <v>575</v>
      </c>
      <c r="E579" t="s">
        <v>69</v>
      </c>
      <c r="F579" s="39" t="str">
        <f>VLOOKUP(Tableau1345[[#This Row],[Code]],Legende!$A$2:$B$5,2,FALSE)</f>
        <v>Foyer</v>
      </c>
      <c r="G579" s="6">
        <f>IF(OR(E579="m",E579="P"),500,1000)</f>
        <v>500</v>
      </c>
      <c r="H579" s="35">
        <f>G579*2</f>
        <v>1000</v>
      </c>
      <c r="I579" s="36"/>
      <c r="J579" s="5" t="str">
        <f>IF(I579="non",H579,"0")</f>
        <v>0</v>
      </c>
      <c r="K579">
        <f>SUMIFS('bac volé dégradé'!$D$3:$D$10,'bac volé dégradé'!$A$3:$A$10,Tableau1345[[#This Row],[Zone]])</f>
        <v>0</v>
      </c>
      <c r="L579">
        <f>(G579)*2+J579+K579</f>
        <v>1000</v>
      </c>
      <c r="M579" s="6"/>
      <c r="N579" s="38" t="str">
        <f>IF(M579="non",L579,"0")</f>
        <v>0</v>
      </c>
      <c r="O579">
        <f>SUMIFS('bac volé dégradé'!$G$3:$G$10,'bac volé dégradé'!$A$3:$A$10,Tableau1345[[#This Row],[Zone]])</f>
        <v>0</v>
      </c>
      <c r="P579" s="40">
        <f>G579*2+N579+O579</f>
        <v>1000</v>
      </c>
      <c r="Q579" s="36"/>
      <c r="R579" s="67" t="str">
        <f t="shared" si="8"/>
        <v>0</v>
      </c>
      <c r="S579">
        <f>SUMIFS('bac volé dégradé'!$J$3:$J$10,'bac volé dégradé'!$A$3:$A$10,Tableau1345[[#This Row],[Zone]])</f>
        <v>0</v>
      </c>
      <c r="T579" s="37">
        <f>$G579*2+R579+S579</f>
        <v>1000</v>
      </c>
      <c r="U579" s="6"/>
      <c r="V579" s="5" t="str">
        <f>IF(U579="non",T579,"0")</f>
        <v>0</v>
      </c>
      <c r="W579">
        <f>SUMIFS('bac volé dégradé'!$M$3:$M$10,'bac volé dégradé'!$A$3:$A$10,Tableau1345[[#This Row],[Zone]])</f>
        <v>0</v>
      </c>
      <c r="X579">
        <f>$G579*2+V579+W579</f>
        <v>1000</v>
      </c>
      <c r="Y579" s="6"/>
    </row>
    <row r="580" spans="1:25" ht="15.75" thickBot="1" x14ac:dyDescent="0.3">
      <c r="A580" s="15">
        <v>577</v>
      </c>
      <c r="B580">
        <v>154</v>
      </c>
      <c r="C580" t="s">
        <v>596</v>
      </c>
      <c r="D580" t="s">
        <v>575</v>
      </c>
      <c r="E580" t="s">
        <v>69</v>
      </c>
      <c r="F580" s="39" t="str">
        <f>VLOOKUP(Tableau1345[[#This Row],[Code]],Legende!$A$2:$B$5,2,FALSE)</f>
        <v>Foyer</v>
      </c>
      <c r="G580" s="6">
        <f>IF(OR(E580="m",E580="P"),500,1000)</f>
        <v>500</v>
      </c>
      <c r="H580" s="35">
        <f>G580*2</f>
        <v>1000</v>
      </c>
      <c r="I580" s="36"/>
      <c r="J580" s="5" t="str">
        <f>IF(I580="non",H580,"0")</f>
        <v>0</v>
      </c>
      <c r="K580">
        <f>SUMIFS('bac volé dégradé'!$D$3:$D$10,'bac volé dégradé'!$A$3:$A$10,Tableau1345[[#This Row],[Zone]])</f>
        <v>0</v>
      </c>
      <c r="L580">
        <f>(G580)*2+J580+K580</f>
        <v>1000</v>
      </c>
      <c r="M580" s="6"/>
      <c r="N580" s="38" t="str">
        <f>IF(M580="non",L580,"0")</f>
        <v>0</v>
      </c>
      <c r="O580">
        <f>SUMIFS('bac volé dégradé'!$G$3:$G$10,'bac volé dégradé'!$A$3:$A$10,Tableau1345[[#This Row],[Zone]])</f>
        <v>0</v>
      </c>
      <c r="P580" s="40">
        <f>G580*2+N580+O580</f>
        <v>1000</v>
      </c>
      <c r="Q580" s="36"/>
      <c r="R580" s="67" t="str">
        <f t="shared" ref="R580:R643" si="9">IF(Q580="non",P580,"0")</f>
        <v>0</v>
      </c>
      <c r="S580">
        <f>SUMIFS('bac volé dégradé'!$J$3:$J$10,'bac volé dégradé'!$A$3:$A$10,Tableau1345[[#This Row],[Zone]])</f>
        <v>0</v>
      </c>
      <c r="T580" s="37">
        <f>$G580*2+R580+S580</f>
        <v>1000</v>
      </c>
      <c r="U580" s="6"/>
      <c r="V580" s="5" t="str">
        <f>IF(U580="non",T580,"0")</f>
        <v>0</v>
      </c>
      <c r="W580">
        <f>SUMIFS('bac volé dégradé'!$M$3:$M$10,'bac volé dégradé'!$A$3:$A$10,Tableau1345[[#This Row],[Zone]])</f>
        <v>0</v>
      </c>
      <c r="X580">
        <f>$G580*2+V580+W580</f>
        <v>1000</v>
      </c>
      <c r="Y580" s="6"/>
    </row>
    <row r="581" spans="1:25" ht="15.75" thickBot="1" x14ac:dyDescent="0.3">
      <c r="A581" s="15">
        <v>578</v>
      </c>
      <c r="B581">
        <v>155</v>
      </c>
      <c r="C581" t="s">
        <v>597</v>
      </c>
      <c r="D581" t="s">
        <v>575</v>
      </c>
      <c r="E581" t="s">
        <v>73</v>
      </c>
      <c r="F581" s="39" t="str">
        <f>VLOOKUP(Tableau1345[[#This Row],[Code]],Legende!$A$2:$B$5,2,FALSE)</f>
        <v>Petit commercant</v>
      </c>
      <c r="G581" s="6">
        <f>IF(OR(E581="m",E581="P"),500,1000)</f>
        <v>500</v>
      </c>
      <c r="H581" s="35">
        <f>G581*2</f>
        <v>1000</v>
      </c>
      <c r="I581" s="36"/>
      <c r="J581" s="5" t="str">
        <f>IF(I581="non",H581,"0")</f>
        <v>0</v>
      </c>
      <c r="K581">
        <f>SUMIFS('bac volé dégradé'!$D$3:$D$10,'bac volé dégradé'!$A$3:$A$10,Tableau1345[[#This Row],[Zone]])</f>
        <v>0</v>
      </c>
      <c r="L581">
        <f>(G581)*2+J581+K581</f>
        <v>1000</v>
      </c>
      <c r="M581" s="6"/>
      <c r="N581" s="38" t="str">
        <f>IF(M581="non",L581,"0")</f>
        <v>0</v>
      </c>
      <c r="O581">
        <f>SUMIFS('bac volé dégradé'!$G$3:$G$10,'bac volé dégradé'!$A$3:$A$10,Tableau1345[[#This Row],[Zone]])</f>
        <v>0</v>
      </c>
      <c r="P581" s="40">
        <f>G581*2+N581+O581</f>
        <v>1000</v>
      </c>
      <c r="Q581" s="36"/>
      <c r="R581" s="67" t="str">
        <f t="shared" si="9"/>
        <v>0</v>
      </c>
      <c r="S581">
        <f>SUMIFS('bac volé dégradé'!$J$3:$J$10,'bac volé dégradé'!$A$3:$A$10,Tableau1345[[#This Row],[Zone]])</f>
        <v>0</v>
      </c>
      <c r="T581" s="37">
        <f>$G581*2+R581+S581</f>
        <v>1000</v>
      </c>
      <c r="U581" s="6"/>
      <c r="V581" s="5" t="str">
        <f>IF(U581="non",T581,"0")</f>
        <v>0</v>
      </c>
      <c r="W581">
        <f>SUMIFS('bac volé dégradé'!$M$3:$M$10,'bac volé dégradé'!$A$3:$A$10,Tableau1345[[#This Row],[Zone]])</f>
        <v>0</v>
      </c>
      <c r="X581">
        <f>$G581*2+V581+W581</f>
        <v>1000</v>
      </c>
      <c r="Y581" s="6"/>
    </row>
    <row r="582" spans="1:25" ht="15.75" thickBot="1" x14ac:dyDescent="0.3">
      <c r="A582" s="15">
        <v>579</v>
      </c>
      <c r="B582">
        <v>156</v>
      </c>
      <c r="C582" t="s">
        <v>534</v>
      </c>
      <c r="D582" t="s">
        <v>575</v>
      </c>
      <c r="E582" t="s">
        <v>69</v>
      </c>
      <c r="F582" s="39" t="str">
        <f>VLOOKUP(Tableau1345[[#This Row],[Code]],Legende!$A$2:$B$5,2,FALSE)</f>
        <v>Foyer</v>
      </c>
      <c r="G582" s="6">
        <f>IF(OR(E582="m",E582="P"),500,1000)</f>
        <v>500</v>
      </c>
      <c r="H582" s="35">
        <f>G582*2</f>
        <v>1000</v>
      </c>
      <c r="I582" s="36"/>
      <c r="J582" s="5" t="str">
        <f>IF(I582="non",H582,"0")</f>
        <v>0</v>
      </c>
      <c r="K582">
        <f>SUMIFS('bac volé dégradé'!$D$3:$D$10,'bac volé dégradé'!$A$3:$A$10,Tableau1345[[#This Row],[Zone]])</f>
        <v>0</v>
      </c>
      <c r="L582">
        <f>(G582)*2+J582+K582</f>
        <v>1000</v>
      </c>
      <c r="M582" s="6"/>
      <c r="N582" s="38" t="str">
        <f>IF(M582="non",L582,"0")</f>
        <v>0</v>
      </c>
      <c r="O582">
        <f>SUMIFS('bac volé dégradé'!$G$3:$G$10,'bac volé dégradé'!$A$3:$A$10,Tableau1345[[#This Row],[Zone]])</f>
        <v>0</v>
      </c>
      <c r="P582" s="40">
        <f>G582*2+N582+O582</f>
        <v>1000</v>
      </c>
      <c r="Q582" s="36"/>
      <c r="R582" s="67" t="str">
        <f t="shared" si="9"/>
        <v>0</v>
      </c>
      <c r="S582">
        <f>SUMIFS('bac volé dégradé'!$J$3:$J$10,'bac volé dégradé'!$A$3:$A$10,Tableau1345[[#This Row],[Zone]])</f>
        <v>0</v>
      </c>
      <c r="T582" s="37">
        <f>$G582*2+R582+S582</f>
        <v>1000</v>
      </c>
      <c r="U582" s="6"/>
      <c r="V582" s="5" t="str">
        <f>IF(U582="non",T582,"0")</f>
        <v>0</v>
      </c>
      <c r="W582">
        <f>SUMIFS('bac volé dégradé'!$M$3:$M$10,'bac volé dégradé'!$A$3:$A$10,Tableau1345[[#This Row],[Zone]])</f>
        <v>0</v>
      </c>
      <c r="X582">
        <f>$G582*2+V582+W582</f>
        <v>1000</v>
      </c>
      <c r="Y582" s="6"/>
    </row>
    <row r="583" spans="1:25" ht="15.75" thickBot="1" x14ac:dyDescent="0.3">
      <c r="A583" s="15">
        <v>580</v>
      </c>
      <c r="B583">
        <v>157</v>
      </c>
      <c r="C583" t="s">
        <v>8</v>
      </c>
      <c r="D583" t="s">
        <v>575</v>
      </c>
      <c r="E583" t="s">
        <v>73</v>
      </c>
      <c r="F583" s="39" t="str">
        <f>VLOOKUP(Tableau1345[[#This Row],[Code]],Legende!$A$2:$B$5,2,FALSE)</f>
        <v>Petit commercant</v>
      </c>
      <c r="G583" s="6">
        <f>IF(OR(E583="m",E583="P"),500,1000)</f>
        <v>500</v>
      </c>
      <c r="H583" s="35">
        <f>G583*2</f>
        <v>1000</v>
      </c>
      <c r="I583" s="36"/>
      <c r="J583" s="5" t="str">
        <f>IF(I583="non",H583,"0")</f>
        <v>0</v>
      </c>
      <c r="K583">
        <f>SUMIFS('bac volé dégradé'!$D$3:$D$10,'bac volé dégradé'!$A$3:$A$10,Tableau1345[[#This Row],[Zone]])</f>
        <v>0</v>
      </c>
      <c r="L583">
        <f>(G583)*2+J583+K583</f>
        <v>1000</v>
      </c>
      <c r="M583" s="6"/>
      <c r="N583" s="38" t="str">
        <f>IF(M583="non",L583,"0")</f>
        <v>0</v>
      </c>
      <c r="O583">
        <f>SUMIFS('bac volé dégradé'!$G$3:$G$10,'bac volé dégradé'!$A$3:$A$10,Tableau1345[[#This Row],[Zone]])</f>
        <v>0</v>
      </c>
      <c r="P583" s="40">
        <f>G583*2+N583+O583</f>
        <v>1000</v>
      </c>
      <c r="Q583" s="36"/>
      <c r="R583" s="67" t="str">
        <f t="shared" si="9"/>
        <v>0</v>
      </c>
      <c r="S583">
        <f>SUMIFS('bac volé dégradé'!$J$3:$J$10,'bac volé dégradé'!$A$3:$A$10,Tableau1345[[#This Row],[Zone]])</f>
        <v>0</v>
      </c>
      <c r="T583" s="37">
        <f>$G583*2+R583+S583</f>
        <v>1000</v>
      </c>
      <c r="U583" s="6"/>
      <c r="V583" s="5" t="str">
        <f>IF(U583="non",T583,"0")</f>
        <v>0</v>
      </c>
      <c r="W583">
        <f>SUMIFS('bac volé dégradé'!$M$3:$M$10,'bac volé dégradé'!$A$3:$A$10,Tableau1345[[#This Row],[Zone]])</f>
        <v>0</v>
      </c>
      <c r="X583">
        <f>$G583*2+V583+W583</f>
        <v>1000</v>
      </c>
      <c r="Y583" s="6"/>
    </row>
    <row r="584" spans="1:25" ht="15.75" thickBot="1" x14ac:dyDescent="0.3">
      <c r="A584" s="15">
        <v>581</v>
      </c>
      <c r="C584" t="s">
        <v>6</v>
      </c>
      <c r="D584" t="s">
        <v>575</v>
      </c>
      <c r="E584" t="s">
        <v>69</v>
      </c>
      <c r="F584" s="39" t="str">
        <f>VLOOKUP(Tableau1345[[#This Row],[Code]],Legende!$A$2:$B$5,2,FALSE)</f>
        <v>Foyer</v>
      </c>
      <c r="G584" s="6">
        <f>IF(OR(E584="m",E584="P"),500,1000)</f>
        <v>500</v>
      </c>
      <c r="H584" s="35">
        <f>G584*2</f>
        <v>1000</v>
      </c>
      <c r="I584" s="36"/>
      <c r="J584" s="5" t="str">
        <f>IF(I584="non",H584,"0")</f>
        <v>0</v>
      </c>
      <c r="K584">
        <f>SUMIFS('bac volé dégradé'!$D$3:$D$10,'bac volé dégradé'!$A$3:$A$10,Tableau1345[[#This Row],[Zone]])</f>
        <v>0</v>
      </c>
      <c r="L584">
        <f>(G584)*2+J584+K584</f>
        <v>1000</v>
      </c>
      <c r="M584" s="6"/>
      <c r="N584" s="38" t="str">
        <f>IF(M584="non",L584,"0")</f>
        <v>0</v>
      </c>
      <c r="O584">
        <f>SUMIFS('bac volé dégradé'!$G$3:$G$10,'bac volé dégradé'!$A$3:$A$10,Tableau1345[[#This Row],[Zone]])</f>
        <v>0</v>
      </c>
      <c r="P584" s="40">
        <f>G584*2+N584+O584</f>
        <v>1000</v>
      </c>
      <c r="Q584" s="36"/>
      <c r="R584" s="67" t="str">
        <f t="shared" si="9"/>
        <v>0</v>
      </c>
      <c r="S584">
        <f>SUMIFS('bac volé dégradé'!$J$3:$J$10,'bac volé dégradé'!$A$3:$A$10,Tableau1345[[#This Row],[Zone]])</f>
        <v>0</v>
      </c>
      <c r="T584" s="37">
        <f>$G584*2+R584+S584</f>
        <v>1000</v>
      </c>
      <c r="U584" s="6"/>
      <c r="V584" s="5" t="str">
        <f>IF(U584="non",T584,"0")</f>
        <v>0</v>
      </c>
      <c r="W584">
        <f>SUMIFS('bac volé dégradé'!$M$3:$M$10,'bac volé dégradé'!$A$3:$A$10,Tableau1345[[#This Row],[Zone]])</f>
        <v>0</v>
      </c>
      <c r="X584">
        <f>$G584*2+V584+W584</f>
        <v>1000</v>
      </c>
      <c r="Y584" s="6"/>
    </row>
    <row r="585" spans="1:25" ht="15.75" thickBot="1" x14ac:dyDescent="0.3">
      <c r="A585" s="15">
        <v>582</v>
      </c>
      <c r="B585">
        <v>158</v>
      </c>
      <c r="C585" t="s">
        <v>6</v>
      </c>
      <c r="D585" t="s">
        <v>575</v>
      </c>
      <c r="E585" t="s">
        <v>80</v>
      </c>
      <c r="F585" s="39" t="str">
        <f>VLOOKUP(Tableau1345[[#This Row],[Code]],Legende!$A$2:$B$5,2,FALSE)</f>
        <v>Grossiste</v>
      </c>
      <c r="G585" s="6">
        <f>IF(OR(E585="m",E585="P"),500,1000)</f>
        <v>1000</v>
      </c>
      <c r="H585" s="35">
        <f>G585*2</f>
        <v>2000</v>
      </c>
      <c r="I585" s="36"/>
      <c r="J585" s="5" t="str">
        <f>IF(I585="non",H585,"0")</f>
        <v>0</v>
      </c>
      <c r="K585">
        <f>SUMIFS('bac volé dégradé'!$D$3:$D$10,'bac volé dégradé'!$A$3:$A$10,Tableau1345[[#This Row],[Zone]])</f>
        <v>0</v>
      </c>
      <c r="L585">
        <f>(G585)*2+J585+K585</f>
        <v>2000</v>
      </c>
      <c r="M585" s="6"/>
      <c r="N585" s="38" t="str">
        <f>IF(M585="non",L585,"0")</f>
        <v>0</v>
      </c>
      <c r="O585">
        <f>SUMIFS('bac volé dégradé'!$G$3:$G$10,'bac volé dégradé'!$A$3:$A$10,Tableau1345[[#This Row],[Zone]])</f>
        <v>0</v>
      </c>
      <c r="P585" s="40">
        <f>G585*2+N585+O585</f>
        <v>2000</v>
      </c>
      <c r="Q585" s="36"/>
      <c r="R585" s="67" t="str">
        <f t="shared" si="9"/>
        <v>0</v>
      </c>
      <c r="S585">
        <f>SUMIFS('bac volé dégradé'!$J$3:$J$10,'bac volé dégradé'!$A$3:$A$10,Tableau1345[[#This Row],[Zone]])</f>
        <v>0</v>
      </c>
      <c r="T585" s="37">
        <f>$G585*2+R585+S585</f>
        <v>2000</v>
      </c>
      <c r="U585" s="6"/>
      <c r="V585" s="5" t="str">
        <f>IF(U585="non",T585,"0")</f>
        <v>0</v>
      </c>
      <c r="W585">
        <f>SUMIFS('bac volé dégradé'!$M$3:$M$10,'bac volé dégradé'!$A$3:$A$10,Tableau1345[[#This Row],[Zone]])</f>
        <v>0</v>
      </c>
      <c r="X585">
        <f>$G585*2+V585+W585</f>
        <v>2000</v>
      </c>
      <c r="Y585" s="6"/>
    </row>
    <row r="586" spans="1:25" ht="15.75" thickBot="1" x14ac:dyDescent="0.3">
      <c r="A586" s="15">
        <v>583</v>
      </c>
      <c r="B586">
        <v>159</v>
      </c>
      <c r="C586" t="s">
        <v>598</v>
      </c>
      <c r="D586" t="s">
        <v>575</v>
      </c>
      <c r="E586" t="s">
        <v>69</v>
      </c>
      <c r="F586" s="39" t="str">
        <f>VLOOKUP(Tableau1345[[#This Row],[Code]],Legende!$A$2:$B$5,2,FALSE)</f>
        <v>Foyer</v>
      </c>
      <c r="G586" s="6">
        <f>IF(OR(E586="m",E586="P"),500,1000)</f>
        <v>500</v>
      </c>
      <c r="H586" s="35">
        <f>G586*2</f>
        <v>1000</v>
      </c>
      <c r="I586" s="36"/>
      <c r="J586" s="5" t="str">
        <f>IF(I586="non",H586,"0")</f>
        <v>0</v>
      </c>
      <c r="K586">
        <f>SUMIFS('bac volé dégradé'!$D$3:$D$10,'bac volé dégradé'!$A$3:$A$10,Tableau1345[[#This Row],[Zone]])</f>
        <v>0</v>
      </c>
      <c r="L586">
        <f>(G586)*2+J586+K586</f>
        <v>1000</v>
      </c>
      <c r="M586" s="6"/>
      <c r="N586" s="38" t="str">
        <f>IF(M586="non",L586,"0")</f>
        <v>0</v>
      </c>
      <c r="O586">
        <f>SUMIFS('bac volé dégradé'!$G$3:$G$10,'bac volé dégradé'!$A$3:$A$10,Tableau1345[[#This Row],[Zone]])</f>
        <v>0</v>
      </c>
      <c r="P586" s="40">
        <f>G586*2+N586+O586</f>
        <v>1000</v>
      </c>
      <c r="Q586" s="36"/>
      <c r="R586" s="67" t="str">
        <f t="shared" si="9"/>
        <v>0</v>
      </c>
      <c r="S586">
        <f>SUMIFS('bac volé dégradé'!$J$3:$J$10,'bac volé dégradé'!$A$3:$A$10,Tableau1345[[#This Row],[Zone]])</f>
        <v>0</v>
      </c>
      <c r="T586" s="37">
        <f>$G586*2+R586+S586</f>
        <v>1000</v>
      </c>
      <c r="U586" s="6"/>
      <c r="V586" s="5" t="str">
        <f>IF(U586="non",T586,"0")</f>
        <v>0</v>
      </c>
      <c r="W586">
        <f>SUMIFS('bac volé dégradé'!$M$3:$M$10,'bac volé dégradé'!$A$3:$A$10,Tableau1345[[#This Row],[Zone]])</f>
        <v>0</v>
      </c>
      <c r="X586">
        <f>$G586*2+V586+W586</f>
        <v>1000</v>
      </c>
      <c r="Y586" s="6"/>
    </row>
    <row r="587" spans="1:25" ht="15.75" thickBot="1" x14ac:dyDescent="0.3">
      <c r="A587" s="15">
        <v>584</v>
      </c>
      <c r="B587">
        <v>128</v>
      </c>
      <c r="C587" t="s">
        <v>598</v>
      </c>
      <c r="D587" t="s">
        <v>575</v>
      </c>
      <c r="E587" t="s">
        <v>69</v>
      </c>
      <c r="F587" s="39" t="str">
        <f>VLOOKUP(Tableau1345[[#This Row],[Code]],Legende!$A$2:$B$5,2,FALSE)</f>
        <v>Foyer</v>
      </c>
      <c r="G587" s="6">
        <f>IF(OR(E587="m",E587="P"),500,1000)</f>
        <v>500</v>
      </c>
      <c r="H587" s="35">
        <f>G587*2</f>
        <v>1000</v>
      </c>
      <c r="I587" s="36"/>
      <c r="J587" s="5" t="str">
        <f>IF(I587="non",H587,"0")</f>
        <v>0</v>
      </c>
      <c r="K587">
        <f>SUMIFS('bac volé dégradé'!$D$3:$D$10,'bac volé dégradé'!$A$3:$A$10,Tableau1345[[#This Row],[Zone]])</f>
        <v>0</v>
      </c>
      <c r="L587">
        <f>(G587)*2+J587+K587</f>
        <v>1000</v>
      </c>
      <c r="M587" s="6"/>
      <c r="N587" s="38" t="str">
        <f>IF(M587="non",L587,"0")</f>
        <v>0</v>
      </c>
      <c r="O587">
        <f>SUMIFS('bac volé dégradé'!$G$3:$G$10,'bac volé dégradé'!$A$3:$A$10,Tableau1345[[#This Row],[Zone]])</f>
        <v>0</v>
      </c>
      <c r="P587" s="40">
        <f>G587*2+N587+O587</f>
        <v>1000</v>
      </c>
      <c r="Q587" s="36"/>
      <c r="R587" s="67" t="str">
        <f t="shared" si="9"/>
        <v>0</v>
      </c>
      <c r="S587">
        <f>SUMIFS('bac volé dégradé'!$J$3:$J$10,'bac volé dégradé'!$A$3:$A$10,Tableau1345[[#This Row],[Zone]])</f>
        <v>0</v>
      </c>
      <c r="T587" s="37">
        <f>$G587*2+R587+S587</f>
        <v>1000</v>
      </c>
      <c r="U587" s="6"/>
      <c r="V587" s="5" t="str">
        <f>IF(U587="non",T587,"0")</f>
        <v>0</v>
      </c>
      <c r="W587">
        <f>SUMIFS('bac volé dégradé'!$M$3:$M$10,'bac volé dégradé'!$A$3:$A$10,Tableau1345[[#This Row],[Zone]])</f>
        <v>0</v>
      </c>
      <c r="X587">
        <f>$G587*2+V587+W587</f>
        <v>1000</v>
      </c>
      <c r="Y587" s="6"/>
    </row>
    <row r="588" spans="1:25" ht="15.75" thickBot="1" x14ac:dyDescent="0.3">
      <c r="A588" s="15">
        <v>585</v>
      </c>
      <c r="B588">
        <v>129</v>
      </c>
      <c r="C588" t="s">
        <v>599</v>
      </c>
      <c r="D588" t="s">
        <v>575</v>
      </c>
      <c r="E588" t="s">
        <v>69</v>
      </c>
      <c r="F588" s="39" t="str">
        <f>VLOOKUP(Tableau1345[[#This Row],[Code]],Legende!$A$2:$B$5,2,FALSE)</f>
        <v>Foyer</v>
      </c>
      <c r="G588" s="6">
        <f>IF(OR(E588="m",E588="P"),500,1000)</f>
        <v>500</v>
      </c>
      <c r="H588" s="35">
        <f>G588*2</f>
        <v>1000</v>
      </c>
      <c r="I588" s="36"/>
      <c r="J588" s="5" t="str">
        <f>IF(I588="non",H588,"0")</f>
        <v>0</v>
      </c>
      <c r="K588">
        <f>SUMIFS('bac volé dégradé'!$D$3:$D$10,'bac volé dégradé'!$A$3:$A$10,Tableau1345[[#This Row],[Zone]])</f>
        <v>0</v>
      </c>
      <c r="L588">
        <f>(G588)*2+J588+K588</f>
        <v>1000</v>
      </c>
      <c r="M588" s="6"/>
      <c r="N588" s="38" t="str">
        <f>IF(M588="non",L588,"0")</f>
        <v>0</v>
      </c>
      <c r="O588">
        <f>SUMIFS('bac volé dégradé'!$G$3:$G$10,'bac volé dégradé'!$A$3:$A$10,Tableau1345[[#This Row],[Zone]])</f>
        <v>0</v>
      </c>
      <c r="P588" s="40">
        <f>G588*2+N588+O588</f>
        <v>1000</v>
      </c>
      <c r="Q588" s="36"/>
      <c r="R588" s="67" t="str">
        <f t="shared" si="9"/>
        <v>0</v>
      </c>
      <c r="S588">
        <f>SUMIFS('bac volé dégradé'!$J$3:$J$10,'bac volé dégradé'!$A$3:$A$10,Tableau1345[[#This Row],[Zone]])</f>
        <v>0</v>
      </c>
      <c r="T588" s="37">
        <f>$G588*2+R588+S588</f>
        <v>1000</v>
      </c>
      <c r="U588" s="6"/>
      <c r="V588" s="5" t="str">
        <f>IF(U588="non",T588,"0")</f>
        <v>0</v>
      </c>
      <c r="W588">
        <f>SUMIFS('bac volé dégradé'!$M$3:$M$10,'bac volé dégradé'!$A$3:$A$10,Tableau1345[[#This Row],[Zone]])</f>
        <v>0</v>
      </c>
      <c r="X588">
        <f>$G588*2+V588+W588</f>
        <v>1000</v>
      </c>
      <c r="Y588" s="6"/>
    </row>
    <row r="589" spans="1:25" ht="15.75" thickBot="1" x14ac:dyDescent="0.3">
      <c r="A589" s="15">
        <v>586</v>
      </c>
      <c r="B589">
        <v>130</v>
      </c>
      <c r="C589" t="s">
        <v>600</v>
      </c>
      <c r="D589" t="s">
        <v>575</v>
      </c>
      <c r="E589" t="s">
        <v>69</v>
      </c>
      <c r="F589" s="39" t="str">
        <f>VLOOKUP(Tableau1345[[#This Row],[Code]],Legende!$A$2:$B$5,2,FALSE)</f>
        <v>Foyer</v>
      </c>
      <c r="G589" s="6">
        <f>IF(OR(E589="m",E589="P"),500,1000)</f>
        <v>500</v>
      </c>
      <c r="H589" s="35">
        <f>G589*2</f>
        <v>1000</v>
      </c>
      <c r="I589" s="36"/>
      <c r="J589" s="5" t="str">
        <f>IF(I589="non",H589,"0")</f>
        <v>0</v>
      </c>
      <c r="K589">
        <f>SUMIFS('bac volé dégradé'!$D$3:$D$10,'bac volé dégradé'!$A$3:$A$10,Tableau1345[[#This Row],[Zone]])</f>
        <v>0</v>
      </c>
      <c r="L589">
        <f>(G589)*2+J589+K589</f>
        <v>1000</v>
      </c>
      <c r="M589" s="6"/>
      <c r="N589" s="38" t="str">
        <f>IF(M589="non",L589,"0")</f>
        <v>0</v>
      </c>
      <c r="O589">
        <f>SUMIFS('bac volé dégradé'!$G$3:$G$10,'bac volé dégradé'!$A$3:$A$10,Tableau1345[[#This Row],[Zone]])</f>
        <v>0</v>
      </c>
      <c r="P589" s="40">
        <f>G589*2+N589+O589</f>
        <v>1000</v>
      </c>
      <c r="Q589" s="36"/>
      <c r="R589" s="67" t="str">
        <f t="shared" si="9"/>
        <v>0</v>
      </c>
      <c r="S589">
        <f>SUMIFS('bac volé dégradé'!$J$3:$J$10,'bac volé dégradé'!$A$3:$A$10,Tableau1345[[#This Row],[Zone]])</f>
        <v>0</v>
      </c>
      <c r="T589" s="37">
        <f>$G589*2+R589+S589</f>
        <v>1000</v>
      </c>
      <c r="U589" s="6"/>
      <c r="V589" s="5" t="str">
        <f>IF(U589="non",T589,"0")</f>
        <v>0</v>
      </c>
      <c r="W589">
        <f>SUMIFS('bac volé dégradé'!$M$3:$M$10,'bac volé dégradé'!$A$3:$A$10,Tableau1345[[#This Row],[Zone]])</f>
        <v>0</v>
      </c>
      <c r="X589">
        <f>$G589*2+V589+W589</f>
        <v>1000</v>
      </c>
      <c r="Y589" s="6"/>
    </row>
    <row r="590" spans="1:25" ht="15.75" thickBot="1" x14ac:dyDescent="0.3">
      <c r="A590" s="15">
        <v>587</v>
      </c>
      <c r="B590">
        <v>131</v>
      </c>
      <c r="C590" t="s">
        <v>4</v>
      </c>
      <c r="D590" t="s">
        <v>575</v>
      </c>
      <c r="E590" t="s">
        <v>69</v>
      </c>
      <c r="F590" s="39" t="str">
        <f>VLOOKUP(Tableau1345[[#This Row],[Code]],Legende!$A$2:$B$5,2,FALSE)</f>
        <v>Foyer</v>
      </c>
      <c r="G590" s="6">
        <f>IF(OR(E590="m",E590="P"),500,1000)</f>
        <v>500</v>
      </c>
      <c r="H590" s="35">
        <f>G590*2</f>
        <v>1000</v>
      </c>
      <c r="I590" s="36"/>
      <c r="J590" s="5" t="str">
        <f>IF(I590="non",H590,"0")</f>
        <v>0</v>
      </c>
      <c r="K590">
        <f>SUMIFS('bac volé dégradé'!$D$3:$D$10,'bac volé dégradé'!$A$3:$A$10,Tableau1345[[#This Row],[Zone]])</f>
        <v>0</v>
      </c>
      <c r="L590">
        <f>(G590)*2+J590+K590</f>
        <v>1000</v>
      </c>
      <c r="M590" s="6"/>
      <c r="N590" s="38" t="str">
        <f>IF(M590="non",L590,"0")</f>
        <v>0</v>
      </c>
      <c r="O590">
        <f>SUMIFS('bac volé dégradé'!$G$3:$G$10,'bac volé dégradé'!$A$3:$A$10,Tableau1345[[#This Row],[Zone]])</f>
        <v>0</v>
      </c>
      <c r="P590" s="40">
        <f>G590*2+N590+O590</f>
        <v>1000</v>
      </c>
      <c r="Q590" s="36"/>
      <c r="R590" s="67" t="str">
        <f t="shared" si="9"/>
        <v>0</v>
      </c>
      <c r="S590">
        <f>SUMIFS('bac volé dégradé'!$J$3:$J$10,'bac volé dégradé'!$A$3:$A$10,Tableau1345[[#This Row],[Zone]])</f>
        <v>0</v>
      </c>
      <c r="T590" s="37">
        <f>$G590*2+R590+S590</f>
        <v>1000</v>
      </c>
      <c r="U590" s="6"/>
      <c r="V590" s="5" t="str">
        <f>IF(U590="non",T590,"0")</f>
        <v>0</v>
      </c>
      <c r="W590">
        <f>SUMIFS('bac volé dégradé'!$M$3:$M$10,'bac volé dégradé'!$A$3:$A$10,Tableau1345[[#This Row],[Zone]])</f>
        <v>0</v>
      </c>
      <c r="X590">
        <f>$G590*2+V590+W590</f>
        <v>1000</v>
      </c>
      <c r="Y590" s="6"/>
    </row>
    <row r="591" spans="1:25" ht="15.75" thickBot="1" x14ac:dyDescent="0.3">
      <c r="A591" s="15">
        <v>588</v>
      </c>
      <c r="B591">
        <v>132</v>
      </c>
      <c r="C591" t="s">
        <v>601</v>
      </c>
      <c r="D591" t="s">
        <v>575</v>
      </c>
      <c r="E591" t="s">
        <v>69</v>
      </c>
      <c r="F591" s="39" t="str">
        <f>VLOOKUP(Tableau1345[[#This Row],[Code]],Legende!$A$2:$B$5,2,FALSE)</f>
        <v>Foyer</v>
      </c>
      <c r="G591" s="6">
        <f>IF(OR(E591="m",E591="P"),500,1000)</f>
        <v>500</v>
      </c>
      <c r="H591" s="35">
        <f>G591*2</f>
        <v>1000</v>
      </c>
      <c r="I591" s="36"/>
      <c r="J591" s="5" t="str">
        <f>IF(I591="non",H591,"0")</f>
        <v>0</v>
      </c>
      <c r="K591">
        <f>SUMIFS('bac volé dégradé'!$D$3:$D$10,'bac volé dégradé'!$A$3:$A$10,Tableau1345[[#This Row],[Zone]])</f>
        <v>0</v>
      </c>
      <c r="L591">
        <f>(G591)*2+J591+K591</f>
        <v>1000</v>
      </c>
      <c r="M591" s="6"/>
      <c r="N591" s="38" t="str">
        <f>IF(M591="non",L591,"0")</f>
        <v>0</v>
      </c>
      <c r="O591">
        <f>SUMIFS('bac volé dégradé'!$G$3:$G$10,'bac volé dégradé'!$A$3:$A$10,Tableau1345[[#This Row],[Zone]])</f>
        <v>0</v>
      </c>
      <c r="P591" s="40">
        <f>G591*2+N591+O591</f>
        <v>1000</v>
      </c>
      <c r="Q591" s="36"/>
      <c r="R591" s="67" t="str">
        <f t="shared" si="9"/>
        <v>0</v>
      </c>
      <c r="S591">
        <f>SUMIFS('bac volé dégradé'!$J$3:$J$10,'bac volé dégradé'!$A$3:$A$10,Tableau1345[[#This Row],[Zone]])</f>
        <v>0</v>
      </c>
      <c r="T591" s="37">
        <f>$G591*2+R591+S591</f>
        <v>1000</v>
      </c>
      <c r="U591" s="6"/>
      <c r="V591" s="5" t="str">
        <f>IF(U591="non",T591,"0")</f>
        <v>0</v>
      </c>
      <c r="W591">
        <f>SUMIFS('bac volé dégradé'!$M$3:$M$10,'bac volé dégradé'!$A$3:$A$10,Tableau1345[[#This Row],[Zone]])</f>
        <v>0</v>
      </c>
      <c r="X591">
        <f>$G591*2+V591+W591</f>
        <v>1000</v>
      </c>
      <c r="Y591" s="6"/>
    </row>
    <row r="592" spans="1:25" ht="15.75" thickBot="1" x14ac:dyDescent="0.3">
      <c r="A592" s="15">
        <v>589</v>
      </c>
      <c r="B592">
        <v>133</v>
      </c>
      <c r="C592" t="s">
        <v>602</v>
      </c>
      <c r="D592" t="s">
        <v>575</v>
      </c>
      <c r="E592" t="s">
        <v>69</v>
      </c>
      <c r="F592" s="39" t="str">
        <f>VLOOKUP(Tableau1345[[#This Row],[Code]],Legende!$A$2:$B$5,2,FALSE)</f>
        <v>Foyer</v>
      </c>
      <c r="G592" s="6">
        <f>IF(OR(E592="m",E592="P"),500,1000)</f>
        <v>500</v>
      </c>
      <c r="H592" s="35">
        <f>G592*2</f>
        <v>1000</v>
      </c>
      <c r="I592" s="36"/>
      <c r="J592" s="5" t="str">
        <f>IF(I592="non",H592,"0")</f>
        <v>0</v>
      </c>
      <c r="K592">
        <f>SUMIFS('bac volé dégradé'!$D$3:$D$10,'bac volé dégradé'!$A$3:$A$10,Tableau1345[[#This Row],[Zone]])</f>
        <v>0</v>
      </c>
      <c r="L592">
        <f>(G592)*2+J592+K592</f>
        <v>1000</v>
      </c>
      <c r="M592" s="6"/>
      <c r="N592" s="38" t="str">
        <f>IF(M592="non",L592,"0")</f>
        <v>0</v>
      </c>
      <c r="O592">
        <f>SUMIFS('bac volé dégradé'!$G$3:$G$10,'bac volé dégradé'!$A$3:$A$10,Tableau1345[[#This Row],[Zone]])</f>
        <v>0</v>
      </c>
      <c r="P592" s="40">
        <f>G592*2+N592+O592</f>
        <v>1000</v>
      </c>
      <c r="Q592" s="36"/>
      <c r="R592" s="67" t="str">
        <f t="shared" si="9"/>
        <v>0</v>
      </c>
      <c r="S592">
        <f>SUMIFS('bac volé dégradé'!$J$3:$J$10,'bac volé dégradé'!$A$3:$A$10,Tableau1345[[#This Row],[Zone]])</f>
        <v>0</v>
      </c>
      <c r="T592" s="37">
        <f>$G592*2+R592+S592</f>
        <v>1000</v>
      </c>
      <c r="U592" s="6"/>
      <c r="V592" s="5" t="str">
        <f>IF(U592="non",T592,"0")</f>
        <v>0</v>
      </c>
      <c r="W592">
        <f>SUMIFS('bac volé dégradé'!$M$3:$M$10,'bac volé dégradé'!$A$3:$A$10,Tableau1345[[#This Row],[Zone]])</f>
        <v>0</v>
      </c>
      <c r="X592">
        <f>$G592*2+V592+W592</f>
        <v>1000</v>
      </c>
      <c r="Y592" s="6"/>
    </row>
    <row r="593" spans="1:25" ht="15.75" thickBot="1" x14ac:dyDescent="0.3">
      <c r="A593" s="15">
        <v>590</v>
      </c>
      <c r="B593">
        <v>134</v>
      </c>
      <c r="C593" t="s">
        <v>603</v>
      </c>
      <c r="D593" t="s">
        <v>575</v>
      </c>
      <c r="E593" t="s">
        <v>69</v>
      </c>
      <c r="F593" s="39" t="str">
        <f>VLOOKUP(Tableau1345[[#This Row],[Code]],Legende!$A$2:$B$5,2,FALSE)</f>
        <v>Foyer</v>
      </c>
      <c r="G593" s="6">
        <f>IF(OR(E593="m",E593="P"),500,1000)</f>
        <v>500</v>
      </c>
      <c r="H593" s="35">
        <f>G593*2</f>
        <v>1000</v>
      </c>
      <c r="I593" s="36"/>
      <c r="J593" s="5" t="str">
        <f>IF(I593="non",H593,"0")</f>
        <v>0</v>
      </c>
      <c r="K593">
        <f>SUMIFS('bac volé dégradé'!$D$3:$D$10,'bac volé dégradé'!$A$3:$A$10,Tableau1345[[#This Row],[Zone]])</f>
        <v>0</v>
      </c>
      <c r="L593">
        <f>(G593)*2+J593+K593</f>
        <v>1000</v>
      </c>
      <c r="M593" s="6"/>
      <c r="N593" s="38" t="str">
        <f>IF(M593="non",L593,"0")</f>
        <v>0</v>
      </c>
      <c r="O593">
        <f>SUMIFS('bac volé dégradé'!$G$3:$G$10,'bac volé dégradé'!$A$3:$A$10,Tableau1345[[#This Row],[Zone]])</f>
        <v>0</v>
      </c>
      <c r="P593" s="40">
        <f>G593*2+N593+O593</f>
        <v>1000</v>
      </c>
      <c r="Q593" s="36"/>
      <c r="R593" s="67" t="str">
        <f t="shared" si="9"/>
        <v>0</v>
      </c>
      <c r="S593">
        <f>SUMIFS('bac volé dégradé'!$J$3:$J$10,'bac volé dégradé'!$A$3:$A$10,Tableau1345[[#This Row],[Zone]])</f>
        <v>0</v>
      </c>
      <c r="T593" s="37">
        <f>$G593*2+R593+S593</f>
        <v>1000</v>
      </c>
      <c r="U593" s="6"/>
      <c r="V593" s="5" t="str">
        <f>IF(U593="non",T593,"0")</f>
        <v>0</v>
      </c>
      <c r="W593">
        <f>SUMIFS('bac volé dégradé'!$M$3:$M$10,'bac volé dégradé'!$A$3:$A$10,Tableau1345[[#This Row],[Zone]])</f>
        <v>0</v>
      </c>
      <c r="X593">
        <f>$G593*2+V593+W593</f>
        <v>1000</v>
      </c>
      <c r="Y593" s="6"/>
    </row>
    <row r="594" spans="1:25" ht="15.75" thickBot="1" x14ac:dyDescent="0.3">
      <c r="A594" s="15">
        <v>591</v>
      </c>
      <c r="B594">
        <v>135</v>
      </c>
      <c r="C594" t="s">
        <v>604</v>
      </c>
      <c r="D594" t="s">
        <v>575</v>
      </c>
      <c r="E594" t="s">
        <v>69</v>
      </c>
      <c r="F594" s="39" t="str">
        <f>VLOOKUP(Tableau1345[[#This Row],[Code]],Legende!$A$2:$B$5,2,FALSE)</f>
        <v>Foyer</v>
      </c>
      <c r="G594" s="6">
        <f>IF(OR(E594="m",E594="P"),500,1000)</f>
        <v>500</v>
      </c>
      <c r="H594" s="35">
        <f>G594*2</f>
        <v>1000</v>
      </c>
      <c r="I594" s="36"/>
      <c r="J594" s="5" t="str">
        <f>IF(I594="non",H594,"0")</f>
        <v>0</v>
      </c>
      <c r="K594">
        <f>SUMIFS('bac volé dégradé'!$D$3:$D$10,'bac volé dégradé'!$A$3:$A$10,Tableau1345[[#This Row],[Zone]])</f>
        <v>0</v>
      </c>
      <c r="L594">
        <f>(G594)*2+J594+K594</f>
        <v>1000</v>
      </c>
      <c r="M594" s="6"/>
      <c r="N594" s="38" t="str">
        <f>IF(M594="non",L594,"0")</f>
        <v>0</v>
      </c>
      <c r="O594">
        <f>SUMIFS('bac volé dégradé'!$G$3:$G$10,'bac volé dégradé'!$A$3:$A$10,Tableau1345[[#This Row],[Zone]])</f>
        <v>0</v>
      </c>
      <c r="P594" s="40">
        <f>G594*2+N594+O594</f>
        <v>1000</v>
      </c>
      <c r="Q594" s="36"/>
      <c r="R594" s="67" t="str">
        <f t="shared" si="9"/>
        <v>0</v>
      </c>
      <c r="S594">
        <f>SUMIFS('bac volé dégradé'!$J$3:$J$10,'bac volé dégradé'!$A$3:$A$10,Tableau1345[[#This Row],[Zone]])</f>
        <v>0</v>
      </c>
      <c r="T594" s="37">
        <f>$G594*2+R594+S594</f>
        <v>1000</v>
      </c>
      <c r="U594" s="6"/>
      <c r="V594" s="5" t="str">
        <f>IF(U594="non",T594,"0")</f>
        <v>0</v>
      </c>
      <c r="W594">
        <f>SUMIFS('bac volé dégradé'!$M$3:$M$10,'bac volé dégradé'!$A$3:$A$10,Tableau1345[[#This Row],[Zone]])</f>
        <v>0</v>
      </c>
      <c r="X594">
        <f>$G594*2+V594+W594</f>
        <v>1000</v>
      </c>
      <c r="Y594" s="6"/>
    </row>
    <row r="595" spans="1:25" ht="15.75" thickBot="1" x14ac:dyDescent="0.3">
      <c r="A595" s="15">
        <v>592</v>
      </c>
      <c r="B595">
        <v>136</v>
      </c>
      <c r="C595" t="s">
        <v>605</v>
      </c>
      <c r="D595" t="s">
        <v>575</v>
      </c>
      <c r="E595" t="s">
        <v>73</v>
      </c>
      <c r="F595" s="39" t="str">
        <f>VLOOKUP(Tableau1345[[#This Row],[Code]],Legende!$A$2:$B$5,2,FALSE)</f>
        <v>Petit commercant</v>
      </c>
      <c r="G595" s="6">
        <f>IF(OR(E595="m",E595="P"),500,1000)</f>
        <v>500</v>
      </c>
      <c r="H595" s="35">
        <f>G595*2</f>
        <v>1000</v>
      </c>
      <c r="I595" s="36"/>
      <c r="J595" s="5" t="str">
        <f>IF(I595="non",H595,"0")</f>
        <v>0</v>
      </c>
      <c r="K595">
        <f>SUMIFS('bac volé dégradé'!$D$3:$D$10,'bac volé dégradé'!$A$3:$A$10,Tableau1345[[#This Row],[Zone]])</f>
        <v>0</v>
      </c>
      <c r="L595">
        <f>(G595)*2+J595+K595</f>
        <v>1000</v>
      </c>
      <c r="M595" s="6"/>
      <c r="N595" s="38" t="str">
        <f>IF(M595="non",L595,"0")</f>
        <v>0</v>
      </c>
      <c r="O595">
        <f>SUMIFS('bac volé dégradé'!$G$3:$G$10,'bac volé dégradé'!$A$3:$A$10,Tableau1345[[#This Row],[Zone]])</f>
        <v>0</v>
      </c>
      <c r="P595" s="40">
        <f>G595*2+N595+O595</f>
        <v>1000</v>
      </c>
      <c r="Q595" s="36"/>
      <c r="R595" s="67" t="str">
        <f t="shared" si="9"/>
        <v>0</v>
      </c>
      <c r="S595">
        <f>SUMIFS('bac volé dégradé'!$J$3:$J$10,'bac volé dégradé'!$A$3:$A$10,Tableau1345[[#This Row],[Zone]])</f>
        <v>0</v>
      </c>
      <c r="T595" s="37">
        <f>$G595*2+R595+S595</f>
        <v>1000</v>
      </c>
      <c r="U595" s="6"/>
      <c r="V595" s="5" t="str">
        <f>IF(U595="non",T595,"0")</f>
        <v>0</v>
      </c>
      <c r="W595">
        <f>SUMIFS('bac volé dégradé'!$M$3:$M$10,'bac volé dégradé'!$A$3:$A$10,Tableau1345[[#This Row],[Zone]])</f>
        <v>0</v>
      </c>
      <c r="X595">
        <f>$G595*2+V595+W595</f>
        <v>1000</v>
      </c>
      <c r="Y595" s="6"/>
    </row>
    <row r="596" spans="1:25" ht="15.75" thickBot="1" x14ac:dyDescent="0.3">
      <c r="A596" s="15">
        <v>593</v>
      </c>
      <c r="B596">
        <v>137</v>
      </c>
      <c r="C596" t="s">
        <v>606</v>
      </c>
      <c r="D596" t="s">
        <v>575</v>
      </c>
      <c r="E596" t="s">
        <v>69</v>
      </c>
      <c r="F596" s="39" t="str">
        <f>VLOOKUP(Tableau1345[[#This Row],[Code]],Legende!$A$2:$B$5,2,FALSE)</f>
        <v>Foyer</v>
      </c>
      <c r="G596" s="6">
        <f>IF(OR(E596="m",E596="P"),500,1000)</f>
        <v>500</v>
      </c>
      <c r="H596" s="35">
        <f>G596*2</f>
        <v>1000</v>
      </c>
      <c r="I596" s="36"/>
      <c r="J596" s="5" t="str">
        <f>IF(I596="non",H596,"0")</f>
        <v>0</v>
      </c>
      <c r="K596">
        <f>SUMIFS('bac volé dégradé'!$D$3:$D$10,'bac volé dégradé'!$A$3:$A$10,Tableau1345[[#This Row],[Zone]])</f>
        <v>0</v>
      </c>
      <c r="L596">
        <f>(G596)*2+J596+K596</f>
        <v>1000</v>
      </c>
      <c r="M596" s="6"/>
      <c r="N596" s="38" t="str">
        <f>IF(M596="non",L596,"0")</f>
        <v>0</v>
      </c>
      <c r="O596">
        <f>SUMIFS('bac volé dégradé'!$G$3:$G$10,'bac volé dégradé'!$A$3:$A$10,Tableau1345[[#This Row],[Zone]])</f>
        <v>0</v>
      </c>
      <c r="P596" s="40">
        <f>G596*2+N596+O596</f>
        <v>1000</v>
      </c>
      <c r="Q596" s="36"/>
      <c r="R596" s="67" t="str">
        <f t="shared" si="9"/>
        <v>0</v>
      </c>
      <c r="S596">
        <f>SUMIFS('bac volé dégradé'!$J$3:$J$10,'bac volé dégradé'!$A$3:$A$10,Tableau1345[[#This Row],[Zone]])</f>
        <v>0</v>
      </c>
      <c r="T596" s="37">
        <f>$G596*2+R596+S596</f>
        <v>1000</v>
      </c>
      <c r="U596" s="6"/>
      <c r="V596" s="5" t="str">
        <f>IF(U596="non",T596,"0")</f>
        <v>0</v>
      </c>
      <c r="W596">
        <f>SUMIFS('bac volé dégradé'!$M$3:$M$10,'bac volé dégradé'!$A$3:$A$10,Tableau1345[[#This Row],[Zone]])</f>
        <v>0</v>
      </c>
      <c r="X596">
        <f>$G596*2+V596+W596</f>
        <v>1000</v>
      </c>
      <c r="Y596" s="6"/>
    </row>
    <row r="597" spans="1:25" ht="15.75" thickBot="1" x14ac:dyDescent="0.3">
      <c r="A597" s="15">
        <v>594</v>
      </c>
      <c r="B597">
        <v>138</v>
      </c>
      <c r="C597" t="s">
        <v>607</v>
      </c>
      <c r="D597" t="s">
        <v>575</v>
      </c>
      <c r="E597" t="s">
        <v>69</v>
      </c>
      <c r="F597" s="39" t="str">
        <f>VLOOKUP(Tableau1345[[#This Row],[Code]],Legende!$A$2:$B$5,2,FALSE)</f>
        <v>Foyer</v>
      </c>
      <c r="G597" s="6">
        <f>IF(OR(E597="m",E597="P"),500,1000)</f>
        <v>500</v>
      </c>
      <c r="H597" s="35">
        <f>G597*2</f>
        <v>1000</v>
      </c>
      <c r="I597" s="36"/>
      <c r="J597" s="5" t="str">
        <f>IF(I597="non",H597,"0")</f>
        <v>0</v>
      </c>
      <c r="K597">
        <f>SUMIFS('bac volé dégradé'!$D$3:$D$10,'bac volé dégradé'!$A$3:$A$10,Tableau1345[[#This Row],[Zone]])</f>
        <v>0</v>
      </c>
      <c r="L597">
        <f>(G597)*2+J597+K597</f>
        <v>1000</v>
      </c>
      <c r="M597" s="6"/>
      <c r="N597" s="38" t="str">
        <f>IF(M597="non",L597,"0")</f>
        <v>0</v>
      </c>
      <c r="O597">
        <f>SUMIFS('bac volé dégradé'!$G$3:$G$10,'bac volé dégradé'!$A$3:$A$10,Tableau1345[[#This Row],[Zone]])</f>
        <v>0</v>
      </c>
      <c r="P597" s="40">
        <f>G597*2+N597+O597</f>
        <v>1000</v>
      </c>
      <c r="Q597" s="36"/>
      <c r="R597" s="67" t="str">
        <f t="shared" si="9"/>
        <v>0</v>
      </c>
      <c r="S597">
        <f>SUMIFS('bac volé dégradé'!$J$3:$J$10,'bac volé dégradé'!$A$3:$A$10,Tableau1345[[#This Row],[Zone]])</f>
        <v>0</v>
      </c>
      <c r="T597" s="37">
        <f>$G597*2+R597+S597</f>
        <v>1000</v>
      </c>
      <c r="U597" s="6"/>
      <c r="V597" s="5" t="str">
        <f>IF(U597="non",T597,"0")</f>
        <v>0</v>
      </c>
      <c r="W597">
        <f>SUMIFS('bac volé dégradé'!$M$3:$M$10,'bac volé dégradé'!$A$3:$A$10,Tableau1345[[#This Row],[Zone]])</f>
        <v>0</v>
      </c>
      <c r="X597">
        <f>$G597*2+V597+W597</f>
        <v>1000</v>
      </c>
      <c r="Y597" s="6"/>
    </row>
    <row r="598" spans="1:25" ht="15.75" thickBot="1" x14ac:dyDescent="0.3">
      <c r="A598" s="15">
        <v>595</v>
      </c>
      <c r="B598">
        <v>139</v>
      </c>
      <c r="C598" t="s">
        <v>608</v>
      </c>
      <c r="D598" t="s">
        <v>575</v>
      </c>
      <c r="E598" t="s">
        <v>69</v>
      </c>
      <c r="F598" s="39" t="str">
        <f>VLOOKUP(Tableau1345[[#This Row],[Code]],Legende!$A$2:$B$5,2,FALSE)</f>
        <v>Foyer</v>
      </c>
      <c r="G598" s="6">
        <f>IF(OR(E598="m",E598="P"),500,1000)</f>
        <v>500</v>
      </c>
      <c r="H598" s="35">
        <f>G598*2</f>
        <v>1000</v>
      </c>
      <c r="I598" s="36"/>
      <c r="J598" s="5" t="str">
        <f>IF(I598="non",H598,"0")</f>
        <v>0</v>
      </c>
      <c r="K598">
        <f>SUMIFS('bac volé dégradé'!$D$3:$D$10,'bac volé dégradé'!$A$3:$A$10,Tableau1345[[#This Row],[Zone]])</f>
        <v>0</v>
      </c>
      <c r="L598">
        <f>(G598)*2+J598+K598</f>
        <v>1000</v>
      </c>
      <c r="M598" s="6"/>
      <c r="N598" s="38" t="str">
        <f>IF(M598="non",L598,"0")</f>
        <v>0</v>
      </c>
      <c r="O598">
        <f>SUMIFS('bac volé dégradé'!$G$3:$G$10,'bac volé dégradé'!$A$3:$A$10,Tableau1345[[#This Row],[Zone]])</f>
        <v>0</v>
      </c>
      <c r="P598" s="40">
        <f>G598*2+N598+O598</f>
        <v>1000</v>
      </c>
      <c r="Q598" s="36"/>
      <c r="R598" s="67" t="str">
        <f t="shared" si="9"/>
        <v>0</v>
      </c>
      <c r="S598">
        <f>SUMIFS('bac volé dégradé'!$J$3:$J$10,'bac volé dégradé'!$A$3:$A$10,Tableau1345[[#This Row],[Zone]])</f>
        <v>0</v>
      </c>
      <c r="T598" s="37">
        <f>$G598*2+R598+S598</f>
        <v>1000</v>
      </c>
      <c r="U598" s="6"/>
      <c r="V598" s="5" t="str">
        <f>IF(U598="non",T598,"0")</f>
        <v>0</v>
      </c>
      <c r="W598">
        <f>SUMIFS('bac volé dégradé'!$M$3:$M$10,'bac volé dégradé'!$A$3:$A$10,Tableau1345[[#This Row],[Zone]])</f>
        <v>0</v>
      </c>
      <c r="X598">
        <f>$G598*2+V598+W598</f>
        <v>1000</v>
      </c>
      <c r="Y598" s="6"/>
    </row>
    <row r="599" spans="1:25" ht="15.75" thickBot="1" x14ac:dyDescent="0.3">
      <c r="A599" s="15">
        <v>596</v>
      </c>
      <c r="B599">
        <v>140</v>
      </c>
      <c r="C599" t="s">
        <v>609</v>
      </c>
      <c r="D599" t="s">
        <v>575</v>
      </c>
      <c r="E599" t="s">
        <v>69</v>
      </c>
      <c r="F599" s="39" t="str">
        <f>VLOOKUP(Tableau1345[[#This Row],[Code]],Legende!$A$2:$B$5,2,FALSE)</f>
        <v>Foyer</v>
      </c>
      <c r="G599" s="6">
        <f>IF(OR(E599="m",E599="P"),500,1000)</f>
        <v>500</v>
      </c>
      <c r="H599" s="35">
        <f>G599*2</f>
        <v>1000</v>
      </c>
      <c r="I599" s="36"/>
      <c r="J599" s="5" t="str">
        <f>IF(I599="non",H599,"0")</f>
        <v>0</v>
      </c>
      <c r="K599">
        <f>SUMIFS('bac volé dégradé'!$D$3:$D$10,'bac volé dégradé'!$A$3:$A$10,Tableau1345[[#This Row],[Zone]])</f>
        <v>0</v>
      </c>
      <c r="L599">
        <f>(G599)*2+J599+K599</f>
        <v>1000</v>
      </c>
      <c r="M599" s="6"/>
      <c r="N599" s="38" t="str">
        <f>IF(M599="non",L599,"0")</f>
        <v>0</v>
      </c>
      <c r="O599">
        <f>SUMIFS('bac volé dégradé'!$G$3:$G$10,'bac volé dégradé'!$A$3:$A$10,Tableau1345[[#This Row],[Zone]])</f>
        <v>0</v>
      </c>
      <c r="P599" s="40">
        <f>G599*2+N599+O599</f>
        <v>1000</v>
      </c>
      <c r="Q599" s="36"/>
      <c r="R599" s="67" t="str">
        <f t="shared" si="9"/>
        <v>0</v>
      </c>
      <c r="S599">
        <f>SUMIFS('bac volé dégradé'!$J$3:$J$10,'bac volé dégradé'!$A$3:$A$10,Tableau1345[[#This Row],[Zone]])</f>
        <v>0</v>
      </c>
      <c r="T599" s="37">
        <f>$G599*2+R599+S599</f>
        <v>1000</v>
      </c>
      <c r="U599" s="6"/>
      <c r="V599" s="5" t="str">
        <f>IF(U599="non",T599,"0")</f>
        <v>0</v>
      </c>
      <c r="W599">
        <f>SUMIFS('bac volé dégradé'!$M$3:$M$10,'bac volé dégradé'!$A$3:$A$10,Tableau1345[[#This Row],[Zone]])</f>
        <v>0</v>
      </c>
      <c r="X599">
        <f>$G599*2+V599+W599</f>
        <v>1000</v>
      </c>
      <c r="Y599" s="6"/>
    </row>
    <row r="600" spans="1:25" ht="15.75" thickBot="1" x14ac:dyDescent="0.3">
      <c r="A600" s="15">
        <v>597</v>
      </c>
      <c r="B600">
        <v>112</v>
      </c>
      <c r="C600" t="s">
        <v>77</v>
      </c>
      <c r="D600" t="s">
        <v>575</v>
      </c>
      <c r="E600" t="s">
        <v>90</v>
      </c>
      <c r="F600" s="39" t="str">
        <f>VLOOKUP(Tableau1345[[#This Row],[Code]],Legende!$A$2:$B$5,2,FALSE)</f>
        <v>Etablissement</v>
      </c>
      <c r="G600" s="6">
        <f>IF(OR(E600="m",E600="P"),500,1000)</f>
        <v>1000</v>
      </c>
      <c r="H600" s="35">
        <f>G600*2</f>
        <v>2000</v>
      </c>
      <c r="I600" s="36"/>
      <c r="J600" s="5" t="str">
        <f>IF(I600="non",H600,"0")</f>
        <v>0</v>
      </c>
      <c r="K600">
        <f>SUMIFS('bac volé dégradé'!$D$3:$D$10,'bac volé dégradé'!$A$3:$A$10,Tableau1345[[#This Row],[Zone]])</f>
        <v>0</v>
      </c>
      <c r="L600">
        <f>(G600)*2+J600+K600</f>
        <v>2000</v>
      </c>
      <c r="M600" s="6"/>
      <c r="N600" s="38" t="str">
        <f>IF(M600="non",L600,"0")</f>
        <v>0</v>
      </c>
      <c r="O600">
        <f>SUMIFS('bac volé dégradé'!$G$3:$G$10,'bac volé dégradé'!$A$3:$A$10,Tableau1345[[#This Row],[Zone]])</f>
        <v>0</v>
      </c>
      <c r="P600" s="40">
        <f>G600*2+N600+O600</f>
        <v>2000</v>
      </c>
      <c r="Q600" s="36"/>
      <c r="R600" s="67" t="str">
        <f t="shared" si="9"/>
        <v>0</v>
      </c>
      <c r="S600">
        <f>SUMIFS('bac volé dégradé'!$J$3:$J$10,'bac volé dégradé'!$A$3:$A$10,Tableau1345[[#This Row],[Zone]])</f>
        <v>0</v>
      </c>
      <c r="T600" s="37">
        <f>$G600*2+R600+S600</f>
        <v>2000</v>
      </c>
      <c r="U600" s="6"/>
      <c r="V600" s="5" t="str">
        <f>IF(U600="non",T600,"0")</f>
        <v>0</v>
      </c>
      <c r="W600">
        <f>SUMIFS('bac volé dégradé'!$M$3:$M$10,'bac volé dégradé'!$A$3:$A$10,Tableau1345[[#This Row],[Zone]])</f>
        <v>0</v>
      </c>
      <c r="X600">
        <f>$G600*2+V600+W600</f>
        <v>2000</v>
      </c>
      <c r="Y600" s="6"/>
    </row>
    <row r="601" spans="1:25" ht="15.75" thickBot="1" x14ac:dyDescent="0.3">
      <c r="A601" s="15">
        <v>598</v>
      </c>
      <c r="B601">
        <v>141</v>
      </c>
      <c r="C601" t="s">
        <v>604</v>
      </c>
      <c r="D601" t="s">
        <v>575</v>
      </c>
      <c r="E601" t="s">
        <v>69</v>
      </c>
      <c r="F601" s="39" t="str">
        <f>VLOOKUP(Tableau1345[[#This Row],[Code]],Legende!$A$2:$B$5,2,FALSE)</f>
        <v>Foyer</v>
      </c>
      <c r="G601" s="6">
        <f>IF(OR(E601="m",E601="P"),500,1000)</f>
        <v>500</v>
      </c>
      <c r="H601" s="35">
        <f>G601*2</f>
        <v>1000</v>
      </c>
      <c r="I601" s="36"/>
      <c r="J601" s="5" t="str">
        <f>IF(I601="non",H601,"0")</f>
        <v>0</v>
      </c>
      <c r="K601">
        <f>SUMIFS('bac volé dégradé'!$D$3:$D$10,'bac volé dégradé'!$A$3:$A$10,Tableau1345[[#This Row],[Zone]])</f>
        <v>0</v>
      </c>
      <c r="L601">
        <f>(G601)*2+J601+K601</f>
        <v>1000</v>
      </c>
      <c r="M601" s="6"/>
      <c r="N601" s="38" t="str">
        <f>IF(M601="non",L601,"0")</f>
        <v>0</v>
      </c>
      <c r="O601">
        <f>SUMIFS('bac volé dégradé'!$G$3:$G$10,'bac volé dégradé'!$A$3:$A$10,Tableau1345[[#This Row],[Zone]])</f>
        <v>0</v>
      </c>
      <c r="P601" s="40">
        <f>G601*2+N601+O601</f>
        <v>1000</v>
      </c>
      <c r="Q601" s="36"/>
      <c r="R601" s="67" t="str">
        <f t="shared" si="9"/>
        <v>0</v>
      </c>
      <c r="S601">
        <f>SUMIFS('bac volé dégradé'!$J$3:$J$10,'bac volé dégradé'!$A$3:$A$10,Tableau1345[[#This Row],[Zone]])</f>
        <v>0</v>
      </c>
      <c r="T601" s="37">
        <f>$G601*2+R601+S601</f>
        <v>1000</v>
      </c>
      <c r="U601" s="6"/>
      <c r="V601" s="5" t="str">
        <f>IF(U601="non",T601,"0")</f>
        <v>0</v>
      </c>
      <c r="W601">
        <f>SUMIFS('bac volé dégradé'!$M$3:$M$10,'bac volé dégradé'!$A$3:$A$10,Tableau1345[[#This Row],[Zone]])</f>
        <v>0</v>
      </c>
      <c r="X601">
        <f>$G601*2+V601+W601</f>
        <v>1000</v>
      </c>
      <c r="Y601" s="6"/>
    </row>
    <row r="602" spans="1:25" ht="15.75" thickBot="1" x14ac:dyDescent="0.3">
      <c r="A602" s="15">
        <v>599</v>
      </c>
      <c r="B602">
        <v>113</v>
      </c>
      <c r="C602" t="s">
        <v>191</v>
      </c>
      <c r="D602" t="s">
        <v>575</v>
      </c>
      <c r="E602" t="s">
        <v>69</v>
      </c>
      <c r="F602" s="39" t="str">
        <f>VLOOKUP(Tableau1345[[#This Row],[Code]],Legende!$A$2:$B$5,2,FALSE)</f>
        <v>Foyer</v>
      </c>
      <c r="G602" s="6">
        <f>IF(OR(E602="m",E602="P"),500,1000)</f>
        <v>500</v>
      </c>
      <c r="H602" s="35">
        <f>G602*2</f>
        <v>1000</v>
      </c>
      <c r="I602" s="36"/>
      <c r="J602" s="5" t="str">
        <f>IF(I602="non",H602,"0")</f>
        <v>0</v>
      </c>
      <c r="K602">
        <f>SUMIFS('bac volé dégradé'!$D$3:$D$10,'bac volé dégradé'!$A$3:$A$10,Tableau1345[[#This Row],[Zone]])</f>
        <v>0</v>
      </c>
      <c r="L602">
        <f>(G602)*2+J602+K602</f>
        <v>1000</v>
      </c>
      <c r="M602" s="6"/>
      <c r="N602" s="38" t="str">
        <f>IF(M602="non",L602,"0")</f>
        <v>0</v>
      </c>
      <c r="O602">
        <f>SUMIFS('bac volé dégradé'!$G$3:$G$10,'bac volé dégradé'!$A$3:$A$10,Tableau1345[[#This Row],[Zone]])</f>
        <v>0</v>
      </c>
      <c r="P602" s="40">
        <f>G602*2+N602+O602</f>
        <v>1000</v>
      </c>
      <c r="Q602" s="36"/>
      <c r="R602" s="67" t="str">
        <f t="shared" si="9"/>
        <v>0</v>
      </c>
      <c r="S602">
        <f>SUMIFS('bac volé dégradé'!$J$3:$J$10,'bac volé dégradé'!$A$3:$A$10,Tableau1345[[#This Row],[Zone]])</f>
        <v>0</v>
      </c>
      <c r="T602" s="37">
        <f>$G602*2+R602+S602</f>
        <v>1000</v>
      </c>
      <c r="U602" s="6"/>
      <c r="V602" s="5" t="str">
        <f>IF(U602="non",T602,"0")</f>
        <v>0</v>
      </c>
      <c r="W602">
        <f>SUMIFS('bac volé dégradé'!$M$3:$M$10,'bac volé dégradé'!$A$3:$A$10,Tableau1345[[#This Row],[Zone]])</f>
        <v>0</v>
      </c>
      <c r="X602">
        <f>$G602*2+V602+W602</f>
        <v>1000</v>
      </c>
      <c r="Y602" s="6"/>
    </row>
    <row r="603" spans="1:25" ht="15.75" thickBot="1" x14ac:dyDescent="0.3">
      <c r="A603" s="15">
        <v>600</v>
      </c>
      <c r="B603">
        <v>142</v>
      </c>
      <c r="C603" t="s">
        <v>610</v>
      </c>
      <c r="D603" t="s">
        <v>575</v>
      </c>
      <c r="E603" t="s">
        <v>69</v>
      </c>
      <c r="F603" s="39" t="str">
        <f>VLOOKUP(Tableau1345[[#This Row],[Code]],Legende!$A$2:$B$5,2,FALSE)</f>
        <v>Foyer</v>
      </c>
      <c r="G603" s="6">
        <f>IF(OR(E603="m",E603="P"),500,1000)</f>
        <v>500</v>
      </c>
      <c r="H603" s="35">
        <f>G603*2</f>
        <v>1000</v>
      </c>
      <c r="I603" s="36"/>
      <c r="J603" s="5" t="str">
        <f>IF(I603="non",H603,"0")</f>
        <v>0</v>
      </c>
      <c r="K603">
        <f>SUMIFS('bac volé dégradé'!$D$3:$D$10,'bac volé dégradé'!$A$3:$A$10,Tableau1345[[#This Row],[Zone]])</f>
        <v>0</v>
      </c>
      <c r="L603">
        <f>(G603)*2+J603+K603</f>
        <v>1000</v>
      </c>
      <c r="M603" s="6"/>
      <c r="N603" s="38" t="str">
        <f>IF(M603="non",L603,"0")</f>
        <v>0</v>
      </c>
      <c r="O603">
        <f>SUMIFS('bac volé dégradé'!$G$3:$G$10,'bac volé dégradé'!$A$3:$A$10,Tableau1345[[#This Row],[Zone]])</f>
        <v>0</v>
      </c>
      <c r="P603" s="40">
        <f>G603*2+N603+O603</f>
        <v>1000</v>
      </c>
      <c r="Q603" s="36"/>
      <c r="R603" s="67" t="str">
        <f t="shared" si="9"/>
        <v>0</v>
      </c>
      <c r="S603">
        <f>SUMIFS('bac volé dégradé'!$J$3:$J$10,'bac volé dégradé'!$A$3:$A$10,Tableau1345[[#This Row],[Zone]])</f>
        <v>0</v>
      </c>
      <c r="T603" s="37">
        <f>$G603*2+R603+S603</f>
        <v>1000</v>
      </c>
      <c r="U603" s="6"/>
      <c r="V603" s="5" t="str">
        <f>IF(U603="non",T603,"0")</f>
        <v>0</v>
      </c>
      <c r="W603">
        <f>SUMIFS('bac volé dégradé'!$M$3:$M$10,'bac volé dégradé'!$A$3:$A$10,Tableau1345[[#This Row],[Zone]])</f>
        <v>0</v>
      </c>
      <c r="X603">
        <f>$G603*2+V603+W603</f>
        <v>1000</v>
      </c>
      <c r="Y603" s="6"/>
    </row>
    <row r="604" spans="1:25" ht="15.75" thickBot="1" x14ac:dyDescent="0.3">
      <c r="A604" s="15">
        <v>601</v>
      </c>
      <c r="B604">
        <v>114</v>
      </c>
      <c r="C604" t="s">
        <v>611</v>
      </c>
      <c r="D604" t="s">
        <v>575</v>
      </c>
      <c r="E604" t="s">
        <v>69</v>
      </c>
      <c r="F604" s="39" t="str">
        <f>VLOOKUP(Tableau1345[[#This Row],[Code]],Legende!$A$2:$B$5,2,FALSE)</f>
        <v>Foyer</v>
      </c>
      <c r="G604" s="6">
        <f>IF(OR(E604="m",E604="P"),500,1000)</f>
        <v>500</v>
      </c>
      <c r="H604" s="35">
        <f>G604*2</f>
        <v>1000</v>
      </c>
      <c r="I604" s="36"/>
      <c r="J604" s="5" t="str">
        <f>IF(I604="non",H604,"0")</f>
        <v>0</v>
      </c>
      <c r="K604">
        <f>SUMIFS('bac volé dégradé'!$D$3:$D$10,'bac volé dégradé'!$A$3:$A$10,Tableau1345[[#This Row],[Zone]])</f>
        <v>0</v>
      </c>
      <c r="L604">
        <f>(G604)*2+J604+K604</f>
        <v>1000</v>
      </c>
      <c r="M604" s="6"/>
      <c r="N604" s="38" t="str">
        <f>IF(M604="non",L604,"0")</f>
        <v>0</v>
      </c>
      <c r="O604">
        <f>SUMIFS('bac volé dégradé'!$G$3:$G$10,'bac volé dégradé'!$A$3:$A$10,Tableau1345[[#This Row],[Zone]])</f>
        <v>0</v>
      </c>
      <c r="P604" s="40">
        <f>G604*2+N604+O604</f>
        <v>1000</v>
      </c>
      <c r="Q604" s="36"/>
      <c r="R604" s="67" t="str">
        <f t="shared" si="9"/>
        <v>0</v>
      </c>
      <c r="S604">
        <f>SUMIFS('bac volé dégradé'!$J$3:$J$10,'bac volé dégradé'!$A$3:$A$10,Tableau1345[[#This Row],[Zone]])</f>
        <v>0</v>
      </c>
      <c r="T604" s="37">
        <f>$G604*2+R604+S604</f>
        <v>1000</v>
      </c>
      <c r="U604" s="6"/>
      <c r="V604" s="5" t="str">
        <f>IF(U604="non",T604,"0")</f>
        <v>0</v>
      </c>
      <c r="W604">
        <f>SUMIFS('bac volé dégradé'!$M$3:$M$10,'bac volé dégradé'!$A$3:$A$10,Tableau1345[[#This Row],[Zone]])</f>
        <v>0</v>
      </c>
      <c r="X604">
        <f>$G604*2+V604+W604</f>
        <v>1000</v>
      </c>
      <c r="Y604" s="6"/>
    </row>
    <row r="605" spans="1:25" ht="15.75" thickBot="1" x14ac:dyDescent="0.3">
      <c r="A605" s="15">
        <v>602</v>
      </c>
      <c r="B605">
        <v>143</v>
      </c>
      <c r="C605" t="s">
        <v>141</v>
      </c>
      <c r="D605" t="s">
        <v>575</v>
      </c>
      <c r="E605" t="s">
        <v>69</v>
      </c>
      <c r="F605" s="39" t="str">
        <f>VLOOKUP(Tableau1345[[#This Row],[Code]],Legende!$A$2:$B$5,2,FALSE)</f>
        <v>Foyer</v>
      </c>
      <c r="G605" s="6">
        <f>IF(OR(E605="m",E605="P"),500,1000)</f>
        <v>500</v>
      </c>
      <c r="H605" s="35">
        <f>G605*2</f>
        <v>1000</v>
      </c>
      <c r="I605" s="36"/>
      <c r="J605" s="5" t="str">
        <f>IF(I605="non",H605,"0")</f>
        <v>0</v>
      </c>
      <c r="K605">
        <f>SUMIFS('bac volé dégradé'!$D$3:$D$10,'bac volé dégradé'!$A$3:$A$10,Tableau1345[[#This Row],[Zone]])</f>
        <v>0</v>
      </c>
      <c r="L605">
        <f>(G605)*2+J605+K605</f>
        <v>1000</v>
      </c>
      <c r="M605" s="6"/>
      <c r="N605" s="38" t="str">
        <f>IF(M605="non",L605,"0")</f>
        <v>0</v>
      </c>
      <c r="O605">
        <f>SUMIFS('bac volé dégradé'!$G$3:$G$10,'bac volé dégradé'!$A$3:$A$10,Tableau1345[[#This Row],[Zone]])</f>
        <v>0</v>
      </c>
      <c r="P605" s="40">
        <f>G605*2+N605+O605</f>
        <v>1000</v>
      </c>
      <c r="Q605" s="36"/>
      <c r="R605" s="67" t="str">
        <f t="shared" si="9"/>
        <v>0</v>
      </c>
      <c r="S605">
        <f>SUMIFS('bac volé dégradé'!$J$3:$J$10,'bac volé dégradé'!$A$3:$A$10,Tableau1345[[#This Row],[Zone]])</f>
        <v>0</v>
      </c>
      <c r="T605" s="37">
        <f>$G605*2+R605+S605</f>
        <v>1000</v>
      </c>
      <c r="U605" s="6"/>
      <c r="V605" s="5" t="str">
        <f>IF(U605="non",T605,"0")</f>
        <v>0</v>
      </c>
      <c r="W605">
        <f>SUMIFS('bac volé dégradé'!$M$3:$M$10,'bac volé dégradé'!$A$3:$A$10,Tableau1345[[#This Row],[Zone]])</f>
        <v>0</v>
      </c>
      <c r="X605">
        <f>$G605*2+V605+W605</f>
        <v>1000</v>
      </c>
      <c r="Y605" s="6"/>
    </row>
    <row r="606" spans="1:25" ht="15.75" thickBot="1" x14ac:dyDescent="0.3">
      <c r="A606" s="15">
        <v>603</v>
      </c>
      <c r="B606">
        <v>115</v>
      </c>
      <c r="C606" t="s">
        <v>612</v>
      </c>
      <c r="D606" t="s">
        <v>575</v>
      </c>
      <c r="E606" t="s">
        <v>69</v>
      </c>
      <c r="F606" s="39" t="str">
        <f>VLOOKUP(Tableau1345[[#This Row],[Code]],Legende!$A$2:$B$5,2,FALSE)</f>
        <v>Foyer</v>
      </c>
      <c r="G606" s="6">
        <f>IF(OR(E606="m",E606="P"),500,1000)</f>
        <v>500</v>
      </c>
      <c r="H606" s="35">
        <f>G606*2</f>
        <v>1000</v>
      </c>
      <c r="I606" s="36"/>
      <c r="J606" s="5" t="str">
        <f>IF(I606="non",H606,"0")</f>
        <v>0</v>
      </c>
      <c r="K606">
        <f>SUMIFS('bac volé dégradé'!$D$3:$D$10,'bac volé dégradé'!$A$3:$A$10,Tableau1345[[#This Row],[Zone]])</f>
        <v>0</v>
      </c>
      <c r="L606">
        <f>(G606)*2+J606+K606</f>
        <v>1000</v>
      </c>
      <c r="M606" s="6"/>
      <c r="N606" s="38" t="str">
        <f>IF(M606="non",L606,"0")</f>
        <v>0</v>
      </c>
      <c r="O606">
        <f>SUMIFS('bac volé dégradé'!$G$3:$G$10,'bac volé dégradé'!$A$3:$A$10,Tableau1345[[#This Row],[Zone]])</f>
        <v>0</v>
      </c>
      <c r="P606" s="40">
        <f>G606*2+N606+O606</f>
        <v>1000</v>
      </c>
      <c r="Q606" s="36"/>
      <c r="R606" s="67" t="str">
        <f t="shared" si="9"/>
        <v>0</v>
      </c>
      <c r="S606">
        <f>SUMIFS('bac volé dégradé'!$J$3:$J$10,'bac volé dégradé'!$A$3:$A$10,Tableau1345[[#This Row],[Zone]])</f>
        <v>0</v>
      </c>
      <c r="T606" s="37">
        <f>$G606*2+R606+S606</f>
        <v>1000</v>
      </c>
      <c r="U606" s="6"/>
      <c r="V606" s="5" t="str">
        <f>IF(U606="non",T606,"0")</f>
        <v>0</v>
      </c>
      <c r="W606">
        <f>SUMIFS('bac volé dégradé'!$M$3:$M$10,'bac volé dégradé'!$A$3:$A$10,Tableau1345[[#This Row],[Zone]])</f>
        <v>0</v>
      </c>
      <c r="X606">
        <f>$G606*2+V606+W606</f>
        <v>1000</v>
      </c>
      <c r="Y606" s="6"/>
    </row>
    <row r="607" spans="1:25" ht="15.75" thickBot="1" x14ac:dyDescent="0.3">
      <c r="A607" s="15">
        <v>604</v>
      </c>
      <c r="B607">
        <v>116</v>
      </c>
      <c r="C607" t="s">
        <v>613</v>
      </c>
      <c r="D607" t="s">
        <v>575</v>
      </c>
      <c r="E607" t="s">
        <v>69</v>
      </c>
      <c r="F607" s="39" t="str">
        <f>VLOOKUP(Tableau1345[[#This Row],[Code]],Legende!$A$2:$B$5,2,FALSE)</f>
        <v>Foyer</v>
      </c>
      <c r="G607" s="6">
        <f>IF(OR(E607="m",E607="P"),500,1000)</f>
        <v>500</v>
      </c>
      <c r="H607" s="35">
        <f>G607*2</f>
        <v>1000</v>
      </c>
      <c r="I607" s="36"/>
      <c r="J607" s="5" t="str">
        <f>IF(I607="non",H607,"0")</f>
        <v>0</v>
      </c>
      <c r="K607">
        <f>SUMIFS('bac volé dégradé'!$D$3:$D$10,'bac volé dégradé'!$A$3:$A$10,Tableau1345[[#This Row],[Zone]])</f>
        <v>0</v>
      </c>
      <c r="L607">
        <f>(G607)*2+J607+K607</f>
        <v>1000</v>
      </c>
      <c r="M607" s="6"/>
      <c r="N607" s="38" t="str">
        <f>IF(M607="non",L607,"0")</f>
        <v>0</v>
      </c>
      <c r="O607">
        <f>SUMIFS('bac volé dégradé'!$G$3:$G$10,'bac volé dégradé'!$A$3:$A$10,Tableau1345[[#This Row],[Zone]])</f>
        <v>0</v>
      </c>
      <c r="P607" s="40">
        <f>G607*2+N607+O607</f>
        <v>1000</v>
      </c>
      <c r="Q607" s="36"/>
      <c r="R607" s="67" t="str">
        <f t="shared" si="9"/>
        <v>0</v>
      </c>
      <c r="S607">
        <f>SUMIFS('bac volé dégradé'!$J$3:$J$10,'bac volé dégradé'!$A$3:$A$10,Tableau1345[[#This Row],[Zone]])</f>
        <v>0</v>
      </c>
      <c r="T607" s="37">
        <f>$G607*2+R607+S607</f>
        <v>1000</v>
      </c>
      <c r="U607" s="6"/>
      <c r="V607" s="5" t="str">
        <f>IF(U607="non",T607,"0")</f>
        <v>0</v>
      </c>
      <c r="W607">
        <f>SUMIFS('bac volé dégradé'!$M$3:$M$10,'bac volé dégradé'!$A$3:$A$10,Tableau1345[[#This Row],[Zone]])</f>
        <v>0</v>
      </c>
      <c r="X607">
        <f>$G607*2+V607+W607</f>
        <v>1000</v>
      </c>
      <c r="Y607" s="6"/>
    </row>
    <row r="608" spans="1:25" ht="15.75" thickBot="1" x14ac:dyDescent="0.3">
      <c r="A608" s="15">
        <v>605</v>
      </c>
      <c r="B608">
        <v>117</v>
      </c>
      <c r="C608" t="s">
        <v>614</v>
      </c>
      <c r="D608" t="s">
        <v>575</v>
      </c>
      <c r="E608" t="s">
        <v>69</v>
      </c>
      <c r="F608" s="39" t="str">
        <f>VLOOKUP(Tableau1345[[#This Row],[Code]],Legende!$A$2:$B$5,2,FALSE)</f>
        <v>Foyer</v>
      </c>
      <c r="G608" s="6">
        <f>IF(OR(E608="m",E608="P"),500,1000)</f>
        <v>500</v>
      </c>
      <c r="H608" s="35">
        <f>G608*2</f>
        <v>1000</v>
      </c>
      <c r="I608" s="36"/>
      <c r="J608" s="5" t="str">
        <f>IF(I608="non",H608,"0")</f>
        <v>0</v>
      </c>
      <c r="K608">
        <f>SUMIFS('bac volé dégradé'!$D$3:$D$10,'bac volé dégradé'!$A$3:$A$10,Tableau1345[[#This Row],[Zone]])</f>
        <v>0</v>
      </c>
      <c r="L608">
        <f>(G608)*2+J608+K608</f>
        <v>1000</v>
      </c>
      <c r="M608" s="6"/>
      <c r="N608" s="38" t="str">
        <f>IF(M608="non",L608,"0")</f>
        <v>0</v>
      </c>
      <c r="O608">
        <f>SUMIFS('bac volé dégradé'!$G$3:$G$10,'bac volé dégradé'!$A$3:$A$10,Tableau1345[[#This Row],[Zone]])</f>
        <v>0</v>
      </c>
      <c r="P608" s="40">
        <f>G608*2+N608+O608</f>
        <v>1000</v>
      </c>
      <c r="Q608" s="36"/>
      <c r="R608" s="67" t="str">
        <f t="shared" si="9"/>
        <v>0</v>
      </c>
      <c r="S608">
        <f>SUMIFS('bac volé dégradé'!$J$3:$J$10,'bac volé dégradé'!$A$3:$A$10,Tableau1345[[#This Row],[Zone]])</f>
        <v>0</v>
      </c>
      <c r="T608" s="37">
        <f>$G608*2+R608+S608</f>
        <v>1000</v>
      </c>
      <c r="U608" s="6"/>
      <c r="V608" s="5" t="str">
        <f>IF(U608="non",T608,"0")</f>
        <v>0</v>
      </c>
      <c r="W608">
        <f>SUMIFS('bac volé dégradé'!$M$3:$M$10,'bac volé dégradé'!$A$3:$A$10,Tableau1345[[#This Row],[Zone]])</f>
        <v>0</v>
      </c>
      <c r="X608">
        <f>$G608*2+V608+W608</f>
        <v>1000</v>
      </c>
      <c r="Y608" s="6"/>
    </row>
    <row r="609" spans="1:25" ht="15.75" thickBot="1" x14ac:dyDescent="0.3">
      <c r="A609" s="15">
        <v>606</v>
      </c>
      <c r="B609">
        <v>118</v>
      </c>
      <c r="C609" t="s">
        <v>615</v>
      </c>
      <c r="D609" t="s">
        <v>575</v>
      </c>
      <c r="E609" t="s">
        <v>69</v>
      </c>
      <c r="F609" s="39" t="str">
        <f>VLOOKUP(Tableau1345[[#This Row],[Code]],Legende!$A$2:$B$5,2,FALSE)</f>
        <v>Foyer</v>
      </c>
      <c r="G609" s="6">
        <f>IF(OR(E609="m",E609="P"),500,1000)</f>
        <v>500</v>
      </c>
      <c r="H609" s="35">
        <f>G609*2</f>
        <v>1000</v>
      </c>
      <c r="I609" s="36"/>
      <c r="J609" s="5" t="str">
        <f>IF(I609="non",H609,"0")</f>
        <v>0</v>
      </c>
      <c r="K609">
        <f>SUMIFS('bac volé dégradé'!$D$3:$D$10,'bac volé dégradé'!$A$3:$A$10,Tableau1345[[#This Row],[Zone]])</f>
        <v>0</v>
      </c>
      <c r="L609">
        <f>(G609)*2+J609+K609</f>
        <v>1000</v>
      </c>
      <c r="M609" s="6"/>
      <c r="N609" s="38" t="str">
        <f>IF(M609="non",L609,"0")</f>
        <v>0</v>
      </c>
      <c r="O609">
        <f>SUMIFS('bac volé dégradé'!$G$3:$G$10,'bac volé dégradé'!$A$3:$A$10,Tableau1345[[#This Row],[Zone]])</f>
        <v>0</v>
      </c>
      <c r="P609" s="40">
        <f>G609*2+N609+O609</f>
        <v>1000</v>
      </c>
      <c r="Q609" s="36"/>
      <c r="R609" s="67" t="str">
        <f t="shared" si="9"/>
        <v>0</v>
      </c>
      <c r="S609">
        <f>SUMIFS('bac volé dégradé'!$J$3:$J$10,'bac volé dégradé'!$A$3:$A$10,Tableau1345[[#This Row],[Zone]])</f>
        <v>0</v>
      </c>
      <c r="T609" s="37">
        <f>$G609*2+R609+S609</f>
        <v>1000</v>
      </c>
      <c r="U609" s="6"/>
      <c r="V609" s="5" t="str">
        <f>IF(U609="non",T609,"0")</f>
        <v>0</v>
      </c>
      <c r="W609">
        <f>SUMIFS('bac volé dégradé'!$M$3:$M$10,'bac volé dégradé'!$A$3:$A$10,Tableau1345[[#This Row],[Zone]])</f>
        <v>0</v>
      </c>
      <c r="X609">
        <f>$G609*2+V609+W609</f>
        <v>1000</v>
      </c>
      <c r="Y609" s="6"/>
    </row>
    <row r="610" spans="1:25" ht="15.75" thickBot="1" x14ac:dyDescent="0.3">
      <c r="A610" s="15">
        <v>607</v>
      </c>
      <c r="B610">
        <v>119</v>
      </c>
      <c r="C610" t="s">
        <v>616</v>
      </c>
      <c r="D610" t="s">
        <v>575</v>
      </c>
      <c r="E610" t="s">
        <v>69</v>
      </c>
      <c r="F610" s="39" t="str">
        <f>VLOOKUP(Tableau1345[[#This Row],[Code]],Legende!$A$2:$B$5,2,FALSE)</f>
        <v>Foyer</v>
      </c>
      <c r="G610" s="6">
        <f>IF(OR(E610="m",E610="P"),500,1000)</f>
        <v>500</v>
      </c>
      <c r="H610" s="35">
        <f>G610*2</f>
        <v>1000</v>
      </c>
      <c r="I610" s="36"/>
      <c r="J610" s="5" t="str">
        <f>IF(I610="non",H610,"0")</f>
        <v>0</v>
      </c>
      <c r="K610">
        <f>SUMIFS('bac volé dégradé'!$D$3:$D$10,'bac volé dégradé'!$A$3:$A$10,Tableau1345[[#This Row],[Zone]])</f>
        <v>0</v>
      </c>
      <c r="L610">
        <f>(G610)*2+J610+K610</f>
        <v>1000</v>
      </c>
      <c r="M610" s="6"/>
      <c r="N610" s="38" t="str">
        <f>IF(M610="non",L610,"0")</f>
        <v>0</v>
      </c>
      <c r="O610">
        <f>SUMIFS('bac volé dégradé'!$G$3:$G$10,'bac volé dégradé'!$A$3:$A$10,Tableau1345[[#This Row],[Zone]])</f>
        <v>0</v>
      </c>
      <c r="P610" s="40">
        <f>G610*2+N610+O610</f>
        <v>1000</v>
      </c>
      <c r="Q610" s="36"/>
      <c r="R610" s="67" t="str">
        <f t="shared" si="9"/>
        <v>0</v>
      </c>
      <c r="S610">
        <f>SUMIFS('bac volé dégradé'!$J$3:$J$10,'bac volé dégradé'!$A$3:$A$10,Tableau1345[[#This Row],[Zone]])</f>
        <v>0</v>
      </c>
      <c r="T610" s="37">
        <f>$G610*2+R610+S610</f>
        <v>1000</v>
      </c>
      <c r="U610" s="6"/>
      <c r="V610" s="5" t="str">
        <f>IF(U610="non",T610,"0")</f>
        <v>0</v>
      </c>
      <c r="W610">
        <f>SUMIFS('bac volé dégradé'!$M$3:$M$10,'bac volé dégradé'!$A$3:$A$10,Tableau1345[[#This Row],[Zone]])</f>
        <v>0</v>
      </c>
      <c r="X610">
        <f>$G610*2+V610+W610</f>
        <v>1000</v>
      </c>
      <c r="Y610" s="6"/>
    </row>
    <row r="611" spans="1:25" ht="15.75" thickBot="1" x14ac:dyDescent="0.3">
      <c r="A611" s="15">
        <v>608</v>
      </c>
      <c r="B611">
        <v>120</v>
      </c>
      <c r="C611" t="s">
        <v>617</v>
      </c>
      <c r="D611" t="s">
        <v>575</v>
      </c>
      <c r="E611" t="s">
        <v>69</v>
      </c>
      <c r="F611" s="39" t="str">
        <f>VLOOKUP(Tableau1345[[#This Row],[Code]],Legende!$A$2:$B$5,2,FALSE)</f>
        <v>Foyer</v>
      </c>
      <c r="G611" s="6">
        <f>IF(OR(E611="m",E611="P"),500,1000)</f>
        <v>500</v>
      </c>
      <c r="H611" s="35">
        <f>G611*2</f>
        <v>1000</v>
      </c>
      <c r="I611" s="36"/>
      <c r="J611" s="5" t="str">
        <f>IF(I611="non",H611,"0")</f>
        <v>0</v>
      </c>
      <c r="K611">
        <f>SUMIFS('bac volé dégradé'!$D$3:$D$10,'bac volé dégradé'!$A$3:$A$10,Tableau1345[[#This Row],[Zone]])</f>
        <v>0</v>
      </c>
      <c r="L611">
        <f>(G611)*2+J611+K611</f>
        <v>1000</v>
      </c>
      <c r="M611" s="6"/>
      <c r="N611" s="38" t="str">
        <f>IF(M611="non",L611,"0")</f>
        <v>0</v>
      </c>
      <c r="O611">
        <f>SUMIFS('bac volé dégradé'!$G$3:$G$10,'bac volé dégradé'!$A$3:$A$10,Tableau1345[[#This Row],[Zone]])</f>
        <v>0</v>
      </c>
      <c r="P611" s="40">
        <f>G611*2+N611+O611</f>
        <v>1000</v>
      </c>
      <c r="Q611" s="36"/>
      <c r="R611" s="67" t="str">
        <f t="shared" si="9"/>
        <v>0</v>
      </c>
      <c r="S611">
        <f>SUMIFS('bac volé dégradé'!$J$3:$J$10,'bac volé dégradé'!$A$3:$A$10,Tableau1345[[#This Row],[Zone]])</f>
        <v>0</v>
      </c>
      <c r="T611" s="37">
        <f>$G611*2+R611+S611</f>
        <v>1000</v>
      </c>
      <c r="U611" s="6"/>
      <c r="V611" s="5" t="str">
        <f>IF(U611="non",T611,"0")</f>
        <v>0</v>
      </c>
      <c r="W611">
        <f>SUMIFS('bac volé dégradé'!$M$3:$M$10,'bac volé dégradé'!$A$3:$A$10,Tableau1345[[#This Row],[Zone]])</f>
        <v>0</v>
      </c>
      <c r="X611">
        <f>$G611*2+V611+W611</f>
        <v>1000</v>
      </c>
      <c r="Y611" s="6"/>
    </row>
    <row r="612" spans="1:25" ht="15.75" thickBot="1" x14ac:dyDescent="0.3">
      <c r="A612" s="15">
        <v>609</v>
      </c>
      <c r="B612">
        <v>121</v>
      </c>
      <c r="C612" t="s">
        <v>618</v>
      </c>
      <c r="D612" t="s">
        <v>575</v>
      </c>
      <c r="E612" t="s">
        <v>69</v>
      </c>
      <c r="F612" s="39" t="str">
        <f>VLOOKUP(Tableau1345[[#This Row],[Code]],Legende!$A$2:$B$5,2,FALSE)</f>
        <v>Foyer</v>
      </c>
      <c r="G612" s="6">
        <f>IF(OR(E612="m",E612="P"),500,1000)</f>
        <v>500</v>
      </c>
      <c r="H612" s="35">
        <f>G612*2</f>
        <v>1000</v>
      </c>
      <c r="I612" s="36"/>
      <c r="J612" s="5" t="str">
        <f>IF(I612="non",H612,"0")</f>
        <v>0</v>
      </c>
      <c r="K612">
        <f>SUMIFS('bac volé dégradé'!$D$3:$D$10,'bac volé dégradé'!$A$3:$A$10,Tableau1345[[#This Row],[Zone]])</f>
        <v>0</v>
      </c>
      <c r="L612">
        <f>(G612)*2+J612+K612</f>
        <v>1000</v>
      </c>
      <c r="M612" s="6"/>
      <c r="N612" s="38" t="str">
        <f>IF(M612="non",L612,"0")</f>
        <v>0</v>
      </c>
      <c r="O612">
        <f>SUMIFS('bac volé dégradé'!$G$3:$G$10,'bac volé dégradé'!$A$3:$A$10,Tableau1345[[#This Row],[Zone]])</f>
        <v>0</v>
      </c>
      <c r="P612" s="40">
        <f>G612*2+N612+O612</f>
        <v>1000</v>
      </c>
      <c r="Q612" s="36"/>
      <c r="R612" s="67" t="str">
        <f t="shared" si="9"/>
        <v>0</v>
      </c>
      <c r="S612">
        <f>SUMIFS('bac volé dégradé'!$J$3:$J$10,'bac volé dégradé'!$A$3:$A$10,Tableau1345[[#This Row],[Zone]])</f>
        <v>0</v>
      </c>
      <c r="T612" s="37">
        <f>$G612*2+R612+S612</f>
        <v>1000</v>
      </c>
      <c r="U612" s="6"/>
      <c r="V612" s="5" t="str">
        <f>IF(U612="non",T612,"0")</f>
        <v>0</v>
      </c>
      <c r="W612">
        <f>SUMIFS('bac volé dégradé'!$M$3:$M$10,'bac volé dégradé'!$A$3:$A$10,Tableau1345[[#This Row],[Zone]])</f>
        <v>0</v>
      </c>
      <c r="X612">
        <f>$G612*2+V612+W612</f>
        <v>1000</v>
      </c>
      <c r="Y612" s="6"/>
    </row>
    <row r="613" spans="1:25" ht="15.75" thickBot="1" x14ac:dyDescent="0.3">
      <c r="A613" s="15">
        <v>610</v>
      </c>
      <c r="B613">
        <v>122</v>
      </c>
      <c r="C613" t="s">
        <v>619</v>
      </c>
      <c r="D613" t="s">
        <v>575</v>
      </c>
      <c r="E613" t="s">
        <v>69</v>
      </c>
      <c r="F613" s="39" t="str">
        <f>VLOOKUP(Tableau1345[[#This Row],[Code]],Legende!$A$2:$B$5,2,FALSE)</f>
        <v>Foyer</v>
      </c>
      <c r="G613" s="6">
        <f>IF(OR(E613="m",E613="P"),500,1000)</f>
        <v>500</v>
      </c>
      <c r="H613" s="35">
        <f>G613*2</f>
        <v>1000</v>
      </c>
      <c r="I613" s="36"/>
      <c r="J613" s="5" t="str">
        <f>IF(I613="non",H613,"0")</f>
        <v>0</v>
      </c>
      <c r="K613">
        <f>SUMIFS('bac volé dégradé'!$D$3:$D$10,'bac volé dégradé'!$A$3:$A$10,Tableau1345[[#This Row],[Zone]])</f>
        <v>0</v>
      </c>
      <c r="L613">
        <f>(G613)*2+J613+K613</f>
        <v>1000</v>
      </c>
      <c r="M613" s="6"/>
      <c r="N613" s="38" t="str">
        <f>IF(M613="non",L613,"0")</f>
        <v>0</v>
      </c>
      <c r="O613">
        <f>SUMIFS('bac volé dégradé'!$G$3:$G$10,'bac volé dégradé'!$A$3:$A$10,Tableau1345[[#This Row],[Zone]])</f>
        <v>0</v>
      </c>
      <c r="P613" s="40">
        <f>G613*2+N613+O613</f>
        <v>1000</v>
      </c>
      <c r="Q613" s="36"/>
      <c r="R613" s="67" t="str">
        <f t="shared" si="9"/>
        <v>0</v>
      </c>
      <c r="S613">
        <f>SUMIFS('bac volé dégradé'!$J$3:$J$10,'bac volé dégradé'!$A$3:$A$10,Tableau1345[[#This Row],[Zone]])</f>
        <v>0</v>
      </c>
      <c r="T613" s="37">
        <f>$G613*2+R613+S613</f>
        <v>1000</v>
      </c>
      <c r="U613" s="6"/>
      <c r="V613" s="5" t="str">
        <f>IF(U613="non",T613,"0")</f>
        <v>0</v>
      </c>
      <c r="W613">
        <f>SUMIFS('bac volé dégradé'!$M$3:$M$10,'bac volé dégradé'!$A$3:$A$10,Tableau1345[[#This Row],[Zone]])</f>
        <v>0</v>
      </c>
      <c r="X613">
        <f>$G613*2+V613+W613</f>
        <v>1000</v>
      </c>
      <c r="Y613" s="6"/>
    </row>
    <row r="614" spans="1:25" ht="15.75" thickBot="1" x14ac:dyDescent="0.3">
      <c r="A614" s="15">
        <v>611</v>
      </c>
      <c r="B614">
        <v>123</v>
      </c>
      <c r="C614" t="s">
        <v>620</v>
      </c>
      <c r="D614" t="s">
        <v>575</v>
      </c>
      <c r="E614" t="s">
        <v>69</v>
      </c>
      <c r="F614" s="39" t="str">
        <f>VLOOKUP(Tableau1345[[#This Row],[Code]],Legende!$A$2:$B$5,2,FALSE)</f>
        <v>Foyer</v>
      </c>
      <c r="G614" s="6">
        <f>IF(OR(E614="m",E614="P"),500,1000)</f>
        <v>500</v>
      </c>
      <c r="H614" s="35">
        <f>G614*2</f>
        <v>1000</v>
      </c>
      <c r="I614" s="36"/>
      <c r="J614" s="5" t="str">
        <f>IF(I614="non",H614,"0")</f>
        <v>0</v>
      </c>
      <c r="K614">
        <f>SUMIFS('bac volé dégradé'!$D$3:$D$10,'bac volé dégradé'!$A$3:$A$10,Tableau1345[[#This Row],[Zone]])</f>
        <v>0</v>
      </c>
      <c r="L614">
        <f>(G614)*2+J614+K614</f>
        <v>1000</v>
      </c>
      <c r="M614" s="6"/>
      <c r="N614" s="38" t="str">
        <f>IF(M614="non",L614,"0")</f>
        <v>0</v>
      </c>
      <c r="O614">
        <f>SUMIFS('bac volé dégradé'!$G$3:$G$10,'bac volé dégradé'!$A$3:$A$10,Tableau1345[[#This Row],[Zone]])</f>
        <v>0</v>
      </c>
      <c r="P614" s="40">
        <f>G614*2+N614+O614</f>
        <v>1000</v>
      </c>
      <c r="Q614" s="36"/>
      <c r="R614" s="67" t="str">
        <f t="shared" si="9"/>
        <v>0</v>
      </c>
      <c r="S614">
        <f>SUMIFS('bac volé dégradé'!$J$3:$J$10,'bac volé dégradé'!$A$3:$A$10,Tableau1345[[#This Row],[Zone]])</f>
        <v>0</v>
      </c>
      <c r="T614" s="37">
        <f>$G614*2+R614+S614</f>
        <v>1000</v>
      </c>
      <c r="U614" s="6"/>
      <c r="V614" s="5" t="str">
        <f>IF(U614="non",T614,"0")</f>
        <v>0</v>
      </c>
      <c r="W614">
        <f>SUMIFS('bac volé dégradé'!$M$3:$M$10,'bac volé dégradé'!$A$3:$A$10,Tableau1345[[#This Row],[Zone]])</f>
        <v>0</v>
      </c>
      <c r="X614">
        <f>$G614*2+V614+W614</f>
        <v>1000</v>
      </c>
      <c r="Y614" s="6"/>
    </row>
    <row r="615" spans="1:25" ht="15.75" thickBot="1" x14ac:dyDescent="0.3">
      <c r="A615" s="15">
        <v>612</v>
      </c>
      <c r="B615">
        <v>124</v>
      </c>
      <c r="C615" t="s">
        <v>621</v>
      </c>
      <c r="D615" t="s">
        <v>575</v>
      </c>
      <c r="E615" t="s">
        <v>69</v>
      </c>
      <c r="F615" s="39" t="str">
        <f>VLOOKUP(Tableau1345[[#This Row],[Code]],Legende!$A$2:$B$5,2,FALSE)</f>
        <v>Foyer</v>
      </c>
      <c r="G615" s="6">
        <f>IF(OR(E615="m",E615="P"),500,1000)</f>
        <v>500</v>
      </c>
      <c r="H615" s="35">
        <f>G615*2</f>
        <v>1000</v>
      </c>
      <c r="I615" s="36"/>
      <c r="J615" s="5" t="str">
        <f>IF(I615="non",H615,"0")</f>
        <v>0</v>
      </c>
      <c r="K615">
        <f>SUMIFS('bac volé dégradé'!$D$3:$D$10,'bac volé dégradé'!$A$3:$A$10,Tableau1345[[#This Row],[Zone]])</f>
        <v>0</v>
      </c>
      <c r="L615">
        <f>(G615)*2+J615+K615</f>
        <v>1000</v>
      </c>
      <c r="M615" s="6"/>
      <c r="N615" s="38" t="str">
        <f>IF(M615="non",L615,"0")</f>
        <v>0</v>
      </c>
      <c r="O615">
        <f>SUMIFS('bac volé dégradé'!$G$3:$G$10,'bac volé dégradé'!$A$3:$A$10,Tableau1345[[#This Row],[Zone]])</f>
        <v>0</v>
      </c>
      <c r="P615" s="40">
        <f>G615*2+N615+O615</f>
        <v>1000</v>
      </c>
      <c r="Q615" s="36"/>
      <c r="R615" s="67" t="str">
        <f t="shared" si="9"/>
        <v>0</v>
      </c>
      <c r="S615">
        <f>SUMIFS('bac volé dégradé'!$J$3:$J$10,'bac volé dégradé'!$A$3:$A$10,Tableau1345[[#This Row],[Zone]])</f>
        <v>0</v>
      </c>
      <c r="T615" s="37">
        <f>$G615*2+R615+S615</f>
        <v>1000</v>
      </c>
      <c r="U615" s="6"/>
      <c r="V615" s="5" t="str">
        <f>IF(U615="non",T615,"0")</f>
        <v>0</v>
      </c>
      <c r="W615">
        <f>SUMIFS('bac volé dégradé'!$M$3:$M$10,'bac volé dégradé'!$A$3:$A$10,Tableau1345[[#This Row],[Zone]])</f>
        <v>0</v>
      </c>
      <c r="X615">
        <f>$G615*2+V615+W615</f>
        <v>1000</v>
      </c>
      <c r="Y615" s="6"/>
    </row>
    <row r="616" spans="1:25" ht="15.75" thickBot="1" x14ac:dyDescent="0.3">
      <c r="A616" s="15">
        <v>613</v>
      </c>
      <c r="B616">
        <v>125</v>
      </c>
      <c r="C616" t="s">
        <v>554</v>
      </c>
      <c r="D616" t="s">
        <v>575</v>
      </c>
      <c r="E616" t="s">
        <v>69</v>
      </c>
      <c r="F616" s="39" t="str">
        <f>VLOOKUP(Tableau1345[[#This Row],[Code]],Legende!$A$2:$B$5,2,FALSE)</f>
        <v>Foyer</v>
      </c>
      <c r="G616" s="6">
        <f>IF(OR(E616="m",E616="P"),500,1000)</f>
        <v>500</v>
      </c>
      <c r="H616" s="35">
        <f>G616*2</f>
        <v>1000</v>
      </c>
      <c r="I616" s="36"/>
      <c r="J616" s="5" t="str">
        <f>IF(I616="non",H616,"0")</f>
        <v>0</v>
      </c>
      <c r="K616">
        <f>SUMIFS('bac volé dégradé'!$D$3:$D$10,'bac volé dégradé'!$A$3:$A$10,Tableau1345[[#This Row],[Zone]])</f>
        <v>0</v>
      </c>
      <c r="L616">
        <f>(G616)*2+J616+K616</f>
        <v>1000</v>
      </c>
      <c r="M616" s="6"/>
      <c r="N616" s="38" t="str">
        <f>IF(M616="non",L616,"0")</f>
        <v>0</v>
      </c>
      <c r="O616">
        <f>SUMIFS('bac volé dégradé'!$G$3:$G$10,'bac volé dégradé'!$A$3:$A$10,Tableau1345[[#This Row],[Zone]])</f>
        <v>0</v>
      </c>
      <c r="P616" s="40">
        <f>G616*2+N616+O616</f>
        <v>1000</v>
      </c>
      <c r="Q616" s="36"/>
      <c r="R616" s="67" t="str">
        <f t="shared" si="9"/>
        <v>0</v>
      </c>
      <c r="S616">
        <f>SUMIFS('bac volé dégradé'!$J$3:$J$10,'bac volé dégradé'!$A$3:$A$10,Tableau1345[[#This Row],[Zone]])</f>
        <v>0</v>
      </c>
      <c r="T616" s="37">
        <f>$G616*2+R616+S616</f>
        <v>1000</v>
      </c>
      <c r="U616" s="6"/>
      <c r="V616" s="5" t="str">
        <f>IF(U616="non",T616,"0")</f>
        <v>0</v>
      </c>
      <c r="W616">
        <f>SUMIFS('bac volé dégradé'!$M$3:$M$10,'bac volé dégradé'!$A$3:$A$10,Tableau1345[[#This Row],[Zone]])</f>
        <v>0</v>
      </c>
      <c r="X616">
        <f>$G616*2+V616+W616</f>
        <v>1000</v>
      </c>
      <c r="Y616" s="6"/>
    </row>
    <row r="617" spans="1:25" ht="15.75" thickBot="1" x14ac:dyDescent="0.3">
      <c r="A617" s="15">
        <v>614</v>
      </c>
      <c r="B617">
        <v>126</v>
      </c>
      <c r="C617" t="s">
        <v>609</v>
      </c>
      <c r="D617" t="s">
        <v>575</v>
      </c>
      <c r="E617" t="s">
        <v>69</v>
      </c>
      <c r="F617" s="39" t="str">
        <f>VLOOKUP(Tableau1345[[#This Row],[Code]],Legende!$A$2:$B$5,2,FALSE)</f>
        <v>Foyer</v>
      </c>
      <c r="G617" s="6">
        <f>IF(OR(E617="m",E617="P"),500,1000)</f>
        <v>500</v>
      </c>
      <c r="H617" s="35">
        <f>G617*2</f>
        <v>1000</v>
      </c>
      <c r="I617" s="36"/>
      <c r="J617" s="5" t="str">
        <f>IF(I617="non",H617,"0")</f>
        <v>0</v>
      </c>
      <c r="K617">
        <f>SUMIFS('bac volé dégradé'!$D$3:$D$10,'bac volé dégradé'!$A$3:$A$10,Tableau1345[[#This Row],[Zone]])</f>
        <v>0</v>
      </c>
      <c r="L617">
        <f>(G617)*2+J617+K617</f>
        <v>1000</v>
      </c>
      <c r="M617" s="6"/>
      <c r="N617" s="38" t="str">
        <f>IF(M617="non",L617,"0")</f>
        <v>0</v>
      </c>
      <c r="O617">
        <f>SUMIFS('bac volé dégradé'!$G$3:$G$10,'bac volé dégradé'!$A$3:$A$10,Tableau1345[[#This Row],[Zone]])</f>
        <v>0</v>
      </c>
      <c r="P617" s="40">
        <f>G617*2+N617+O617</f>
        <v>1000</v>
      </c>
      <c r="Q617" s="36"/>
      <c r="R617" s="67" t="str">
        <f t="shared" si="9"/>
        <v>0</v>
      </c>
      <c r="S617">
        <f>SUMIFS('bac volé dégradé'!$J$3:$J$10,'bac volé dégradé'!$A$3:$A$10,Tableau1345[[#This Row],[Zone]])</f>
        <v>0</v>
      </c>
      <c r="T617" s="37">
        <f>$G617*2+R617+S617</f>
        <v>1000</v>
      </c>
      <c r="U617" s="6"/>
      <c r="V617" s="5" t="str">
        <f>IF(U617="non",T617,"0")</f>
        <v>0</v>
      </c>
      <c r="W617">
        <f>SUMIFS('bac volé dégradé'!$M$3:$M$10,'bac volé dégradé'!$A$3:$A$10,Tableau1345[[#This Row],[Zone]])</f>
        <v>0</v>
      </c>
      <c r="X617">
        <f>$G617*2+V617+W617</f>
        <v>1000</v>
      </c>
      <c r="Y617" s="6"/>
    </row>
    <row r="618" spans="1:25" ht="15.75" thickBot="1" x14ac:dyDescent="0.3">
      <c r="A618" s="15">
        <v>615</v>
      </c>
      <c r="B618">
        <v>127</v>
      </c>
      <c r="C618" t="s">
        <v>622</v>
      </c>
      <c r="D618" t="s">
        <v>575</v>
      </c>
      <c r="E618" t="s">
        <v>69</v>
      </c>
      <c r="F618" s="39" t="str">
        <f>VLOOKUP(Tableau1345[[#This Row],[Code]],Legende!$A$2:$B$5,2,FALSE)</f>
        <v>Foyer</v>
      </c>
      <c r="G618" s="6">
        <f>IF(OR(E618="m",E618="P"),500,1000)</f>
        <v>500</v>
      </c>
      <c r="H618" s="35">
        <f>G618*2</f>
        <v>1000</v>
      </c>
      <c r="I618" s="36"/>
      <c r="J618" s="5" t="str">
        <f>IF(I618="non",H618,"0")</f>
        <v>0</v>
      </c>
      <c r="K618">
        <f>SUMIFS('bac volé dégradé'!$D$3:$D$10,'bac volé dégradé'!$A$3:$A$10,Tableau1345[[#This Row],[Zone]])</f>
        <v>0</v>
      </c>
      <c r="L618">
        <f>(G618)*2+J618+K618</f>
        <v>1000</v>
      </c>
      <c r="M618" s="6"/>
      <c r="N618" s="38" t="str">
        <f>IF(M618="non",L618,"0")</f>
        <v>0</v>
      </c>
      <c r="O618">
        <f>SUMIFS('bac volé dégradé'!$G$3:$G$10,'bac volé dégradé'!$A$3:$A$10,Tableau1345[[#This Row],[Zone]])</f>
        <v>0</v>
      </c>
      <c r="P618" s="40">
        <f>G618*2+N618+O618</f>
        <v>1000</v>
      </c>
      <c r="Q618" s="36"/>
      <c r="R618" s="67" t="str">
        <f t="shared" si="9"/>
        <v>0</v>
      </c>
      <c r="S618">
        <f>SUMIFS('bac volé dégradé'!$J$3:$J$10,'bac volé dégradé'!$A$3:$A$10,Tableau1345[[#This Row],[Zone]])</f>
        <v>0</v>
      </c>
      <c r="T618" s="37">
        <f>$G618*2+R618+S618</f>
        <v>1000</v>
      </c>
      <c r="U618" s="6"/>
      <c r="V618" s="5" t="str">
        <f>IF(U618="non",T618,"0")</f>
        <v>0</v>
      </c>
      <c r="W618">
        <f>SUMIFS('bac volé dégradé'!$M$3:$M$10,'bac volé dégradé'!$A$3:$A$10,Tableau1345[[#This Row],[Zone]])</f>
        <v>0</v>
      </c>
      <c r="X618">
        <f>$G618*2+V618+W618</f>
        <v>1000</v>
      </c>
      <c r="Y618" s="6"/>
    </row>
    <row r="619" spans="1:25" ht="15.75" thickBot="1" x14ac:dyDescent="0.3">
      <c r="A619" s="15">
        <v>616</v>
      </c>
      <c r="B619">
        <v>105</v>
      </c>
      <c r="C619" t="s">
        <v>623</v>
      </c>
      <c r="D619" t="s">
        <v>575</v>
      </c>
      <c r="E619" t="s">
        <v>69</v>
      </c>
      <c r="F619" s="39" t="str">
        <f>VLOOKUP(Tableau1345[[#This Row],[Code]],Legende!$A$2:$B$5,2,FALSE)</f>
        <v>Foyer</v>
      </c>
      <c r="G619" s="6">
        <f>IF(OR(E619="m",E619="P"),500,1000)</f>
        <v>500</v>
      </c>
      <c r="H619" s="35">
        <f>G619*2</f>
        <v>1000</v>
      </c>
      <c r="I619" s="36"/>
      <c r="J619" s="5" t="str">
        <f>IF(I619="non",H619,"0")</f>
        <v>0</v>
      </c>
      <c r="K619">
        <f>SUMIFS('bac volé dégradé'!$D$3:$D$10,'bac volé dégradé'!$A$3:$A$10,Tableau1345[[#This Row],[Zone]])</f>
        <v>0</v>
      </c>
      <c r="L619">
        <f>(G619)*2+J619+K619</f>
        <v>1000</v>
      </c>
      <c r="M619" s="6"/>
      <c r="N619" s="38" t="str">
        <f>IF(M619="non",L619,"0")</f>
        <v>0</v>
      </c>
      <c r="O619">
        <f>SUMIFS('bac volé dégradé'!$G$3:$G$10,'bac volé dégradé'!$A$3:$A$10,Tableau1345[[#This Row],[Zone]])</f>
        <v>0</v>
      </c>
      <c r="P619" s="40">
        <f>G619*2+N619+O619</f>
        <v>1000</v>
      </c>
      <c r="Q619" s="36"/>
      <c r="R619" s="67" t="str">
        <f t="shared" si="9"/>
        <v>0</v>
      </c>
      <c r="S619">
        <f>SUMIFS('bac volé dégradé'!$J$3:$J$10,'bac volé dégradé'!$A$3:$A$10,Tableau1345[[#This Row],[Zone]])</f>
        <v>0</v>
      </c>
      <c r="T619" s="37">
        <f>$G619*2+R619+S619</f>
        <v>1000</v>
      </c>
      <c r="U619" s="6"/>
      <c r="V619" s="5" t="str">
        <f>IF(U619="non",T619,"0")</f>
        <v>0</v>
      </c>
      <c r="W619">
        <f>SUMIFS('bac volé dégradé'!$M$3:$M$10,'bac volé dégradé'!$A$3:$A$10,Tableau1345[[#This Row],[Zone]])</f>
        <v>0</v>
      </c>
      <c r="X619">
        <f>$G619*2+V619+W619</f>
        <v>1000</v>
      </c>
      <c r="Y619" s="6"/>
    </row>
    <row r="620" spans="1:25" ht="15.75" thickBot="1" x14ac:dyDescent="0.3">
      <c r="A620" s="15">
        <v>617</v>
      </c>
      <c r="B620">
        <v>106</v>
      </c>
      <c r="C620" t="s">
        <v>624</v>
      </c>
      <c r="D620" t="s">
        <v>575</v>
      </c>
      <c r="E620" t="s">
        <v>69</v>
      </c>
      <c r="F620" s="39" t="str">
        <f>VLOOKUP(Tableau1345[[#This Row],[Code]],Legende!$A$2:$B$5,2,FALSE)</f>
        <v>Foyer</v>
      </c>
      <c r="G620" s="6">
        <f>IF(OR(E620="m",E620="P"),500,1000)</f>
        <v>500</v>
      </c>
      <c r="H620" s="35">
        <f>G620*2</f>
        <v>1000</v>
      </c>
      <c r="I620" s="36"/>
      <c r="J620" s="5" t="str">
        <f>IF(I620="non",H620,"0")</f>
        <v>0</v>
      </c>
      <c r="K620">
        <f>SUMIFS('bac volé dégradé'!$D$3:$D$10,'bac volé dégradé'!$A$3:$A$10,Tableau1345[[#This Row],[Zone]])</f>
        <v>0</v>
      </c>
      <c r="L620">
        <f>(G620)*2+J620+K620</f>
        <v>1000</v>
      </c>
      <c r="M620" s="6"/>
      <c r="N620" s="38" t="str">
        <f>IF(M620="non",L620,"0")</f>
        <v>0</v>
      </c>
      <c r="O620">
        <f>SUMIFS('bac volé dégradé'!$G$3:$G$10,'bac volé dégradé'!$A$3:$A$10,Tableau1345[[#This Row],[Zone]])</f>
        <v>0</v>
      </c>
      <c r="P620" s="40">
        <f>G620*2+N620+O620</f>
        <v>1000</v>
      </c>
      <c r="Q620" s="36"/>
      <c r="R620" s="67" t="str">
        <f t="shared" si="9"/>
        <v>0</v>
      </c>
      <c r="S620">
        <f>SUMIFS('bac volé dégradé'!$J$3:$J$10,'bac volé dégradé'!$A$3:$A$10,Tableau1345[[#This Row],[Zone]])</f>
        <v>0</v>
      </c>
      <c r="T620" s="37">
        <f>$G620*2+R620+S620</f>
        <v>1000</v>
      </c>
      <c r="U620" s="6"/>
      <c r="V620" s="5" t="str">
        <f>IF(U620="non",T620,"0")</f>
        <v>0</v>
      </c>
      <c r="W620">
        <f>SUMIFS('bac volé dégradé'!$M$3:$M$10,'bac volé dégradé'!$A$3:$A$10,Tableau1345[[#This Row],[Zone]])</f>
        <v>0</v>
      </c>
      <c r="X620">
        <f>$G620*2+V620+W620</f>
        <v>1000</v>
      </c>
      <c r="Y620" s="6"/>
    </row>
    <row r="621" spans="1:25" ht="15.75" thickBot="1" x14ac:dyDescent="0.3">
      <c r="A621" s="15">
        <v>618</v>
      </c>
      <c r="B621">
        <v>107</v>
      </c>
      <c r="C621" t="s">
        <v>625</v>
      </c>
      <c r="D621" t="s">
        <v>575</v>
      </c>
      <c r="E621" t="s">
        <v>69</v>
      </c>
      <c r="F621" s="39" t="str">
        <f>VLOOKUP(Tableau1345[[#This Row],[Code]],Legende!$A$2:$B$5,2,FALSE)</f>
        <v>Foyer</v>
      </c>
      <c r="G621" s="6">
        <f>IF(OR(E621="m",E621="P"),500,1000)</f>
        <v>500</v>
      </c>
      <c r="H621" s="35">
        <f>G621*2</f>
        <v>1000</v>
      </c>
      <c r="I621" s="36"/>
      <c r="J621" s="5" t="str">
        <f>IF(I621="non",H621,"0")</f>
        <v>0</v>
      </c>
      <c r="K621">
        <f>SUMIFS('bac volé dégradé'!$D$3:$D$10,'bac volé dégradé'!$A$3:$A$10,Tableau1345[[#This Row],[Zone]])</f>
        <v>0</v>
      </c>
      <c r="L621">
        <f>(G621)*2+J621+K621</f>
        <v>1000</v>
      </c>
      <c r="M621" s="6"/>
      <c r="N621" s="38" t="str">
        <f>IF(M621="non",L621,"0")</f>
        <v>0</v>
      </c>
      <c r="O621">
        <f>SUMIFS('bac volé dégradé'!$G$3:$G$10,'bac volé dégradé'!$A$3:$A$10,Tableau1345[[#This Row],[Zone]])</f>
        <v>0</v>
      </c>
      <c r="P621" s="40">
        <f>G621*2+N621+O621</f>
        <v>1000</v>
      </c>
      <c r="Q621" s="36"/>
      <c r="R621" s="67" t="str">
        <f t="shared" si="9"/>
        <v>0</v>
      </c>
      <c r="S621">
        <f>SUMIFS('bac volé dégradé'!$J$3:$J$10,'bac volé dégradé'!$A$3:$A$10,Tableau1345[[#This Row],[Zone]])</f>
        <v>0</v>
      </c>
      <c r="T621" s="37">
        <f>$G621*2+R621+S621</f>
        <v>1000</v>
      </c>
      <c r="U621" s="6"/>
      <c r="V621" s="5" t="str">
        <f>IF(U621="non",T621,"0")</f>
        <v>0</v>
      </c>
      <c r="W621">
        <f>SUMIFS('bac volé dégradé'!$M$3:$M$10,'bac volé dégradé'!$A$3:$A$10,Tableau1345[[#This Row],[Zone]])</f>
        <v>0</v>
      </c>
      <c r="X621">
        <f>$G621*2+V621+W621</f>
        <v>1000</v>
      </c>
      <c r="Y621" s="6"/>
    </row>
    <row r="622" spans="1:25" ht="15.75" thickBot="1" x14ac:dyDescent="0.3">
      <c r="A622" s="15">
        <v>619</v>
      </c>
      <c r="B622">
        <v>110</v>
      </c>
      <c r="C622" t="s">
        <v>626</v>
      </c>
      <c r="D622" t="s">
        <v>575</v>
      </c>
      <c r="E622" t="s">
        <v>69</v>
      </c>
      <c r="F622" s="39" t="str">
        <f>VLOOKUP(Tableau1345[[#This Row],[Code]],Legende!$A$2:$B$5,2,FALSE)</f>
        <v>Foyer</v>
      </c>
      <c r="G622" s="6">
        <f>IF(OR(E622="m",E622="P"),500,1000)</f>
        <v>500</v>
      </c>
      <c r="H622" s="35">
        <f>G622*2</f>
        <v>1000</v>
      </c>
      <c r="I622" s="36"/>
      <c r="J622" s="5" t="str">
        <f>IF(I622="non",H622,"0")</f>
        <v>0</v>
      </c>
      <c r="K622">
        <f>SUMIFS('bac volé dégradé'!$D$3:$D$10,'bac volé dégradé'!$A$3:$A$10,Tableau1345[[#This Row],[Zone]])</f>
        <v>0</v>
      </c>
      <c r="L622">
        <f>(G622)*2+J622+K622</f>
        <v>1000</v>
      </c>
      <c r="M622" s="6"/>
      <c r="N622" s="38" t="str">
        <f>IF(M622="non",L622,"0")</f>
        <v>0</v>
      </c>
      <c r="O622">
        <f>SUMIFS('bac volé dégradé'!$G$3:$G$10,'bac volé dégradé'!$A$3:$A$10,Tableau1345[[#This Row],[Zone]])</f>
        <v>0</v>
      </c>
      <c r="P622" s="40">
        <f>G622*2+N622+O622</f>
        <v>1000</v>
      </c>
      <c r="Q622" s="36"/>
      <c r="R622" s="67" t="str">
        <f t="shared" si="9"/>
        <v>0</v>
      </c>
      <c r="S622">
        <f>SUMIFS('bac volé dégradé'!$J$3:$J$10,'bac volé dégradé'!$A$3:$A$10,Tableau1345[[#This Row],[Zone]])</f>
        <v>0</v>
      </c>
      <c r="T622" s="37">
        <f>$G622*2+R622+S622</f>
        <v>1000</v>
      </c>
      <c r="U622" s="6"/>
      <c r="V622" s="5" t="str">
        <f>IF(U622="non",T622,"0")</f>
        <v>0</v>
      </c>
      <c r="W622">
        <f>SUMIFS('bac volé dégradé'!$M$3:$M$10,'bac volé dégradé'!$A$3:$A$10,Tableau1345[[#This Row],[Zone]])</f>
        <v>0</v>
      </c>
      <c r="X622">
        <f>$G622*2+V622+W622</f>
        <v>1000</v>
      </c>
      <c r="Y622" s="6"/>
    </row>
    <row r="623" spans="1:25" ht="15.75" thickBot="1" x14ac:dyDescent="0.3">
      <c r="A623" s="15">
        <v>620</v>
      </c>
      <c r="B623">
        <v>111</v>
      </c>
      <c r="C623" t="s">
        <v>627</v>
      </c>
      <c r="D623" t="s">
        <v>575</v>
      </c>
      <c r="E623" t="s">
        <v>69</v>
      </c>
      <c r="F623" s="39" t="str">
        <f>VLOOKUP(Tableau1345[[#This Row],[Code]],Legende!$A$2:$B$5,2,FALSE)</f>
        <v>Foyer</v>
      </c>
      <c r="G623" s="6">
        <f>IF(OR(E623="m",E623="P"),500,1000)</f>
        <v>500</v>
      </c>
      <c r="H623" s="35">
        <f>G623*2</f>
        <v>1000</v>
      </c>
      <c r="I623" s="36"/>
      <c r="J623" s="5" t="str">
        <f>IF(I623="non",H623,"0")</f>
        <v>0</v>
      </c>
      <c r="K623">
        <f>SUMIFS('bac volé dégradé'!$D$3:$D$10,'bac volé dégradé'!$A$3:$A$10,Tableau1345[[#This Row],[Zone]])</f>
        <v>0</v>
      </c>
      <c r="L623">
        <f>(G623)*2+J623+K623</f>
        <v>1000</v>
      </c>
      <c r="M623" s="6"/>
      <c r="N623" s="38" t="str">
        <f>IF(M623="non",L623,"0")</f>
        <v>0</v>
      </c>
      <c r="O623">
        <f>SUMIFS('bac volé dégradé'!$G$3:$G$10,'bac volé dégradé'!$A$3:$A$10,Tableau1345[[#This Row],[Zone]])</f>
        <v>0</v>
      </c>
      <c r="P623" s="40">
        <f>G623*2+N623+O623</f>
        <v>1000</v>
      </c>
      <c r="Q623" s="36"/>
      <c r="R623" s="67" t="str">
        <f t="shared" si="9"/>
        <v>0</v>
      </c>
      <c r="S623">
        <f>SUMIFS('bac volé dégradé'!$J$3:$J$10,'bac volé dégradé'!$A$3:$A$10,Tableau1345[[#This Row],[Zone]])</f>
        <v>0</v>
      </c>
      <c r="T623" s="37">
        <f>$G623*2+R623+S623</f>
        <v>1000</v>
      </c>
      <c r="U623" s="6"/>
      <c r="V623" s="5" t="str">
        <f>IF(U623="non",T623,"0")</f>
        <v>0</v>
      </c>
      <c r="W623">
        <f>SUMIFS('bac volé dégradé'!$M$3:$M$10,'bac volé dégradé'!$A$3:$A$10,Tableau1345[[#This Row],[Zone]])</f>
        <v>0</v>
      </c>
      <c r="X623">
        <f>$G623*2+V623+W623</f>
        <v>1000</v>
      </c>
      <c r="Y623" s="6"/>
    </row>
    <row r="624" spans="1:25" ht="15.75" thickBot="1" x14ac:dyDescent="0.3">
      <c r="A624" s="15">
        <v>621</v>
      </c>
      <c r="B624">
        <v>176</v>
      </c>
      <c r="C624" t="s">
        <v>628</v>
      </c>
      <c r="D624" t="s">
        <v>575</v>
      </c>
      <c r="E624" t="s">
        <v>69</v>
      </c>
      <c r="F624" s="39" t="str">
        <f>VLOOKUP(Tableau1345[[#This Row],[Code]],Legende!$A$2:$B$5,2,FALSE)</f>
        <v>Foyer</v>
      </c>
      <c r="G624" s="6">
        <f>IF(OR(E624="m",E624="P"),500,1000)</f>
        <v>500</v>
      </c>
      <c r="H624" s="35">
        <f>G624*2</f>
        <v>1000</v>
      </c>
      <c r="I624" s="36"/>
      <c r="J624" s="5" t="str">
        <f>IF(I624="non",H624,"0")</f>
        <v>0</v>
      </c>
      <c r="K624">
        <f>SUMIFS('bac volé dégradé'!$D$3:$D$10,'bac volé dégradé'!$A$3:$A$10,Tableau1345[[#This Row],[Zone]])</f>
        <v>0</v>
      </c>
      <c r="L624">
        <f>(G624)*2+J624+K624</f>
        <v>1000</v>
      </c>
      <c r="M624" s="6"/>
      <c r="N624" s="38" t="str">
        <f>IF(M624="non",L624,"0")</f>
        <v>0</v>
      </c>
      <c r="O624">
        <f>SUMIFS('bac volé dégradé'!$G$3:$G$10,'bac volé dégradé'!$A$3:$A$10,Tableau1345[[#This Row],[Zone]])</f>
        <v>0</v>
      </c>
      <c r="P624" s="40">
        <f>G624*2+N624+O624</f>
        <v>1000</v>
      </c>
      <c r="Q624" s="36"/>
      <c r="R624" s="67" t="str">
        <f t="shared" si="9"/>
        <v>0</v>
      </c>
      <c r="S624">
        <f>SUMIFS('bac volé dégradé'!$J$3:$J$10,'bac volé dégradé'!$A$3:$A$10,Tableau1345[[#This Row],[Zone]])</f>
        <v>0</v>
      </c>
      <c r="T624" s="37">
        <f>$G624*2+R624+S624</f>
        <v>1000</v>
      </c>
      <c r="U624" s="6"/>
      <c r="V624" s="5" t="str">
        <f>IF(U624="non",T624,"0")</f>
        <v>0</v>
      </c>
      <c r="W624">
        <f>SUMIFS('bac volé dégradé'!$M$3:$M$10,'bac volé dégradé'!$A$3:$A$10,Tableau1345[[#This Row],[Zone]])</f>
        <v>0</v>
      </c>
      <c r="X624">
        <f>$G624*2+V624+W624</f>
        <v>1000</v>
      </c>
      <c r="Y624" s="6"/>
    </row>
    <row r="625" spans="1:25" ht="15.75" thickBot="1" x14ac:dyDescent="0.3">
      <c r="A625" s="15">
        <v>622</v>
      </c>
      <c r="B625">
        <v>177</v>
      </c>
      <c r="C625" t="s">
        <v>629</v>
      </c>
      <c r="D625" t="s">
        <v>575</v>
      </c>
      <c r="E625" t="s">
        <v>69</v>
      </c>
      <c r="F625" s="39" t="str">
        <f>VLOOKUP(Tableau1345[[#This Row],[Code]],Legende!$A$2:$B$5,2,FALSE)</f>
        <v>Foyer</v>
      </c>
      <c r="G625" s="6">
        <f>IF(OR(E625="m",E625="P"),500,1000)</f>
        <v>500</v>
      </c>
      <c r="H625" s="35">
        <f>G625*2</f>
        <v>1000</v>
      </c>
      <c r="I625" s="36"/>
      <c r="J625" s="5" t="str">
        <f>IF(I625="non",H625,"0")</f>
        <v>0</v>
      </c>
      <c r="K625">
        <f>SUMIFS('bac volé dégradé'!$D$3:$D$10,'bac volé dégradé'!$A$3:$A$10,Tableau1345[[#This Row],[Zone]])</f>
        <v>0</v>
      </c>
      <c r="L625">
        <f>(G625)*2+J625+K625</f>
        <v>1000</v>
      </c>
      <c r="M625" s="6"/>
      <c r="N625" s="38" t="str">
        <f>IF(M625="non",L625,"0")</f>
        <v>0</v>
      </c>
      <c r="O625">
        <f>SUMIFS('bac volé dégradé'!$G$3:$G$10,'bac volé dégradé'!$A$3:$A$10,Tableau1345[[#This Row],[Zone]])</f>
        <v>0</v>
      </c>
      <c r="P625" s="40">
        <f>G625*2+N625+O625</f>
        <v>1000</v>
      </c>
      <c r="Q625" s="36"/>
      <c r="R625" s="67" t="str">
        <f t="shared" si="9"/>
        <v>0</v>
      </c>
      <c r="S625">
        <f>SUMIFS('bac volé dégradé'!$J$3:$J$10,'bac volé dégradé'!$A$3:$A$10,Tableau1345[[#This Row],[Zone]])</f>
        <v>0</v>
      </c>
      <c r="T625" s="37">
        <f>$G625*2+R625+S625</f>
        <v>1000</v>
      </c>
      <c r="U625" s="6"/>
      <c r="V625" s="5" t="str">
        <f>IF(U625="non",T625,"0")</f>
        <v>0</v>
      </c>
      <c r="W625">
        <f>SUMIFS('bac volé dégradé'!$M$3:$M$10,'bac volé dégradé'!$A$3:$A$10,Tableau1345[[#This Row],[Zone]])</f>
        <v>0</v>
      </c>
      <c r="X625">
        <f>$G625*2+V625+W625</f>
        <v>1000</v>
      </c>
      <c r="Y625" s="6"/>
    </row>
    <row r="626" spans="1:25" ht="15.75" thickBot="1" x14ac:dyDescent="0.3">
      <c r="A626" s="15">
        <v>623</v>
      </c>
      <c r="B626">
        <v>160</v>
      </c>
      <c r="C626" t="s">
        <v>630</v>
      </c>
      <c r="D626" t="s">
        <v>575</v>
      </c>
      <c r="E626" t="s">
        <v>69</v>
      </c>
      <c r="F626" s="39" t="str">
        <f>VLOOKUP(Tableau1345[[#This Row],[Code]],Legende!$A$2:$B$5,2,FALSE)</f>
        <v>Foyer</v>
      </c>
      <c r="G626" s="6">
        <f>IF(OR(E626="m",E626="P"),500,1000)</f>
        <v>500</v>
      </c>
      <c r="H626" s="35">
        <f>G626*2</f>
        <v>1000</v>
      </c>
      <c r="I626" s="36"/>
      <c r="J626" s="5" t="str">
        <f>IF(I626="non",H626,"0")</f>
        <v>0</v>
      </c>
      <c r="K626">
        <f>SUMIFS('bac volé dégradé'!$D$3:$D$10,'bac volé dégradé'!$A$3:$A$10,Tableau1345[[#This Row],[Zone]])</f>
        <v>0</v>
      </c>
      <c r="L626">
        <f>(G626)*2+J626+K626</f>
        <v>1000</v>
      </c>
      <c r="M626" s="6"/>
      <c r="N626" s="38" t="str">
        <f>IF(M626="non",L626,"0")</f>
        <v>0</v>
      </c>
      <c r="O626">
        <f>SUMIFS('bac volé dégradé'!$G$3:$G$10,'bac volé dégradé'!$A$3:$A$10,Tableau1345[[#This Row],[Zone]])</f>
        <v>0</v>
      </c>
      <c r="P626" s="40">
        <f>G626*2+N626+O626</f>
        <v>1000</v>
      </c>
      <c r="Q626" s="36"/>
      <c r="R626" s="67" t="str">
        <f t="shared" si="9"/>
        <v>0</v>
      </c>
      <c r="S626">
        <f>SUMIFS('bac volé dégradé'!$J$3:$J$10,'bac volé dégradé'!$A$3:$A$10,Tableau1345[[#This Row],[Zone]])</f>
        <v>0</v>
      </c>
      <c r="T626" s="37">
        <f>$G626*2+R626+S626</f>
        <v>1000</v>
      </c>
      <c r="U626" s="6"/>
      <c r="V626" s="5" t="str">
        <f>IF(U626="non",T626,"0")</f>
        <v>0</v>
      </c>
      <c r="W626">
        <f>SUMIFS('bac volé dégradé'!$M$3:$M$10,'bac volé dégradé'!$A$3:$A$10,Tableau1345[[#This Row],[Zone]])</f>
        <v>0</v>
      </c>
      <c r="X626">
        <f>$G626*2+V626+W626</f>
        <v>1000</v>
      </c>
      <c r="Y626" s="6"/>
    </row>
    <row r="627" spans="1:25" ht="15.75" thickBot="1" x14ac:dyDescent="0.3">
      <c r="A627" s="15">
        <v>624</v>
      </c>
      <c r="B627">
        <v>161</v>
      </c>
      <c r="C627" t="s">
        <v>631</v>
      </c>
      <c r="D627" t="s">
        <v>575</v>
      </c>
      <c r="E627" t="s">
        <v>69</v>
      </c>
      <c r="F627" s="39" t="str">
        <f>VLOOKUP(Tableau1345[[#This Row],[Code]],Legende!$A$2:$B$5,2,FALSE)</f>
        <v>Foyer</v>
      </c>
      <c r="G627" s="6">
        <f>IF(OR(E627="m",E627="P"),500,1000)</f>
        <v>500</v>
      </c>
      <c r="H627" s="35">
        <f>G627*2</f>
        <v>1000</v>
      </c>
      <c r="I627" s="36"/>
      <c r="J627" s="5" t="str">
        <f>IF(I627="non",H627,"0")</f>
        <v>0</v>
      </c>
      <c r="K627">
        <f>SUMIFS('bac volé dégradé'!$D$3:$D$10,'bac volé dégradé'!$A$3:$A$10,Tableau1345[[#This Row],[Zone]])</f>
        <v>0</v>
      </c>
      <c r="L627">
        <f>(G627)*2+J627+K627</f>
        <v>1000</v>
      </c>
      <c r="M627" s="6"/>
      <c r="N627" s="38" t="str">
        <f>IF(M627="non",L627,"0")</f>
        <v>0</v>
      </c>
      <c r="O627">
        <f>SUMIFS('bac volé dégradé'!$G$3:$G$10,'bac volé dégradé'!$A$3:$A$10,Tableau1345[[#This Row],[Zone]])</f>
        <v>0</v>
      </c>
      <c r="P627" s="40">
        <f>G627*2+N627+O627</f>
        <v>1000</v>
      </c>
      <c r="Q627" s="36"/>
      <c r="R627" s="67" t="str">
        <f t="shared" si="9"/>
        <v>0</v>
      </c>
      <c r="S627">
        <f>SUMIFS('bac volé dégradé'!$J$3:$J$10,'bac volé dégradé'!$A$3:$A$10,Tableau1345[[#This Row],[Zone]])</f>
        <v>0</v>
      </c>
      <c r="T627" s="37">
        <f>$G627*2+R627+S627</f>
        <v>1000</v>
      </c>
      <c r="U627" s="6"/>
      <c r="V627" s="5" t="str">
        <f>IF(U627="non",T627,"0")</f>
        <v>0</v>
      </c>
      <c r="W627">
        <f>SUMIFS('bac volé dégradé'!$M$3:$M$10,'bac volé dégradé'!$A$3:$A$10,Tableau1345[[#This Row],[Zone]])</f>
        <v>0</v>
      </c>
      <c r="X627">
        <f>$G627*2+V627+W627</f>
        <v>1000</v>
      </c>
      <c r="Y627" s="6"/>
    </row>
    <row r="628" spans="1:25" ht="15.75" thickBot="1" x14ac:dyDescent="0.3">
      <c r="A628" s="15">
        <v>625</v>
      </c>
      <c r="B628">
        <v>297</v>
      </c>
      <c r="C628" t="s">
        <v>632</v>
      </c>
      <c r="D628" t="s">
        <v>633</v>
      </c>
      <c r="E628" t="s">
        <v>69</v>
      </c>
      <c r="F628" s="39" t="str">
        <f>VLOOKUP(Tableau1345[[#This Row],[Code]],Legende!$A$2:$B$5,2,FALSE)</f>
        <v>Foyer</v>
      </c>
      <c r="G628" s="6">
        <f>IF(OR(E628="m",E628="P"),500,1000)</f>
        <v>500</v>
      </c>
      <c r="H628" s="35">
        <f>G628*2</f>
        <v>1000</v>
      </c>
      <c r="I628" s="36"/>
      <c r="J628" s="5" t="str">
        <f>IF(I628="non",H628,"0")</f>
        <v>0</v>
      </c>
      <c r="K628">
        <f>SUMIFS('bac volé dégradé'!$D$3:$D$10,'bac volé dégradé'!$A$3:$A$10,Tableau1345[[#This Row],[Zone]])</f>
        <v>0</v>
      </c>
      <c r="L628">
        <f>(G628)*2+J628+K628</f>
        <v>1000</v>
      </c>
      <c r="M628" s="6"/>
      <c r="N628" s="38" t="str">
        <f>IF(M628="non",L628,"0")</f>
        <v>0</v>
      </c>
      <c r="O628">
        <f>SUMIFS('bac volé dégradé'!$G$3:$G$10,'bac volé dégradé'!$A$3:$A$10,Tableau1345[[#This Row],[Zone]])</f>
        <v>0</v>
      </c>
      <c r="P628" s="40">
        <f>G628*2+N628+O628</f>
        <v>1000</v>
      </c>
      <c r="Q628" s="36"/>
      <c r="R628" s="67" t="str">
        <f t="shared" si="9"/>
        <v>0</v>
      </c>
      <c r="S628">
        <f>SUMIFS('bac volé dégradé'!$J$3:$J$10,'bac volé dégradé'!$A$3:$A$10,Tableau1345[[#This Row],[Zone]])</f>
        <v>0</v>
      </c>
      <c r="T628" s="37">
        <f>$G628*2+R628+S628</f>
        <v>1000</v>
      </c>
      <c r="U628" s="6"/>
      <c r="V628" s="5" t="str">
        <f>IF(U628="non",T628,"0")</f>
        <v>0</v>
      </c>
      <c r="W628">
        <f>SUMIFS('bac volé dégradé'!$M$3:$M$10,'bac volé dégradé'!$A$3:$A$10,Tableau1345[[#This Row],[Zone]])</f>
        <v>0</v>
      </c>
      <c r="X628">
        <f>$G628*2+V628+W628</f>
        <v>1000</v>
      </c>
      <c r="Y628" s="6"/>
    </row>
    <row r="629" spans="1:25" ht="15.75" thickBot="1" x14ac:dyDescent="0.3">
      <c r="A629" s="15">
        <v>626</v>
      </c>
      <c r="B629">
        <v>183</v>
      </c>
      <c r="C629" t="s">
        <v>634</v>
      </c>
      <c r="D629" t="s">
        <v>633</v>
      </c>
      <c r="E629" t="s">
        <v>69</v>
      </c>
      <c r="F629" s="39" t="str">
        <f>VLOOKUP(Tableau1345[[#This Row],[Code]],Legende!$A$2:$B$5,2,FALSE)</f>
        <v>Foyer</v>
      </c>
      <c r="G629" s="6">
        <f>IF(OR(E629="m",E629="P"),500,1000)</f>
        <v>500</v>
      </c>
      <c r="H629" s="35">
        <f>G629*2</f>
        <v>1000</v>
      </c>
      <c r="I629" s="36"/>
      <c r="J629" s="5" t="str">
        <f>IF(I629="non",H629,"0")</f>
        <v>0</v>
      </c>
      <c r="K629">
        <f>SUMIFS('bac volé dégradé'!$D$3:$D$10,'bac volé dégradé'!$A$3:$A$10,Tableau1345[[#This Row],[Zone]])</f>
        <v>0</v>
      </c>
      <c r="L629">
        <f>(G629)*2+J629+K629</f>
        <v>1000</v>
      </c>
      <c r="M629" s="6"/>
      <c r="N629" s="38" t="str">
        <f>IF(M629="non",L629,"0")</f>
        <v>0</v>
      </c>
      <c r="O629">
        <f>SUMIFS('bac volé dégradé'!$G$3:$G$10,'bac volé dégradé'!$A$3:$A$10,Tableau1345[[#This Row],[Zone]])</f>
        <v>0</v>
      </c>
      <c r="P629" s="40">
        <f>G629*2+N629+O629</f>
        <v>1000</v>
      </c>
      <c r="Q629" s="36"/>
      <c r="R629" s="67" t="str">
        <f t="shared" si="9"/>
        <v>0</v>
      </c>
      <c r="S629">
        <f>SUMIFS('bac volé dégradé'!$J$3:$J$10,'bac volé dégradé'!$A$3:$A$10,Tableau1345[[#This Row],[Zone]])</f>
        <v>0</v>
      </c>
      <c r="T629" s="37">
        <f>$G629*2+R629+S629</f>
        <v>1000</v>
      </c>
      <c r="U629" s="6"/>
      <c r="V629" s="5" t="str">
        <f>IF(U629="non",T629,"0")</f>
        <v>0</v>
      </c>
      <c r="W629">
        <f>SUMIFS('bac volé dégradé'!$M$3:$M$10,'bac volé dégradé'!$A$3:$A$10,Tableau1345[[#This Row],[Zone]])</f>
        <v>0</v>
      </c>
      <c r="X629">
        <f>$G629*2+V629+W629</f>
        <v>1000</v>
      </c>
      <c r="Y629" s="6"/>
    </row>
    <row r="630" spans="1:25" ht="15.75" thickBot="1" x14ac:dyDescent="0.3">
      <c r="A630" s="15">
        <v>627</v>
      </c>
      <c r="B630">
        <v>298</v>
      </c>
      <c r="C630" t="s">
        <v>373</v>
      </c>
      <c r="D630" t="s">
        <v>633</v>
      </c>
      <c r="E630" t="s">
        <v>69</v>
      </c>
      <c r="F630" s="39" t="str">
        <f>VLOOKUP(Tableau1345[[#This Row],[Code]],Legende!$A$2:$B$5,2,FALSE)</f>
        <v>Foyer</v>
      </c>
      <c r="G630" s="6">
        <f>IF(OR(E630="m",E630="P"),500,1000)</f>
        <v>500</v>
      </c>
      <c r="H630" s="35">
        <f>G630*2</f>
        <v>1000</v>
      </c>
      <c r="I630" s="36"/>
      <c r="J630" s="5" t="str">
        <f>IF(I630="non",H630,"0")</f>
        <v>0</v>
      </c>
      <c r="K630">
        <f>SUMIFS('bac volé dégradé'!$D$3:$D$10,'bac volé dégradé'!$A$3:$A$10,Tableau1345[[#This Row],[Zone]])</f>
        <v>0</v>
      </c>
      <c r="L630">
        <f>(G630)*2+J630+K630</f>
        <v>1000</v>
      </c>
      <c r="M630" s="6"/>
      <c r="N630" s="38" t="str">
        <f>IF(M630="non",L630,"0")</f>
        <v>0</v>
      </c>
      <c r="O630">
        <f>SUMIFS('bac volé dégradé'!$G$3:$G$10,'bac volé dégradé'!$A$3:$A$10,Tableau1345[[#This Row],[Zone]])</f>
        <v>0</v>
      </c>
      <c r="P630" s="40">
        <f>G630*2+N630+O630</f>
        <v>1000</v>
      </c>
      <c r="Q630" s="36"/>
      <c r="R630" s="67" t="str">
        <f t="shared" si="9"/>
        <v>0</v>
      </c>
      <c r="S630">
        <f>SUMIFS('bac volé dégradé'!$J$3:$J$10,'bac volé dégradé'!$A$3:$A$10,Tableau1345[[#This Row],[Zone]])</f>
        <v>0</v>
      </c>
      <c r="T630" s="37">
        <f>$G630*2+R630+S630</f>
        <v>1000</v>
      </c>
      <c r="U630" s="6"/>
      <c r="V630" s="5" t="str">
        <f>IF(U630="non",T630,"0")</f>
        <v>0</v>
      </c>
      <c r="W630">
        <f>SUMIFS('bac volé dégradé'!$M$3:$M$10,'bac volé dégradé'!$A$3:$A$10,Tableau1345[[#This Row],[Zone]])</f>
        <v>0</v>
      </c>
      <c r="X630">
        <f>$G630*2+V630+W630</f>
        <v>1000</v>
      </c>
      <c r="Y630" s="6"/>
    </row>
    <row r="631" spans="1:25" ht="15.75" thickBot="1" x14ac:dyDescent="0.3">
      <c r="A631" s="15">
        <v>628</v>
      </c>
      <c r="B631">
        <v>184</v>
      </c>
      <c r="C631" t="s">
        <v>635</v>
      </c>
      <c r="D631" t="s">
        <v>633</v>
      </c>
      <c r="E631" t="s">
        <v>69</v>
      </c>
      <c r="F631" s="39" t="str">
        <f>VLOOKUP(Tableau1345[[#This Row],[Code]],Legende!$A$2:$B$5,2,FALSE)</f>
        <v>Foyer</v>
      </c>
      <c r="G631" s="6">
        <f>IF(OR(E631="m",E631="P"),500,1000)</f>
        <v>500</v>
      </c>
      <c r="H631" s="35">
        <f>G631*2</f>
        <v>1000</v>
      </c>
      <c r="I631" s="36"/>
      <c r="J631" s="5" t="str">
        <f>IF(I631="non",H631,"0")</f>
        <v>0</v>
      </c>
      <c r="K631">
        <f>SUMIFS('bac volé dégradé'!$D$3:$D$10,'bac volé dégradé'!$A$3:$A$10,Tableau1345[[#This Row],[Zone]])</f>
        <v>0</v>
      </c>
      <c r="L631">
        <f>(G631)*2+J631+K631</f>
        <v>1000</v>
      </c>
      <c r="M631" s="6"/>
      <c r="N631" s="38" t="str">
        <f>IF(M631="non",L631,"0")</f>
        <v>0</v>
      </c>
      <c r="O631">
        <f>SUMIFS('bac volé dégradé'!$G$3:$G$10,'bac volé dégradé'!$A$3:$A$10,Tableau1345[[#This Row],[Zone]])</f>
        <v>0</v>
      </c>
      <c r="P631" s="40">
        <f>G631*2+N631+O631</f>
        <v>1000</v>
      </c>
      <c r="Q631" s="36"/>
      <c r="R631" s="67" t="str">
        <f t="shared" si="9"/>
        <v>0</v>
      </c>
      <c r="S631">
        <f>SUMIFS('bac volé dégradé'!$J$3:$J$10,'bac volé dégradé'!$A$3:$A$10,Tableau1345[[#This Row],[Zone]])</f>
        <v>0</v>
      </c>
      <c r="T631" s="37">
        <f>$G631*2+R631+S631</f>
        <v>1000</v>
      </c>
      <c r="U631" s="6"/>
      <c r="V631" s="5" t="str">
        <f>IF(U631="non",T631,"0")</f>
        <v>0</v>
      </c>
      <c r="W631">
        <f>SUMIFS('bac volé dégradé'!$M$3:$M$10,'bac volé dégradé'!$A$3:$A$10,Tableau1345[[#This Row],[Zone]])</f>
        <v>0</v>
      </c>
      <c r="X631">
        <f>$G631*2+V631+W631</f>
        <v>1000</v>
      </c>
      <c r="Y631" s="6"/>
    </row>
    <row r="632" spans="1:25" ht="15.75" thickBot="1" x14ac:dyDescent="0.3">
      <c r="A632" s="15">
        <v>629</v>
      </c>
      <c r="B632">
        <v>299</v>
      </c>
      <c r="C632" t="s">
        <v>636</v>
      </c>
      <c r="D632" t="s">
        <v>633</v>
      </c>
      <c r="E632" t="s">
        <v>69</v>
      </c>
      <c r="F632" s="39" t="str">
        <f>VLOOKUP(Tableau1345[[#This Row],[Code]],Legende!$A$2:$B$5,2,FALSE)</f>
        <v>Foyer</v>
      </c>
      <c r="G632" s="6">
        <f>IF(OR(E632="m",E632="P"),500,1000)</f>
        <v>500</v>
      </c>
      <c r="H632" s="35">
        <f>G632*2</f>
        <v>1000</v>
      </c>
      <c r="I632" s="36"/>
      <c r="J632" s="5" t="str">
        <f>IF(I632="non",H632,"0")</f>
        <v>0</v>
      </c>
      <c r="K632">
        <f>SUMIFS('bac volé dégradé'!$D$3:$D$10,'bac volé dégradé'!$A$3:$A$10,Tableau1345[[#This Row],[Zone]])</f>
        <v>0</v>
      </c>
      <c r="L632">
        <f>(G632)*2+J632+K632</f>
        <v>1000</v>
      </c>
      <c r="M632" s="6"/>
      <c r="N632" s="38" t="str">
        <f>IF(M632="non",L632,"0")</f>
        <v>0</v>
      </c>
      <c r="O632">
        <f>SUMIFS('bac volé dégradé'!$G$3:$G$10,'bac volé dégradé'!$A$3:$A$10,Tableau1345[[#This Row],[Zone]])</f>
        <v>0</v>
      </c>
      <c r="P632" s="40">
        <f>G632*2+N632+O632</f>
        <v>1000</v>
      </c>
      <c r="Q632" s="36"/>
      <c r="R632" s="67" t="str">
        <f t="shared" si="9"/>
        <v>0</v>
      </c>
      <c r="S632">
        <f>SUMIFS('bac volé dégradé'!$J$3:$J$10,'bac volé dégradé'!$A$3:$A$10,Tableau1345[[#This Row],[Zone]])</f>
        <v>0</v>
      </c>
      <c r="T632" s="37">
        <f>$G632*2+R632+S632</f>
        <v>1000</v>
      </c>
      <c r="U632" s="6"/>
      <c r="V632" s="5" t="str">
        <f>IF(U632="non",T632,"0")</f>
        <v>0</v>
      </c>
      <c r="W632">
        <f>SUMIFS('bac volé dégradé'!$M$3:$M$10,'bac volé dégradé'!$A$3:$A$10,Tableau1345[[#This Row],[Zone]])</f>
        <v>0</v>
      </c>
      <c r="X632">
        <f>$G632*2+V632+W632</f>
        <v>1000</v>
      </c>
      <c r="Y632" s="6"/>
    </row>
    <row r="633" spans="1:25" ht="15.75" thickBot="1" x14ac:dyDescent="0.3">
      <c r="A633" s="15">
        <v>630</v>
      </c>
      <c r="B633">
        <v>185</v>
      </c>
      <c r="C633" t="s">
        <v>637</v>
      </c>
      <c r="D633" t="s">
        <v>633</v>
      </c>
      <c r="E633" t="s">
        <v>69</v>
      </c>
      <c r="F633" s="39" t="str">
        <f>VLOOKUP(Tableau1345[[#This Row],[Code]],Legende!$A$2:$B$5,2,FALSE)</f>
        <v>Foyer</v>
      </c>
      <c r="G633" s="6">
        <f>IF(OR(E633="m",E633="P"),500,1000)</f>
        <v>500</v>
      </c>
      <c r="H633" s="35">
        <f>G633*2</f>
        <v>1000</v>
      </c>
      <c r="I633" s="36"/>
      <c r="J633" s="5" t="str">
        <f>IF(I633="non",H633,"0")</f>
        <v>0</v>
      </c>
      <c r="K633">
        <f>SUMIFS('bac volé dégradé'!$D$3:$D$10,'bac volé dégradé'!$A$3:$A$10,Tableau1345[[#This Row],[Zone]])</f>
        <v>0</v>
      </c>
      <c r="L633">
        <f>(G633)*2+J633+K633</f>
        <v>1000</v>
      </c>
      <c r="M633" s="6"/>
      <c r="N633" s="38" t="str">
        <f>IF(M633="non",L633,"0")</f>
        <v>0</v>
      </c>
      <c r="O633">
        <f>SUMIFS('bac volé dégradé'!$G$3:$G$10,'bac volé dégradé'!$A$3:$A$10,Tableau1345[[#This Row],[Zone]])</f>
        <v>0</v>
      </c>
      <c r="P633" s="40">
        <f>G633*2+N633+O633</f>
        <v>1000</v>
      </c>
      <c r="Q633" s="36"/>
      <c r="R633" s="67" t="str">
        <f t="shared" si="9"/>
        <v>0</v>
      </c>
      <c r="S633">
        <f>SUMIFS('bac volé dégradé'!$J$3:$J$10,'bac volé dégradé'!$A$3:$A$10,Tableau1345[[#This Row],[Zone]])</f>
        <v>0</v>
      </c>
      <c r="T633" s="37">
        <f>$G633*2+R633+S633</f>
        <v>1000</v>
      </c>
      <c r="U633" s="6"/>
      <c r="V633" s="5" t="str">
        <f>IF(U633="non",T633,"0")</f>
        <v>0</v>
      </c>
      <c r="W633">
        <f>SUMIFS('bac volé dégradé'!$M$3:$M$10,'bac volé dégradé'!$A$3:$A$10,Tableau1345[[#This Row],[Zone]])</f>
        <v>0</v>
      </c>
      <c r="X633">
        <f>$G633*2+V633+W633</f>
        <v>1000</v>
      </c>
      <c r="Y633" s="6"/>
    </row>
    <row r="634" spans="1:25" ht="15.75" thickBot="1" x14ac:dyDescent="0.3">
      <c r="A634" s="15">
        <v>631</v>
      </c>
      <c r="B634">
        <v>300</v>
      </c>
      <c r="C634" t="s">
        <v>638</v>
      </c>
      <c r="D634" t="s">
        <v>633</v>
      </c>
      <c r="E634" t="s">
        <v>69</v>
      </c>
      <c r="F634" s="39" t="str">
        <f>VLOOKUP(Tableau1345[[#This Row],[Code]],Legende!$A$2:$B$5,2,FALSE)</f>
        <v>Foyer</v>
      </c>
      <c r="G634" s="6">
        <f>IF(OR(E634="m",E634="P"),500,1000)</f>
        <v>500</v>
      </c>
      <c r="H634" s="35">
        <f>G634*2</f>
        <v>1000</v>
      </c>
      <c r="I634" s="36"/>
      <c r="J634" s="5" t="str">
        <f>IF(I634="non",H634,"0")</f>
        <v>0</v>
      </c>
      <c r="K634">
        <f>SUMIFS('bac volé dégradé'!$D$3:$D$10,'bac volé dégradé'!$A$3:$A$10,Tableau1345[[#This Row],[Zone]])</f>
        <v>0</v>
      </c>
      <c r="L634">
        <f>(G634)*2+J634+K634</f>
        <v>1000</v>
      </c>
      <c r="M634" s="6"/>
      <c r="N634" s="38" t="str">
        <f>IF(M634="non",L634,"0")</f>
        <v>0</v>
      </c>
      <c r="O634">
        <f>SUMIFS('bac volé dégradé'!$G$3:$G$10,'bac volé dégradé'!$A$3:$A$10,Tableau1345[[#This Row],[Zone]])</f>
        <v>0</v>
      </c>
      <c r="P634" s="40">
        <f>G634*2+N634+O634</f>
        <v>1000</v>
      </c>
      <c r="Q634" s="36"/>
      <c r="R634" s="67" t="str">
        <f t="shared" si="9"/>
        <v>0</v>
      </c>
      <c r="S634">
        <f>SUMIFS('bac volé dégradé'!$J$3:$J$10,'bac volé dégradé'!$A$3:$A$10,Tableau1345[[#This Row],[Zone]])</f>
        <v>0</v>
      </c>
      <c r="T634" s="37">
        <f>$G634*2+R634+S634</f>
        <v>1000</v>
      </c>
      <c r="U634" s="6"/>
      <c r="V634" s="5" t="str">
        <f>IF(U634="non",T634,"0")</f>
        <v>0</v>
      </c>
      <c r="W634">
        <f>SUMIFS('bac volé dégradé'!$M$3:$M$10,'bac volé dégradé'!$A$3:$A$10,Tableau1345[[#This Row],[Zone]])</f>
        <v>0</v>
      </c>
      <c r="X634">
        <f>$G634*2+V634+W634</f>
        <v>1000</v>
      </c>
      <c r="Y634" s="6"/>
    </row>
    <row r="635" spans="1:25" ht="15.75" thickBot="1" x14ac:dyDescent="0.3">
      <c r="A635" s="15">
        <v>632</v>
      </c>
      <c r="B635">
        <v>186</v>
      </c>
      <c r="C635" t="s">
        <v>105</v>
      </c>
      <c r="D635" t="s">
        <v>633</v>
      </c>
      <c r="E635" t="s">
        <v>69</v>
      </c>
      <c r="F635" s="39" t="str">
        <f>VLOOKUP(Tableau1345[[#This Row],[Code]],Legende!$A$2:$B$5,2,FALSE)</f>
        <v>Foyer</v>
      </c>
      <c r="G635" s="6">
        <f>IF(OR(E635="m",E635="P"),500,1000)</f>
        <v>500</v>
      </c>
      <c r="H635" s="35">
        <f>G635*2</f>
        <v>1000</v>
      </c>
      <c r="I635" s="36"/>
      <c r="J635" s="5" t="str">
        <f>IF(I635="non",H635,"0")</f>
        <v>0</v>
      </c>
      <c r="K635">
        <f>SUMIFS('bac volé dégradé'!$D$3:$D$10,'bac volé dégradé'!$A$3:$A$10,Tableau1345[[#This Row],[Zone]])</f>
        <v>0</v>
      </c>
      <c r="L635">
        <f>(G635)*2+J635+K635</f>
        <v>1000</v>
      </c>
      <c r="M635" s="6"/>
      <c r="N635" s="38" t="str">
        <f>IF(M635="non",L635,"0")</f>
        <v>0</v>
      </c>
      <c r="O635">
        <f>SUMIFS('bac volé dégradé'!$G$3:$G$10,'bac volé dégradé'!$A$3:$A$10,Tableau1345[[#This Row],[Zone]])</f>
        <v>0</v>
      </c>
      <c r="P635" s="40">
        <f>G635*2+N635+O635</f>
        <v>1000</v>
      </c>
      <c r="Q635" s="36"/>
      <c r="R635" s="67" t="str">
        <f t="shared" si="9"/>
        <v>0</v>
      </c>
      <c r="S635">
        <f>SUMIFS('bac volé dégradé'!$J$3:$J$10,'bac volé dégradé'!$A$3:$A$10,Tableau1345[[#This Row],[Zone]])</f>
        <v>0</v>
      </c>
      <c r="T635" s="37">
        <f>$G635*2+R635+S635</f>
        <v>1000</v>
      </c>
      <c r="U635" s="6"/>
      <c r="V635" s="5" t="str">
        <f>IF(U635="non",T635,"0")</f>
        <v>0</v>
      </c>
      <c r="W635">
        <f>SUMIFS('bac volé dégradé'!$M$3:$M$10,'bac volé dégradé'!$A$3:$A$10,Tableau1345[[#This Row],[Zone]])</f>
        <v>0</v>
      </c>
      <c r="X635">
        <f>$G635*2+V635+W635</f>
        <v>1000</v>
      </c>
      <c r="Y635" s="6"/>
    </row>
    <row r="636" spans="1:25" ht="15.75" thickBot="1" x14ac:dyDescent="0.3">
      <c r="A636" s="15">
        <v>633</v>
      </c>
      <c r="B636">
        <v>301</v>
      </c>
      <c r="C636" t="s">
        <v>639</v>
      </c>
      <c r="D636" t="s">
        <v>633</v>
      </c>
      <c r="E636" t="s">
        <v>69</v>
      </c>
      <c r="F636" s="39" t="str">
        <f>VLOOKUP(Tableau1345[[#This Row],[Code]],Legende!$A$2:$B$5,2,FALSE)</f>
        <v>Foyer</v>
      </c>
      <c r="G636" s="6">
        <f>IF(OR(E636="m",E636="P"),500,1000)</f>
        <v>500</v>
      </c>
      <c r="H636" s="35">
        <f>G636*2</f>
        <v>1000</v>
      </c>
      <c r="I636" s="36"/>
      <c r="J636" s="5" t="str">
        <f>IF(I636="non",H636,"0")</f>
        <v>0</v>
      </c>
      <c r="K636">
        <f>SUMIFS('bac volé dégradé'!$D$3:$D$10,'bac volé dégradé'!$A$3:$A$10,Tableau1345[[#This Row],[Zone]])</f>
        <v>0</v>
      </c>
      <c r="L636">
        <f>(G636)*2+J636+K636</f>
        <v>1000</v>
      </c>
      <c r="M636" s="6"/>
      <c r="N636" s="38" t="str">
        <f>IF(M636="non",L636,"0")</f>
        <v>0</v>
      </c>
      <c r="O636">
        <f>SUMIFS('bac volé dégradé'!$G$3:$G$10,'bac volé dégradé'!$A$3:$A$10,Tableau1345[[#This Row],[Zone]])</f>
        <v>0</v>
      </c>
      <c r="P636" s="40">
        <f>G636*2+N636+O636</f>
        <v>1000</v>
      </c>
      <c r="Q636" s="36"/>
      <c r="R636" s="67" t="str">
        <f t="shared" si="9"/>
        <v>0</v>
      </c>
      <c r="S636">
        <f>SUMIFS('bac volé dégradé'!$J$3:$J$10,'bac volé dégradé'!$A$3:$A$10,Tableau1345[[#This Row],[Zone]])</f>
        <v>0</v>
      </c>
      <c r="T636" s="37">
        <f>$G636*2+R636+S636</f>
        <v>1000</v>
      </c>
      <c r="U636" s="6"/>
      <c r="V636" s="5" t="str">
        <f>IF(U636="non",T636,"0")</f>
        <v>0</v>
      </c>
      <c r="W636">
        <f>SUMIFS('bac volé dégradé'!$M$3:$M$10,'bac volé dégradé'!$A$3:$A$10,Tableau1345[[#This Row],[Zone]])</f>
        <v>0</v>
      </c>
      <c r="X636">
        <f>$G636*2+V636+W636</f>
        <v>1000</v>
      </c>
      <c r="Y636" s="6"/>
    </row>
    <row r="637" spans="1:25" ht="15.75" thickBot="1" x14ac:dyDescent="0.3">
      <c r="A637" s="15">
        <v>634</v>
      </c>
      <c r="B637">
        <v>187</v>
      </c>
      <c r="C637" t="s">
        <v>640</v>
      </c>
      <c r="D637" t="s">
        <v>633</v>
      </c>
      <c r="E637" t="s">
        <v>69</v>
      </c>
      <c r="F637" s="39" t="str">
        <f>VLOOKUP(Tableau1345[[#This Row],[Code]],Legende!$A$2:$B$5,2,FALSE)</f>
        <v>Foyer</v>
      </c>
      <c r="G637" s="6">
        <f>IF(OR(E637="m",E637="P"),500,1000)</f>
        <v>500</v>
      </c>
      <c r="H637" s="35">
        <f>G637*2</f>
        <v>1000</v>
      </c>
      <c r="I637" s="36"/>
      <c r="J637" s="5" t="str">
        <f>IF(I637="non",H637,"0")</f>
        <v>0</v>
      </c>
      <c r="K637">
        <f>SUMIFS('bac volé dégradé'!$D$3:$D$10,'bac volé dégradé'!$A$3:$A$10,Tableau1345[[#This Row],[Zone]])</f>
        <v>0</v>
      </c>
      <c r="L637">
        <f>(G637)*2+J637+K637</f>
        <v>1000</v>
      </c>
      <c r="M637" s="6"/>
      <c r="N637" s="38" t="str">
        <f>IF(M637="non",L637,"0")</f>
        <v>0</v>
      </c>
      <c r="O637">
        <f>SUMIFS('bac volé dégradé'!$G$3:$G$10,'bac volé dégradé'!$A$3:$A$10,Tableau1345[[#This Row],[Zone]])</f>
        <v>0</v>
      </c>
      <c r="P637" s="40">
        <f>G637*2+N637+O637</f>
        <v>1000</v>
      </c>
      <c r="Q637" s="36"/>
      <c r="R637" s="67" t="str">
        <f t="shared" si="9"/>
        <v>0</v>
      </c>
      <c r="S637">
        <f>SUMIFS('bac volé dégradé'!$J$3:$J$10,'bac volé dégradé'!$A$3:$A$10,Tableau1345[[#This Row],[Zone]])</f>
        <v>0</v>
      </c>
      <c r="T637" s="37">
        <f>$G637*2+R637+S637</f>
        <v>1000</v>
      </c>
      <c r="U637" s="6"/>
      <c r="V637" s="5" t="str">
        <f>IF(U637="non",T637,"0")</f>
        <v>0</v>
      </c>
      <c r="W637">
        <f>SUMIFS('bac volé dégradé'!$M$3:$M$10,'bac volé dégradé'!$A$3:$A$10,Tableau1345[[#This Row],[Zone]])</f>
        <v>0</v>
      </c>
      <c r="X637">
        <f>$G637*2+V637+W637</f>
        <v>1000</v>
      </c>
      <c r="Y637" s="6"/>
    </row>
    <row r="638" spans="1:25" ht="15.75" thickBot="1" x14ac:dyDescent="0.3">
      <c r="A638" s="15">
        <v>635</v>
      </c>
      <c r="B638">
        <v>302</v>
      </c>
      <c r="C638" t="s">
        <v>641</v>
      </c>
      <c r="D638" t="s">
        <v>633</v>
      </c>
      <c r="E638" t="s">
        <v>69</v>
      </c>
      <c r="F638" s="39" t="str">
        <f>VLOOKUP(Tableau1345[[#This Row],[Code]],Legende!$A$2:$B$5,2,FALSE)</f>
        <v>Foyer</v>
      </c>
      <c r="G638" s="6">
        <f>IF(OR(E638="m",E638="P"),500,1000)</f>
        <v>500</v>
      </c>
      <c r="H638" s="35">
        <f>G638*2</f>
        <v>1000</v>
      </c>
      <c r="I638" s="36"/>
      <c r="J638" s="5" t="str">
        <f>IF(I638="non",H638,"0")</f>
        <v>0</v>
      </c>
      <c r="K638">
        <f>SUMIFS('bac volé dégradé'!$D$3:$D$10,'bac volé dégradé'!$A$3:$A$10,Tableau1345[[#This Row],[Zone]])</f>
        <v>0</v>
      </c>
      <c r="L638">
        <f>(G638)*2+J638+K638</f>
        <v>1000</v>
      </c>
      <c r="M638" s="6"/>
      <c r="N638" s="38" t="str">
        <f>IF(M638="non",L638,"0")</f>
        <v>0</v>
      </c>
      <c r="O638">
        <f>SUMIFS('bac volé dégradé'!$G$3:$G$10,'bac volé dégradé'!$A$3:$A$10,Tableau1345[[#This Row],[Zone]])</f>
        <v>0</v>
      </c>
      <c r="P638" s="40">
        <f>G638*2+N638+O638</f>
        <v>1000</v>
      </c>
      <c r="Q638" s="36"/>
      <c r="R638" s="67" t="str">
        <f t="shared" si="9"/>
        <v>0</v>
      </c>
      <c r="S638">
        <f>SUMIFS('bac volé dégradé'!$J$3:$J$10,'bac volé dégradé'!$A$3:$A$10,Tableau1345[[#This Row],[Zone]])</f>
        <v>0</v>
      </c>
      <c r="T638" s="37">
        <f>$G638*2+R638+S638</f>
        <v>1000</v>
      </c>
      <c r="U638" s="6"/>
      <c r="V638" s="5" t="str">
        <f>IF(U638="non",T638,"0")</f>
        <v>0</v>
      </c>
      <c r="W638">
        <f>SUMIFS('bac volé dégradé'!$M$3:$M$10,'bac volé dégradé'!$A$3:$A$10,Tableau1345[[#This Row],[Zone]])</f>
        <v>0</v>
      </c>
      <c r="X638">
        <f>$G638*2+V638+W638</f>
        <v>1000</v>
      </c>
      <c r="Y638" s="6"/>
    </row>
    <row r="639" spans="1:25" ht="15.75" thickBot="1" x14ac:dyDescent="0.3">
      <c r="A639" s="15">
        <v>636</v>
      </c>
      <c r="B639">
        <v>188</v>
      </c>
      <c r="C639" t="s">
        <v>642</v>
      </c>
      <c r="D639" t="s">
        <v>633</v>
      </c>
      <c r="E639" t="s">
        <v>80</v>
      </c>
      <c r="F639" s="39" t="str">
        <f>VLOOKUP(Tableau1345[[#This Row],[Code]],Legende!$A$2:$B$5,2,FALSE)</f>
        <v>Grossiste</v>
      </c>
      <c r="G639" s="6">
        <f>IF(OR(E639="m",E639="P"),500,1000)</f>
        <v>1000</v>
      </c>
      <c r="H639" s="35">
        <f>G639*2</f>
        <v>2000</v>
      </c>
      <c r="I639" s="36"/>
      <c r="J639" s="5" t="str">
        <f>IF(I639="non",H639,"0")</f>
        <v>0</v>
      </c>
      <c r="K639">
        <f>SUMIFS('bac volé dégradé'!$D$3:$D$10,'bac volé dégradé'!$A$3:$A$10,Tableau1345[[#This Row],[Zone]])</f>
        <v>0</v>
      </c>
      <c r="L639">
        <f>(G639)*2+J639+K639</f>
        <v>2000</v>
      </c>
      <c r="M639" s="6"/>
      <c r="N639" s="38" t="str">
        <f>IF(M639="non",L639,"0")</f>
        <v>0</v>
      </c>
      <c r="O639">
        <f>SUMIFS('bac volé dégradé'!$G$3:$G$10,'bac volé dégradé'!$A$3:$A$10,Tableau1345[[#This Row],[Zone]])</f>
        <v>0</v>
      </c>
      <c r="P639" s="40">
        <f>G639*2+N639+O639</f>
        <v>2000</v>
      </c>
      <c r="Q639" s="36"/>
      <c r="R639" s="67" t="str">
        <f t="shared" si="9"/>
        <v>0</v>
      </c>
      <c r="S639">
        <f>SUMIFS('bac volé dégradé'!$J$3:$J$10,'bac volé dégradé'!$A$3:$A$10,Tableau1345[[#This Row],[Zone]])</f>
        <v>0</v>
      </c>
      <c r="T639" s="37">
        <f>$G639*2+R639+S639</f>
        <v>2000</v>
      </c>
      <c r="U639" s="6"/>
      <c r="V639" s="5" t="str">
        <f>IF(U639="non",T639,"0")</f>
        <v>0</v>
      </c>
      <c r="W639">
        <f>SUMIFS('bac volé dégradé'!$M$3:$M$10,'bac volé dégradé'!$A$3:$A$10,Tableau1345[[#This Row],[Zone]])</f>
        <v>0</v>
      </c>
      <c r="X639">
        <f>$G639*2+V639+W639</f>
        <v>2000</v>
      </c>
      <c r="Y639" s="6"/>
    </row>
    <row r="640" spans="1:25" ht="15.75" thickBot="1" x14ac:dyDescent="0.3">
      <c r="A640" s="15">
        <v>637</v>
      </c>
      <c r="B640">
        <v>303</v>
      </c>
      <c r="C640" t="s">
        <v>643</v>
      </c>
      <c r="D640" t="s">
        <v>633</v>
      </c>
      <c r="E640" t="s">
        <v>69</v>
      </c>
      <c r="F640" s="39" t="str">
        <f>VLOOKUP(Tableau1345[[#This Row],[Code]],Legende!$A$2:$B$5,2,FALSE)</f>
        <v>Foyer</v>
      </c>
      <c r="G640" s="6">
        <f>IF(OR(E640="m",E640="P"),500,1000)</f>
        <v>500</v>
      </c>
      <c r="H640" s="35">
        <f>G640*2</f>
        <v>1000</v>
      </c>
      <c r="I640" s="36"/>
      <c r="J640" s="5" t="str">
        <f>IF(I640="non",H640,"0")</f>
        <v>0</v>
      </c>
      <c r="K640">
        <f>SUMIFS('bac volé dégradé'!$D$3:$D$10,'bac volé dégradé'!$A$3:$A$10,Tableau1345[[#This Row],[Zone]])</f>
        <v>0</v>
      </c>
      <c r="L640">
        <f>(G640)*2+J640+K640</f>
        <v>1000</v>
      </c>
      <c r="M640" s="6"/>
      <c r="N640" s="38" t="str">
        <f>IF(M640="non",L640,"0")</f>
        <v>0</v>
      </c>
      <c r="O640">
        <f>SUMIFS('bac volé dégradé'!$G$3:$G$10,'bac volé dégradé'!$A$3:$A$10,Tableau1345[[#This Row],[Zone]])</f>
        <v>0</v>
      </c>
      <c r="P640" s="40">
        <f>G640*2+N640+O640</f>
        <v>1000</v>
      </c>
      <c r="Q640" s="36"/>
      <c r="R640" s="67" t="str">
        <f t="shared" si="9"/>
        <v>0</v>
      </c>
      <c r="S640">
        <f>SUMIFS('bac volé dégradé'!$J$3:$J$10,'bac volé dégradé'!$A$3:$A$10,Tableau1345[[#This Row],[Zone]])</f>
        <v>0</v>
      </c>
      <c r="T640" s="37">
        <f>$G640*2+R640+S640</f>
        <v>1000</v>
      </c>
      <c r="U640" s="6"/>
      <c r="V640" s="5" t="str">
        <f>IF(U640="non",T640,"0")</f>
        <v>0</v>
      </c>
      <c r="W640">
        <f>SUMIFS('bac volé dégradé'!$M$3:$M$10,'bac volé dégradé'!$A$3:$A$10,Tableau1345[[#This Row],[Zone]])</f>
        <v>0</v>
      </c>
      <c r="X640">
        <f>$G640*2+V640+W640</f>
        <v>1000</v>
      </c>
      <c r="Y640" s="6"/>
    </row>
    <row r="641" spans="1:25" ht="15.75" thickBot="1" x14ac:dyDescent="0.3">
      <c r="A641" s="15">
        <v>638</v>
      </c>
      <c r="B641">
        <v>189</v>
      </c>
      <c r="C641" t="s">
        <v>644</v>
      </c>
      <c r="D641" t="s">
        <v>633</v>
      </c>
      <c r="E641" t="s">
        <v>73</v>
      </c>
      <c r="F641" s="39" t="str">
        <f>VLOOKUP(Tableau1345[[#This Row],[Code]],Legende!$A$2:$B$5,2,FALSE)</f>
        <v>Petit commercant</v>
      </c>
      <c r="G641" s="6">
        <f>IF(OR(E641="m",E641="P"),500,1000)</f>
        <v>500</v>
      </c>
      <c r="H641" s="35">
        <f>G641*2</f>
        <v>1000</v>
      </c>
      <c r="I641" s="36"/>
      <c r="J641" s="5" t="str">
        <f>IF(I641="non",H641,"0")</f>
        <v>0</v>
      </c>
      <c r="K641">
        <f>SUMIFS('bac volé dégradé'!$D$3:$D$10,'bac volé dégradé'!$A$3:$A$10,Tableau1345[[#This Row],[Zone]])</f>
        <v>0</v>
      </c>
      <c r="L641">
        <f>(G641)*2+J641+K641</f>
        <v>1000</v>
      </c>
      <c r="M641" s="6"/>
      <c r="N641" s="38" t="str">
        <f>IF(M641="non",L641,"0")</f>
        <v>0</v>
      </c>
      <c r="O641">
        <f>SUMIFS('bac volé dégradé'!$G$3:$G$10,'bac volé dégradé'!$A$3:$A$10,Tableau1345[[#This Row],[Zone]])</f>
        <v>0</v>
      </c>
      <c r="P641" s="40">
        <f>G641*2+N641+O641</f>
        <v>1000</v>
      </c>
      <c r="Q641" s="36"/>
      <c r="R641" s="67" t="str">
        <f t="shared" si="9"/>
        <v>0</v>
      </c>
      <c r="S641">
        <f>SUMIFS('bac volé dégradé'!$J$3:$J$10,'bac volé dégradé'!$A$3:$A$10,Tableau1345[[#This Row],[Zone]])</f>
        <v>0</v>
      </c>
      <c r="T641" s="37">
        <f>$G641*2+R641+S641</f>
        <v>1000</v>
      </c>
      <c r="U641" s="6"/>
      <c r="V641" s="5" t="str">
        <f>IF(U641="non",T641,"0")</f>
        <v>0</v>
      </c>
      <c r="W641">
        <f>SUMIFS('bac volé dégradé'!$M$3:$M$10,'bac volé dégradé'!$A$3:$A$10,Tableau1345[[#This Row],[Zone]])</f>
        <v>0</v>
      </c>
      <c r="X641">
        <f>$G641*2+V641+W641</f>
        <v>1000</v>
      </c>
      <c r="Y641" s="6"/>
    </row>
    <row r="642" spans="1:25" ht="15.75" thickBot="1" x14ac:dyDescent="0.3">
      <c r="A642" s="15">
        <v>639</v>
      </c>
      <c r="B642">
        <v>190</v>
      </c>
      <c r="C642" t="s">
        <v>448</v>
      </c>
      <c r="D642" t="s">
        <v>633</v>
      </c>
      <c r="E642" t="s">
        <v>80</v>
      </c>
      <c r="F642" s="39" t="str">
        <f>VLOOKUP(Tableau1345[[#This Row],[Code]],Legende!$A$2:$B$5,2,FALSE)</f>
        <v>Grossiste</v>
      </c>
      <c r="G642" s="6">
        <f>IF(OR(E642="m",E642="P"),500,1000)</f>
        <v>1000</v>
      </c>
      <c r="H642" s="35">
        <f>G642*2</f>
        <v>2000</v>
      </c>
      <c r="I642" s="36"/>
      <c r="J642" s="5" t="str">
        <f>IF(I642="non",H642,"0")</f>
        <v>0</v>
      </c>
      <c r="K642">
        <f>SUMIFS('bac volé dégradé'!$D$3:$D$10,'bac volé dégradé'!$A$3:$A$10,Tableau1345[[#This Row],[Zone]])</f>
        <v>0</v>
      </c>
      <c r="L642">
        <f>(G642)*2+J642+K642</f>
        <v>2000</v>
      </c>
      <c r="M642" s="6"/>
      <c r="N642" s="38" t="str">
        <f>IF(M642="non",L642,"0")</f>
        <v>0</v>
      </c>
      <c r="O642">
        <f>SUMIFS('bac volé dégradé'!$G$3:$G$10,'bac volé dégradé'!$A$3:$A$10,Tableau1345[[#This Row],[Zone]])</f>
        <v>0</v>
      </c>
      <c r="P642" s="40">
        <f>G642*2+N642+O642</f>
        <v>2000</v>
      </c>
      <c r="Q642" s="36"/>
      <c r="R642" s="67" t="str">
        <f t="shared" si="9"/>
        <v>0</v>
      </c>
      <c r="S642">
        <f>SUMIFS('bac volé dégradé'!$J$3:$J$10,'bac volé dégradé'!$A$3:$A$10,Tableau1345[[#This Row],[Zone]])</f>
        <v>0</v>
      </c>
      <c r="T642" s="37">
        <f>$G642*2+R642+S642</f>
        <v>2000</v>
      </c>
      <c r="U642" s="6"/>
      <c r="V642" s="5" t="str">
        <f>IF(U642="non",T642,"0")</f>
        <v>0</v>
      </c>
      <c r="W642">
        <f>SUMIFS('bac volé dégradé'!$M$3:$M$10,'bac volé dégradé'!$A$3:$A$10,Tableau1345[[#This Row],[Zone]])</f>
        <v>0</v>
      </c>
      <c r="X642">
        <f>$G642*2+V642+W642</f>
        <v>2000</v>
      </c>
      <c r="Y642" s="6"/>
    </row>
    <row r="643" spans="1:25" ht="15.75" thickBot="1" x14ac:dyDescent="0.3">
      <c r="A643" s="15">
        <v>640</v>
      </c>
      <c r="B643">
        <v>272</v>
      </c>
      <c r="C643" t="s">
        <v>645</v>
      </c>
      <c r="D643" t="s">
        <v>633</v>
      </c>
      <c r="E643" t="s">
        <v>69</v>
      </c>
      <c r="F643" s="39" t="str">
        <f>VLOOKUP(Tableau1345[[#This Row],[Code]],Legende!$A$2:$B$5,2,FALSE)</f>
        <v>Foyer</v>
      </c>
      <c r="G643" s="6">
        <f>IF(OR(E643="m",E643="P"),500,1000)</f>
        <v>500</v>
      </c>
      <c r="H643" s="35">
        <f>G643*2</f>
        <v>1000</v>
      </c>
      <c r="I643" s="36"/>
      <c r="J643" s="5" t="str">
        <f>IF(I643="non",H643,"0")</f>
        <v>0</v>
      </c>
      <c r="K643">
        <f>SUMIFS('bac volé dégradé'!$D$3:$D$10,'bac volé dégradé'!$A$3:$A$10,Tableau1345[[#This Row],[Zone]])</f>
        <v>0</v>
      </c>
      <c r="L643">
        <f>(G643)*2+J643+K643</f>
        <v>1000</v>
      </c>
      <c r="M643" s="6"/>
      <c r="N643" s="38" t="str">
        <f>IF(M643="non",L643,"0")</f>
        <v>0</v>
      </c>
      <c r="O643">
        <f>SUMIFS('bac volé dégradé'!$G$3:$G$10,'bac volé dégradé'!$A$3:$A$10,Tableau1345[[#This Row],[Zone]])</f>
        <v>0</v>
      </c>
      <c r="P643" s="40">
        <f>G643*2+N643+O643</f>
        <v>1000</v>
      </c>
      <c r="Q643" s="36"/>
      <c r="R643" s="67" t="str">
        <f t="shared" si="9"/>
        <v>0</v>
      </c>
      <c r="S643">
        <f>SUMIFS('bac volé dégradé'!$J$3:$J$10,'bac volé dégradé'!$A$3:$A$10,Tableau1345[[#This Row],[Zone]])</f>
        <v>0</v>
      </c>
      <c r="T643" s="37">
        <f>$G643*2+R643+S643</f>
        <v>1000</v>
      </c>
      <c r="U643" s="6"/>
      <c r="V643" s="5" t="str">
        <f>IF(U643="non",T643,"0")</f>
        <v>0</v>
      </c>
      <c r="W643">
        <f>SUMIFS('bac volé dégradé'!$M$3:$M$10,'bac volé dégradé'!$A$3:$A$10,Tableau1345[[#This Row],[Zone]])</f>
        <v>0</v>
      </c>
      <c r="X643">
        <f>$G643*2+V643+W643</f>
        <v>1000</v>
      </c>
      <c r="Y643" s="6"/>
    </row>
    <row r="644" spans="1:25" ht="15.75" thickBot="1" x14ac:dyDescent="0.3">
      <c r="A644" s="15">
        <v>641</v>
      </c>
      <c r="B644">
        <v>191</v>
      </c>
      <c r="C644" t="s">
        <v>170</v>
      </c>
      <c r="D644" t="s">
        <v>633</v>
      </c>
      <c r="E644" t="s">
        <v>69</v>
      </c>
      <c r="F644" s="39" t="str">
        <f>VLOOKUP(Tableau1345[[#This Row],[Code]],Legende!$A$2:$B$5,2,FALSE)</f>
        <v>Foyer</v>
      </c>
      <c r="G644" s="6">
        <f>IF(OR(E644="m",E644="P"),500,1000)</f>
        <v>500</v>
      </c>
      <c r="H644" s="35">
        <f>G644*2</f>
        <v>1000</v>
      </c>
      <c r="I644" s="36"/>
      <c r="J644" s="5" t="str">
        <f>IF(I644="non",H644,"0")</f>
        <v>0</v>
      </c>
      <c r="K644">
        <f>SUMIFS('bac volé dégradé'!$D$3:$D$10,'bac volé dégradé'!$A$3:$A$10,Tableau1345[[#This Row],[Zone]])</f>
        <v>0</v>
      </c>
      <c r="L644">
        <f>(G644)*2+J644+K644</f>
        <v>1000</v>
      </c>
      <c r="M644" s="6"/>
      <c r="N644" s="38" t="str">
        <f>IF(M644="non",L644,"0")</f>
        <v>0</v>
      </c>
      <c r="O644">
        <f>SUMIFS('bac volé dégradé'!$G$3:$G$10,'bac volé dégradé'!$A$3:$A$10,Tableau1345[[#This Row],[Zone]])</f>
        <v>0</v>
      </c>
      <c r="P644" s="40">
        <f>G644*2+N644+O644</f>
        <v>1000</v>
      </c>
      <c r="Q644" s="36"/>
      <c r="R644" s="67" t="str">
        <f t="shared" ref="R644:R707" si="10">IF(Q644="non",P644,"0")</f>
        <v>0</v>
      </c>
      <c r="S644">
        <f>SUMIFS('bac volé dégradé'!$J$3:$J$10,'bac volé dégradé'!$A$3:$A$10,Tableau1345[[#This Row],[Zone]])</f>
        <v>0</v>
      </c>
      <c r="T644" s="37">
        <f>$G644*2+R644+S644</f>
        <v>1000</v>
      </c>
      <c r="U644" s="6"/>
      <c r="V644" s="5" t="str">
        <f>IF(U644="non",T644,"0")</f>
        <v>0</v>
      </c>
      <c r="W644">
        <f>SUMIFS('bac volé dégradé'!$M$3:$M$10,'bac volé dégradé'!$A$3:$A$10,Tableau1345[[#This Row],[Zone]])</f>
        <v>0</v>
      </c>
      <c r="X644">
        <f>$G644*2+V644+W644</f>
        <v>1000</v>
      </c>
      <c r="Y644" s="6"/>
    </row>
    <row r="645" spans="1:25" ht="15.75" thickBot="1" x14ac:dyDescent="0.3">
      <c r="A645" s="15">
        <v>642</v>
      </c>
      <c r="B645">
        <v>277</v>
      </c>
      <c r="C645" t="s">
        <v>646</v>
      </c>
      <c r="D645" t="s">
        <v>633</v>
      </c>
      <c r="E645" t="s">
        <v>69</v>
      </c>
      <c r="F645" s="39" t="str">
        <f>VLOOKUP(Tableau1345[[#This Row],[Code]],Legende!$A$2:$B$5,2,FALSE)</f>
        <v>Foyer</v>
      </c>
      <c r="G645" s="6">
        <f>IF(OR(E645="m",E645="P"),500,1000)</f>
        <v>500</v>
      </c>
      <c r="H645" s="35">
        <f>G645*2</f>
        <v>1000</v>
      </c>
      <c r="I645" s="36"/>
      <c r="J645" s="5" t="str">
        <f>IF(I645="non",H645,"0")</f>
        <v>0</v>
      </c>
      <c r="K645">
        <f>SUMIFS('bac volé dégradé'!$D$3:$D$10,'bac volé dégradé'!$A$3:$A$10,Tableau1345[[#This Row],[Zone]])</f>
        <v>0</v>
      </c>
      <c r="L645">
        <f>(G645)*2+J645+K645</f>
        <v>1000</v>
      </c>
      <c r="M645" s="6"/>
      <c r="N645" s="38" t="str">
        <f>IF(M645="non",L645,"0")</f>
        <v>0</v>
      </c>
      <c r="O645">
        <f>SUMIFS('bac volé dégradé'!$G$3:$G$10,'bac volé dégradé'!$A$3:$A$10,Tableau1345[[#This Row],[Zone]])</f>
        <v>0</v>
      </c>
      <c r="P645" s="40">
        <f>G645*2+N645+O645</f>
        <v>1000</v>
      </c>
      <c r="Q645" s="36"/>
      <c r="R645" s="67" t="str">
        <f t="shared" si="10"/>
        <v>0</v>
      </c>
      <c r="S645">
        <f>SUMIFS('bac volé dégradé'!$J$3:$J$10,'bac volé dégradé'!$A$3:$A$10,Tableau1345[[#This Row],[Zone]])</f>
        <v>0</v>
      </c>
      <c r="T645" s="37">
        <f>$G645*2+R645+S645</f>
        <v>1000</v>
      </c>
      <c r="U645" s="6"/>
      <c r="V645" s="5" t="str">
        <f>IF(U645="non",T645,"0")</f>
        <v>0</v>
      </c>
      <c r="W645">
        <f>SUMIFS('bac volé dégradé'!$M$3:$M$10,'bac volé dégradé'!$A$3:$A$10,Tableau1345[[#This Row],[Zone]])</f>
        <v>0</v>
      </c>
      <c r="X645">
        <f>$G645*2+V645+W645</f>
        <v>1000</v>
      </c>
      <c r="Y645" s="6"/>
    </row>
    <row r="646" spans="1:25" ht="15.75" thickBot="1" x14ac:dyDescent="0.3">
      <c r="A646" s="15">
        <v>643</v>
      </c>
      <c r="B646">
        <v>278</v>
      </c>
      <c r="C646" t="s">
        <v>447</v>
      </c>
      <c r="D646" t="s">
        <v>633</v>
      </c>
      <c r="E646" t="s">
        <v>69</v>
      </c>
      <c r="F646" s="39" t="str">
        <f>VLOOKUP(Tableau1345[[#This Row],[Code]],Legende!$A$2:$B$5,2,FALSE)</f>
        <v>Foyer</v>
      </c>
      <c r="G646" s="6">
        <f>IF(OR(E646="m",E646="P"),500,1000)</f>
        <v>500</v>
      </c>
      <c r="H646" s="35">
        <f>G646*2</f>
        <v>1000</v>
      </c>
      <c r="I646" s="36"/>
      <c r="J646" s="5" t="str">
        <f>IF(I646="non",H646,"0")</f>
        <v>0</v>
      </c>
      <c r="K646">
        <f>SUMIFS('bac volé dégradé'!$D$3:$D$10,'bac volé dégradé'!$A$3:$A$10,Tableau1345[[#This Row],[Zone]])</f>
        <v>0</v>
      </c>
      <c r="L646">
        <f>(G646)*2+J646+K646</f>
        <v>1000</v>
      </c>
      <c r="M646" s="6"/>
      <c r="N646" s="38" t="str">
        <f>IF(M646="non",L646,"0")</f>
        <v>0</v>
      </c>
      <c r="O646">
        <f>SUMIFS('bac volé dégradé'!$G$3:$G$10,'bac volé dégradé'!$A$3:$A$10,Tableau1345[[#This Row],[Zone]])</f>
        <v>0</v>
      </c>
      <c r="P646" s="40">
        <f>G646*2+N646+O646</f>
        <v>1000</v>
      </c>
      <c r="Q646" s="36"/>
      <c r="R646" s="67" t="str">
        <f t="shared" si="10"/>
        <v>0</v>
      </c>
      <c r="S646">
        <f>SUMIFS('bac volé dégradé'!$J$3:$J$10,'bac volé dégradé'!$A$3:$A$10,Tableau1345[[#This Row],[Zone]])</f>
        <v>0</v>
      </c>
      <c r="T646" s="37">
        <f>$G646*2+R646+S646</f>
        <v>1000</v>
      </c>
      <c r="U646" s="6"/>
      <c r="V646" s="5" t="str">
        <f>IF(U646="non",T646,"0")</f>
        <v>0</v>
      </c>
      <c r="W646">
        <f>SUMIFS('bac volé dégradé'!$M$3:$M$10,'bac volé dégradé'!$A$3:$A$10,Tableau1345[[#This Row],[Zone]])</f>
        <v>0</v>
      </c>
      <c r="X646">
        <f>$G646*2+V646+W646</f>
        <v>1000</v>
      </c>
      <c r="Y646" s="6"/>
    </row>
    <row r="647" spans="1:25" ht="15.75" thickBot="1" x14ac:dyDescent="0.3">
      <c r="A647" s="15">
        <v>644</v>
      </c>
      <c r="B647">
        <v>279</v>
      </c>
      <c r="C647" t="s">
        <v>647</v>
      </c>
      <c r="D647" t="s">
        <v>633</v>
      </c>
      <c r="E647" t="s">
        <v>69</v>
      </c>
      <c r="F647" s="39" t="str">
        <f>VLOOKUP(Tableau1345[[#This Row],[Code]],Legende!$A$2:$B$5,2,FALSE)</f>
        <v>Foyer</v>
      </c>
      <c r="G647" s="6">
        <f>IF(OR(E647="m",E647="P"),500,1000)</f>
        <v>500</v>
      </c>
      <c r="H647" s="35">
        <f>G647*2</f>
        <v>1000</v>
      </c>
      <c r="I647" s="36"/>
      <c r="J647" s="5" t="str">
        <f>IF(I647="non",H647,"0")</f>
        <v>0</v>
      </c>
      <c r="K647">
        <f>SUMIFS('bac volé dégradé'!$D$3:$D$10,'bac volé dégradé'!$A$3:$A$10,Tableau1345[[#This Row],[Zone]])</f>
        <v>0</v>
      </c>
      <c r="L647">
        <f>(G647)*2+J647+K647</f>
        <v>1000</v>
      </c>
      <c r="M647" s="6"/>
      <c r="N647" s="38" t="str">
        <f>IF(M647="non",L647,"0")</f>
        <v>0</v>
      </c>
      <c r="O647">
        <f>SUMIFS('bac volé dégradé'!$G$3:$G$10,'bac volé dégradé'!$A$3:$A$10,Tableau1345[[#This Row],[Zone]])</f>
        <v>0</v>
      </c>
      <c r="P647" s="40">
        <f>G647*2+N647+O647</f>
        <v>1000</v>
      </c>
      <c r="Q647" s="36"/>
      <c r="R647" s="67" t="str">
        <f t="shared" si="10"/>
        <v>0</v>
      </c>
      <c r="S647">
        <f>SUMIFS('bac volé dégradé'!$J$3:$J$10,'bac volé dégradé'!$A$3:$A$10,Tableau1345[[#This Row],[Zone]])</f>
        <v>0</v>
      </c>
      <c r="T647" s="37">
        <f>$G647*2+R647+S647</f>
        <v>1000</v>
      </c>
      <c r="U647" s="6"/>
      <c r="V647" s="5" t="str">
        <f>IF(U647="non",T647,"0")</f>
        <v>0</v>
      </c>
      <c r="W647">
        <f>SUMIFS('bac volé dégradé'!$M$3:$M$10,'bac volé dégradé'!$A$3:$A$10,Tableau1345[[#This Row],[Zone]])</f>
        <v>0</v>
      </c>
      <c r="X647">
        <f>$G647*2+V647+W647</f>
        <v>1000</v>
      </c>
      <c r="Y647" s="6"/>
    </row>
    <row r="648" spans="1:25" ht="15.75" thickBot="1" x14ac:dyDescent="0.3">
      <c r="A648" s="15">
        <v>645</v>
      </c>
      <c r="B648">
        <v>280</v>
      </c>
      <c r="C648" t="s">
        <v>252</v>
      </c>
      <c r="D648" t="s">
        <v>633</v>
      </c>
      <c r="E648" t="s">
        <v>69</v>
      </c>
      <c r="F648" s="39" t="str">
        <f>VLOOKUP(Tableau1345[[#This Row],[Code]],Legende!$A$2:$B$5,2,FALSE)</f>
        <v>Foyer</v>
      </c>
      <c r="G648" s="6">
        <f>IF(OR(E648="m",E648="P"),500,1000)</f>
        <v>500</v>
      </c>
      <c r="H648" s="35">
        <f>G648*2</f>
        <v>1000</v>
      </c>
      <c r="I648" s="36"/>
      <c r="J648" s="5" t="str">
        <f>IF(I648="non",H648,"0")</f>
        <v>0</v>
      </c>
      <c r="K648">
        <f>SUMIFS('bac volé dégradé'!$D$3:$D$10,'bac volé dégradé'!$A$3:$A$10,Tableau1345[[#This Row],[Zone]])</f>
        <v>0</v>
      </c>
      <c r="L648">
        <f>(G648)*2+J648+K648</f>
        <v>1000</v>
      </c>
      <c r="M648" s="6"/>
      <c r="N648" s="38" t="str">
        <f>IF(M648="non",L648,"0")</f>
        <v>0</v>
      </c>
      <c r="O648">
        <f>SUMIFS('bac volé dégradé'!$G$3:$G$10,'bac volé dégradé'!$A$3:$A$10,Tableau1345[[#This Row],[Zone]])</f>
        <v>0</v>
      </c>
      <c r="P648" s="40">
        <f>G648*2+N648+O648</f>
        <v>1000</v>
      </c>
      <c r="Q648" s="36"/>
      <c r="R648" s="67" t="str">
        <f t="shared" si="10"/>
        <v>0</v>
      </c>
      <c r="S648">
        <f>SUMIFS('bac volé dégradé'!$J$3:$J$10,'bac volé dégradé'!$A$3:$A$10,Tableau1345[[#This Row],[Zone]])</f>
        <v>0</v>
      </c>
      <c r="T648" s="37">
        <f>$G648*2+R648+S648</f>
        <v>1000</v>
      </c>
      <c r="U648" s="6"/>
      <c r="V648" s="5" t="str">
        <f>IF(U648="non",T648,"0")</f>
        <v>0</v>
      </c>
      <c r="W648">
        <f>SUMIFS('bac volé dégradé'!$M$3:$M$10,'bac volé dégradé'!$A$3:$A$10,Tableau1345[[#This Row],[Zone]])</f>
        <v>0</v>
      </c>
      <c r="X648">
        <f>$G648*2+V648+W648</f>
        <v>1000</v>
      </c>
      <c r="Y648" s="6"/>
    </row>
    <row r="649" spans="1:25" ht="15.75" thickBot="1" x14ac:dyDescent="0.3">
      <c r="A649" s="15">
        <v>646</v>
      </c>
      <c r="B649">
        <v>281</v>
      </c>
      <c r="C649" t="s">
        <v>589</v>
      </c>
      <c r="D649" t="s">
        <v>633</v>
      </c>
      <c r="E649" t="s">
        <v>69</v>
      </c>
      <c r="F649" s="39" t="str">
        <f>VLOOKUP(Tableau1345[[#This Row],[Code]],Legende!$A$2:$B$5,2,FALSE)</f>
        <v>Foyer</v>
      </c>
      <c r="G649" s="6">
        <f>IF(OR(E649="m",E649="P"),500,1000)</f>
        <v>500</v>
      </c>
      <c r="H649" s="35">
        <f>G649*2</f>
        <v>1000</v>
      </c>
      <c r="I649" s="36"/>
      <c r="J649" s="5" t="str">
        <f>IF(I649="non",H649,"0")</f>
        <v>0</v>
      </c>
      <c r="K649">
        <f>SUMIFS('bac volé dégradé'!$D$3:$D$10,'bac volé dégradé'!$A$3:$A$10,Tableau1345[[#This Row],[Zone]])</f>
        <v>0</v>
      </c>
      <c r="L649">
        <f>(G649)*2+J649+K649</f>
        <v>1000</v>
      </c>
      <c r="M649" s="6"/>
      <c r="N649" s="38" t="str">
        <f>IF(M649="non",L649,"0")</f>
        <v>0</v>
      </c>
      <c r="O649">
        <f>SUMIFS('bac volé dégradé'!$G$3:$G$10,'bac volé dégradé'!$A$3:$A$10,Tableau1345[[#This Row],[Zone]])</f>
        <v>0</v>
      </c>
      <c r="P649" s="40">
        <f>G649*2+N649+O649</f>
        <v>1000</v>
      </c>
      <c r="Q649" s="36"/>
      <c r="R649" s="67" t="str">
        <f t="shared" si="10"/>
        <v>0</v>
      </c>
      <c r="S649">
        <f>SUMIFS('bac volé dégradé'!$J$3:$J$10,'bac volé dégradé'!$A$3:$A$10,Tableau1345[[#This Row],[Zone]])</f>
        <v>0</v>
      </c>
      <c r="T649" s="37">
        <f>$G649*2+R649+S649</f>
        <v>1000</v>
      </c>
      <c r="U649" s="6"/>
      <c r="V649" s="5" t="str">
        <f>IF(U649="non",T649,"0")</f>
        <v>0</v>
      </c>
      <c r="W649">
        <f>SUMIFS('bac volé dégradé'!$M$3:$M$10,'bac volé dégradé'!$A$3:$A$10,Tableau1345[[#This Row],[Zone]])</f>
        <v>0</v>
      </c>
      <c r="X649">
        <f>$G649*2+V649+W649</f>
        <v>1000</v>
      </c>
      <c r="Y649" s="6"/>
    </row>
    <row r="650" spans="1:25" ht="15.75" thickBot="1" x14ac:dyDescent="0.3">
      <c r="A650" s="15">
        <v>647</v>
      </c>
      <c r="B650">
        <v>282</v>
      </c>
      <c r="C650" t="s">
        <v>444</v>
      </c>
      <c r="D650" t="s">
        <v>633</v>
      </c>
      <c r="E650" t="s">
        <v>69</v>
      </c>
      <c r="F650" s="39" t="str">
        <f>VLOOKUP(Tableau1345[[#This Row],[Code]],Legende!$A$2:$B$5,2,FALSE)</f>
        <v>Foyer</v>
      </c>
      <c r="G650" s="6">
        <f>IF(OR(E650="m",E650="P"),500,1000)</f>
        <v>500</v>
      </c>
      <c r="H650" s="35">
        <f>G650*2</f>
        <v>1000</v>
      </c>
      <c r="I650" s="36"/>
      <c r="J650" s="5" t="str">
        <f>IF(I650="non",H650,"0")</f>
        <v>0</v>
      </c>
      <c r="K650">
        <f>SUMIFS('bac volé dégradé'!$D$3:$D$10,'bac volé dégradé'!$A$3:$A$10,Tableau1345[[#This Row],[Zone]])</f>
        <v>0</v>
      </c>
      <c r="L650">
        <f>(G650)*2+J650+K650</f>
        <v>1000</v>
      </c>
      <c r="M650" s="6"/>
      <c r="N650" s="38" t="str">
        <f>IF(M650="non",L650,"0")</f>
        <v>0</v>
      </c>
      <c r="O650">
        <f>SUMIFS('bac volé dégradé'!$G$3:$G$10,'bac volé dégradé'!$A$3:$A$10,Tableau1345[[#This Row],[Zone]])</f>
        <v>0</v>
      </c>
      <c r="P650" s="40">
        <f>G650*2+N650+O650</f>
        <v>1000</v>
      </c>
      <c r="Q650" s="36"/>
      <c r="R650" s="67" t="str">
        <f t="shared" si="10"/>
        <v>0</v>
      </c>
      <c r="S650">
        <f>SUMIFS('bac volé dégradé'!$J$3:$J$10,'bac volé dégradé'!$A$3:$A$10,Tableau1345[[#This Row],[Zone]])</f>
        <v>0</v>
      </c>
      <c r="T650" s="37">
        <f>$G650*2+R650+S650</f>
        <v>1000</v>
      </c>
      <c r="U650" s="6"/>
      <c r="V650" s="5" t="str">
        <f>IF(U650="non",T650,"0")</f>
        <v>0</v>
      </c>
      <c r="W650">
        <f>SUMIFS('bac volé dégradé'!$M$3:$M$10,'bac volé dégradé'!$A$3:$A$10,Tableau1345[[#This Row],[Zone]])</f>
        <v>0</v>
      </c>
      <c r="X650">
        <f>$G650*2+V650+W650</f>
        <v>1000</v>
      </c>
      <c r="Y650" s="6"/>
    </row>
    <row r="651" spans="1:25" ht="15.75" thickBot="1" x14ac:dyDescent="0.3">
      <c r="A651" s="15">
        <v>648</v>
      </c>
      <c r="B651">
        <v>283</v>
      </c>
      <c r="C651" t="s">
        <v>11</v>
      </c>
      <c r="D651" t="s">
        <v>633</v>
      </c>
      <c r="E651" t="s">
        <v>73</v>
      </c>
      <c r="F651" s="39" t="str">
        <f>VLOOKUP(Tableau1345[[#This Row],[Code]],Legende!$A$2:$B$5,2,FALSE)</f>
        <v>Petit commercant</v>
      </c>
      <c r="G651" s="6">
        <f>IF(OR(E651="m",E651="P"),500,1000)</f>
        <v>500</v>
      </c>
      <c r="H651" s="35">
        <f>G651*2</f>
        <v>1000</v>
      </c>
      <c r="I651" s="36"/>
      <c r="J651" s="5" t="str">
        <f>IF(I651="non",H651,"0")</f>
        <v>0</v>
      </c>
      <c r="K651">
        <f>SUMIFS('bac volé dégradé'!$D$3:$D$10,'bac volé dégradé'!$A$3:$A$10,Tableau1345[[#This Row],[Zone]])</f>
        <v>0</v>
      </c>
      <c r="L651">
        <f>(G651)*2+J651+K651</f>
        <v>1000</v>
      </c>
      <c r="M651" s="6"/>
      <c r="N651" s="38" t="str">
        <f>IF(M651="non",L651,"0")</f>
        <v>0</v>
      </c>
      <c r="O651">
        <f>SUMIFS('bac volé dégradé'!$G$3:$G$10,'bac volé dégradé'!$A$3:$A$10,Tableau1345[[#This Row],[Zone]])</f>
        <v>0</v>
      </c>
      <c r="P651" s="40">
        <f>G651*2+N651+O651</f>
        <v>1000</v>
      </c>
      <c r="Q651" s="36"/>
      <c r="R651" s="67" t="str">
        <f t="shared" si="10"/>
        <v>0</v>
      </c>
      <c r="S651">
        <f>SUMIFS('bac volé dégradé'!$J$3:$J$10,'bac volé dégradé'!$A$3:$A$10,Tableau1345[[#This Row],[Zone]])</f>
        <v>0</v>
      </c>
      <c r="T651" s="37">
        <f>$G651*2+R651+S651</f>
        <v>1000</v>
      </c>
      <c r="U651" s="6"/>
      <c r="V651" s="5" t="str">
        <f>IF(U651="non",T651,"0")</f>
        <v>0</v>
      </c>
      <c r="W651">
        <f>SUMIFS('bac volé dégradé'!$M$3:$M$10,'bac volé dégradé'!$A$3:$A$10,Tableau1345[[#This Row],[Zone]])</f>
        <v>0</v>
      </c>
      <c r="X651">
        <f>$G651*2+V651+W651</f>
        <v>1000</v>
      </c>
      <c r="Y651" s="6"/>
    </row>
    <row r="652" spans="1:25" ht="15.75" thickBot="1" x14ac:dyDescent="0.3">
      <c r="A652" s="15">
        <v>649</v>
      </c>
      <c r="B652">
        <v>284</v>
      </c>
      <c r="C652" t="s">
        <v>603</v>
      </c>
      <c r="D652" t="s">
        <v>633</v>
      </c>
      <c r="E652" t="s">
        <v>69</v>
      </c>
      <c r="F652" s="39" t="str">
        <f>VLOOKUP(Tableau1345[[#This Row],[Code]],Legende!$A$2:$B$5,2,FALSE)</f>
        <v>Foyer</v>
      </c>
      <c r="G652" s="6">
        <f>IF(OR(E652="m",E652="P"),500,1000)</f>
        <v>500</v>
      </c>
      <c r="H652" s="35">
        <f>G652*2</f>
        <v>1000</v>
      </c>
      <c r="I652" s="36"/>
      <c r="J652" s="5" t="str">
        <f>IF(I652="non",H652,"0")</f>
        <v>0</v>
      </c>
      <c r="K652">
        <f>SUMIFS('bac volé dégradé'!$D$3:$D$10,'bac volé dégradé'!$A$3:$A$10,Tableau1345[[#This Row],[Zone]])</f>
        <v>0</v>
      </c>
      <c r="L652">
        <f>(G652)*2+J652+K652</f>
        <v>1000</v>
      </c>
      <c r="M652" s="6"/>
      <c r="N652" s="38" t="str">
        <f>IF(M652="non",L652,"0")</f>
        <v>0</v>
      </c>
      <c r="O652">
        <f>SUMIFS('bac volé dégradé'!$G$3:$G$10,'bac volé dégradé'!$A$3:$A$10,Tableau1345[[#This Row],[Zone]])</f>
        <v>0</v>
      </c>
      <c r="P652" s="40">
        <f>G652*2+N652+O652</f>
        <v>1000</v>
      </c>
      <c r="Q652" s="36"/>
      <c r="R652" s="67" t="str">
        <f t="shared" si="10"/>
        <v>0</v>
      </c>
      <c r="S652">
        <f>SUMIFS('bac volé dégradé'!$J$3:$J$10,'bac volé dégradé'!$A$3:$A$10,Tableau1345[[#This Row],[Zone]])</f>
        <v>0</v>
      </c>
      <c r="T652" s="37">
        <f>$G652*2+R652+S652</f>
        <v>1000</v>
      </c>
      <c r="U652" s="6"/>
      <c r="V652" s="5" t="str">
        <f>IF(U652="non",T652,"0")</f>
        <v>0</v>
      </c>
      <c r="W652">
        <f>SUMIFS('bac volé dégradé'!$M$3:$M$10,'bac volé dégradé'!$A$3:$A$10,Tableau1345[[#This Row],[Zone]])</f>
        <v>0</v>
      </c>
      <c r="X652">
        <f>$G652*2+V652+W652</f>
        <v>1000</v>
      </c>
      <c r="Y652" s="6"/>
    </row>
    <row r="653" spans="1:25" ht="15.75" thickBot="1" x14ac:dyDescent="0.3">
      <c r="A653" s="15">
        <v>650</v>
      </c>
      <c r="B653">
        <v>320</v>
      </c>
      <c r="C653" t="s">
        <v>458</v>
      </c>
      <c r="D653" t="s">
        <v>633</v>
      </c>
      <c r="E653" t="s">
        <v>69</v>
      </c>
      <c r="F653" s="39" t="str">
        <f>VLOOKUP(Tableau1345[[#This Row],[Code]],Legende!$A$2:$B$5,2,FALSE)</f>
        <v>Foyer</v>
      </c>
      <c r="G653" s="6">
        <f>IF(OR(E653="m",E653="P"),500,1000)</f>
        <v>500</v>
      </c>
      <c r="H653" s="35">
        <f>G653*2</f>
        <v>1000</v>
      </c>
      <c r="I653" s="36"/>
      <c r="J653" s="5" t="str">
        <f>IF(I653="non",H653,"0")</f>
        <v>0</v>
      </c>
      <c r="K653">
        <f>SUMIFS('bac volé dégradé'!$D$3:$D$10,'bac volé dégradé'!$A$3:$A$10,Tableau1345[[#This Row],[Zone]])</f>
        <v>0</v>
      </c>
      <c r="L653">
        <f>(G653)*2+J653+K653</f>
        <v>1000</v>
      </c>
      <c r="M653" s="6"/>
      <c r="N653" s="38" t="str">
        <f>IF(M653="non",L653,"0")</f>
        <v>0</v>
      </c>
      <c r="O653">
        <f>SUMIFS('bac volé dégradé'!$G$3:$G$10,'bac volé dégradé'!$A$3:$A$10,Tableau1345[[#This Row],[Zone]])</f>
        <v>0</v>
      </c>
      <c r="P653" s="40">
        <f>G653*2+N653+O653</f>
        <v>1000</v>
      </c>
      <c r="Q653" s="36"/>
      <c r="R653" s="67" t="str">
        <f t="shared" si="10"/>
        <v>0</v>
      </c>
      <c r="S653">
        <f>SUMIFS('bac volé dégradé'!$J$3:$J$10,'bac volé dégradé'!$A$3:$A$10,Tableau1345[[#This Row],[Zone]])</f>
        <v>0</v>
      </c>
      <c r="T653" s="37">
        <f>$G653*2+R653+S653</f>
        <v>1000</v>
      </c>
      <c r="U653" s="6"/>
      <c r="V653" s="5" t="str">
        <f>IF(U653="non",T653,"0")</f>
        <v>0</v>
      </c>
      <c r="W653">
        <f>SUMIFS('bac volé dégradé'!$M$3:$M$10,'bac volé dégradé'!$A$3:$A$10,Tableau1345[[#This Row],[Zone]])</f>
        <v>0</v>
      </c>
      <c r="X653">
        <f>$G653*2+V653+W653</f>
        <v>1000</v>
      </c>
      <c r="Y653" s="6"/>
    </row>
    <row r="654" spans="1:25" ht="15.75" thickBot="1" x14ac:dyDescent="0.3">
      <c r="A654" s="15">
        <v>651</v>
      </c>
      <c r="B654">
        <v>285</v>
      </c>
      <c r="C654" t="s">
        <v>648</v>
      </c>
      <c r="D654" t="s">
        <v>633</v>
      </c>
      <c r="E654" t="s">
        <v>69</v>
      </c>
      <c r="F654" s="39" t="str">
        <f>VLOOKUP(Tableau1345[[#This Row],[Code]],Legende!$A$2:$B$5,2,FALSE)</f>
        <v>Foyer</v>
      </c>
      <c r="G654" s="6">
        <f>IF(OR(E654="m",E654="P"),500,1000)</f>
        <v>500</v>
      </c>
      <c r="H654" s="35">
        <f>G654*2</f>
        <v>1000</v>
      </c>
      <c r="I654" s="36"/>
      <c r="J654" s="5" t="str">
        <f>IF(I654="non",H654,"0")</f>
        <v>0</v>
      </c>
      <c r="K654">
        <f>SUMIFS('bac volé dégradé'!$D$3:$D$10,'bac volé dégradé'!$A$3:$A$10,Tableau1345[[#This Row],[Zone]])</f>
        <v>0</v>
      </c>
      <c r="L654">
        <f>(G654)*2+J654+K654</f>
        <v>1000</v>
      </c>
      <c r="M654" s="6"/>
      <c r="N654" s="38" t="str">
        <f>IF(M654="non",L654,"0")</f>
        <v>0</v>
      </c>
      <c r="O654">
        <f>SUMIFS('bac volé dégradé'!$G$3:$G$10,'bac volé dégradé'!$A$3:$A$10,Tableau1345[[#This Row],[Zone]])</f>
        <v>0</v>
      </c>
      <c r="P654" s="40">
        <f>G654*2+N654+O654</f>
        <v>1000</v>
      </c>
      <c r="Q654" s="36"/>
      <c r="R654" s="67" t="str">
        <f t="shared" si="10"/>
        <v>0</v>
      </c>
      <c r="S654">
        <f>SUMIFS('bac volé dégradé'!$J$3:$J$10,'bac volé dégradé'!$A$3:$A$10,Tableau1345[[#This Row],[Zone]])</f>
        <v>0</v>
      </c>
      <c r="T654" s="37">
        <f>$G654*2+R654+S654</f>
        <v>1000</v>
      </c>
      <c r="U654" s="6"/>
      <c r="V654" s="5" t="str">
        <f>IF(U654="non",T654,"0")</f>
        <v>0</v>
      </c>
      <c r="W654">
        <f>SUMIFS('bac volé dégradé'!$M$3:$M$10,'bac volé dégradé'!$A$3:$A$10,Tableau1345[[#This Row],[Zone]])</f>
        <v>0</v>
      </c>
      <c r="X654">
        <f>$G654*2+V654+W654</f>
        <v>1000</v>
      </c>
      <c r="Y654" s="6"/>
    </row>
    <row r="655" spans="1:25" ht="15.75" thickBot="1" x14ac:dyDescent="0.3">
      <c r="A655" s="15">
        <v>652</v>
      </c>
      <c r="B655">
        <v>286</v>
      </c>
      <c r="C655" t="s">
        <v>649</v>
      </c>
      <c r="D655" t="s">
        <v>633</v>
      </c>
      <c r="E655" t="s">
        <v>73</v>
      </c>
      <c r="F655" s="39" t="str">
        <f>VLOOKUP(Tableau1345[[#This Row],[Code]],Legende!$A$2:$B$5,2,FALSE)</f>
        <v>Petit commercant</v>
      </c>
      <c r="G655" s="6">
        <f>IF(OR(E655="m",E655="P"),500,1000)</f>
        <v>500</v>
      </c>
      <c r="H655" s="35">
        <f>G655*2</f>
        <v>1000</v>
      </c>
      <c r="I655" s="36"/>
      <c r="J655" s="5" t="str">
        <f>IF(I655="non",H655,"0")</f>
        <v>0</v>
      </c>
      <c r="K655">
        <f>SUMIFS('bac volé dégradé'!$D$3:$D$10,'bac volé dégradé'!$A$3:$A$10,Tableau1345[[#This Row],[Zone]])</f>
        <v>0</v>
      </c>
      <c r="L655">
        <f>(G655)*2+J655+K655</f>
        <v>1000</v>
      </c>
      <c r="M655" s="6"/>
      <c r="N655" s="38" t="str">
        <f>IF(M655="non",L655,"0")</f>
        <v>0</v>
      </c>
      <c r="O655">
        <f>SUMIFS('bac volé dégradé'!$G$3:$G$10,'bac volé dégradé'!$A$3:$A$10,Tableau1345[[#This Row],[Zone]])</f>
        <v>0</v>
      </c>
      <c r="P655" s="40">
        <f>G655*2+N655+O655</f>
        <v>1000</v>
      </c>
      <c r="Q655" s="36"/>
      <c r="R655" s="67" t="str">
        <f t="shared" si="10"/>
        <v>0</v>
      </c>
      <c r="S655">
        <f>SUMIFS('bac volé dégradé'!$J$3:$J$10,'bac volé dégradé'!$A$3:$A$10,Tableau1345[[#This Row],[Zone]])</f>
        <v>0</v>
      </c>
      <c r="T655" s="37">
        <f>$G655*2+R655+S655</f>
        <v>1000</v>
      </c>
      <c r="U655" s="6"/>
      <c r="V655" s="5" t="str">
        <f>IF(U655="non",T655,"0")</f>
        <v>0</v>
      </c>
      <c r="W655">
        <f>SUMIFS('bac volé dégradé'!$M$3:$M$10,'bac volé dégradé'!$A$3:$A$10,Tableau1345[[#This Row],[Zone]])</f>
        <v>0</v>
      </c>
      <c r="X655">
        <f>$G655*2+V655+W655</f>
        <v>1000</v>
      </c>
      <c r="Y655" s="6"/>
    </row>
    <row r="656" spans="1:25" ht="15.75" thickBot="1" x14ac:dyDescent="0.3">
      <c r="A656" s="15">
        <v>653</v>
      </c>
      <c r="C656" t="s">
        <v>650</v>
      </c>
      <c r="D656" t="s">
        <v>633</v>
      </c>
      <c r="E656" t="s">
        <v>69</v>
      </c>
      <c r="F656" s="39" t="str">
        <f>VLOOKUP(Tableau1345[[#This Row],[Code]],Legende!$A$2:$B$5,2,FALSE)</f>
        <v>Foyer</v>
      </c>
      <c r="G656" s="6">
        <f>IF(OR(E656="m",E656="P"),500,1000)</f>
        <v>500</v>
      </c>
      <c r="H656" s="35">
        <f>G656*2</f>
        <v>1000</v>
      </c>
      <c r="I656" s="36"/>
      <c r="J656" s="5" t="str">
        <f>IF(I656="non",H656,"0")</f>
        <v>0</v>
      </c>
      <c r="K656">
        <f>SUMIFS('bac volé dégradé'!$D$3:$D$10,'bac volé dégradé'!$A$3:$A$10,Tableau1345[[#This Row],[Zone]])</f>
        <v>0</v>
      </c>
      <c r="L656">
        <f>(G656)*2+J656+K656</f>
        <v>1000</v>
      </c>
      <c r="M656" s="6"/>
      <c r="N656" s="38" t="str">
        <f>IF(M656="non",L656,"0")</f>
        <v>0</v>
      </c>
      <c r="O656">
        <f>SUMIFS('bac volé dégradé'!$G$3:$G$10,'bac volé dégradé'!$A$3:$A$10,Tableau1345[[#This Row],[Zone]])</f>
        <v>0</v>
      </c>
      <c r="P656" s="40">
        <f>G656*2+N656+O656</f>
        <v>1000</v>
      </c>
      <c r="Q656" s="36"/>
      <c r="R656" s="67" t="str">
        <f t="shared" si="10"/>
        <v>0</v>
      </c>
      <c r="S656">
        <f>SUMIFS('bac volé dégradé'!$J$3:$J$10,'bac volé dégradé'!$A$3:$A$10,Tableau1345[[#This Row],[Zone]])</f>
        <v>0</v>
      </c>
      <c r="T656" s="37">
        <f>$G656*2+R656+S656</f>
        <v>1000</v>
      </c>
      <c r="U656" s="6"/>
      <c r="V656" s="5" t="str">
        <f>IF(U656="non",T656,"0")</f>
        <v>0</v>
      </c>
      <c r="W656">
        <f>SUMIFS('bac volé dégradé'!$M$3:$M$10,'bac volé dégradé'!$A$3:$A$10,Tableau1345[[#This Row],[Zone]])</f>
        <v>0</v>
      </c>
      <c r="X656">
        <f>$G656*2+V656+W656</f>
        <v>1000</v>
      </c>
      <c r="Y656" s="6"/>
    </row>
    <row r="657" spans="1:25" ht="15.75" thickBot="1" x14ac:dyDescent="0.3">
      <c r="A657" s="15">
        <v>654</v>
      </c>
      <c r="B657">
        <v>265</v>
      </c>
      <c r="C657" t="s">
        <v>650</v>
      </c>
      <c r="D657" t="s">
        <v>633</v>
      </c>
      <c r="E657" t="s">
        <v>80</v>
      </c>
      <c r="F657" s="39" t="str">
        <f>VLOOKUP(Tableau1345[[#This Row],[Code]],Legende!$A$2:$B$5,2,FALSE)</f>
        <v>Grossiste</v>
      </c>
      <c r="G657" s="6">
        <f>IF(OR(E657="m",E657="P"),500,1000)</f>
        <v>1000</v>
      </c>
      <c r="H657" s="35">
        <f>G657*2</f>
        <v>2000</v>
      </c>
      <c r="I657" s="36"/>
      <c r="J657" s="5" t="str">
        <f>IF(I657="non",H657,"0")</f>
        <v>0</v>
      </c>
      <c r="K657">
        <f>SUMIFS('bac volé dégradé'!$D$3:$D$10,'bac volé dégradé'!$A$3:$A$10,Tableau1345[[#This Row],[Zone]])</f>
        <v>0</v>
      </c>
      <c r="L657">
        <f>(G657)*2+J657+K657</f>
        <v>2000</v>
      </c>
      <c r="M657" s="6"/>
      <c r="N657" s="38" t="str">
        <f>IF(M657="non",L657,"0")</f>
        <v>0</v>
      </c>
      <c r="O657">
        <f>SUMIFS('bac volé dégradé'!$G$3:$G$10,'bac volé dégradé'!$A$3:$A$10,Tableau1345[[#This Row],[Zone]])</f>
        <v>0</v>
      </c>
      <c r="P657" s="40">
        <f>G657*2+N657+O657</f>
        <v>2000</v>
      </c>
      <c r="Q657" s="36"/>
      <c r="R657" s="67" t="str">
        <f t="shared" si="10"/>
        <v>0</v>
      </c>
      <c r="S657">
        <f>SUMIFS('bac volé dégradé'!$J$3:$J$10,'bac volé dégradé'!$A$3:$A$10,Tableau1345[[#This Row],[Zone]])</f>
        <v>0</v>
      </c>
      <c r="T657" s="37">
        <f>$G657*2+R657+S657</f>
        <v>2000</v>
      </c>
      <c r="U657" s="6"/>
      <c r="V657" s="5" t="str">
        <f>IF(U657="non",T657,"0")</f>
        <v>0</v>
      </c>
      <c r="W657">
        <f>SUMIFS('bac volé dégradé'!$M$3:$M$10,'bac volé dégradé'!$A$3:$A$10,Tableau1345[[#This Row],[Zone]])</f>
        <v>0</v>
      </c>
      <c r="X657">
        <f>$G657*2+V657+W657</f>
        <v>2000</v>
      </c>
      <c r="Y657" s="6"/>
    </row>
    <row r="658" spans="1:25" ht="15.75" thickBot="1" x14ac:dyDescent="0.3">
      <c r="A658" s="15">
        <v>655</v>
      </c>
      <c r="B658">
        <v>267</v>
      </c>
      <c r="C658" t="s">
        <v>2</v>
      </c>
      <c r="D658" t="s">
        <v>633</v>
      </c>
      <c r="E658" t="s">
        <v>80</v>
      </c>
      <c r="F658" s="39" t="str">
        <f>VLOOKUP(Tableau1345[[#This Row],[Code]],Legende!$A$2:$B$5,2,FALSE)</f>
        <v>Grossiste</v>
      </c>
      <c r="G658" s="6">
        <f>IF(OR(E658="m",E658="P"),500,1000)</f>
        <v>1000</v>
      </c>
      <c r="H658" s="35">
        <f>G658*2</f>
        <v>2000</v>
      </c>
      <c r="I658" s="36"/>
      <c r="J658" s="5" t="str">
        <f>IF(I658="non",H658,"0")</f>
        <v>0</v>
      </c>
      <c r="K658">
        <f>SUMIFS('bac volé dégradé'!$D$3:$D$10,'bac volé dégradé'!$A$3:$A$10,Tableau1345[[#This Row],[Zone]])</f>
        <v>0</v>
      </c>
      <c r="L658">
        <f>(G658)*2+J658+K658</f>
        <v>2000</v>
      </c>
      <c r="M658" s="6"/>
      <c r="N658" s="38" t="str">
        <f>IF(M658="non",L658,"0")</f>
        <v>0</v>
      </c>
      <c r="O658">
        <f>SUMIFS('bac volé dégradé'!$G$3:$G$10,'bac volé dégradé'!$A$3:$A$10,Tableau1345[[#This Row],[Zone]])</f>
        <v>0</v>
      </c>
      <c r="P658" s="40">
        <f>G658*2+N658+O658</f>
        <v>2000</v>
      </c>
      <c r="Q658" s="36"/>
      <c r="R658" s="67" t="str">
        <f t="shared" si="10"/>
        <v>0</v>
      </c>
      <c r="S658">
        <f>SUMIFS('bac volé dégradé'!$J$3:$J$10,'bac volé dégradé'!$A$3:$A$10,Tableau1345[[#This Row],[Zone]])</f>
        <v>0</v>
      </c>
      <c r="T658" s="37">
        <f>$G658*2+R658+S658</f>
        <v>2000</v>
      </c>
      <c r="U658" s="6"/>
      <c r="V658" s="5" t="str">
        <f>IF(U658="non",T658,"0")</f>
        <v>0</v>
      </c>
      <c r="W658">
        <f>SUMIFS('bac volé dégradé'!$M$3:$M$10,'bac volé dégradé'!$A$3:$A$10,Tableau1345[[#This Row],[Zone]])</f>
        <v>0</v>
      </c>
      <c r="X658">
        <f>$G658*2+V658+W658</f>
        <v>2000</v>
      </c>
      <c r="Y658" s="6"/>
    </row>
    <row r="659" spans="1:25" ht="15.75" thickBot="1" x14ac:dyDescent="0.3">
      <c r="A659" s="15">
        <v>656</v>
      </c>
      <c r="B659">
        <v>269</v>
      </c>
      <c r="C659" t="s">
        <v>651</v>
      </c>
      <c r="D659" t="s">
        <v>633</v>
      </c>
      <c r="E659" t="s">
        <v>69</v>
      </c>
      <c r="F659" s="39" t="str">
        <f>VLOOKUP(Tableau1345[[#This Row],[Code]],Legende!$A$2:$B$5,2,FALSE)</f>
        <v>Foyer</v>
      </c>
      <c r="G659" s="6">
        <f>IF(OR(E659="m",E659="P"),500,1000)</f>
        <v>500</v>
      </c>
      <c r="H659" s="35">
        <f>G659*2</f>
        <v>1000</v>
      </c>
      <c r="I659" s="36"/>
      <c r="J659" s="5" t="str">
        <f>IF(I659="non",H659,"0")</f>
        <v>0</v>
      </c>
      <c r="K659">
        <f>SUMIFS('bac volé dégradé'!$D$3:$D$10,'bac volé dégradé'!$A$3:$A$10,Tableau1345[[#This Row],[Zone]])</f>
        <v>0</v>
      </c>
      <c r="L659">
        <f>(G659)*2+J659+K659</f>
        <v>1000</v>
      </c>
      <c r="M659" s="6"/>
      <c r="N659" s="38" t="str">
        <f>IF(M659="non",L659,"0")</f>
        <v>0</v>
      </c>
      <c r="O659">
        <f>SUMIFS('bac volé dégradé'!$G$3:$G$10,'bac volé dégradé'!$A$3:$A$10,Tableau1345[[#This Row],[Zone]])</f>
        <v>0</v>
      </c>
      <c r="P659" s="40">
        <f>G659*2+N659+O659</f>
        <v>1000</v>
      </c>
      <c r="Q659" s="36"/>
      <c r="R659" s="67" t="str">
        <f t="shared" si="10"/>
        <v>0</v>
      </c>
      <c r="S659">
        <f>SUMIFS('bac volé dégradé'!$J$3:$J$10,'bac volé dégradé'!$A$3:$A$10,Tableau1345[[#This Row],[Zone]])</f>
        <v>0</v>
      </c>
      <c r="T659" s="37">
        <f>$G659*2+R659+S659</f>
        <v>1000</v>
      </c>
      <c r="U659" s="6"/>
      <c r="V659" s="5" t="str">
        <f>IF(U659="non",T659,"0")</f>
        <v>0</v>
      </c>
      <c r="W659">
        <f>SUMIFS('bac volé dégradé'!$M$3:$M$10,'bac volé dégradé'!$A$3:$A$10,Tableau1345[[#This Row],[Zone]])</f>
        <v>0</v>
      </c>
      <c r="X659">
        <f>$G659*2+V659+W659</f>
        <v>1000</v>
      </c>
      <c r="Y659" s="6"/>
    </row>
    <row r="660" spans="1:25" ht="15.75" thickBot="1" x14ac:dyDescent="0.3">
      <c r="A660" s="15">
        <v>657</v>
      </c>
      <c r="B660">
        <v>675</v>
      </c>
      <c r="C660" t="s">
        <v>652</v>
      </c>
      <c r="D660" t="s">
        <v>633</v>
      </c>
      <c r="E660" t="s">
        <v>69</v>
      </c>
      <c r="F660" s="39" t="str">
        <f>VLOOKUP(Tableau1345[[#This Row],[Code]],Legende!$A$2:$B$5,2,FALSE)</f>
        <v>Foyer</v>
      </c>
      <c r="G660" s="6">
        <f>IF(OR(E660="m",E660="P"),500,1000)</f>
        <v>500</v>
      </c>
      <c r="H660" s="35">
        <f>G660*2</f>
        <v>1000</v>
      </c>
      <c r="I660" s="36"/>
      <c r="J660" s="5" t="str">
        <f>IF(I660="non",H660,"0")</f>
        <v>0</v>
      </c>
      <c r="K660">
        <f>SUMIFS('bac volé dégradé'!$D$3:$D$10,'bac volé dégradé'!$A$3:$A$10,Tableau1345[[#This Row],[Zone]])</f>
        <v>0</v>
      </c>
      <c r="L660">
        <f>(G660)*2+J660+K660</f>
        <v>1000</v>
      </c>
      <c r="M660" s="6"/>
      <c r="N660" s="38" t="str">
        <f>IF(M660="non",L660,"0")</f>
        <v>0</v>
      </c>
      <c r="O660">
        <f>SUMIFS('bac volé dégradé'!$G$3:$G$10,'bac volé dégradé'!$A$3:$A$10,Tableau1345[[#This Row],[Zone]])</f>
        <v>0</v>
      </c>
      <c r="P660" s="40">
        <f>G660*2+N660+O660</f>
        <v>1000</v>
      </c>
      <c r="Q660" s="36"/>
      <c r="R660" s="67" t="str">
        <f t="shared" si="10"/>
        <v>0</v>
      </c>
      <c r="S660">
        <f>SUMIFS('bac volé dégradé'!$J$3:$J$10,'bac volé dégradé'!$A$3:$A$10,Tableau1345[[#This Row],[Zone]])</f>
        <v>0</v>
      </c>
      <c r="T660" s="37">
        <f>$G660*2+R660+S660</f>
        <v>1000</v>
      </c>
      <c r="U660" s="6"/>
      <c r="V660" s="5" t="str">
        <f>IF(U660="non",T660,"0")</f>
        <v>0</v>
      </c>
      <c r="W660">
        <f>SUMIFS('bac volé dégradé'!$M$3:$M$10,'bac volé dégradé'!$A$3:$A$10,Tableau1345[[#This Row],[Zone]])</f>
        <v>0</v>
      </c>
      <c r="X660">
        <f>$G660*2+V660+W660</f>
        <v>1000</v>
      </c>
      <c r="Y660" s="6"/>
    </row>
    <row r="661" spans="1:25" ht="15.75" thickBot="1" x14ac:dyDescent="0.3">
      <c r="A661" s="15">
        <v>658</v>
      </c>
      <c r="C661" t="s">
        <v>9</v>
      </c>
      <c r="D661" t="s">
        <v>633</v>
      </c>
      <c r="E661" t="s">
        <v>69</v>
      </c>
      <c r="F661" s="39" t="str">
        <f>VLOOKUP(Tableau1345[[#This Row],[Code]],Legende!$A$2:$B$5,2,FALSE)</f>
        <v>Foyer</v>
      </c>
      <c r="G661" s="6">
        <f>IF(OR(E661="m",E661="P"),500,1000)</f>
        <v>500</v>
      </c>
      <c r="H661" s="35">
        <f>G661*2</f>
        <v>1000</v>
      </c>
      <c r="I661" s="36"/>
      <c r="J661" s="5" t="str">
        <f>IF(I661="non",H661,"0")</f>
        <v>0</v>
      </c>
      <c r="K661">
        <f>SUMIFS('bac volé dégradé'!$D$3:$D$10,'bac volé dégradé'!$A$3:$A$10,Tableau1345[[#This Row],[Zone]])</f>
        <v>0</v>
      </c>
      <c r="L661">
        <f>(G661)*2+J661+K661</f>
        <v>1000</v>
      </c>
      <c r="M661" s="6"/>
      <c r="N661" s="38" t="str">
        <f>IF(M661="non",L661,"0")</f>
        <v>0</v>
      </c>
      <c r="O661">
        <f>SUMIFS('bac volé dégradé'!$G$3:$G$10,'bac volé dégradé'!$A$3:$A$10,Tableau1345[[#This Row],[Zone]])</f>
        <v>0</v>
      </c>
      <c r="P661" s="40">
        <f>G661*2+N661+O661</f>
        <v>1000</v>
      </c>
      <c r="Q661" s="36"/>
      <c r="R661" s="67" t="str">
        <f t="shared" si="10"/>
        <v>0</v>
      </c>
      <c r="S661">
        <f>SUMIFS('bac volé dégradé'!$J$3:$J$10,'bac volé dégradé'!$A$3:$A$10,Tableau1345[[#This Row],[Zone]])</f>
        <v>0</v>
      </c>
      <c r="T661" s="37">
        <f>$G661*2+R661+S661</f>
        <v>1000</v>
      </c>
      <c r="U661" s="6"/>
      <c r="V661" s="5" t="str">
        <f>IF(U661="non",T661,"0")</f>
        <v>0</v>
      </c>
      <c r="W661">
        <f>SUMIFS('bac volé dégradé'!$M$3:$M$10,'bac volé dégradé'!$A$3:$A$10,Tableau1345[[#This Row],[Zone]])</f>
        <v>0</v>
      </c>
      <c r="X661">
        <f>$G661*2+V661+W661</f>
        <v>1000</v>
      </c>
      <c r="Y661" s="6"/>
    </row>
    <row r="662" spans="1:25" ht="15.75" thickBot="1" x14ac:dyDescent="0.3">
      <c r="A662" s="15">
        <v>659</v>
      </c>
      <c r="B662">
        <v>270</v>
      </c>
      <c r="C662" t="s">
        <v>9</v>
      </c>
      <c r="D662" t="s">
        <v>633</v>
      </c>
      <c r="E662" t="s">
        <v>73</v>
      </c>
      <c r="F662" s="39" t="str">
        <f>VLOOKUP(Tableau1345[[#This Row],[Code]],Legende!$A$2:$B$5,2,FALSE)</f>
        <v>Petit commercant</v>
      </c>
      <c r="G662" s="6">
        <f>IF(OR(E662="m",E662="P"),500,1000)</f>
        <v>500</v>
      </c>
      <c r="H662" s="35">
        <f>G662*2</f>
        <v>1000</v>
      </c>
      <c r="I662" s="36"/>
      <c r="J662" s="5" t="str">
        <f>IF(I662="non",H662,"0")</f>
        <v>0</v>
      </c>
      <c r="K662">
        <f>SUMIFS('bac volé dégradé'!$D$3:$D$10,'bac volé dégradé'!$A$3:$A$10,Tableau1345[[#This Row],[Zone]])</f>
        <v>0</v>
      </c>
      <c r="L662">
        <f>(G662)*2+J662+K662</f>
        <v>1000</v>
      </c>
      <c r="M662" s="6"/>
      <c r="N662" s="38" t="str">
        <f>IF(M662="non",L662,"0")</f>
        <v>0</v>
      </c>
      <c r="O662">
        <f>SUMIFS('bac volé dégradé'!$G$3:$G$10,'bac volé dégradé'!$A$3:$A$10,Tableau1345[[#This Row],[Zone]])</f>
        <v>0</v>
      </c>
      <c r="P662" s="40">
        <f>G662*2+N662+O662</f>
        <v>1000</v>
      </c>
      <c r="Q662" s="36"/>
      <c r="R662" s="67" t="str">
        <f t="shared" si="10"/>
        <v>0</v>
      </c>
      <c r="S662">
        <f>SUMIFS('bac volé dégradé'!$J$3:$J$10,'bac volé dégradé'!$A$3:$A$10,Tableau1345[[#This Row],[Zone]])</f>
        <v>0</v>
      </c>
      <c r="T662" s="37">
        <f>$G662*2+R662+S662</f>
        <v>1000</v>
      </c>
      <c r="U662" s="6"/>
      <c r="V662" s="5" t="str">
        <f>IF(U662="non",T662,"0")</f>
        <v>0</v>
      </c>
      <c r="W662">
        <f>SUMIFS('bac volé dégradé'!$M$3:$M$10,'bac volé dégradé'!$A$3:$A$10,Tableau1345[[#This Row],[Zone]])</f>
        <v>0</v>
      </c>
      <c r="X662">
        <f>$G662*2+V662+W662</f>
        <v>1000</v>
      </c>
      <c r="Y662" s="6"/>
    </row>
    <row r="663" spans="1:25" ht="15.75" thickBot="1" x14ac:dyDescent="0.3">
      <c r="A663" s="15">
        <v>660</v>
      </c>
      <c r="B663">
        <v>192</v>
      </c>
      <c r="C663" t="s">
        <v>653</v>
      </c>
      <c r="D663" t="s">
        <v>633</v>
      </c>
      <c r="E663" t="s">
        <v>69</v>
      </c>
      <c r="F663" s="39" t="str">
        <f>VLOOKUP(Tableau1345[[#This Row],[Code]],Legende!$A$2:$B$5,2,FALSE)</f>
        <v>Foyer</v>
      </c>
      <c r="G663" s="6">
        <f>IF(OR(E663="m",E663="P"),500,1000)</f>
        <v>500</v>
      </c>
      <c r="H663" s="35">
        <f>G663*2</f>
        <v>1000</v>
      </c>
      <c r="I663" s="36"/>
      <c r="J663" s="5" t="str">
        <f>IF(I663="non",H663,"0")</f>
        <v>0</v>
      </c>
      <c r="K663">
        <f>SUMIFS('bac volé dégradé'!$D$3:$D$10,'bac volé dégradé'!$A$3:$A$10,Tableau1345[[#This Row],[Zone]])</f>
        <v>0</v>
      </c>
      <c r="L663">
        <f>(G663)*2+J663+K663</f>
        <v>1000</v>
      </c>
      <c r="M663" s="6"/>
      <c r="N663" s="38" t="str">
        <f>IF(M663="non",L663,"0")</f>
        <v>0</v>
      </c>
      <c r="O663">
        <f>SUMIFS('bac volé dégradé'!$G$3:$G$10,'bac volé dégradé'!$A$3:$A$10,Tableau1345[[#This Row],[Zone]])</f>
        <v>0</v>
      </c>
      <c r="P663" s="40">
        <f>G663*2+N663+O663</f>
        <v>1000</v>
      </c>
      <c r="Q663" s="36"/>
      <c r="R663" s="67" t="str">
        <f t="shared" si="10"/>
        <v>0</v>
      </c>
      <c r="S663">
        <f>SUMIFS('bac volé dégradé'!$J$3:$J$10,'bac volé dégradé'!$A$3:$A$10,Tableau1345[[#This Row],[Zone]])</f>
        <v>0</v>
      </c>
      <c r="T663" s="37">
        <f>$G663*2+R663+S663</f>
        <v>1000</v>
      </c>
      <c r="U663" s="6"/>
      <c r="V663" s="5" t="str">
        <f>IF(U663="non",T663,"0")</f>
        <v>0</v>
      </c>
      <c r="W663">
        <f>SUMIFS('bac volé dégradé'!$M$3:$M$10,'bac volé dégradé'!$A$3:$A$10,Tableau1345[[#This Row],[Zone]])</f>
        <v>0</v>
      </c>
      <c r="X663">
        <f>$G663*2+V663+W663</f>
        <v>1000</v>
      </c>
      <c r="Y663" s="6"/>
    </row>
    <row r="664" spans="1:25" ht="15.75" thickBot="1" x14ac:dyDescent="0.3">
      <c r="A664" s="15">
        <v>661</v>
      </c>
      <c r="B664">
        <v>193</v>
      </c>
      <c r="C664" t="s">
        <v>654</v>
      </c>
      <c r="D664" t="s">
        <v>633</v>
      </c>
      <c r="E664" t="s">
        <v>69</v>
      </c>
      <c r="F664" s="39" t="str">
        <f>VLOOKUP(Tableau1345[[#This Row],[Code]],Legende!$A$2:$B$5,2,FALSE)</f>
        <v>Foyer</v>
      </c>
      <c r="G664" s="6">
        <f>IF(OR(E664="m",E664="P"),500,1000)</f>
        <v>500</v>
      </c>
      <c r="H664" s="35">
        <f>G664*2</f>
        <v>1000</v>
      </c>
      <c r="I664" s="36"/>
      <c r="J664" s="5" t="str">
        <f>IF(I664="non",H664,"0")</f>
        <v>0</v>
      </c>
      <c r="K664">
        <f>SUMIFS('bac volé dégradé'!$D$3:$D$10,'bac volé dégradé'!$A$3:$A$10,Tableau1345[[#This Row],[Zone]])</f>
        <v>0</v>
      </c>
      <c r="L664">
        <f>(G664)*2+J664+K664</f>
        <v>1000</v>
      </c>
      <c r="M664" s="6"/>
      <c r="N664" s="38" t="str">
        <f>IF(M664="non",L664,"0")</f>
        <v>0</v>
      </c>
      <c r="O664">
        <f>SUMIFS('bac volé dégradé'!$G$3:$G$10,'bac volé dégradé'!$A$3:$A$10,Tableau1345[[#This Row],[Zone]])</f>
        <v>0</v>
      </c>
      <c r="P664" s="40">
        <f>G664*2+N664+O664</f>
        <v>1000</v>
      </c>
      <c r="Q664" s="36"/>
      <c r="R664" s="67" t="str">
        <f t="shared" si="10"/>
        <v>0</v>
      </c>
      <c r="S664">
        <f>SUMIFS('bac volé dégradé'!$J$3:$J$10,'bac volé dégradé'!$A$3:$A$10,Tableau1345[[#This Row],[Zone]])</f>
        <v>0</v>
      </c>
      <c r="T664" s="37">
        <f>$G664*2+R664+S664</f>
        <v>1000</v>
      </c>
      <c r="U664" s="6"/>
      <c r="V664" s="5" t="str">
        <f>IF(U664="non",T664,"0")</f>
        <v>0</v>
      </c>
      <c r="W664">
        <f>SUMIFS('bac volé dégradé'!$M$3:$M$10,'bac volé dégradé'!$A$3:$A$10,Tableau1345[[#This Row],[Zone]])</f>
        <v>0</v>
      </c>
      <c r="X664">
        <f>$G664*2+V664+W664</f>
        <v>1000</v>
      </c>
      <c r="Y664" s="6"/>
    </row>
    <row r="665" spans="1:25" ht="15.75" thickBot="1" x14ac:dyDescent="0.3">
      <c r="A665" s="15">
        <v>662</v>
      </c>
      <c r="B665">
        <v>194</v>
      </c>
      <c r="C665" t="s">
        <v>655</v>
      </c>
      <c r="D665" t="s">
        <v>633</v>
      </c>
      <c r="E665" t="s">
        <v>69</v>
      </c>
      <c r="F665" s="39" t="str">
        <f>VLOOKUP(Tableau1345[[#This Row],[Code]],Legende!$A$2:$B$5,2,FALSE)</f>
        <v>Foyer</v>
      </c>
      <c r="G665" s="6">
        <f>IF(OR(E665="m",E665="P"),500,1000)</f>
        <v>500</v>
      </c>
      <c r="H665" s="35">
        <f>G665*2</f>
        <v>1000</v>
      </c>
      <c r="I665" s="36"/>
      <c r="J665" s="5" t="str">
        <f>IF(I665="non",H665,"0")</f>
        <v>0</v>
      </c>
      <c r="K665">
        <f>SUMIFS('bac volé dégradé'!$D$3:$D$10,'bac volé dégradé'!$A$3:$A$10,Tableau1345[[#This Row],[Zone]])</f>
        <v>0</v>
      </c>
      <c r="L665">
        <f>(G665)*2+J665+K665</f>
        <v>1000</v>
      </c>
      <c r="M665" s="6"/>
      <c r="N665" s="38" t="str">
        <f>IF(M665="non",L665,"0")</f>
        <v>0</v>
      </c>
      <c r="O665">
        <f>SUMIFS('bac volé dégradé'!$G$3:$G$10,'bac volé dégradé'!$A$3:$A$10,Tableau1345[[#This Row],[Zone]])</f>
        <v>0</v>
      </c>
      <c r="P665" s="40">
        <f>G665*2+N665+O665</f>
        <v>1000</v>
      </c>
      <c r="Q665" s="36"/>
      <c r="R665" s="67" t="str">
        <f t="shared" si="10"/>
        <v>0</v>
      </c>
      <c r="S665">
        <f>SUMIFS('bac volé dégradé'!$J$3:$J$10,'bac volé dégradé'!$A$3:$A$10,Tableau1345[[#This Row],[Zone]])</f>
        <v>0</v>
      </c>
      <c r="T665" s="37">
        <f>$G665*2+R665+S665</f>
        <v>1000</v>
      </c>
      <c r="U665" s="6"/>
      <c r="V665" s="5" t="str">
        <f>IF(U665="non",T665,"0")</f>
        <v>0</v>
      </c>
      <c r="W665">
        <f>SUMIFS('bac volé dégradé'!$M$3:$M$10,'bac volé dégradé'!$A$3:$A$10,Tableau1345[[#This Row],[Zone]])</f>
        <v>0</v>
      </c>
      <c r="X665">
        <f>$G665*2+V665+W665</f>
        <v>1000</v>
      </c>
      <c r="Y665" s="6"/>
    </row>
    <row r="666" spans="1:25" ht="15.75" thickBot="1" x14ac:dyDescent="0.3">
      <c r="A666" s="15">
        <v>663</v>
      </c>
      <c r="B666">
        <v>195</v>
      </c>
      <c r="C666" t="s">
        <v>4</v>
      </c>
      <c r="D666" t="s">
        <v>633</v>
      </c>
      <c r="E666" t="s">
        <v>80</v>
      </c>
      <c r="F666" s="39" t="str">
        <f>VLOOKUP(Tableau1345[[#This Row],[Code]],Legende!$A$2:$B$5,2,FALSE)</f>
        <v>Grossiste</v>
      </c>
      <c r="G666" s="6">
        <f>IF(OR(E666="m",E666="P"),500,1000)</f>
        <v>1000</v>
      </c>
      <c r="H666" s="35">
        <f>G666*2</f>
        <v>2000</v>
      </c>
      <c r="I666" s="36"/>
      <c r="J666" s="5" t="str">
        <f>IF(I666="non",H666,"0")</f>
        <v>0</v>
      </c>
      <c r="K666">
        <f>SUMIFS('bac volé dégradé'!$D$3:$D$10,'bac volé dégradé'!$A$3:$A$10,Tableau1345[[#This Row],[Zone]])</f>
        <v>0</v>
      </c>
      <c r="L666">
        <f>(G666)*2+J666+K666</f>
        <v>2000</v>
      </c>
      <c r="M666" s="6"/>
      <c r="N666" s="38" t="str">
        <f>IF(M666="non",L666,"0")</f>
        <v>0</v>
      </c>
      <c r="O666">
        <f>SUMIFS('bac volé dégradé'!$G$3:$G$10,'bac volé dégradé'!$A$3:$A$10,Tableau1345[[#This Row],[Zone]])</f>
        <v>0</v>
      </c>
      <c r="P666" s="40">
        <f>G666*2+N666+O666</f>
        <v>2000</v>
      </c>
      <c r="Q666" s="36"/>
      <c r="R666" s="67" t="str">
        <f t="shared" si="10"/>
        <v>0</v>
      </c>
      <c r="S666">
        <f>SUMIFS('bac volé dégradé'!$J$3:$J$10,'bac volé dégradé'!$A$3:$A$10,Tableau1345[[#This Row],[Zone]])</f>
        <v>0</v>
      </c>
      <c r="T666" s="37">
        <f>$G666*2+R666+S666</f>
        <v>2000</v>
      </c>
      <c r="U666" s="6"/>
      <c r="V666" s="5" t="str">
        <f>IF(U666="non",T666,"0")</f>
        <v>0</v>
      </c>
      <c r="W666">
        <f>SUMIFS('bac volé dégradé'!$M$3:$M$10,'bac volé dégradé'!$A$3:$A$10,Tableau1345[[#This Row],[Zone]])</f>
        <v>0</v>
      </c>
      <c r="X666">
        <f>$G666*2+V666+W666</f>
        <v>2000</v>
      </c>
      <c r="Y666" s="6"/>
    </row>
    <row r="667" spans="1:25" ht="15.75" thickBot="1" x14ac:dyDescent="0.3">
      <c r="A667" s="15">
        <v>664</v>
      </c>
      <c r="B667">
        <v>304</v>
      </c>
      <c r="C667" t="s">
        <v>656</v>
      </c>
      <c r="D667" t="s">
        <v>633</v>
      </c>
      <c r="E667" t="s">
        <v>69</v>
      </c>
      <c r="F667" s="39" t="str">
        <f>VLOOKUP(Tableau1345[[#This Row],[Code]],Legende!$A$2:$B$5,2,FALSE)</f>
        <v>Foyer</v>
      </c>
      <c r="G667" s="6">
        <f>IF(OR(E667="m",E667="P"),500,1000)</f>
        <v>500</v>
      </c>
      <c r="H667" s="35">
        <f>G667*2</f>
        <v>1000</v>
      </c>
      <c r="I667" s="36"/>
      <c r="J667" s="5" t="str">
        <f>IF(I667="non",H667,"0")</f>
        <v>0</v>
      </c>
      <c r="K667">
        <f>SUMIFS('bac volé dégradé'!$D$3:$D$10,'bac volé dégradé'!$A$3:$A$10,Tableau1345[[#This Row],[Zone]])</f>
        <v>0</v>
      </c>
      <c r="L667">
        <f>(G667)*2+J667+K667</f>
        <v>1000</v>
      </c>
      <c r="M667" s="6"/>
      <c r="N667" s="38" t="str">
        <f>IF(M667="non",L667,"0")</f>
        <v>0</v>
      </c>
      <c r="O667">
        <f>SUMIFS('bac volé dégradé'!$G$3:$G$10,'bac volé dégradé'!$A$3:$A$10,Tableau1345[[#This Row],[Zone]])</f>
        <v>0</v>
      </c>
      <c r="P667" s="40">
        <f>G667*2+N667+O667</f>
        <v>1000</v>
      </c>
      <c r="Q667" s="36"/>
      <c r="R667" s="67" t="str">
        <f t="shared" si="10"/>
        <v>0</v>
      </c>
      <c r="S667">
        <f>SUMIFS('bac volé dégradé'!$J$3:$J$10,'bac volé dégradé'!$A$3:$A$10,Tableau1345[[#This Row],[Zone]])</f>
        <v>0</v>
      </c>
      <c r="T667" s="37">
        <f>$G667*2+R667+S667</f>
        <v>1000</v>
      </c>
      <c r="U667" s="6"/>
      <c r="V667" s="5" t="str">
        <f>IF(U667="non",T667,"0")</f>
        <v>0</v>
      </c>
      <c r="W667">
        <f>SUMIFS('bac volé dégradé'!$M$3:$M$10,'bac volé dégradé'!$A$3:$A$10,Tableau1345[[#This Row],[Zone]])</f>
        <v>0</v>
      </c>
      <c r="X667">
        <f>$G667*2+V667+W667</f>
        <v>1000</v>
      </c>
      <c r="Y667" s="6"/>
    </row>
    <row r="668" spans="1:25" ht="15.75" thickBot="1" x14ac:dyDescent="0.3">
      <c r="A668" s="15">
        <v>665</v>
      </c>
      <c r="C668" t="s">
        <v>3</v>
      </c>
      <c r="D668" t="s">
        <v>633</v>
      </c>
      <c r="E668" t="s">
        <v>69</v>
      </c>
      <c r="F668" s="39" t="str">
        <f>VLOOKUP(Tableau1345[[#This Row],[Code]],Legende!$A$2:$B$5,2,FALSE)</f>
        <v>Foyer</v>
      </c>
      <c r="G668" s="6">
        <f>IF(OR(E668="m",E668="P"),500,1000)</f>
        <v>500</v>
      </c>
      <c r="H668" s="35">
        <f>G668*2</f>
        <v>1000</v>
      </c>
      <c r="I668" s="36"/>
      <c r="J668" s="5" t="str">
        <f>IF(I668="non",H668,"0")</f>
        <v>0</v>
      </c>
      <c r="K668">
        <f>SUMIFS('bac volé dégradé'!$D$3:$D$10,'bac volé dégradé'!$A$3:$A$10,Tableau1345[[#This Row],[Zone]])</f>
        <v>0</v>
      </c>
      <c r="L668">
        <f>(G668)*2+J668+K668</f>
        <v>1000</v>
      </c>
      <c r="M668" s="6"/>
      <c r="N668" s="38" t="str">
        <f>IF(M668="non",L668,"0")</f>
        <v>0</v>
      </c>
      <c r="O668">
        <f>SUMIFS('bac volé dégradé'!$G$3:$G$10,'bac volé dégradé'!$A$3:$A$10,Tableau1345[[#This Row],[Zone]])</f>
        <v>0</v>
      </c>
      <c r="P668" s="40">
        <f>G668*2+N668+O668</f>
        <v>1000</v>
      </c>
      <c r="Q668" s="36"/>
      <c r="R668" s="67" t="str">
        <f t="shared" si="10"/>
        <v>0</v>
      </c>
      <c r="S668">
        <f>SUMIFS('bac volé dégradé'!$J$3:$J$10,'bac volé dégradé'!$A$3:$A$10,Tableau1345[[#This Row],[Zone]])</f>
        <v>0</v>
      </c>
      <c r="T668" s="37">
        <f>$G668*2+R668+S668</f>
        <v>1000</v>
      </c>
      <c r="U668" s="6"/>
      <c r="V668" s="5" t="str">
        <f>IF(U668="non",T668,"0")</f>
        <v>0</v>
      </c>
      <c r="W668">
        <f>SUMIFS('bac volé dégradé'!$M$3:$M$10,'bac volé dégradé'!$A$3:$A$10,Tableau1345[[#This Row],[Zone]])</f>
        <v>0</v>
      </c>
      <c r="X668">
        <f>$G668*2+V668+W668</f>
        <v>1000</v>
      </c>
      <c r="Y668" s="6"/>
    </row>
    <row r="669" spans="1:25" ht="15.75" thickBot="1" x14ac:dyDescent="0.3">
      <c r="A669" s="15">
        <v>666</v>
      </c>
      <c r="B669">
        <v>196</v>
      </c>
      <c r="C669" t="s">
        <v>3</v>
      </c>
      <c r="D669" t="s">
        <v>633</v>
      </c>
      <c r="E669" t="s">
        <v>80</v>
      </c>
      <c r="F669" s="39" t="str">
        <f>VLOOKUP(Tableau1345[[#This Row],[Code]],Legende!$A$2:$B$5,2,FALSE)</f>
        <v>Grossiste</v>
      </c>
      <c r="G669" s="6">
        <f>IF(OR(E669="m",E669="P"),500,1000)</f>
        <v>1000</v>
      </c>
      <c r="H669" s="35">
        <f>G669*2</f>
        <v>2000</v>
      </c>
      <c r="I669" s="36"/>
      <c r="J669" s="5" t="str">
        <f>IF(I669="non",H669,"0")</f>
        <v>0</v>
      </c>
      <c r="K669">
        <f>SUMIFS('bac volé dégradé'!$D$3:$D$10,'bac volé dégradé'!$A$3:$A$10,Tableau1345[[#This Row],[Zone]])</f>
        <v>0</v>
      </c>
      <c r="L669">
        <f>(G669)*2+J669+K669</f>
        <v>2000</v>
      </c>
      <c r="M669" s="6"/>
      <c r="N669" s="38" t="str">
        <f>IF(M669="non",L669,"0")</f>
        <v>0</v>
      </c>
      <c r="O669">
        <f>SUMIFS('bac volé dégradé'!$G$3:$G$10,'bac volé dégradé'!$A$3:$A$10,Tableau1345[[#This Row],[Zone]])</f>
        <v>0</v>
      </c>
      <c r="P669" s="40">
        <f>G669*2+N669+O669</f>
        <v>2000</v>
      </c>
      <c r="Q669" s="36"/>
      <c r="R669" s="67" t="str">
        <f t="shared" si="10"/>
        <v>0</v>
      </c>
      <c r="S669">
        <f>SUMIFS('bac volé dégradé'!$J$3:$J$10,'bac volé dégradé'!$A$3:$A$10,Tableau1345[[#This Row],[Zone]])</f>
        <v>0</v>
      </c>
      <c r="T669" s="37">
        <f>$G669*2+R669+S669</f>
        <v>2000</v>
      </c>
      <c r="U669" s="6"/>
      <c r="V669" s="5" t="str">
        <f>IF(U669="non",T669,"0")</f>
        <v>0</v>
      </c>
      <c r="W669">
        <f>SUMIFS('bac volé dégradé'!$M$3:$M$10,'bac volé dégradé'!$A$3:$A$10,Tableau1345[[#This Row],[Zone]])</f>
        <v>0</v>
      </c>
      <c r="X669">
        <f>$G669*2+V669+W669</f>
        <v>2000</v>
      </c>
      <c r="Y669" s="6"/>
    </row>
    <row r="670" spans="1:25" ht="15.75" thickBot="1" x14ac:dyDescent="0.3">
      <c r="A670" s="15">
        <v>667</v>
      </c>
      <c r="B670">
        <v>305</v>
      </c>
      <c r="C670" t="s">
        <v>657</v>
      </c>
      <c r="D670" t="s">
        <v>633</v>
      </c>
      <c r="E670" t="s">
        <v>69</v>
      </c>
      <c r="F670" s="39" t="str">
        <f>VLOOKUP(Tableau1345[[#This Row],[Code]],Legende!$A$2:$B$5,2,FALSE)</f>
        <v>Foyer</v>
      </c>
      <c r="G670" s="6">
        <f>IF(OR(E670="m",E670="P"),500,1000)</f>
        <v>500</v>
      </c>
      <c r="H670" s="35">
        <f>G670*2</f>
        <v>1000</v>
      </c>
      <c r="I670" s="36"/>
      <c r="J670" s="5" t="str">
        <f>IF(I670="non",H670,"0")</f>
        <v>0</v>
      </c>
      <c r="K670">
        <f>SUMIFS('bac volé dégradé'!$D$3:$D$10,'bac volé dégradé'!$A$3:$A$10,Tableau1345[[#This Row],[Zone]])</f>
        <v>0</v>
      </c>
      <c r="L670">
        <f>(G670)*2+J670+K670</f>
        <v>1000</v>
      </c>
      <c r="M670" s="6"/>
      <c r="N670" s="38" t="str">
        <f>IF(M670="non",L670,"0")</f>
        <v>0</v>
      </c>
      <c r="O670">
        <f>SUMIFS('bac volé dégradé'!$G$3:$G$10,'bac volé dégradé'!$A$3:$A$10,Tableau1345[[#This Row],[Zone]])</f>
        <v>0</v>
      </c>
      <c r="P670" s="40">
        <f>G670*2+N670+O670</f>
        <v>1000</v>
      </c>
      <c r="Q670" s="36"/>
      <c r="R670" s="67" t="str">
        <f t="shared" si="10"/>
        <v>0</v>
      </c>
      <c r="S670">
        <f>SUMIFS('bac volé dégradé'!$J$3:$J$10,'bac volé dégradé'!$A$3:$A$10,Tableau1345[[#This Row],[Zone]])</f>
        <v>0</v>
      </c>
      <c r="T670" s="37">
        <f>$G670*2+R670+S670</f>
        <v>1000</v>
      </c>
      <c r="U670" s="6"/>
      <c r="V670" s="5" t="str">
        <f>IF(U670="non",T670,"0")</f>
        <v>0</v>
      </c>
      <c r="W670">
        <f>SUMIFS('bac volé dégradé'!$M$3:$M$10,'bac volé dégradé'!$A$3:$A$10,Tableau1345[[#This Row],[Zone]])</f>
        <v>0</v>
      </c>
      <c r="X670">
        <f>$G670*2+V670+W670</f>
        <v>1000</v>
      </c>
      <c r="Y670" s="6"/>
    </row>
    <row r="671" spans="1:25" ht="15.75" thickBot="1" x14ac:dyDescent="0.3">
      <c r="A671" s="15">
        <v>668</v>
      </c>
      <c r="B671">
        <v>197</v>
      </c>
      <c r="C671" t="s">
        <v>658</v>
      </c>
      <c r="D671" t="s">
        <v>633</v>
      </c>
      <c r="E671" t="s">
        <v>69</v>
      </c>
      <c r="F671" s="39" t="str">
        <f>VLOOKUP(Tableau1345[[#This Row],[Code]],Legende!$A$2:$B$5,2,FALSE)</f>
        <v>Foyer</v>
      </c>
      <c r="G671" s="6">
        <f>IF(OR(E671="m",E671="P"),500,1000)</f>
        <v>500</v>
      </c>
      <c r="H671" s="35">
        <f>G671*2</f>
        <v>1000</v>
      </c>
      <c r="I671" s="36"/>
      <c r="J671" s="5" t="str">
        <f>IF(I671="non",H671,"0")</f>
        <v>0</v>
      </c>
      <c r="K671">
        <f>SUMIFS('bac volé dégradé'!$D$3:$D$10,'bac volé dégradé'!$A$3:$A$10,Tableau1345[[#This Row],[Zone]])</f>
        <v>0</v>
      </c>
      <c r="L671">
        <f>(G671)*2+J671+K671</f>
        <v>1000</v>
      </c>
      <c r="M671" s="6"/>
      <c r="N671" s="38" t="str">
        <f>IF(M671="non",L671,"0")</f>
        <v>0</v>
      </c>
      <c r="O671">
        <f>SUMIFS('bac volé dégradé'!$G$3:$G$10,'bac volé dégradé'!$A$3:$A$10,Tableau1345[[#This Row],[Zone]])</f>
        <v>0</v>
      </c>
      <c r="P671" s="40">
        <f>G671*2+N671+O671</f>
        <v>1000</v>
      </c>
      <c r="Q671" s="36"/>
      <c r="R671" s="67" t="str">
        <f t="shared" si="10"/>
        <v>0</v>
      </c>
      <c r="S671">
        <f>SUMIFS('bac volé dégradé'!$J$3:$J$10,'bac volé dégradé'!$A$3:$A$10,Tableau1345[[#This Row],[Zone]])</f>
        <v>0</v>
      </c>
      <c r="T671" s="37">
        <f>$G671*2+R671+S671</f>
        <v>1000</v>
      </c>
      <c r="U671" s="6"/>
      <c r="V671" s="5" t="str">
        <f>IF(U671="non",T671,"0")</f>
        <v>0</v>
      </c>
      <c r="W671">
        <f>SUMIFS('bac volé dégradé'!$M$3:$M$10,'bac volé dégradé'!$A$3:$A$10,Tableau1345[[#This Row],[Zone]])</f>
        <v>0</v>
      </c>
      <c r="X671">
        <f>$G671*2+V671+W671</f>
        <v>1000</v>
      </c>
      <c r="Y671" s="6"/>
    </row>
    <row r="672" spans="1:25" ht="15.75" thickBot="1" x14ac:dyDescent="0.3">
      <c r="A672" s="15">
        <v>669</v>
      </c>
      <c r="B672">
        <v>306</v>
      </c>
      <c r="C672" t="s">
        <v>659</v>
      </c>
      <c r="D672" t="s">
        <v>633</v>
      </c>
      <c r="E672" t="s">
        <v>69</v>
      </c>
      <c r="F672" s="39" t="str">
        <f>VLOOKUP(Tableau1345[[#This Row],[Code]],Legende!$A$2:$B$5,2,FALSE)</f>
        <v>Foyer</v>
      </c>
      <c r="G672" s="6">
        <f>IF(OR(E672="m",E672="P"),500,1000)</f>
        <v>500</v>
      </c>
      <c r="H672" s="35">
        <f>G672*2</f>
        <v>1000</v>
      </c>
      <c r="I672" s="36"/>
      <c r="J672" s="5" t="str">
        <f>IF(I672="non",H672,"0")</f>
        <v>0</v>
      </c>
      <c r="K672">
        <f>SUMIFS('bac volé dégradé'!$D$3:$D$10,'bac volé dégradé'!$A$3:$A$10,Tableau1345[[#This Row],[Zone]])</f>
        <v>0</v>
      </c>
      <c r="L672">
        <f>(G672)*2+J672+K672</f>
        <v>1000</v>
      </c>
      <c r="M672" s="6"/>
      <c r="N672" s="38" t="str">
        <f>IF(M672="non",L672,"0")</f>
        <v>0</v>
      </c>
      <c r="O672">
        <f>SUMIFS('bac volé dégradé'!$G$3:$G$10,'bac volé dégradé'!$A$3:$A$10,Tableau1345[[#This Row],[Zone]])</f>
        <v>0</v>
      </c>
      <c r="P672" s="40">
        <f>G672*2+N672+O672</f>
        <v>1000</v>
      </c>
      <c r="Q672" s="36"/>
      <c r="R672" s="67" t="str">
        <f t="shared" si="10"/>
        <v>0</v>
      </c>
      <c r="S672">
        <f>SUMIFS('bac volé dégradé'!$J$3:$J$10,'bac volé dégradé'!$A$3:$A$10,Tableau1345[[#This Row],[Zone]])</f>
        <v>0</v>
      </c>
      <c r="T672" s="37">
        <f>$G672*2+R672+S672</f>
        <v>1000</v>
      </c>
      <c r="U672" s="6"/>
      <c r="V672" s="5" t="str">
        <f>IF(U672="non",T672,"0")</f>
        <v>0</v>
      </c>
      <c r="W672">
        <f>SUMIFS('bac volé dégradé'!$M$3:$M$10,'bac volé dégradé'!$A$3:$A$10,Tableau1345[[#This Row],[Zone]])</f>
        <v>0</v>
      </c>
      <c r="X672">
        <f>$G672*2+V672+W672</f>
        <v>1000</v>
      </c>
      <c r="Y672" s="6"/>
    </row>
    <row r="673" spans="1:25" ht="15.75" thickBot="1" x14ac:dyDescent="0.3">
      <c r="A673" s="15">
        <v>670</v>
      </c>
      <c r="B673">
        <v>198</v>
      </c>
      <c r="C673" t="s">
        <v>660</v>
      </c>
      <c r="D673" t="s">
        <v>633</v>
      </c>
      <c r="E673" t="s">
        <v>69</v>
      </c>
      <c r="F673" s="39" t="str">
        <f>VLOOKUP(Tableau1345[[#This Row],[Code]],Legende!$A$2:$B$5,2,FALSE)</f>
        <v>Foyer</v>
      </c>
      <c r="G673" s="6">
        <f>IF(OR(E673="m",E673="P"),500,1000)</f>
        <v>500</v>
      </c>
      <c r="H673" s="35">
        <f>G673*2</f>
        <v>1000</v>
      </c>
      <c r="I673" s="36"/>
      <c r="J673" s="5" t="str">
        <f>IF(I673="non",H673,"0")</f>
        <v>0</v>
      </c>
      <c r="K673">
        <f>SUMIFS('bac volé dégradé'!$D$3:$D$10,'bac volé dégradé'!$A$3:$A$10,Tableau1345[[#This Row],[Zone]])</f>
        <v>0</v>
      </c>
      <c r="L673">
        <f>(G673)*2+J673+K673</f>
        <v>1000</v>
      </c>
      <c r="M673" s="6"/>
      <c r="N673" s="38" t="str">
        <f>IF(M673="non",L673,"0")</f>
        <v>0</v>
      </c>
      <c r="O673">
        <f>SUMIFS('bac volé dégradé'!$G$3:$G$10,'bac volé dégradé'!$A$3:$A$10,Tableau1345[[#This Row],[Zone]])</f>
        <v>0</v>
      </c>
      <c r="P673" s="40">
        <f>G673*2+N673+O673</f>
        <v>1000</v>
      </c>
      <c r="Q673" s="36"/>
      <c r="R673" s="67" t="str">
        <f t="shared" si="10"/>
        <v>0</v>
      </c>
      <c r="S673">
        <f>SUMIFS('bac volé dégradé'!$J$3:$J$10,'bac volé dégradé'!$A$3:$A$10,Tableau1345[[#This Row],[Zone]])</f>
        <v>0</v>
      </c>
      <c r="T673" s="37">
        <f>$G673*2+R673+S673</f>
        <v>1000</v>
      </c>
      <c r="U673" s="6"/>
      <c r="V673" s="5" t="str">
        <f>IF(U673="non",T673,"0")</f>
        <v>0</v>
      </c>
      <c r="W673">
        <f>SUMIFS('bac volé dégradé'!$M$3:$M$10,'bac volé dégradé'!$A$3:$A$10,Tableau1345[[#This Row],[Zone]])</f>
        <v>0</v>
      </c>
      <c r="X673">
        <f>$G673*2+V673+W673</f>
        <v>1000</v>
      </c>
      <c r="Y673" s="6"/>
    </row>
    <row r="674" spans="1:25" ht="15.75" thickBot="1" x14ac:dyDescent="0.3">
      <c r="A674" s="15">
        <v>671</v>
      </c>
      <c r="B674">
        <v>307</v>
      </c>
      <c r="C674" t="s">
        <v>661</v>
      </c>
      <c r="D674" t="s">
        <v>633</v>
      </c>
      <c r="E674" t="s">
        <v>69</v>
      </c>
      <c r="F674" s="39" t="str">
        <f>VLOOKUP(Tableau1345[[#This Row],[Code]],Legende!$A$2:$B$5,2,FALSE)</f>
        <v>Foyer</v>
      </c>
      <c r="G674" s="6">
        <f>IF(OR(E674="m",E674="P"),500,1000)</f>
        <v>500</v>
      </c>
      <c r="H674" s="35">
        <f>G674*2</f>
        <v>1000</v>
      </c>
      <c r="I674" s="36"/>
      <c r="J674" s="5" t="str">
        <f>IF(I674="non",H674,"0")</f>
        <v>0</v>
      </c>
      <c r="K674">
        <f>SUMIFS('bac volé dégradé'!$D$3:$D$10,'bac volé dégradé'!$A$3:$A$10,Tableau1345[[#This Row],[Zone]])</f>
        <v>0</v>
      </c>
      <c r="L674">
        <f>(G674)*2+J674+K674</f>
        <v>1000</v>
      </c>
      <c r="M674" s="6"/>
      <c r="N674" s="38" t="str">
        <f>IF(M674="non",L674,"0")</f>
        <v>0</v>
      </c>
      <c r="O674">
        <f>SUMIFS('bac volé dégradé'!$G$3:$G$10,'bac volé dégradé'!$A$3:$A$10,Tableau1345[[#This Row],[Zone]])</f>
        <v>0</v>
      </c>
      <c r="P674" s="40">
        <f>G674*2+N674+O674</f>
        <v>1000</v>
      </c>
      <c r="Q674" s="36"/>
      <c r="R674" s="67" t="str">
        <f t="shared" si="10"/>
        <v>0</v>
      </c>
      <c r="S674">
        <f>SUMIFS('bac volé dégradé'!$J$3:$J$10,'bac volé dégradé'!$A$3:$A$10,Tableau1345[[#This Row],[Zone]])</f>
        <v>0</v>
      </c>
      <c r="T674" s="37">
        <f>$G674*2+R674+S674</f>
        <v>1000</v>
      </c>
      <c r="U674" s="6"/>
      <c r="V674" s="5" t="str">
        <f>IF(U674="non",T674,"0")</f>
        <v>0</v>
      </c>
      <c r="W674">
        <f>SUMIFS('bac volé dégradé'!$M$3:$M$10,'bac volé dégradé'!$A$3:$A$10,Tableau1345[[#This Row],[Zone]])</f>
        <v>0</v>
      </c>
      <c r="X674">
        <f>$G674*2+V674+W674</f>
        <v>1000</v>
      </c>
      <c r="Y674" s="6"/>
    </row>
    <row r="675" spans="1:25" ht="15.75" thickBot="1" x14ac:dyDescent="0.3">
      <c r="A675" s="15">
        <v>672</v>
      </c>
      <c r="B675">
        <v>308</v>
      </c>
      <c r="C675" t="s">
        <v>662</v>
      </c>
      <c r="D675" t="s">
        <v>633</v>
      </c>
      <c r="E675" t="s">
        <v>69</v>
      </c>
      <c r="F675" s="39" t="str">
        <f>VLOOKUP(Tableau1345[[#This Row],[Code]],Legende!$A$2:$B$5,2,FALSE)</f>
        <v>Foyer</v>
      </c>
      <c r="G675" s="6">
        <f>IF(OR(E675="m",E675="P"),500,1000)</f>
        <v>500</v>
      </c>
      <c r="H675" s="35">
        <f>G675*2</f>
        <v>1000</v>
      </c>
      <c r="I675" s="36"/>
      <c r="J675" s="5" t="str">
        <f>IF(I675="non",H675,"0")</f>
        <v>0</v>
      </c>
      <c r="K675">
        <f>SUMIFS('bac volé dégradé'!$D$3:$D$10,'bac volé dégradé'!$A$3:$A$10,Tableau1345[[#This Row],[Zone]])</f>
        <v>0</v>
      </c>
      <c r="L675">
        <f>(G675)*2+J675+K675</f>
        <v>1000</v>
      </c>
      <c r="M675" s="6"/>
      <c r="N675" s="38" t="str">
        <f>IF(M675="non",L675,"0")</f>
        <v>0</v>
      </c>
      <c r="O675">
        <f>SUMIFS('bac volé dégradé'!$G$3:$G$10,'bac volé dégradé'!$A$3:$A$10,Tableau1345[[#This Row],[Zone]])</f>
        <v>0</v>
      </c>
      <c r="P675" s="40">
        <f>G675*2+N675+O675</f>
        <v>1000</v>
      </c>
      <c r="Q675" s="36"/>
      <c r="R675" s="67" t="str">
        <f t="shared" si="10"/>
        <v>0</v>
      </c>
      <c r="S675">
        <f>SUMIFS('bac volé dégradé'!$J$3:$J$10,'bac volé dégradé'!$A$3:$A$10,Tableau1345[[#This Row],[Zone]])</f>
        <v>0</v>
      </c>
      <c r="T675" s="37">
        <f>$G675*2+R675+S675</f>
        <v>1000</v>
      </c>
      <c r="U675" s="6"/>
      <c r="V675" s="5" t="str">
        <f>IF(U675="non",T675,"0")</f>
        <v>0</v>
      </c>
      <c r="W675">
        <f>SUMIFS('bac volé dégradé'!$M$3:$M$10,'bac volé dégradé'!$A$3:$A$10,Tableau1345[[#This Row],[Zone]])</f>
        <v>0</v>
      </c>
      <c r="X675">
        <f>$G675*2+V675+W675</f>
        <v>1000</v>
      </c>
      <c r="Y675" s="6"/>
    </row>
    <row r="676" spans="1:25" ht="15.75" thickBot="1" x14ac:dyDescent="0.3">
      <c r="A676" s="15">
        <v>673</v>
      </c>
      <c r="B676">
        <v>309</v>
      </c>
      <c r="C676" t="s">
        <v>663</v>
      </c>
      <c r="D676" t="s">
        <v>633</v>
      </c>
      <c r="E676" t="s">
        <v>69</v>
      </c>
      <c r="F676" s="39" t="str">
        <f>VLOOKUP(Tableau1345[[#This Row],[Code]],Legende!$A$2:$B$5,2,FALSE)</f>
        <v>Foyer</v>
      </c>
      <c r="G676" s="6">
        <f>IF(OR(E676="m",E676="P"),500,1000)</f>
        <v>500</v>
      </c>
      <c r="H676" s="35">
        <f>G676*2</f>
        <v>1000</v>
      </c>
      <c r="I676" s="36"/>
      <c r="J676" s="5" t="str">
        <f>IF(I676="non",H676,"0")</f>
        <v>0</v>
      </c>
      <c r="K676">
        <f>SUMIFS('bac volé dégradé'!$D$3:$D$10,'bac volé dégradé'!$A$3:$A$10,Tableau1345[[#This Row],[Zone]])</f>
        <v>0</v>
      </c>
      <c r="L676">
        <f>(G676)*2+J676+K676</f>
        <v>1000</v>
      </c>
      <c r="M676" s="6"/>
      <c r="N676" s="38" t="str">
        <f>IF(M676="non",L676,"0")</f>
        <v>0</v>
      </c>
      <c r="O676">
        <f>SUMIFS('bac volé dégradé'!$G$3:$G$10,'bac volé dégradé'!$A$3:$A$10,Tableau1345[[#This Row],[Zone]])</f>
        <v>0</v>
      </c>
      <c r="P676" s="40">
        <f>G676*2+N676+O676</f>
        <v>1000</v>
      </c>
      <c r="Q676" s="36"/>
      <c r="R676" s="67" t="str">
        <f t="shared" si="10"/>
        <v>0</v>
      </c>
      <c r="S676">
        <f>SUMIFS('bac volé dégradé'!$J$3:$J$10,'bac volé dégradé'!$A$3:$A$10,Tableau1345[[#This Row],[Zone]])</f>
        <v>0</v>
      </c>
      <c r="T676" s="37">
        <f>$G676*2+R676+S676</f>
        <v>1000</v>
      </c>
      <c r="U676" s="6"/>
      <c r="V676" s="5" t="str">
        <f>IF(U676="non",T676,"0")</f>
        <v>0</v>
      </c>
      <c r="W676">
        <f>SUMIFS('bac volé dégradé'!$M$3:$M$10,'bac volé dégradé'!$A$3:$A$10,Tableau1345[[#This Row],[Zone]])</f>
        <v>0</v>
      </c>
      <c r="X676">
        <f>$G676*2+V676+W676</f>
        <v>1000</v>
      </c>
      <c r="Y676" s="6"/>
    </row>
    <row r="677" spans="1:25" ht="15.75" thickBot="1" x14ac:dyDescent="0.3">
      <c r="A677" s="15">
        <v>674</v>
      </c>
      <c r="B677">
        <v>310</v>
      </c>
      <c r="C677" t="s">
        <v>108</v>
      </c>
      <c r="D677" t="s">
        <v>633</v>
      </c>
      <c r="E677" t="s">
        <v>69</v>
      </c>
      <c r="F677" s="39" t="str">
        <f>VLOOKUP(Tableau1345[[#This Row],[Code]],Legende!$A$2:$B$5,2,FALSE)</f>
        <v>Foyer</v>
      </c>
      <c r="G677" s="6">
        <f>IF(OR(E677="m",E677="P"),500,1000)</f>
        <v>500</v>
      </c>
      <c r="H677" s="35">
        <f>G677*2</f>
        <v>1000</v>
      </c>
      <c r="I677" s="36"/>
      <c r="J677" s="5" t="str">
        <f>IF(I677="non",H677,"0")</f>
        <v>0</v>
      </c>
      <c r="K677">
        <f>SUMIFS('bac volé dégradé'!$D$3:$D$10,'bac volé dégradé'!$A$3:$A$10,Tableau1345[[#This Row],[Zone]])</f>
        <v>0</v>
      </c>
      <c r="L677">
        <f>(G677)*2+J677+K677</f>
        <v>1000</v>
      </c>
      <c r="M677" s="6"/>
      <c r="N677" s="38" t="str">
        <f>IF(M677="non",L677,"0")</f>
        <v>0</v>
      </c>
      <c r="O677">
        <f>SUMIFS('bac volé dégradé'!$G$3:$G$10,'bac volé dégradé'!$A$3:$A$10,Tableau1345[[#This Row],[Zone]])</f>
        <v>0</v>
      </c>
      <c r="P677" s="40">
        <f>G677*2+N677+O677</f>
        <v>1000</v>
      </c>
      <c r="Q677" s="36"/>
      <c r="R677" s="67" t="str">
        <f t="shared" si="10"/>
        <v>0</v>
      </c>
      <c r="S677">
        <f>SUMIFS('bac volé dégradé'!$J$3:$J$10,'bac volé dégradé'!$A$3:$A$10,Tableau1345[[#This Row],[Zone]])</f>
        <v>0</v>
      </c>
      <c r="T677" s="37">
        <f>$G677*2+R677+S677</f>
        <v>1000</v>
      </c>
      <c r="U677" s="6"/>
      <c r="V677" s="5" t="str">
        <f>IF(U677="non",T677,"0")</f>
        <v>0</v>
      </c>
      <c r="W677">
        <f>SUMIFS('bac volé dégradé'!$M$3:$M$10,'bac volé dégradé'!$A$3:$A$10,Tableau1345[[#This Row],[Zone]])</f>
        <v>0</v>
      </c>
      <c r="X677">
        <f>$G677*2+V677+W677</f>
        <v>1000</v>
      </c>
      <c r="Y677" s="6"/>
    </row>
    <row r="678" spans="1:25" ht="15.75" thickBot="1" x14ac:dyDescent="0.3">
      <c r="A678" s="15">
        <v>675</v>
      </c>
      <c r="B678">
        <v>311</v>
      </c>
      <c r="C678" t="s">
        <v>664</v>
      </c>
      <c r="D678" t="s">
        <v>633</v>
      </c>
      <c r="E678" t="s">
        <v>69</v>
      </c>
      <c r="F678" s="39" t="str">
        <f>VLOOKUP(Tableau1345[[#This Row],[Code]],Legende!$A$2:$B$5,2,FALSE)</f>
        <v>Foyer</v>
      </c>
      <c r="G678" s="6">
        <f>IF(OR(E678="m",E678="P"),500,1000)</f>
        <v>500</v>
      </c>
      <c r="H678" s="35">
        <f>G678*2</f>
        <v>1000</v>
      </c>
      <c r="I678" s="36"/>
      <c r="J678" s="5" t="str">
        <f>IF(I678="non",H678,"0")</f>
        <v>0</v>
      </c>
      <c r="K678">
        <f>SUMIFS('bac volé dégradé'!$D$3:$D$10,'bac volé dégradé'!$A$3:$A$10,Tableau1345[[#This Row],[Zone]])</f>
        <v>0</v>
      </c>
      <c r="L678">
        <f>(G678)*2+J678+K678</f>
        <v>1000</v>
      </c>
      <c r="M678" s="6"/>
      <c r="N678" s="38" t="str">
        <f>IF(M678="non",L678,"0")</f>
        <v>0</v>
      </c>
      <c r="O678">
        <f>SUMIFS('bac volé dégradé'!$G$3:$G$10,'bac volé dégradé'!$A$3:$A$10,Tableau1345[[#This Row],[Zone]])</f>
        <v>0</v>
      </c>
      <c r="P678" s="40">
        <f>G678*2+N678+O678</f>
        <v>1000</v>
      </c>
      <c r="Q678" s="36"/>
      <c r="R678" s="67" t="str">
        <f t="shared" si="10"/>
        <v>0</v>
      </c>
      <c r="S678">
        <f>SUMIFS('bac volé dégradé'!$J$3:$J$10,'bac volé dégradé'!$A$3:$A$10,Tableau1345[[#This Row],[Zone]])</f>
        <v>0</v>
      </c>
      <c r="T678" s="37">
        <f>$G678*2+R678+S678</f>
        <v>1000</v>
      </c>
      <c r="U678" s="6"/>
      <c r="V678" s="5" t="str">
        <f>IF(U678="non",T678,"0")</f>
        <v>0</v>
      </c>
      <c r="W678">
        <f>SUMIFS('bac volé dégradé'!$M$3:$M$10,'bac volé dégradé'!$A$3:$A$10,Tableau1345[[#This Row],[Zone]])</f>
        <v>0</v>
      </c>
      <c r="X678">
        <f>$G678*2+V678+W678</f>
        <v>1000</v>
      </c>
      <c r="Y678" s="6"/>
    </row>
    <row r="679" spans="1:25" ht="15.75" thickBot="1" x14ac:dyDescent="0.3">
      <c r="A679" s="15">
        <v>676</v>
      </c>
      <c r="B679">
        <v>312</v>
      </c>
      <c r="C679" t="s">
        <v>665</v>
      </c>
      <c r="D679" t="s">
        <v>633</v>
      </c>
      <c r="E679" t="s">
        <v>69</v>
      </c>
      <c r="F679" s="39" t="str">
        <f>VLOOKUP(Tableau1345[[#This Row],[Code]],Legende!$A$2:$B$5,2,FALSE)</f>
        <v>Foyer</v>
      </c>
      <c r="G679" s="6">
        <f>IF(OR(E679="m",E679="P"),500,1000)</f>
        <v>500</v>
      </c>
      <c r="H679" s="35">
        <f>G679*2</f>
        <v>1000</v>
      </c>
      <c r="I679" s="36"/>
      <c r="J679" s="5" t="str">
        <f>IF(I679="non",H679,"0")</f>
        <v>0</v>
      </c>
      <c r="K679">
        <f>SUMIFS('bac volé dégradé'!$D$3:$D$10,'bac volé dégradé'!$A$3:$A$10,Tableau1345[[#This Row],[Zone]])</f>
        <v>0</v>
      </c>
      <c r="L679">
        <f>(G679)*2+J679+K679</f>
        <v>1000</v>
      </c>
      <c r="M679" s="6"/>
      <c r="N679" s="38" t="str">
        <f>IF(M679="non",L679,"0")</f>
        <v>0</v>
      </c>
      <c r="O679">
        <f>SUMIFS('bac volé dégradé'!$G$3:$G$10,'bac volé dégradé'!$A$3:$A$10,Tableau1345[[#This Row],[Zone]])</f>
        <v>0</v>
      </c>
      <c r="P679" s="40">
        <f>G679*2+N679+O679</f>
        <v>1000</v>
      </c>
      <c r="Q679" s="36"/>
      <c r="R679" s="67" t="str">
        <f t="shared" si="10"/>
        <v>0</v>
      </c>
      <c r="S679">
        <f>SUMIFS('bac volé dégradé'!$J$3:$J$10,'bac volé dégradé'!$A$3:$A$10,Tableau1345[[#This Row],[Zone]])</f>
        <v>0</v>
      </c>
      <c r="T679" s="37">
        <f>$G679*2+R679+S679</f>
        <v>1000</v>
      </c>
      <c r="U679" s="6"/>
      <c r="V679" s="5" t="str">
        <f>IF(U679="non",T679,"0")</f>
        <v>0</v>
      </c>
      <c r="W679">
        <f>SUMIFS('bac volé dégradé'!$M$3:$M$10,'bac volé dégradé'!$A$3:$A$10,Tableau1345[[#This Row],[Zone]])</f>
        <v>0</v>
      </c>
      <c r="X679">
        <f>$G679*2+V679+W679</f>
        <v>1000</v>
      </c>
      <c r="Y679" s="6"/>
    </row>
    <row r="680" spans="1:25" ht="15.75" thickBot="1" x14ac:dyDescent="0.3">
      <c r="A680" s="15">
        <v>677</v>
      </c>
      <c r="B680">
        <v>288</v>
      </c>
      <c r="C680" t="s">
        <v>447</v>
      </c>
      <c r="D680" t="s">
        <v>633</v>
      </c>
      <c r="E680" t="s">
        <v>69</v>
      </c>
      <c r="F680" s="39" t="str">
        <f>VLOOKUP(Tableau1345[[#This Row],[Code]],Legende!$A$2:$B$5,2,FALSE)</f>
        <v>Foyer</v>
      </c>
      <c r="G680" s="6">
        <f>IF(OR(E680="m",E680="P"),500,1000)</f>
        <v>500</v>
      </c>
      <c r="H680" s="35">
        <f>G680*2</f>
        <v>1000</v>
      </c>
      <c r="I680" s="36"/>
      <c r="J680" s="5" t="str">
        <f>IF(I680="non",H680,"0")</f>
        <v>0</v>
      </c>
      <c r="K680">
        <f>SUMIFS('bac volé dégradé'!$D$3:$D$10,'bac volé dégradé'!$A$3:$A$10,Tableau1345[[#This Row],[Zone]])</f>
        <v>0</v>
      </c>
      <c r="L680">
        <f>(G680)*2+J680+K680</f>
        <v>1000</v>
      </c>
      <c r="M680" s="6"/>
      <c r="N680" s="38" t="str">
        <f>IF(M680="non",L680,"0")</f>
        <v>0</v>
      </c>
      <c r="O680">
        <f>SUMIFS('bac volé dégradé'!$G$3:$G$10,'bac volé dégradé'!$A$3:$A$10,Tableau1345[[#This Row],[Zone]])</f>
        <v>0</v>
      </c>
      <c r="P680" s="40">
        <f>G680*2+N680+O680</f>
        <v>1000</v>
      </c>
      <c r="Q680" s="36"/>
      <c r="R680" s="67" t="str">
        <f t="shared" si="10"/>
        <v>0</v>
      </c>
      <c r="S680">
        <f>SUMIFS('bac volé dégradé'!$J$3:$J$10,'bac volé dégradé'!$A$3:$A$10,Tableau1345[[#This Row],[Zone]])</f>
        <v>0</v>
      </c>
      <c r="T680" s="37">
        <f>$G680*2+R680+S680</f>
        <v>1000</v>
      </c>
      <c r="U680" s="6"/>
      <c r="V680" s="5" t="str">
        <f>IF(U680="non",T680,"0")</f>
        <v>0</v>
      </c>
      <c r="W680">
        <f>SUMIFS('bac volé dégradé'!$M$3:$M$10,'bac volé dégradé'!$A$3:$A$10,Tableau1345[[#This Row],[Zone]])</f>
        <v>0</v>
      </c>
      <c r="X680">
        <f>$G680*2+V680+W680</f>
        <v>1000</v>
      </c>
      <c r="Y680" s="6"/>
    </row>
    <row r="681" spans="1:25" ht="15.75" thickBot="1" x14ac:dyDescent="0.3">
      <c r="A681" s="15">
        <v>678</v>
      </c>
      <c r="B681">
        <v>289</v>
      </c>
      <c r="C681" t="s">
        <v>666</v>
      </c>
      <c r="D681" t="s">
        <v>633</v>
      </c>
      <c r="E681" t="s">
        <v>69</v>
      </c>
      <c r="F681" s="39" t="str">
        <f>VLOOKUP(Tableau1345[[#This Row],[Code]],Legende!$A$2:$B$5,2,FALSE)</f>
        <v>Foyer</v>
      </c>
      <c r="G681" s="6">
        <f>IF(OR(E681="m",E681="P"),500,1000)</f>
        <v>500</v>
      </c>
      <c r="H681" s="35">
        <f>G681*2</f>
        <v>1000</v>
      </c>
      <c r="I681" s="36"/>
      <c r="J681" s="5" t="str">
        <f>IF(I681="non",H681,"0")</f>
        <v>0</v>
      </c>
      <c r="K681">
        <f>SUMIFS('bac volé dégradé'!$D$3:$D$10,'bac volé dégradé'!$A$3:$A$10,Tableau1345[[#This Row],[Zone]])</f>
        <v>0</v>
      </c>
      <c r="L681">
        <f>(G681)*2+J681+K681</f>
        <v>1000</v>
      </c>
      <c r="M681" s="6"/>
      <c r="N681" s="38" t="str">
        <f>IF(M681="non",L681,"0")</f>
        <v>0</v>
      </c>
      <c r="O681">
        <f>SUMIFS('bac volé dégradé'!$G$3:$G$10,'bac volé dégradé'!$A$3:$A$10,Tableau1345[[#This Row],[Zone]])</f>
        <v>0</v>
      </c>
      <c r="P681" s="40">
        <f>G681*2+N681+O681</f>
        <v>1000</v>
      </c>
      <c r="Q681" s="36"/>
      <c r="R681" s="67" t="str">
        <f t="shared" si="10"/>
        <v>0</v>
      </c>
      <c r="S681">
        <f>SUMIFS('bac volé dégradé'!$J$3:$J$10,'bac volé dégradé'!$A$3:$A$10,Tableau1345[[#This Row],[Zone]])</f>
        <v>0</v>
      </c>
      <c r="T681" s="37">
        <f>$G681*2+R681+S681</f>
        <v>1000</v>
      </c>
      <c r="U681" s="6"/>
      <c r="V681" s="5" t="str">
        <f>IF(U681="non",T681,"0")</f>
        <v>0</v>
      </c>
      <c r="W681">
        <f>SUMIFS('bac volé dégradé'!$M$3:$M$10,'bac volé dégradé'!$A$3:$A$10,Tableau1345[[#This Row],[Zone]])</f>
        <v>0</v>
      </c>
      <c r="X681">
        <f>$G681*2+V681+W681</f>
        <v>1000</v>
      </c>
      <c r="Y681" s="6"/>
    </row>
    <row r="682" spans="1:25" ht="15.75" thickBot="1" x14ac:dyDescent="0.3">
      <c r="A682" s="15">
        <v>679</v>
      </c>
      <c r="B682">
        <v>290</v>
      </c>
      <c r="C682" t="s">
        <v>667</v>
      </c>
      <c r="D682" t="s">
        <v>633</v>
      </c>
      <c r="E682" t="s">
        <v>69</v>
      </c>
      <c r="F682" s="39" t="str">
        <f>VLOOKUP(Tableau1345[[#This Row],[Code]],Legende!$A$2:$B$5,2,FALSE)</f>
        <v>Foyer</v>
      </c>
      <c r="G682" s="6">
        <f>IF(OR(E682="m",E682="P"),500,1000)</f>
        <v>500</v>
      </c>
      <c r="H682" s="35">
        <f>G682*2</f>
        <v>1000</v>
      </c>
      <c r="I682" s="36"/>
      <c r="J682" s="5" t="str">
        <f>IF(I682="non",H682,"0")</f>
        <v>0</v>
      </c>
      <c r="K682">
        <f>SUMIFS('bac volé dégradé'!$D$3:$D$10,'bac volé dégradé'!$A$3:$A$10,Tableau1345[[#This Row],[Zone]])</f>
        <v>0</v>
      </c>
      <c r="L682">
        <f>(G682)*2+J682+K682</f>
        <v>1000</v>
      </c>
      <c r="M682" s="6"/>
      <c r="N682" s="38" t="str">
        <f>IF(M682="non",L682,"0")</f>
        <v>0</v>
      </c>
      <c r="O682">
        <f>SUMIFS('bac volé dégradé'!$G$3:$G$10,'bac volé dégradé'!$A$3:$A$10,Tableau1345[[#This Row],[Zone]])</f>
        <v>0</v>
      </c>
      <c r="P682" s="40">
        <f>G682*2+N682+O682</f>
        <v>1000</v>
      </c>
      <c r="Q682" s="36"/>
      <c r="R682" s="67" t="str">
        <f t="shared" si="10"/>
        <v>0</v>
      </c>
      <c r="S682">
        <f>SUMIFS('bac volé dégradé'!$J$3:$J$10,'bac volé dégradé'!$A$3:$A$10,Tableau1345[[#This Row],[Zone]])</f>
        <v>0</v>
      </c>
      <c r="T682" s="37">
        <f>$G682*2+R682+S682</f>
        <v>1000</v>
      </c>
      <c r="U682" s="6"/>
      <c r="V682" s="5" t="str">
        <f>IF(U682="non",T682,"0")</f>
        <v>0</v>
      </c>
      <c r="W682">
        <f>SUMIFS('bac volé dégradé'!$M$3:$M$10,'bac volé dégradé'!$A$3:$A$10,Tableau1345[[#This Row],[Zone]])</f>
        <v>0</v>
      </c>
      <c r="X682">
        <f>$G682*2+V682+W682</f>
        <v>1000</v>
      </c>
      <c r="Y682" s="6"/>
    </row>
    <row r="683" spans="1:25" ht="15.75" thickBot="1" x14ac:dyDescent="0.3">
      <c r="A683" s="15">
        <v>680</v>
      </c>
      <c r="B683">
        <v>291</v>
      </c>
      <c r="C683" t="s">
        <v>668</v>
      </c>
      <c r="D683" t="s">
        <v>633</v>
      </c>
      <c r="E683" t="s">
        <v>69</v>
      </c>
      <c r="F683" s="39" t="str">
        <f>VLOOKUP(Tableau1345[[#This Row],[Code]],Legende!$A$2:$B$5,2,FALSE)</f>
        <v>Foyer</v>
      </c>
      <c r="G683" s="6">
        <f>IF(OR(E683="m",E683="P"),500,1000)</f>
        <v>500</v>
      </c>
      <c r="H683" s="35">
        <f>G683*2</f>
        <v>1000</v>
      </c>
      <c r="I683" s="36"/>
      <c r="J683" s="5" t="str">
        <f>IF(I683="non",H683,"0")</f>
        <v>0</v>
      </c>
      <c r="K683">
        <f>SUMIFS('bac volé dégradé'!$D$3:$D$10,'bac volé dégradé'!$A$3:$A$10,Tableau1345[[#This Row],[Zone]])</f>
        <v>0</v>
      </c>
      <c r="L683">
        <f>(G683)*2+J683+K683</f>
        <v>1000</v>
      </c>
      <c r="M683" s="6"/>
      <c r="N683" s="38" t="str">
        <f>IF(M683="non",L683,"0")</f>
        <v>0</v>
      </c>
      <c r="O683">
        <f>SUMIFS('bac volé dégradé'!$G$3:$G$10,'bac volé dégradé'!$A$3:$A$10,Tableau1345[[#This Row],[Zone]])</f>
        <v>0</v>
      </c>
      <c r="P683" s="40">
        <f>G683*2+N683+O683</f>
        <v>1000</v>
      </c>
      <c r="Q683" s="36"/>
      <c r="R683" s="67" t="str">
        <f t="shared" si="10"/>
        <v>0</v>
      </c>
      <c r="S683">
        <f>SUMIFS('bac volé dégradé'!$J$3:$J$10,'bac volé dégradé'!$A$3:$A$10,Tableau1345[[#This Row],[Zone]])</f>
        <v>0</v>
      </c>
      <c r="T683" s="37">
        <f>$G683*2+R683+S683</f>
        <v>1000</v>
      </c>
      <c r="U683" s="6"/>
      <c r="V683" s="5" t="str">
        <f>IF(U683="non",T683,"0")</f>
        <v>0</v>
      </c>
      <c r="W683">
        <f>SUMIFS('bac volé dégradé'!$M$3:$M$10,'bac volé dégradé'!$A$3:$A$10,Tableau1345[[#This Row],[Zone]])</f>
        <v>0</v>
      </c>
      <c r="X683">
        <f>$G683*2+V683+W683</f>
        <v>1000</v>
      </c>
      <c r="Y683" s="6"/>
    </row>
    <row r="684" spans="1:25" ht="15.75" thickBot="1" x14ac:dyDescent="0.3">
      <c r="A684" s="15">
        <v>681</v>
      </c>
      <c r="B684">
        <v>292</v>
      </c>
      <c r="C684" t="s">
        <v>669</v>
      </c>
      <c r="D684" t="s">
        <v>633</v>
      </c>
      <c r="E684" t="s">
        <v>69</v>
      </c>
      <c r="F684" s="39" t="str">
        <f>VLOOKUP(Tableau1345[[#This Row],[Code]],Legende!$A$2:$B$5,2,FALSE)</f>
        <v>Foyer</v>
      </c>
      <c r="G684" s="6">
        <f>IF(OR(E684="m",E684="P"),500,1000)</f>
        <v>500</v>
      </c>
      <c r="H684" s="35">
        <f>G684*2</f>
        <v>1000</v>
      </c>
      <c r="I684" s="36"/>
      <c r="J684" s="5" t="str">
        <f>IF(I684="non",H684,"0")</f>
        <v>0</v>
      </c>
      <c r="K684">
        <f>SUMIFS('bac volé dégradé'!$D$3:$D$10,'bac volé dégradé'!$A$3:$A$10,Tableau1345[[#This Row],[Zone]])</f>
        <v>0</v>
      </c>
      <c r="L684">
        <f>(G684)*2+J684+K684</f>
        <v>1000</v>
      </c>
      <c r="M684" s="6"/>
      <c r="N684" s="38" t="str">
        <f>IF(M684="non",L684,"0")</f>
        <v>0</v>
      </c>
      <c r="O684">
        <f>SUMIFS('bac volé dégradé'!$G$3:$G$10,'bac volé dégradé'!$A$3:$A$10,Tableau1345[[#This Row],[Zone]])</f>
        <v>0</v>
      </c>
      <c r="P684" s="40">
        <f>G684*2+N684+O684</f>
        <v>1000</v>
      </c>
      <c r="Q684" s="36"/>
      <c r="R684" s="67" t="str">
        <f t="shared" si="10"/>
        <v>0</v>
      </c>
      <c r="S684">
        <f>SUMIFS('bac volé dégradé'!$J$3:$J$10,'bac volé dégradé'!$A$3:$A$10,Tableau1345[[#This Row],[Zone]])</f>
        <v>0</v>
      </c>
      <c r="T684" s="37">
        <f>$G684*2+R684+S684</f>
        <v>1000</v>
      </c>
      <c r="U684" s="6"/>
      <c r="V684" s="5" t="str">
        <f>IF(U684="non",T684,"0")</f>
        <v>0</v>
      </c>
      <c r="W684">
        <f>SUMIFS('bac volé dégradé'!$M$3:$M$10,'bac volé dégradé'!$A$3:$A$10,Tableau1345[[#This Row],[Zone]])</f>
        <v>0</v>
      </c>
      <c r="X684">
        <f>$G684*2+V684+W684</f>
        <v>1000</v>
      </c>
      <c r="Y684" s="6"/>
    </row>
    <row r="685" spans="1:25" ht="15.75" thickBot="1" x14ac:dyDescent="0.3">
      <c r="A685" s="15">
        <v>682</v>
      </c>
      <c r="B685">
        <v>178</v>
      </c>
      <c r="C685" t="s">
        <v>670</v>
      </c>
      <c r="D685" t="s">
        <v>633</v>
      </c>
      <c r="E685" t="s">
        <v>69</v>
      </c>
      <c r="F685" s="39" t="str">
        <f>VLOOKUP(Tableau1345[[#This Row],[Code]],Legende!$A$2:$B$5,2,FALSE)</f>
        <v>Foyer</v>
      </c>
      <c r="G685" s="6">
        <f>IF(OR(E685="m",E685="P"),500,1000)</f>
        <v>500</v>
      </c>
      <c r="H685" s="35">
        <f>G685*2</f>
        <v>1000</v>
      </c>
      <c r="I685" s="36"/>
      <c r="J685" s="5" t="str">
        <f>IF(I685="non",H685,"0")</f>
        <v>0</v>
      </c>
      <c r="K685">
        <f>SUMIFS('bac volé dégradé'!$D$3:$D$10,'bac volé dégradé'!$A$3:$A$10,Tableau1345[[#This Row],[Zone]])</f>
        <v>0</v>
      </c>
      <c r="L685">
        <f>(G685)*2+J685+K685</f>
        <v>1000</v>
      </c>
      <c r="M685" s="6"/>
      <c r="N685" s="38" t="str">
        <f>IF(M685="non",L685,"0")</f>
        <v>0</v>
      </c>
      <c r="O685">
        <f>SUMIFS('bac volé dégradé'!$G$3:$G$10,'bac volé dégradé'!$A$3:$A$10,Tableau1345[[#This Row],[Zone]])</f>
        <v>0</v>
      </c>
      <c r="P685" s="40">
        <f>G685*2+N685+O685</f>
        <v>1000</v>
      </c>
      <c r="Q685" s="36"/>
      <c r="R685" s="67" t="str">
        <f t="shared" si="10"/>
        <v>0</v>
      </c>
      <c r="S685">
        <f>SUMIFS('bac volé dégradé'!$J$3:$J$10,'bac volé dégradé'!$A$3:$A$10,Tableau1345[[#This Row],[Zone]])</f>
        <v>0</v>
      </c>
      <c r="T685" s="37">
        <f>$G685*2+R685+S685</f>
        <v>1000</v>
      </c>
      <c r="U685" s="6"/>
      <c r="V685" s="5" t="str">
        <f>IF(U685="non",T685,"0")</f>
        <v>0</v>
      </c>
      <c r="W685">
        <f>SUMIFS('bac volé dégradé'!$M$3:$M$10,'bac volé dégradé'!$A$3:$A$10,Tableau1345[[#This Row],[Zone]])</f>
        <v>0</v>
      </c>
      <c r="X685">
        <f>$G685*2+V685+W685</f>
        <v>1000</v>
      </c>
      <c r="Y685" s="6"/>
    </row>
    <row r="686" spans="1:25" ht="15.75" thickBot="1" x14ac:dyDescent="0.3">
      <c r="A686" s="15">
        <v>683</v>
      </c>
      <c r="B686">
        <v>293</v>
      </c>
      <c r="C686" t="s">
        <v>70</v>
      </c>
      <c r="D686" t="s">
        <v>633</v>
      </c>
      <c r="E686" t="s">
        <v>69</v>
      </c>
      <c r="F686" s="39" t="str">
        <f>VLOOKUP(Tableau1345[[#This Row],[Code]],Legende!$A$2:$B$5,2,FALSE)</f>
        <v>Foyer</v>
      </c>
      <c r="G686" s="6">
        <f>IF(OR(E686="m",E686="P"),500,1000)</f>
        <v>500</v>
      </c>
      <c r="H686" s="35">
        <f>G686*2</f>
        <v>1000</v>
      </c>
      <c r="I686" s="36"/>
      <c r="J686" s="5" t="str">
        <f>IF(I686="non",H686,"0")</f>
        <v>0</v>
      </c>
      <c r="K686">
        <f>SUMIFS('bac volé dégradé'!$D$3:$D$10,'bac volé dégradé'!$A$3:$A$10,Tableau1345[[#This Row],[Zone]])</f>
        <v>0</v>
      </c>
      <c r="L686">
        <f>(G686)*2+J686+K686</f>
        <v>1000</v>
      </c>
      <c r="M686" s="6"/>
      <c r="N686" s="38" t="str">
        <f>IF(M686="non",L686,"0")</f>
        <v>0</v>
      </c>
      <c r="O686">
        <f>SUMIFS('bac volé dégradé'!$G$3:$G$10,'bac volé dégradé'!$A$3:$A$10,Tableau1345[[#This Row],[Zone]])</f>
        <v>0</v>
      </c>
      <c r="P686" s="40">
        <f>G686*2+N686+O686</f>
        <v>1000</v>
      </c>
      <c r="Q686" s="36"/>
      <c r="R686" s="67" t="str">
        <f t="shared" si="10"/>
        <v>0</v>
      </c>
      <c r="S686">
        <f>SUMIFS('bac volé dégradé'!$J$3:$J$10,'bac volé dégradé'!$A$3:$A$10,Tableau1345[[#This Row],[Zone]])</f>
        <v>0</v>
      </c>
      <c r="T686" s="37">
        <f>$G686*2+R686+S686</f>
        <v>1000</v>
      </c>
      <c r="U686" s="6"/>
      <c r="V686" s="5" t="str">
        <f>IF(U686="non",T686,"0")</f>
        <v>0</v>
      </c>
      <c r="W686">
        <f>SUMIFS('bac volé dégradé'!$M$3:$M$10,'bac volé dégradé'!$A$3:$A$10,Tableau1345[[#This Row],[Zone]])</f>
        <v>0</v>
      </c>
      <c r="X686">
        <f>$G686*2+V686+W686</f>
        <v>1000</v>
      </c>
      <c r="Y686" s="6"/>
    </row>
    <row r="687" spans="1:25" ht="15.75" thickBot="1" x14ac:dyDescent="0.3">
      <c r="A687" s="15">
        <v>684</v>
      </c>
      <c r="B687">
        <v>179</v>
      </c>
      <c r="C687" t="s">
        <v>671</v>
      </c>
      <c r="D687" t="s">
        <v>633</v>
      </c>
      <c r="E687" t="s">
        <v>69</v>
      </c>
      <c r="F687" s="39" t="str">
        <f>VLOOKUP(Tableau1345[[#This Row],[Code]],Legende!$A$2:$B$5,2,FALSE)</f>
        <v>Foyer</v>
      </c>
      <c r="G687" s="6">
        <f>IF(OR(E687="m",E687="P"),500,1000)</f>
        <v>500</v>
      </c>
      <c r="H687" s="35">
        <f>G687*2</f>
        <v>1000</v>
      </c>
      <c r="I687" s="36"/>
      <c r="J687" s="5" t="str">
        <f>IF(I687="non",H687,"0")</f>
        <v>0</v>
      </c>
      <c r="K687">
        <f>SUMIFS('bac volé dégradé'!$D$3:$D$10,'bac volé dégradé'!$A$3:$A$10,Tableau1345[[#This Row],[Zone]])</f>
        <v>0</v>
      </c>
      <c r="L687">
        <f>(G687)*2+J687+K687</f>
        <v>1000</v>
      </c>
      <c r="M687" s="6"/>
      <c r="N687" s="38" t="str">
        <f>IF(M687="non",L687,"0")</f>
        <v>0</v>
      </c>
      <c r="O687">
        <f>SUMIFS('bac volé dégradé'!$G$3:$G$10,'bac volé dégradé'!$A$3:$A$10,Tableau1345[[#This Row],[Zone]])</f>
        <v>0</v>
      </c>
      <c r="P687" s="40">
        <f>G687*2+N687+O687</f>
        <v>1000</v>
      </c>
      <c r="Q687" s="36"/>
      <c r="R687" s="67" t="str">
        <f t="shared" si="10"/>
        <v>0</v>
      </c>
      <c r="S687">
        <f>SUMIFS('bac volé dégradé'!$J$3:$J$10,'bac volé dégradé'!$A$3:$A$10,Tableau1345[[#This Row],[Zone]])</f>
        <v>0</v>
      </c>
      <c r="T687" s="37">
        <f>$G687*2+R687+S687</f>
        <v>1000</v>
      </c>
      <c r="U687" s="6"/>
      <c r="V687" s="5" t="str">
        <f>IF(U687="non",T687,"0")</f>
        <v>0</v>
      </c>
      <c r="W687">
        <f>SUMIFS('bac volé dégradé'!$M$3:$M$10,'bac volé dégradé'!$A$3:$A$10,Tableau1345[[#This Row],[Zone]])</f>
        <v>0</v>
      </c>
      <c r="X687">
        <f>$G687*2+V687+W687</f>
        <v>1000</v>
      </c>
      <c r="Y687" s="6"/>
    </row>
    <row r="688" spans="1:25" ht="15.75" thickBot="1" x14ac:dyDescent="0.3">
      <c r="A688" s="15">
        <v>685</v>
      </c>
      <c r="B688">
        <v>294</v>
      </c>
      <c r="C688" t="s">
        <v>672</v>
      </c>
      <c r="D688" t="s">
        <v>633</v>
      </c>
      <c r="E688" t="s">
        <v>69</v>
      </c>
      <c r="F688" s="39" t="str">
        <f>VLOOKUP(Tableau1345[[#This Row],[Code]],Legende!$A$2:$B$5,2,FALSE)</f>
        <v>Foyer</v>
      </c>
      <c r="G688" s="6">
        <f>IF(OR(E688="m",E688="P"),500,1000)</f>
        <v>500</v>
      </c>
      <c r="H688" s="35">
        <f>G688*2</f>
        <v>1000</v>
      </c>
      <c r="I688" s="36"/>
      <c r="J688" s="5" t="str">
        <f>IF(I688="non",H688,"0")</f>
        <v>0</v>
      </c>
      <c r="K688">
        <f>SUMIFS('bac volé dégradé'!$D$3:$D$10,'bac volé dégradé'!$A$3:$A$10,Tableau1345[[#This Row],[Zone]])</f>
        <v>0</v>
      </c>
      <c r="L688">
        <f>(G688)*2+J688+K688</f>
        <v>1000</v>
      </c>
      <c r="M688" s="6"/>
      <c r="N688" s="38" t="str">
        <f>IF(M688="non",L688,"0")</f>
        <v>0</v>
      </c>
      <c r="O688">
        <f>SUMIFS('bac volé dégradé'!$G$3:$G$10,'bac volé dégradé'!$A$3:$A$10,Tableau1345[[#This Row],[Zone]])</f>
        <v>0</v>
      </c>
      <c r="P688" s="40">
        <f>G688*2+N688+O688</f>
        <v>1000</v>
      </c>
      <c r="Q688" s="36"/>
      <c r="R688" s="67" t="str">
        <f t="shared" si="10"/>
        <v>0</v>
      </c>
      <c r="S688">
        <f>SUMIFS('bac volé dégradé'!$J$3:$J$10,'bac volé dégradé'!$A$3:$A$10,Tableau1345[[#This Row],[Zone]])</f>
        <v>0</v>
      </c>
      <c r="T688" s="37">
        <f>$G688*2+R688+S688</f>
        <v>1000</v>
      </c>
      <c r="U688" s="6"/>
      <c r="V688" s="5" t="str">
        <f>IF(U688="non",T688,"0")</f>
        <v>0</v>
      </c>
      <c r="W688">
        <f>SUMIFS('bac volé dégradé'!$M$3:$M$10,'bac volé dégradé'!$A$3:$A$10,Tableau1345[[#This Row],[Zone]])</f>
        <v>0</v>
      </c>
      <c r="X688">
        <f>$G688*2+V688+W688</f>
        <v>1000</v>
      </c>
      <c r="Y688" s="6"/>
    </row>
    <row r="689" spans="1:25" ht="15.75" thickBot="1" x14ac:dyDescent="0.3">
      <c r="A689" s="15">
        <v>686</v>
      </c>
      <c r="B689">
        <v>180</v>
      </c>
      <c r="C689" t="s">
        <v>636</v>
      </c>
      <c r="D689" t="s">
        <v>633</v>
      </c>
      <c r="E689" t="s">
        <v>69</v>
      </c>
      <c r="F689" s="39" t="str">
        <f>VLOOKUP(Tableau1345[[#This Row],[Code]],Legende!$A$2:$B$5,2,FALSE)</f>
        <v>Foyer</v>
      </c>
      <c r="G689" s="6">
        <f>IF(OR(E689="m",E689="P"),500,1000)</f>
        <v>500</v>
      </c>
      <c r="H689" s="35">
        <f>G689*2</f>
        <v>1000</v>
      </c>
      <c r="I689" s="36"/>
      <c r="J689" s="5" t="str">
        <f>IF(I689="non",H689,"0")</f>
        <v>0</v>
      </c>
      <c r="K689">
        <f>SUMIFS('bac volé dégradé'!$D$3:$D$10,'bac volé dégradé'!$A$3:$A$10,Tableau1345[[#This Row],[Zone]])</f>
        <v>0</v>
      </c>
      <c r="L689">
        <f>(G689)*2+J689+K689</f>
        <v>1000</v>
      </c>
      <c r="M689" s="6"/>
      <c r="N689" s="38" t="str">
        <f>IF(M689="non",L689,"0")</f>
        <v>0</v>
      </c>
      <c r="O689">
        <f>SUMIFS('bac volé dégradé'!$G$3:$G$10,'bac volé dégradé'!$A$3:$A$10,Tableau1345[[#This Row],[Zone]])</f>
        <v>0</v>
      </c>
      <c r="P689" s="40">
        <f>G689*2+N689+O689</f>
        <v>1000</v>
      </c>
      <c r="Q689" s="36"/>
      <c r="R689" s="67" t="str">
        <f t="shared" si="10"/>
        <v>0</v>
      </c>
      <c r="S689">
        <f>SUMIFS('bac volé dégradé'!$J$3:$J$10,'bac volé dégradé'!$A$3:$A$10,Tableau1345[[#This Row],[Zone]])</f>
        <v>0</v>
      </c>
      <c r="T689" s="37">
        <f>$G689*2+R689+S689</f>
        <v>1000</v>
      </c>
      <c r="U689" s="6"/>
      <c r="V689" s="5" t="str">
        <f>IF(U689="non",T689,"0")</f>
        <v>0</v>
      </c>
      <c r="W689">
        <f>SUMIFS('bac volé dégradé'!$M$3:$M$10,'bac volé dégradé'!$A$3:$A$10,Tableau1345[[#This Row],[Zone]])</f>
        <v>0</v>
      </c>
      <c r="X689">
        <f>$G689*2+V689+W689</f>
        <v>1000</v>
      </c>
      <c r="Y689" s="6"/>
    </row>
    <row r="690" spans="1:25" ht="15.75" thickBot="1" x14ac:dyDescent="0.3">
      <c r="A690" s="15">
        <v>687</v>
      </c>
      <c r="B690">
        <v>181</v>
      </c>
      <c r="C690" t="s">
        <v>673</v>
      </c>
      <c r="D690" t="s">
        <v>633</v>
      </c>
      <c r="E690" t="s">
        <v>69</v>
      </c>
      <c r="F690" s="39" t="str">
        <f>VLOOKUP(Tableau1345[[#This Row],[Code]],Legende!$A$2:$B$5,2,FALSE)</f>
        <v>Foyer</v>
      </c>
      <c r="G690" s="6">
        <f>IF(OR(E690="m",E690="P"),500,1000)</f>
        <v>500</v>
      </c>
      <c r="H690" s="35">
        <f>G690*2</f>
        <v>1000</v>
      </c>
      <c r="I690" s="36"/>
      <c r="J690" s="5" t="str">
        <f>IF(I690="non",H690,"0")</f>
        <v>0</v>
      </c>
      <c r="K690">
        <f>SUMIFS('bac volé dégradé'!$D$3:$D$10,'bac volé dégradé'!$A$3:$A$10,Tableau1345[[#This Row],[Zone]])</f>
        <v>0</v>
      </c>
      <c r="L690">
        <f>(G690)*2+J690+K690</f>
        <v>1000</v>
      </c>
      <c r="M690" s="6"/>
      <c r="N690" s="38" t="str">
        <f>IF(M690="non",L690,"0")</f>
        <v>0</v>
      </c>
      <c r="O690">
        <f>SUMIFS('bac volé dégradé'!$G$3:$G$10,'bac volé dégradé'!$A$3:$A$10,Tableau1345[[#This Row],[Zone]])</f>
        <v>0</v>
      </c>
      <c r="P690" s="40">
        <f>G690*2+N690+O690</f>
        <v>1000</v>
      </c>
      <c r="Q690" s="36"/>
      <c r="R690" s="67" t="str">
        <f t="shared" si="10"/>
        <v>0</v>
      </c>
      <c r="S690">
        <f>SUMIFS('bac volé dégradé'!$J$3:$J$10,'bac volé dégradé'!$A$3:$A$10,Tableau1345[[#This Row],[Zone]])</f>
        <v>0</v>
      </c>
      <c r="T690" s="37">
        <f>$G690*2+R690+S690</f>
        <v>1000</v>
      </c>
      <c r="U690" s="6"/>
      <c r="V690" s="5" t="str">
        <f>IF(U690="non",T690,"0")</f>
        <v>0</v>
      </c>
      <c r="W690">
        <f>SUMIFS('bac volé dégradé'!$M$3:$M$10,'bac volé dégradé'!$A$3:$A$10,Tableau1345[[#This Row],[Zone]])</f>
        <v>0</v>
      </c>
      <c r="X690">
        <f>$G690*2+V690+W690</f>
        <v>1000</v>
      </c>
      <c r="Y690" s="6"/>
    </row>
    <row r="691" spans="1:25" ht="15.75" thickBot="1" x14ac:dyDescent="0.3">
      <c r="A691" s="15">
        <v>688</v>
      </c>
      <c r="B691">
        <v>295</v>
      </c>
      <c r="C691" t="s">
        <v>674</v>
      </c>
      <c r="D691" t="s">
        <v>633</v>
      </c>
      <c r="E691" t="s">
        <v>69</v>
      </c>
      <c r="F691" s="39" t="str">
        <f>VLOOKUP(Tableau1345[[#This Row],[Code]],Legende!$A$2:$B$5,2,FALSE)</f>
        <v>Foyer</v>
      </c>
      <c r="G691" s="6">
        <f>IF(OR(E691="m",E691="P"),500,1000)</f>
        <v>500</v>
      </c>
      <c r="H691" s="35">
        <f>G691*2</f>
        <v>1000</v>
      </c>
      <c r="I691" s="36"/>
      <c r="J691" s="5" t="str">
        <f>IF(I691="non",H691,"0")</f>
        <v>0</v>
      </c>
      <c r="K691">
        <f>SUMIFS('bac volé dégradé'!$D$3:$D$10,'bac volé dégradé'!$A$3:$A$10,Tableau1345[[#This Row],[Zone]])</f>
        <v>0</v>
      </c>
      <c r="L691">
        <f>(G691)*2+J691+K691</f>
        <v>1000</v>
      </c>
      <c r="M691" s="6"/>
      <c r="N691" s="38" t="str">
        <f>IF(M691="non",L691,"0")</f>
        <v>0</v>
      </c>
      <c r="O691">
        <f>SUMIFS('bac volé dégradé'!$G$3:$G$10,'bac volé dégradé'!$A$3:$A$10,Tableau1345[[#This Row],[Zone]])</f>
        <v>0</v>
      </c>
      <c r="P691" s="40">
        <f>G691*2+N691+O691</f>
        <v>1000</v>
      </c>
      <c r="Q691" s="36"/>
      <c r="R691" s="67" t="str">
        <f t="shared" si="10"/>
        <v>0</v>
      </c>
      <c r="S691">
        <f>SUMIFS('bac volé dégradé'!$J$3:$J$10,'bac volé dégradé'!$A$3:$A$10,Tableau1345[[#This Row],[Zone]])</f>
        <v>0</v>
      </c>
      <c r="T691" s="37">
        <f>$G691*2+R691+S691</f>
        <v>1000</v>
      </c>
      <c r="U691" s="6"/>
      <c r="V691" s="5" t="str">
        <f>IF(U691="non",T691,"0")</f>
        <v>0</v>
      </c>
      <c r="W691">
        <f>SUMIFS('bac volé dégradé'!$M$3:$M$10,'bac volé dégradé'!$A$3:$A$10,Tableau1345[[#This Row],[Zone]])</f>
        <v>0</v>
      </c>
      <c r="X691">
        <f>$G691*2+V691+W691</f>
        <v>1000</v>
      </c>
      <c r="Y691" s="6"/>
    </row>
    <row r="692" spans="1:25" ht="15.75" thickBot="1" x14ac:dyDescent="0.3">
      <c r="A692" s="15">
        <v>689</v>
      </c>
      <c r="B692">
        <v>296</v>
      </c>
      <c r="C692" t="s">
        <v>675</v>
      </c>
      <c r="D692" t="s">
        <v>633</v>
      </c>
      <c r="E692" t="s">
        <v>69</v>
      </c>
      <c r="F692" s="39" t="str">
        <f>VLOOKUP(Tableau1345[[#This Row],[Code]],Legende!$A$2:$B$5,2,FALSE)</f>
        <v>Foyer</v>
      </c>
      <c r="G692" s="6">
        <f>IF(OR(E692="m",E692="P"),500,1000)</f>
        <v>500</v>
      </c>
      <c r="H692" s="35">
        <f>G692*2</f>
        <v>1000</v>
      </c>
      <c r="I692" s="36"/>
      <c r="J692" s="5" t="str">
        <f>IF(I692="non",H692,"0")</f>
        <v>0</v>
      </c>
      <c r="K692">
        <f>SUMIFS('bac volé dégradé'!$D$3:$D$10,'bac volé dégradé'!$A$3:$A$10,Tableau1345[[#This Row],[Zone]])</f>
        <v>0</v>
      </c>
      <c r="L692">
        <f>(G692)*2+J692+K692</f>
        <v>1000</v>
      </c>
      <c r="M692" s="6"/>
      <c r="N692" s="38" t="str">
        <f>IF(M692="non",L692,"0")</f>
        <v>0</v>
      </c>
      <c r="O692">
        <f>SUMIFS('bac volé dégradé'!$G$3:$G$10,'bac volé dégradé'!$A$3:$A$10,Tableau1345[[#This Row],[Zone]])</f>
        <v>0</v>
      </c>
      <c r="P692" s="40">
        <f>G692*2+N692+O692</f>
        <v>1000</v>
      </c>
      <c r="Q692" s="36"/>
      <c r="R692" s="67" t="str">
        <f t="shared" si="10"/>
        <v>0</v>
      </c>
      <c r="S692">
        <f>SUMIFS('bac volé dégradé'!$J$3:$J$10,'bac volé dégradé'!$A$3:$A$10,Tableau1345[[#This Row],[Zone]])</f>
        <v>0</v>
      </c>
      <c r="T692" s="37">
        <f>$G692*2+R692+S692</f>
        <v>1000</v>
      </c>
      <c r="U692" s="6"/>
      <c r="V692" s="5" t="str">
        <f>IF(U692="non",T692,"0")</f>
        <v>0</v>
      </c>
      <c r="W692">
        <f>SUMIFS('bac volé dégradé'!$M$3:$M$10,'bac volé dégradé'!$A$3:$A$10,Tableau1345[[#This Row],[Zone]])</f>
        <v>0</v>
      </c>
      <c r="X692">
        <f>$G692*2+V692+W692</f>
        <v>1000</v>
      </c>
      <c r="Y692" s="6"/>
    </row>
    <row r="693" spans="1:25" ht="15.75" thickBot="1" x14ac:dyDescent="0.3">
      <c r="A693" s="15">
        <v>690</v>
      </c>
      <c r="B693">
        <v>182</v>
      </c>
      <c r="C693" t="s">
        <v>676</v>
      </c>
      <c r="D693" t="s">
        <v>633</v>
      </c>
      <c r="E693" t="s">
        <v>69</v>
      </c>
      <c r="F693" s="39" t="str">
        <f>VLOOKUP(Tableau1345[[#This Row],[Code]],Legende!$A$2:$B$5,2,FALSE)</f>
        <v>Foyer</v>
      </c>
      <c r="G693" s="6">
        <f>IF(OR(E693="m",E693="P"),500,1000)</f>
        <v>500</v>
      </c>
      <c r="H693" s="35">
        <f>G693*2</f>
        <v>1000</v>
      </c>
      <c r="I693" s="36"/>
      <c r="J693" s="5" t="str">
        <f>IF(I693="non",H693,"0")</f>
        <v>0</v>
      </c>
      <c r="K693">
        <f>SUMIFS('bac volé dégradé'!$D$3:$D$10,'bac volé dégradé'!$A$3:$A$10,Tableau1345[[#This Row],[Zone]])</f>
        <v>0</v>
      </c>
      <c r="L693">
        <f>(G693)*2+J693+K693</f>
        <v>1000</v>
      </c>
      <c r="M693" s="6"/>
      <c r="N693" s="38" t="str">
        <f>IF(M693="non",L693,"0")</f>
        <v>0</v>
      </c>
      <c r="O693">
        <f>SUMIFS('bac volé dégradé'!$G$3:$G$10,'bac volé dégradé'!$A$3:$A$10,Tableau1345[[#This Row],[Zone]])</f>
        <v>0</v>
      </c>
      <c r="P693" s="40">
        <f>G693*2+N693+O693</f>
        <v>1000</v>
      </c>
      <c r="Q693" s="36"/>
      <c r="R693" s="67" t="str">
        <f t="shared" si="10"/>
        <v>0</v>
      </c>
      <c r="S693">
        <f>SUMIFS('bac volé dégradé'!$J$3:$J$10,'bac volé dégradé'!$A$3:$A$10,Tableau1345[[#This Row],[Zone]])</f>
        <v>0</v>
      </c>
      <c r="T693" s="37">
        <f>$G693*2+R693+S693</f>
        <v>1000</v>
      </c>
      <c r="U693" s="6"/>
      <c r="V693" s="5" t="str">
        <f>IF(U693="non",T693,"0")</f>
        <v>0</v>
      </c>
      <c r="W693">
        <f>SUMIFS('bac volé dégradé'!$M$3:$M$10,'bac volé dégradé'!$A$3:$A$10,Tableau1345[[#This Row],[Zone]])</f>
        <v>0</v>
      </c>
      <c r="X693">
        <f>$G693*2+V693+W693</f>
        <v>1000</v>
      </c>
      <c r="Y693" s="6"/>
    </row>
    <row r="694" spans="1:25" ht="15.75" thickBot="1" x14ac:dyDescent="0.3">
      <c r="A694" s="5"/>
      <c r="B694" s="63"/>
      <c r="C694" s="62"/>
      <c r="D694" s="40"/>
      <c r="E694" s="40"/>
      <c r="F694" s="41"/>
      <c r="H694" s="43"/>
      <c r="I694" s="44"/>
      <c r="J694" s="5"/>
      <c r="K694" s="41"/>
      <c r="L694" s="41"/>
      <c r="M694" s="6"/>
      <c r="N694" s="45"/>
      <c r="O694" s="41"/>
      <c r="P694" s="46"/>
      <c r="Q694" s="44"/>
      <c r="R694" s="69"/>
      <c r="S694" s="41"/>
      <c r="T694" s="41"/>
      <c r="U694" s="6"/>
      <c r="V694" s="5"/>
      <c r="W694" s="41"/>
      <c r="X694" s="41"/>
      <c r="Y694" s="6"/>
    </row>
    <row r="695" spans="1:25" x14ac:dyDescent="0.25">
      <c r="D695" s="32" t="s">
        <v>684</v>
      </c>
      <c r="E695" s="47"/>
      <c r="F695" s="33">
        <f>COUNTIF($F$4:$F$693,"Foyer")</f>
        <v>608</v>
      </c>
    </row>
    <row r="696" spans="1:25" x14ac:dyDescent="0.25">
      <c r="D696" s="27" t="s">
        <v>685</v>
      </c>
      <c r="E696" s="16"/>
      <c r="F696" s="28">
        <f>COUNTIF($F$4:$F$693,"Etablissement")</f>
        <v>48</v>
      </c>
    </row>
    <row r="697" spans="1:25" x14ac:dyDescent="0.25">
      <c r="D697" s="27" t="s">
        <v>686</v>
      </c>
      <c r="E697" s="16"/>
      <c r="F697" s="28">
        <f>COUNTIF($F$4:$F$693,"Petit commercant")</f>
        <v>24</v>
      </c>
    </row>
    <row r="698" spans="1:25" ht="15.75" thickBot="1" x14ac:dyDescent="0.3">
      <c r="D698" s="48" t="s">
        <v>687</v>
      </c>
      <c r="E698" s="49"/>
      <c r="F698" s="50">
        <f>COUNTIF($F$4:$F$693,"Grossiste")</f>
        <v>9</v>
      </c>
    </row>
    <row r="699" spans="1:25" ht="15.75" thickBot="1" x14ac:dyDescent="0.3">
      <c r="D699" s="51" t="s">
        <v>688</v>
      </c>
      <c r="E699" s="42"/>
      <c r="F699" s="52">
        <f>SUM(Tableau1345[Taxe Mensuelle])</f>
        <v>374000</v>
      </c>
    </row>
  </sheetData>
  <mergeCells count="5">
    <mergeCell ref="H2:I2"/>
    <mergeCell ref="J2:M2"/>
    <mergeCell ref="N2:Q2"/>
    <mergeCell ref="R2:U2"/>
    <mergeCell ref="V2:Y2"/>
  </mergeCells>
  <conditionalFormatting sqref="R4:R693">
    <cfRule type="expression" dxfId="3" priority="3">
      <formula>$R4&gt;=($G4*4)</formula>
    </cfRule>
    <cfRule type="expression" priority="2">
      <formula>$R4=$D$1</formula>
    </cfRule>
    <cfRule type="expression" dxfId="2" priority="1">
      <formula>$R4=($G4*4)</formula>
    </cfRule>
  </conditionalFormatting>
  <dataValidations disablePrompts="1" count="1">
    <dataValidation type="textLength" operator="greaterThan" allowBlank="1" showInputMessage="1" showErrorMessage="1" sqref="F4">
      <formula1>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 source liste'!$C$2:$C$9</xm:f>
          </x14:formula1>
          <xm:sqref>E222:E693 E5:E220 D4:D693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E3" sqref="E3:F7"/>
    </sheetView>
  </sheetViews>
  <sheetFormatPr baseColWidth="10" defaultRowHeight="15" x14ac:dyDescent="0.25"/>
  <cols>
    <col min="1" max="1" width="18.7109375" customWidth="1"/>
    <col min="2" max="2" width="14.85546875" customWidth="1"/>
  </cols>
  <sheetData>
    <row r="1" spans="1:16" x14ac:dyDescent="0.25">
      <c r="B1" s="59" t="s">
        <v>34</v>
      </c>
      <c r="C1" s="60"/>
      <c r="D1" s="61"/>
      <c r="E1" s="59" t="s">
        <v>39</v>
      </c>
      <c r="F1" s="60"/>
      <c r="G1" s="61"/>
      <c r="H1" s="59" t="s">
        <v>40</v>
      </c>
      <c r="I1" s="60"/>
      <c r="J1" s="61"/>
      <c r="K1" s="59" t="s">
        <v>41</v>
      </c>
      <c r="L1" s="60"/>
      <c r="M1" s="61"/>
      <c r="N1" s="59" t="s">
        <v>42</v>
      </c>
      <c r="O1" s="60"/>
      <c r="P1" s="61"/>
    </row>
    <row r="2" spans="1:16" x14ac:dyDescent="0.25">
      <c r="A2" t="s">
        <v>53</v>
      </c>
      <c r="B2" s="27" t="s">
        <v>54</v>
      </c>
      <c r="C2" s="16" t="s">
        <v>55</v>
      </c>
      <c r="D2" s="28" t="s">
        <v>52</v>
      </c>
      <c r="E2" s="27" t="s">
        <v>54</v>
      </c>
      <c r="F2" s="16" t="s">
        <v>55</v>
      </c>
      <c r="G2" s="28" t="s">
        <v>52</v>
      </c>
      <c r="H2" s="27" t="s">
        <v>54</v>
      </c>
      <c r="I2" s="16" t="s">
        <v>55</v>
      </c>
      <c r="J2" s="28" t="s">
        <v>52</v>
      </c>
      <c r="K2" s="27" t="s">
        <v>54</v>
      </c>
      <c r="L2" s="16" t="s">
        <v>55</v>
      </c>
      <c r="M2" s="28" t="s">
        <v>52</v>
      </c>
      <c r="N2" s="27" t="s">
        <v>54</v>
      </c>
      <c r="O2" s="16" t="s">
        <v>55</v>
      </c>
      <c r="P2" s="28" t="s">
        <v>52</v>
      </c>
    </row>
    <row r="3" spans="1:16" x14ac:dyDescent="0.25">
      <c r="A3" t="s">
        <v>678</v>
      </c>
      <c r="B3" s="27"/>
      <c r="C3" s="16"/>
      <c r="D3" s="28">
        <f>$A$13*B3+$B$13*C3</f>
        <v>0</v>
      </c>
      <c r="E3" s="27"/>
      <c r="F3" s="16"/>
      <c r="G3" s="28">
        <f>$A$13*E3+$B$13*F3</f>
        <v>0</v>
      </c>
      <c r="H3" s="27"/>
      <c r="I3" s="16"/>
      <c r="J3" s="28">
        <f>$A$13*H3+$B$13*I3</f>
        <v>0</v>
      </c>
      <c r="K3" s="27"/>
      <c r="L3" s="16"/>
      <c r="M3" s="28">
        <f>$A$13*K3+$B$13*L3</f>
        <v>0</v>
      </c>
      <c r="N3" s="27"/>
      <c r="O3" s="16"/>
      <c r="P3" s="28">
        <f>$A$13*N3+$B$13*O3</f>
        <v>0</v>
      </c>
    </row>
    <row r="4" spans="1:16" x14ac:dyDescent="0.25">
      <c r="A4" t="s">
        <v>679</v>
      </c>
      <c r="B4" s="27"/>
      <c r="C4" s="16"/>
      <c r="D4" s="28">
        <f t="shared" ref="D4:D9" si="0">$A$13*B4+$B$13*C4</f>
        <v>0</v>
      </c>
      <c r="E4" s="27"/>
      <c r="F4" s="16"/>
      <c r="G4" s="28">
        <f t="shared" ref="G4:G10" si="1">$A$13*E4+$B$13*F4</f>
        <v>0</v>
      </c>
      <c r="H4" s="27"/>
      <c r="I4" s="16"/>
      <c r="J4" s="28">
        <f t="shared" ref="J4:J10" si="2">$A$13*H4+$B$13*I4</f>
        <v>0</v>
      </c>
      <c r="K4" s="27"/>
      <c r="L4" s="16"/>
      <c r="M4" s="28">
        <f t="shared" ref="M4:M10" si="3">$A$13*K4+$B$13*L4</f>
        <v>0</v>
      </c>
      <c r="N4" s="27"/>
      <c r="O4" s="16"/>
      <c r="P4" s="28">
        <f t="shared" ref="P4:P10" si="4">$A$13*N4+$B$13*O4</f>
        <v>0</v>
      </c>
    </row>
    <row r="5" spans="1:16" x14ac:dyDescent="0.25">
      <c r="A5" t="s">
        <v>20</v>
      </c>
      <c r="B5" s="27"/>
      <c r="C5" s="16"/>
      <c r="D5" s="28">
        <f>$A$13*B5+$B$13*C5</f>
        <v>0</v>
      </c>
      <c r="E5" s="27"/>
      <c r="F5" s="16"/>
      <c r="G5" s="28">
        <f>$A$13*E5+$B$13*F5</f>
        <v>0</v>
      </c>
      <c r="H5" s="27"/>
      <c r="I5" s="16"/>
      <c r="J5" s="28">
        <f t="shared" si="2"/>
        <v>0</v>
      </c>
      <c r="K5" s="27"/>
      <c r="L5" s="16"/>
      <c r="M5" s="28">
        <f t="shared" si="3"/>
        <v>0</v>
      </c>
      <c r="N5" s="27"/>
      <c r="O5" s="16"/>
      <c r="P5" s="28">
        <f t="shared" si="4"/>
        <v>0</v>
      </c>
    </row>
    <row r="6" spans="1:16" x14ac:dyDescent="0.25">
      <c r="A6" t="s">
        <v>21</v>
      </c>
      <c r="B6" s="27"/>
      <c r="C6" s="16"/>
      <c r="D6" s="28">
        <f t="shared" si="0"/>
        <v>0</v>
      </c>
      <c r="E6" s="27"/>
      <c r="F6" s="16"/>
      <c r="G6" s="28">
        <f t="shared" si="1"/>
        <v>0</v>
      </c>
      <c r="H6" s="27"/>
      <c r="I6" s="16"/>
      <c r="J6" s="28">
        <f t="shared" si="2"/>
        <v>0</v>
      </c>
      <c r="K6" s="27"/>
      <c r="L6" s="16"/>
      <c r="M6" s="28">
        <f t="shared" si="3"/>
        <v>0</v>
      </c>
      <c r="N6" s="27"/>
      <c r="O6" s="16"/>
      <c r="P6" s="28">
        <f t="shared" si="4"/>
        <v>0</v>
      </c>
    </row>
    <row r="7" spans="1:16" x14ac:dyDescent="0.25">
      <c r="A7" t="s">
        <v>25</v>
      </c>
      <c r="B7" s="27"/>
      <c r="C7" s="16"/>
      <c r="D7" s="28">
        <f t="shared" si="0"/>
        <v>0</v>
      </c>
      <c r="E7" s="27"/>
      <c r="F7" s="16"/>
      <c r="G7" s="28">
        <f t="shared" si="1"/>
        <v>0</v>
      </c>
      <c r="H7" s="27"/>
      <c r="I7" s="16"/>
      <c r="J7" s="28">
        <f t="shared" si="2"/>
        <v>0</v>
      </c>
      <c r="K7" s="27"/>
      <c r="L7" s="16"/>
      <c r="M7" s="28">
        <f t="shared" si="3"/>
        <v>0</v>
      </c>
      <c r="N7" s="27"/>
      <c r="O7" s="16"/>
      <c r="P7" s="28">
        <f t="shared" si="4"/>
        <v>0</v>
      </c>
    </row>
    <row r="8" spans="1:16" x14ac:dyDescent="0.25">
      <c r="A8" t="s">
        <v>26</v>
      </c>
      <c r="B8" s="27"/>
      <c r="C8" s="16"/>
      <c r="D8" s="28">
        <f t="shared" si="0"/>
        <v>0</v>
      </c>
      <c r="E8" s="27"/>
      <c r="F8" s="16"/>
      <c r="G8" s="28">
        <f t="shared" si="1"/>
        <v>0</v>
      </c>
      <c r="H8" s="27"/>
      <c r="I8" s="16"/>
      <c r="J8" s="28">
        <f t="shared" si="2"/>
        <v>0</v>
      </c>
      <c r="K8" s="27"/>
      <c r="L8" s="16"/>
      <c r="M8" s="28">
        <f t="shared" si="3"/>
        <v>0</v>
      </c>
      <c r="N8" s="27"/>
      <c r="O8" s="16"/>
      <c r="P8" s="28">
        <f t="shared" si="4"/>
        <v>0</v>
      </c>
    </row>
    <row r="9" spans="1:16" x14ac:dyDescent="0.25">
      <c r="A9" t="s">
        <v>22</v>
      </c>
      <c r="B9" s="27"/>
      <c r="C9" s="16"/>
      <c r="D9" s="28">
        <f t="shared" si="0"/>
        <v>0</v>
      </c>
      <c r="E9" s="27"/>
      <c r="F9" s="16"/>
      <c r="G9" s="28">
        <f t="shared" si="1"/>
        <v>0</v>
      </c>
      <c r="H9" s="27"/>
      <c r="I9" s="16"/>
      <c r="J9" s="28">
        <f t="shared" si="2"/>
        <v>0</v>
      </c>
      <c r="K9" s="27"/>
      <c r="L9" s="16"/>
      <c r="M9" s="28">
        <f t="shared" si="3"/>
        <v>0</v>
      </c>
      <c r="N9" s="27"/>
      <c r="O9" s="16"/>
      <c r="P9" s="28">
        <f t="shared" si="4"/>
        <v>0</v>
      </c>
    </row>
    <row r="10" spans="1:16" ht="15.75" thickBot="1" x14ac:dyDescent="0.3">
      <c r="A10" t="s">
        <v>23</v>
      </c>
      <c r="B10" s="29"/>
      <c r="C10" s="30"/>
      <c r="D10" s="31">
        <f t="shared" ref="D10" si="5">$A$13*B10+$B$13*C10</f>
        <v>0</v>
      </c>
      <c r="E10" s="27"/>
      <c r="F10" s="16"/>
      <c r="G10" s="28">
        <f t="shared" si="1"/>
        <v>0</v>
      </c>
      <c r="H10" s="27"/>
      <c r="I10" s="16"/>
      <c r="J10" s="28">
        <f t="shared" si="2"/>
        <v>0</v>
      </c>
      <c r="K10" s="27"/>
      <c r="L10" s="16"/>
      <c r="M10" s="28">
        <f t="shared" si="3"/>
        <v>0</v>
      </c>
      <c r="N10" s="27"/>
      <c r="O10" s="16"/>
      <c r="P10" s="28">
        <f t="shared" si="4"/>
        <v>0</v>
      </c>
    </row>
    <row r="11" spans="1:16" ht="15.75" thickBot="1" x14ac:dyDescent="0.3"/>
    <row r="12" spans="1:16" x14ac:dyDescent="0.25">
      <c r="A12" s="32" t="s">
        <v>57</v>
      </c>
      <c r="B12" s="33" t="s">
        <v>56</v>
      </c>
    </row>
    <row r="13" spans="1:16" ht="15.75" thickBot="1" x14ac:dyDescent="0.3">
      <c r="A13" s="29">
        <v>100</v>
      </c>
      <c r="B13" s="31">
        <v>500</v>
      </c>
    </row>
  </sheetData>
  <mergeCells count="5"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showWhiteSpace="0" view="pageLayout" zoomScaleNormal="100" workbookViewId="0">
      <selection activeCell="B3" sqref="B3"/>
    </sheetView>
  </sheetViews>
  <sheetFormatPr baseColWidth="10" defaultRowHeight="15" x14ac:dyDescent="0.25"/>
  <cols>
    <col min="1" max="1" width="4.28515625" customWidth="1"/>
    <col min="2" max="2" width="20.42578125" customWidth="1"/>
    <col min="3" max="3" width="7.140625" customWidth="1"/>
    <col min="4" max="4" width="8.28515625" customWidth="1"/>
    <col min="5" max="5" width="6" customWidth="1"/>
    <col min="6" max="6" width="5.42578125" customWidth="1"/>
    <col min="7" max="7" width="2.85546875" customWidth="1"/>
    <col min="8" max="8" width="20.140625" customWidth="1"/>
  </cols>
  <sheetData>
    <row r="1" spans="1:8" ht="33" customHeight="1" thickBot="1" x14ac:dyDescent="0.3">
      <c r="A1" s="53"/>
      <c r="B1" s="55"/>
      <c r="C1" s="55"/>
      <c r="D1" s="55"/>
      <c r="E1" s="55"/>
      <c r="F1" s="55"/>
      <c r="G1" s="55"/>
      <c r="H1" s="54"/>
    </row>
    <row r="2" spans="1:8" s="1" customFormat="1" ht="61.5" customHeight="1" x14ac:dyDescent="0.25">
      <c r="A2" s="26" t="s">
        <v>0</v>
      </c>
      <c r="B2" s="25" t="s">
        <v>1</v>
      </c>
      <c r="C2" s="24" t="s">
        <v>51</v>
      </c>
      <c r="D2" s="23" t="s">
        <v>50</v>
      </c>
      <c r="E2" s="23" t="s">
        <v>35</v>
      </c>
      <c r="F2" s="23" t="s">
        <v>49</v>
      </c>
      <c r="G2" s="22" t="s">
        <v>37</v>
      </c>
      <c r="H2" s="21" t="s">
        <v>48</v>
      </c>
    </row>
    <row r="3" spans="1:8" x14ac:dyDescent="0.25">
      <c r="A3" s="16"/>
      <c r="B3" s="19"/>
      <c r="C3" s="16"/>
      <c r="D3" s="16"/>
      <c r="E3" s="16"/>
      <c r="F3" s="16"/>
      <c r="G3" s="20"/>
      <c r="H3" s="16"/>
    </row>
    <row r="4" spans="1:8" x14ac:dyDescent="0.25">
      <c r="A4" s="16"/>
      <c r="B4" s="19"/>
      <c r="C4" s="16"/>
      <c r="D4" s="16"/>
      <c r="E4" s="16"/>
      <c r="F4" s="16"/>
      <c r="G4" s="16"/>
      <c r="H4" s="16"/>
    </row>
    <row r="5" spans="1:8" x14ac:dyDescent="0.25">
      <c r="A5" s="16"/>
      <c r="B5" s="18"/>
      <c r="C5" s="16"/>
      <c r="D5" s="16"/>
      <c r="E5" s="16"/>
      <c r="F5" s="16"/>
      <c r="G5" s="16"/>
      <c r="H5" s="16"/>
    </row>
    <row r="6" spans="1:8" x14ac:dyDescent="0.25">
      <c r="A6" s="16"/>
      <c r="B6" s="18"/>
      <c r="C6" s="16"/>
      <c r="D6" s="16"/>
      <c r="E6" s="16"/>
      <c r="F6" s="16"/>
      <c r="G6" s="16"/>
      <c r="H6" s="16"/>
    </row>
    <row r="7" spans="1:8" x14ac:dyDescent="0.25">
      <c r="A7" s="16"/>
      <c r="B7" s="18"/>
      <c r="C7" s="16"/>
      <c r="D7" s="16"/>
      <c r="E7" s="16"/>
      <c r="F7" s="16"/>
      <c r="G7" s="16"/>
      <c r="H7" s="16"/>
    </row>
    <row r="8" spans="1:8" x14ac:dyDescent="0.25">
      <c r="A8" s="16"/>
      <c r="B8" s="18"/>
      <c r="C8" s="16"/>
      <c r="D8" s="16"/>
      <c r="E8" s="16"/>
      <c r="F8" s="16"/>
      <c r="G8" s="16"/>
      <c r="H8" s="16"/>
    </row>
    <row r="9" spans="1:8" x14ac:dyDescent="0.25">
      <c r="A9" s="16"/>
      <c r="B9" s="18"/>
      <c r="C9" s="16"/>
      <c r="D9" s="16"/>
      <c r="E9" s="16"/>
      <c r="F9" s="16"/>
      <c r="G9" s="16"/>
      <c r="H9" s="16"/>
    </row>
    <row r="10" spans="1:8" x14ac:dyDescent="0.25">
      <c r="A10" s="16"/>
      <c r="B10" s="18"/>
      <c r="C10" s="16"/>
      <c r="D10" s="16"/>
      <c r="E10" s="16"/>
      <c r="F10" s="16"/>
      <c r="G10" s="16"/>
      <c r="H10" s="16"/>
    </row>
    <row r="11" spans="1:8" x14ac:dyDescent="0.25">
      <c r="A11" s="16"/>
      <c r="B11" s="18"/>
      <c r="C11" s="16"/>
      <c r="D11" s="16"/>
      <c r="E11" s="16"/>
      <c r="F11" s="16"/>
      <c r="G11" s="16"/>
      <c r="H11" s="16"/>
    </row>
    <row r="12" spans="1:8" x14ac:dyDescent="0.25">
      <c r="A12" s="16"/>
      <c r="B12" s="18"/>
      <c r="C12" s="16"/>
      <c r="D12" s="16"/>
      <c r="E12" s="16"/>
      <c r="F12" s="16"/>
      <c r="G12" s="16"/>
      <c r="H12" s="16"/>
    </row>
    <row r="13" spans="1:8" x14ac:dyDescent="0.25">
      <c r="A13" s="16"/>
      <c r="B13" s="18"/>
      <c r="C13" s="16"/>
      <c r="D13" s="16"/>
      <c r="E13" s="16"/>
      <c r="F13" s="16"/>
      <c r="G13" s="16"/>
      <c r="H13" s="16"/>
    </row>
    <row r="14" spans="1:8" x14ac:dyDescent="0.25">
      <c r="A14" s="16"/>
      <c r="B14" s="18"/>
      <c r="C14" s="16"/>
      <c r="D14" s="16"/>
      <c r="E14" s="16"/>
      <c r="F14" s="16"/>
      <c r="G14" s="16"/>
      <c r="H14" s="16"/>
    </row>
    <row r="15" spans="1:8" x14ac:dyDescent="0.25">
      <c r="A15" s="16"/>
      <c r="B15" s="18"/>
      <c r="C15" s="16"/>
      <c r="D15" s="16"/>
      <c r="E15" s="16"/>
      <c r="F15" s="16"/>
      <c r="G15" s="16"/>
      <c r="H15" s="18"/>
    </row>
    <row r="16" spans="1:8" x14ac:dyDescent="0.25">
      <c r="A16" s="16"/>
      <c r="B16" s="18"/>
      <c r="C16" s="16"/>
      <c r="D16" s="16"/>
      <c r="E16" s="16"/>
      <c r="F16" s="16"/>
      <c r="G16" s="16"/>
      <c r="H16" s="18"/>
    </row>
    <row r="17" spans="1:8" x14ac:dyDescent="0.25">
      <c r="A17" s="16"/>
      <c r="B17" s="18"/>
      <c r="C17" s="16"/>
      <c r="D17" s="16"/>
      <c r="E17" s="16"/>
      <c r="F17" s="16"/>
      <c r="G17" s="16"/>
      <c r="H17" s="16"/>
    </row>
    <row r="18" spans="1:8" x14ac:dyDescent="0.25">
      <c r="A18" s="16"/>
      <c r="B18" s="18"/>
      <c r="C18" s="16"/>
      <c r="D18" s="16"/>
      <c r="E18" s="16"/>
      <c r="F18" s="16"/>
      <c r="G18" s="16"/>
      <c r="H18" s="16"/>
    </row>
    <row r="19" spans="1:8" x14ac:dyDescent="0.25">
      <c r="A19" s="16"/>
      <c r="B19" s="18"/>
      <c r="C19" s="16"/>
      <c r="D19" s="16"/>
      <c r="E19" s="16"/>
      <c r="F19" s="16"/>
      <c r="G19" s="16"/>
      <c r="H19" s="16"/>
    </row>
    <row r="20" spans="1:8" x14ac:dyDescent="0.25">
      <c r="A20" s="16"/>
      <c r="B20" s="18"/>
      <c r="C20" s="16"/>
      <c r="D20" s="16"/>
      <c r="E20" s="16"/>
      <c r="F20" s="16"/>
      <c r="G20" s="16"/>
      <c r="H20" s="16"/>
    </row>
    <row r="21" spans="1:8" x14ac:dyDescent="0.25">
      <c r="A21" s="16"/>
      <c r="B21" s="18"/>
      <c r="C21" s="16"/>
      <c r="D21" s="16"/>
      <c r="E21" s="16"/>
      <c r="F21" s="16"/>
      <c r="G21" s="16"/>
      <c r="H21" s="16"/>
    </row>
    <row r="22" spans="1:8" x14ac:dyDescent="0.25">
      <c r="A22" s="16"/>
      <c r="B22" s="18"/>
      <c r="C22" s="16"/>
      <c r="D22" s="16"/>
      <c r="E22" s="16"/>
      <c r="F22" s="16"/>
      <c r="G22" s="16"/>
      <c r="H22" s="16"/>
    </row>
    <row r="23" spans="1:8" x14ac:dyDescent="0.25">
      <c r="A23" s="16"/>
      <c r="B23" s="18"/>
      <c r="C23" s="16"/>
      <c r="D23" s="16"/>
      <c r="E23" s="16"/>
      <c r="F23" s="16"/>
      <c r="G23" s="17"/>
      <c r="H23" s="16"/>
    </row>
    <row r="24" spans="1:8" x14ac:dyDescent="0.25">
      <c r="A24" s="16"/>
      <c r="B24" s="18"/>
      <c r="C24" s="16"/>
      <c r="D24" s="16"/>
      <c r="E24" s="16"/>
      <c r="F24" s="16"/>
      <c r="G24" s="17"/>
      <c r="H24" s="16"/>
    </row>
    <row r="25" spans="1:8" x14ac:dyDescent="0.25">
      <c r="A25" s="16"/>
      <c r="B25" s="18"/>
      <c r="C25" s="16"/>
      <c r="D25" s="16"/>
      <c r="E25" s="16"/>
      <c r="F25" s="16"/>
      <c r="G25" s="17"/>
      <c r="H25" s="16"/>
    </row>
    <row r="26" spans="1:8" x14ac:dyDescent="0.25">
      <c r="A26" s="16"/>
      <c r="B26" s="18"/>
      <c r="C26" s="16"/>
      <c r="D26" s="16"/>
      <c r="E26" s="16"/>
      <c r="F26" s="16"/>
      <c r="G26" s="17"/>
      <c r="H26" s="16"/>
    </row>
    <row r="27" spans="1:8" x14ac:dyDescent="0.25">
      <c r="A27" s="16"/>
      <c r="B27" s="18"/>
      <c r="C27" s="16"/>
      <c r="D27" s="16"/>
      <c r="E27" s="16"/>
      <c r="F27" s="16"/>
      <c r="G27" s="17"/>
      <c r="H27" s="16"/>
    </row>
    <row r="28" spans="1:8" x14ac:dyDescent="0.25">
      <c r="A28" s="16"/>
      <c r="B28" s="18"/>
      <c r="C28" s="16"/>
      <c r="D28" s="16"/>
      <c r="E28" s="16"/>
      <c r="F28" s="16"/>
      <c r="G28" s="17"/>
      <c r="H28" s="16"/>
    </row>
    <row r="29" spans="1:8" x14ac:dyDescent="0.25">
      <c r="A29" s="16"/>
      <c r="B29" s="18"/>
      <c r="C29" s="16"/>
      <c r="D29" s="16"/>
      <c r="E29" s="16"/>
      <c r="F29" s="16"/>
      <c r="G29" s="17"/>
      <c r="H29" s="16"/>
    </row>
    <row r="30" spans="1:8" x14ac:dyDescent="0.25">
      <c r="A30" s="16"/>
      <c r="B30" s="18"/>
      <c r="C30" s="16"/>
      <c r="D30" s="16"/>
      <c r="E30" s="16"/>
      <c r="F30" s="16"/>
      <c r="G30" s="17"/>
      <c r="H30" s="16"/>
    </row>
    <row r="31" spans="1:8" x14ac:dyDescent="0.25">
      <c r="A31" s="16"/>
      <c r="B31" s="18"/>
      <c r="C31" s="16"/>
      <c r="D31" s="16"/>
      <c r="E31" s="16"/>
      <c r="F31" s="16"/>
      <c r="G31" s="17"/>
      <c r="H31" s="16"/>
    </row>
    <row r="32" spans="1:8" x14ac:dyDescent="0.25">
      <c r="A32" s="16"/>
      <c r="B32" s="18"/>
      <c r="C32" s="16"/>
      <c r="D32" s="16"/>
      <c r="E32" s="16"/>
      <c r="F32" s="16"/>
      <c r="G32" s="17"/>
      <c r="H32" s="16"/>
    </row>
    <row r="33" spans="1:8" x14ac:dyDescent="0.25">
      <c r="A33" s="16"/>
      <c r="B33" s="18"/>
      <c r="C33" s="16"/>
      <c r="D33" s="16"/>
      <c r="E33" s="16"/>
      <c r="F33" s="16"/>
      <c r="G33" s="17"/>
      <c r="H33" s="16"/>
    </row>
    <row r="34" spans="1:8" x14ac:dyDescent="0.25">
      <c r="A34" s="16"/>
      <c r="B34" s="18"/>
      <c r="C34" s="16"/>
      <c r="D34" s="16"/>
      <c r="E34" s="16"/>
      <c r="F34" s="16"/>
      <c r="G34" s="17"/>
      <c r="H34" s="16"/>
    </row>
    <row r="35" spans="1:8" x14ac:dyDescent="0.25">
      <c r="A35" s="16"/>
      <c r="B35" s="18"/>
      <c r="C35" s="16"/>
      <c r="D35" s="16"/>
      <c r="E35" s="16"/>
      <c r="F35" s="16"/>
      <c r="G35" s="17"/>
      <c r="H35" s="16"/>
    </row>
    <row r="36" spans="1:8" x14ac:dyDescent="0.25">
      <c r="A36" s="16"/>
      <c r="B36" s="18"/>
      <c r="C36" s="16"/>
      <c r="D36" s="16"/>
      <c r="E36" s="16"/>
      <c r="F36" s="16"/>
      <c r="G36" s="17"/>
      <c r="H36" s="16"/>
    </row>
    <row r="37" spans="1:8" x14ac:dyDescent="0.25">
      <c r="A37" s="16"/>
      <c r="B37" s="18"/>
      <c r="C37" s="16"/>
      <c r="D37" s="16"/>
      <c r="E37" s="16"/>
      <c r="F37" s="16"/>
      <c r="G37" s="17"/>
      <c r="H37" s="16"/>
    </row>
    <row r="38" spans="1:8" x14ac:dyDescent="0.25">
      <c r="A38" s="16"/>
      <c r="B38" s="18"/>
      <c r="C38" s="16"/>
      <c r="D38" s="16"/>
      <c r="E38" s="16"/>
      <c r="F38" s="16"/>
      <c r="G38" s="17"/>
      <c r="H38" s="16"/>
    </row>
    <row r="39" spans="1:8" x14ac:dyDescent="0.25">
      <c r="A39" s="16"/>
      <c r="B39" s="18"/>
      <c r="C39" s="16"/>
      <c r="D39" s="16"/>
      <c r="E39" s="16"/>
      <c r="F39" s="16"/>
      <c r="G39" s="17"/>
      <c r="H39" s="16"/>
    </row>
    <row r="40" spans="1:8" x14ac:dyDescent="0.25">
      <c r="A40" s="16"/>
      <c r="B40" s="18"/>
      <c r="C40" s="16"/>
      <c r="D40" s="16"/>
      <c r="E40" s="16"/>
      <c r="F40" s="16"/>
      <c r="G40" s="17"/>
      <c r="H40" s="16"/>
    </row>
    <row r="41" spans="1:8" x14ac:dyDescent="0.25">
      <c r="A41" s="16"/>
      <c r="B41" s="18"/>
      <c r="C41" s="16"/>
      <c r="D41" s="16"/>
      <c r="E41" s="16"/>
      <c r="F41" s="16"/>
      <c r="G41" s="17"/>
      <c r="H41" s="16"/>
    </row>
    <row r="42" spans="1:8" x14ac:dyDescent="0.25">
      <c r="A42" s="16"/>
      <c r="B42" s="18"/>
      <c r="C42" s="16"/>
      <c r="D42" s="16"/>
      <c r="E42" s="16"/>
      <c r="F42" s="16"/>
      <c r="G42" s="17"/>
      <c r="H42" s="16"/>
    </row>
    <row r="43" spans="1:8" x14ac:dyDescent="0.25">
      <c r="A43" s="16"/>
      <c r="B43" s="18"/>
      <c r="C43" s="16"/>
      <c r="D43" s="16"/>
      <c r="E43" s="16"/>
      <c r="F43" s="16"/>
      <c r="G43" s="17"/>
      <c r="H43" s="16"/>
    </row>
    <row r="44" spans="1:8" x14ac:dyDescent="0.25">
      <c r="A44" s="16"/>
      <c r="B44" s="18"/>
      <c r="C44" s="16"/>
      <c r="D44" s="16"/>
      <c r="E44" s="16"/>
      <c r="F44" s="16"/>
      <c r="G44" s="17"/>
      <c r="H44" s="16"/>
    </row>
    <row r="45" spans="1:8" x14ac:dyDescent="0.25">
      <c r="A45" s="16"/>
      <c r="B45" s="18"/>
      <c r="C45" s="16"/>
      <c r="D45" s="16"/>
      <c r="E45" s="16"/>
      <c r="F45" s="16"/>
      <c r="G45" s="17"/>
      <c r="H45" s="16"/>
    </row>
    <row r="46" spans="1:8" x14ac:dyDescent="0.25">
      <c r="A46" s="16"/>
      <c r="B46" s="18"/>
      <c r="C46" s="16"/>
      <c r="D46" s="16"/>
      <c r="E46" s="16"/>
      <c r="F46" s="16"/>
      <c r="G46" s="17"/>
      <c r="H46" s="16"/>
    </row>
    <row r="47" spans="1:8" x14ac:dyDescent="0.25">
      <c r="A47" s="16"/>
      <c r="B47" s="18"/>
      <c r="C47" s="16"/>
      <c r="D47" s="16"/>
      <c r="E47" s="16"/>
      <c r="F47" s="16"/>
      <c r="G47" s="17"/>
      <c r="H47" s="16"/>
    </row>
    <row r="48" spans="1:8" x14ac:dyDescent="0.25">
      <c r="A48" s="16"/>
      <c r="B48" s="18"/>
      <c r="C48" s="16"/>
      <c r="D48" s="16"/>
      <c r="E48" s="16"/>
      <c r="F48" s="16"/>
      <c r="G48" s="17"/>
      <c r="H48" s="16"/>
    </row>
    <row r="49" spans="1:8" x14ac:dyDescent="0.25">
      <c r="A49" s="16"/>
      <c r="B49" s="18"/>
      <c r="C49" s="16"/>
      <c r="D49" s="16"/>
      <c r="E49" s="16"/>
      <c r="F49" s="16"/>
      <c r="G49" s="17"/>
      <c r="H49" s="16"/>
    </row>
    <row r="50" spans="1:8" x14ac:dyDescent="0.25">
      <c r="A50" s="16"/>
      <c r="B50" s="18"/>
      <c r="C50" s="16"/>
      <c r="D50" s="16"/>
      <c r="E50" s="16"/>
      <c r="F50" s="16"/>
      <c r="G50" s="17"/>
      <c r="H50" s="16"/>
    </row>
    <row r="51" spans="1:8" x14ac:dyDescent="0.25">
      <c r="A51" s="16"/>
      <c r="B51" s="18"/>
      <c r="C51" s="16"/>
      <c r="D51" s="16"/>
      <c r="E51" s="16"/>
      <c r="F51" s="16"/>
      <c r="G51" s="17"/>
      <c r="H51" s="16"/>
    </row>
    <row r="52" spans="1:8" x14ac:dyDescent="0.25">
      <c r="A52" s="16"/>
      <c r="B52" s="18"/>
      <c r="C52" s="16"/>
      <c r="D52" s="16"/>
      <c r="E52" s="16"/>
      <c r="F52" s="16"/>
      <c r="G52" s="17"/>
      <c r="H52" s="16"/>
    </row>
    <row r="53" spans="1:8" x14ac:dyDescent="0.25">
      <c r="A53" s="16"/>
      <c r="B53" s="18"/>
      <c r="C53" s="16"/>
      <c r="D53" s="16"/>
      <c r="E53" s="16"/>
      <c r="F53" s="16"/>
      <c r="G53" s="17"/>
      <c r="H53" s="16"/>
    </row>
    <row r="54" spans="1:8" x14ac:dyDescent="0.25">
      <c r="A54" s="16"/>
      <c r="B54" s="18"/>
      <c r="C54" s="16"/>
      <c r="D54" s="16"/>
      <c r="E54" s="16"/>
      <c r="F54" s="16"/>
      <c r="G54" s="17"/>
      <c r="H54" s="16"/>
    </row>
    <row r="55" spans="1:8" x14ac:dyDescent="0.25">
      <c r="A55" s="16"/>
      <c r="B55" s="18"/>
      <c r="C55" s="16"/>
      <c r="D55" s="16"/>
      <c r="E55" s="16"/>
      <c r="F55" s="16"/>
      <c r="G55" s="17"/>
      <c r="H55" s="16"/>
    </row>
    <row r="56" spans="1:8" x14ac:dyDescent="0.25">
      <c r="A56" s="16"/>
      <c r="B56" s="18"/>
      <c r="C56" s="16"/>
      <c r="D56" s="16"/>
      <c r="E56" s="16"/>
      <c r="F56" s="16"/>
      <c r="G56" s="17"/>
      <c r="H56" s="16"/>
    </row>
    <row r="57" spans="1:8" x14ac:dyDescent="0.25">
      <c r="A57" s="16"/>
      <c r="B57" s="18"/>
      <c r="C57" s="16"/>
      <c r="D57" s="16"/>
      <c r="E57" s="16"/>
      <c r="F57" s="16"/>
      <c r="G57" s="17"/>
      <c r="H57" s="16"/>
    </row>
    <row r="58" spans="1:8" x14ac:dyDescent="0.25">
      <c r="A58" s="16"/>
      <c r="B58" s="18"/>
      <c r="C58" s="16"/>
      <c r="D58" s="16"/>
      <c r="E58" s="16"/>
      <c r="F58" s="16"/>
      <c r="G58" s="17"/>
      <c r="H58" s="16"/>
    </row>
    <row r="59" spans="1:8" x14ac:dyDescent="0.25">
      <c r="A59" s="16"/>
      <c r="B59" s="18"/>
      <c r="C59" s="16"/>
      <c r="D59" s="16"/>
      <c r="E59" s="16"/>
      <c r="F59" s="16"/>
      <c r="G59" s="17"/>
      <c r="H59" s="16"/>
    </row>
    <row r="60" spans="1:8" x14ac:dyDescent="0.25">
      <c r="A60" s="16"/>
      <c r="B60" s="18"/>
      <c r="C60" s="16"/>
      <c r="D60" s="16"/>
      <c r="E60" s="16"/>
      <c r="F60" s="16"/>
      <c r="G60" s="17"/>
      <c r="H60" s="16"/>
    </row>
    <row r="61" spans="1:8" x14ac:dyDescent="0.25">
      <c r="A61" s="16"/>
      <c r="B61" s="18"/>
      <c r="C61" s="16"/>
      <c r="D61" s="16"/>
      <c r="E61" s="16"/>
      <c r="F61" s="16"/>
      <c r="G61" s="17"/>
      <c r="H61" s="16"/>
    </row>
    <row r="62" spans="1:8" x14ac:dyDescent="0.25">
      <c r="A62" s="16"/>
      <c r="B62" s="18"/>
      <c r="C62" s="16"/>
      <c r="D62" s="16"/>
      <c r="E62" s="16"/>
      <c r="F62" s="16"/>
      <c r="G62" s="17"/>
      <c r="H62" s="16"/>
    </row>
    <row r="63" spans="1:8" x14ac:dyDescent="0.25">
      <c r="A63" s="16"/>
      <c r="B63" s="18"/>
      <c r="C63" s="16"/>
      <c r="D63" s="16"/>
      <c r="E63" s="16"/>
      <c r="F63" s="16"/>
      <c r="G63" s="17"/>
      <c r="H63" s="16"/>
    </row>
    <row r="64" spans="1:8" x14ac:dyDescent="0.25">
      <c r="A64" s="16"/>
      <c r="B64" s="18"/>
      <c r="C64" s="16"/>
      <c r="D64" s="16"/>
      <c r="E64" s="16"/>
      <c r="F64" s="16"/>
      <c r="G64" s="17"/>
      <c r="H64" s="16"/>
    </row>
    <row r="65" spans="1:8" x14ac:dyDescent="0.25">
      <c r="A65" s="16"/>
      <c r="B65" s="18"/>
      <c r="C65" s="16"/>
      <c r="D65" s="16"/>
      <c r="E65" s="16"/>
      <c r="F65" s="16"/>
      <c r="G65" s="17"/>
      <c r="H65" s="16"/>
    </row>
    <row r="66" spans="1:8" x14ac:dyDescent="0.25">
      <c r="A66" s="16"/>
      <c r="B66" s="18"/>
      <c r="C66" s="16"/>
      <c r="D66" s="16"/>
      <c r="E66" s="16"/>
      <c r="F66" s="16"/>
      <c r="G66" s="17"/>
      <c r="H66" s="16"/>
    </row>
    <row r="67" spans="1:8" x14ac:dyDescent="0.25">
      <c r="A67" s="16"/>
      <c r="B67" s="18"/>
      <c r="C67" s="16"/>
      <c r="D67" s="16"/>
      <c r="E67" s="16"/>
      <c r="F67" s="16"/>
      <c r="G67" s="17"/>
      <c r="H67" s="16"/>
    </row>
    <row r="68" spans="1:8" x14ac:dyDescent="0.25">
      <c r="A68" s="16"/>
      <c r="B68" s="18"/>
      <c r="C68" s="16"/>
      <c r="D68" s="16"/>
      <c r="E68" s="16"/>
      <c r="F68" s="16"/>
      <c r="G68" s="17"/>
      <c r="H68" s="16"/>
    </row>
    <row r="69" spans="1:8" x14ac:dyDescent="0.25">
      <c r="A69" s="16"/>
      <c r="B69" s="18"/>
      <c r="C69" s="16"/>
      <c r="D69" s="16"/>
      <c r="E69" s="16"/>
      <c r="F69" s="16"/>
      <c r="G69" s="17"/>
      <c r="H69" s="16"/>
    </row>
    <row r="70" spans="1:8" x14ac:dyDescent="0.25">
      <c r="A70" s="16"/>
      <c r="B70" s="18"/>
      <c r="C70" s="16"/>
      <c r="D70" s="16"/>
      <c r="E70" s="16"/>
      <c r="F70" s="16"/>
      <c r="G70" s="17"/>
      <c r="H70" s="16"/>
    </row>
    <row r="71" spans="1:8" x14ac:dyDescent="0.25">
      <c r="A71" s="16"/>
      <c r="B71" s="18"/>
      <c r="C71" s="16"/>
      <c r="D71" s="16"/>
      <c r="E71" s="16"/>
      <c r="F71" s="16"/>
      <c r="G71" s="17"/>
      <c r="H71" s="16"/>
    </row>
    <row r="72" spans="1:8" x14ac:dyDescent="0.25">
      <c r="A72" s="16"/>
      <c r="B72" s="18"/>
      <c r="C72" s="16"/>
      <c r="D72" s="16"/>
      <c r="E72" s="16"/>
      <c r="F72" s="16"/>
      <c r="G72" s="17"/>
      <c r="H72" s="16"/>
    </row>
    <row r="73" spans="1:8" x14ac:dyDescent="0.25">
      <c r="A73" s="16"/>
      <c r="B73" s="18"/>
      <c r="C73" s="16"/>
      <c r="D73" s="16"/>
      <c r="E73" s="16"/>
      <c r="F73" s="16"/>
      <c r="G73" s="17"/>
      <c r="H73" s="16"/>
    </row>
    <row r="74" spans="1:8" x14ac:dyDescent="0.25">
      <c r="A74" s="16"/>
      <c r="B74" s="18"/>
      <c r="C74" s="16"/>
      <c r="D74" s="16"/>
      <c r="E74" s="16"/>
      <c r="F74" s="16"/>
      <c r="G74" s="17"/>
      <c r="H74" s="16"/>
    </row>
    <row r="75" spans="1:8" x14ac:dyDescent="0.25">
      <c r="A75" s="16"/>
      <c r="B75" s="18"/>
      <c r="C75" s="16"/>
      <c r="D75" s="16"/>
      <c r="E75" s="16"/>
      <c r="F75" s="16"/>
      <c r="G75" s="17"/>
      <c r="H75" s="16"/>
    </row>
    <row r="76" spans="1:8" x14ac:dyDescent="0.25">
      <c r="A76" s="16"/>
      <c r="B76" s="18"/>
      <c r="C76" s="16"/>
      <c r="D76" s="16"/>
      <c r="E76" s="16"/>
      <c r="F76" s="16"/>
      <c r="G76" s="17"/>
      <c r="H76" s="16"/>
    </row>
    <row r="77" spans="1:8" x14ac:dyDescent="0.25">
      <c r="A77" s="16"/>
      <c r="B77" s="18"/>
      <c r="C77" s="16"/>
      <c r="D77" s="16"/>
      <c r="E77" s="16"/>
      <c r="F77" s="16"/>
      <c r="G77" s="17"/>
      <c r="H77" s="16"/>
    </row>
    <row r="78" spans="1:8" x14ac:dyDescent="0.25">
      <c r="A78" s="16"/>
      <c r="B78" s="18"/>
      <c r="C78" s="16"/>
      <c r="D78" s="16"/>
      <c r="E78" s="16"/>
      <c r="F78" s="16"/>
      <c r="G78" s="17"/>
      <c r="H78" s="16"/>
    </row>
    <row r="79" spans="1:8" x14ac:dyDescent="0.25">
      <c r="A79" s="16"/>
      <c r="B79" s="18"/>
      <c r="C79" s="16"/>
      <c r="D79" s="16"/>
      <c r="E79" s="16"/>
      <c r="F79" s="16"/>
      <c r="G79" s="17"/>
      <c r="H79" s="16"/>
    </row>
    <row r="80" spans="1:8" x14ac:dyDescent="0.25">
      <c r="A80" s="16"/>
      <c r="B80" s="18"/>
      <c r="C80" s="16"/>
      <c r="D80" s="16"/>
      <c r="E80" s="16"/>
      <c r="F80" s="16"/>
      <c r="G80" s="17"/>
      <c r="H80" s="16"/>
    </row>
    <row r="81" spans="1:8" x14ac:dyDescent="0.25">
      <c r="A81" s="16"/>
      <c r="B81" s="18"/>
      <c r="C81" s="16"/>
      <c r="D81" s="16"/>
      <c r="E81" s="16"/>
      <c r="F81" s="16"/>
      <c r="G81" s="17"/>
      <c r="H81" s="16"/>
    </row>
    <row r="82" spans="1:8" x14ac:dyDescent="0.25">
      <c r="A82" s="16"/>
      <c r="B82" s="18"/>
      <c r="C82" s="16"/>
      <c r="D82" s="16"/>
      <c r="E82" s="16"/>
      <c r="F82" s="16"/>
      <c r="G82" s="17"/>
      <c r="H82" s="16"/>
    </row>
    <row r="83" spans="1:8" x14ac:dyDescent="0.25">
      <c r="A83" s="16"/>
      <c r="B83" s="18"/>
      <c r="C83" s="16"/>
      <c r="D83" s="16"/>
      <c r="E83" s="16"/>
      <c r="F83" s="16"/>
      <c r="G83" s="17"/>
      <c r="H83" s="16"/>
    </row>
    <row r="84" spans="1:8" x14ac:dyDescent="0.25">
      <c r="A84" s="16"/>
      <c r="B84" s="18"/>
      <c r="C84" s="16"/>
      <c r="D84" s="16"/>
      <c r="E84" s="16"/>
      <c r="F84" s="16"/>
      <c r="G84" s="17"/>
      <c r="H84" s="16"/>
    </row>
    <row r="85" spans="1:8" x14ac:dyDescent="0.25">
      <c r="A85" s="16"/>
      <c r="B85" s="18"/>
      <c r="C85" s="16"/>
      <c r="D85" s="16"/>
      <c r="E85" s="16"/>
      <c r="F85" s="16"/>
      <c r="G85" s="17"/>
      <c r="H85" s="16"/>
    </row>
    <row r="86" spans="1:8" x14ac:dyDescent="0.25">
      <c r="A86" s="16"/>
      <c r="B86" s="18"/>
      <c r="C86" s="16"/>
      <c r="D86" s="16"/>
      <c r="E86" s="16"/>
      <c r="F86" s="16"/>
      <c r="G86" s="17"/>
      <c r="H86" s="16"/>
    </row>
    <row r="87" spans="1:8" x14ac:dyDescent="0.25">
      <c r="A87" s="16"/>
      <c r="B87" s="18"/>
      <c r="C87" s="16"/>
      <c r="D87" s="16"/>
      <c r="E87" s="16"/>
      <c r="F87" s="16"/>
      <c r="G87" s="17"/>
      <c r="H87" s="16"/>
    </row>
    <row r="88" spans="1:8" x14ac:dyDescent="0.25">
      <c r="A88" s="16"/>
      <c r="B88" s="18"/>
      <c r="C88" s="16"/>
      <c r="D88" s="16"/>
      <c r="E88" s="16"/>
      <c r="F88" s="16"/>
      <c r="G88" s="17"/>
      <c r="H88" s="16"/>
    </row>
    <row r="89" spans="1:8" x14ac:dyDescent="0.25">
      <c r="A89" s="16"/>
      <c r="B89" s="18"/>
      <c r="C89" s="16"/>
      <c r="D89" s="16"/>
      <c r="E89" s="16"/>
      <c r="F89" s="16"/>
      <c r="G89" s="17"/>
      <c r="H89" s="16"/>
    </row>
    <row r="90" spans="1:8" x14ac:dyDescent="0.25">
      <c r="A90" s="16"/>
      <c r="B90" s="18"/>
      <c r="C90" s="16"/>
      <c r="D90" s="16"/>
      <c r="E90" s="16"/>
      <c r="F90" s="16"/>
      <c r="G90" s="17"/>
      <c r="H90" s="16"/>
    </row>
    <row r="91" spans="1:8" x14ac:dyDescent="0.25">
      <c r="A91" s="16"/>
      <c r="B91" s="18"/>
      <c r="C91" s="16"/>
      <c r="D91" s="16"/>
      <c r="E91" s="16"/>
      <c r="F91" s="16"/>
      <c r="G91" s="17"/>
      <c r="H91" s="16"/>
    </row>
    <row r="92" spans="1:8" x14ac:dyDescent="0.25">
      <c r="A92" s="16"/>
      <c r="B92" s="18"/>
      <c r="C92" s="16"/>
      <c r="D92" s="16"/>
      <c r="E92" s="16"/>
      <c r="F92" s="16"/>
      <c r="G92" s="17"/>
      <c r="H92" s="16"/>
    </row>
  </sheetData>
  <mergeCells count="1">
    <mergeCell ref="A1:H1"/>
  </mergeCells>
  <pageMargins left="0.71875" right="0.70866141732283472" top="0.74803149606299213" bottom="0.5625" header="0.31496062992125984" footer="0.31496062992125984"/>
  <pageSetup paperSize="9" orientation="portrait" r:id="rId1"/>
  <headerFooter>
    <oddHeader>&amp;CZone de collecte : Central
Collecteur: Lôlô</oddHeader>
    <oddFooter>&amp;CFiche de collecte de taxe de gestion de déchet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Legende</vt:lpstr>
      <vt:lpstr> source liste</vt:lpstr>
      <vt:lpstr>collecte taxe foyer</vt:lpstr>
      <vt:lpstr>bac volé dégradé</vt:lpstr>
      <vt:lpstr>imprimé collecteur</vt:lpstr>
      <vt:lpstr>'imprimé collecteur'!Impression_des_titres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EDINOT</dc:creator>
  <cp:lastModifiedBy>Utilisateur Windows</cp:lastModifiedBy>
  <dcterms:created xsi:type="dcterms:W3CDTF">2019-01-23T09:56:45Z</dcterms:created>
  <dcterms:modified xsi:type="dcterms:W3CDTF">2019-04-30T15:06:17Z</dcterms:modified>
</cp:coreProperties>
</file>